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Brook\Documents\Practice Dashboard data\"/>
    </mc:Choice>
  </mc:AlternateContent>
  <xr:revisionPtr revIDLastSave="0" documentId="13_ncr:1_{975F461E-4E32-4739-A0E6-68639E0951BD}" xr6:coauthVersionLast="47" xr6:coauthVersionMax="47" xr10:uidLastSave="{00000000-0000-0000-0000-000000000000}"/>
  <bookViews>
    <workbookView xWindow="-110" yWindow="-110" windowWidth="19420" windowHeight="10420" firstSheet="1" activeTab="4" xr2:uid="{00000000-000D-0000-FFFF-FFFF00000000}"/>
  </bookViews>
  <sheets>
    <sheet name="Cover Page" sheetId="1" r:id="rId1"/>
    <sheet name="Sheet1" sheetId="4" r:id="rId2"/>
    <sheet name="Sheet2" sheetId="5" r:id="rId3"/>
    <sheet name="Data" sheetId="2" r:id="rId4"/>
    <sheet name="Dashboard" sheetId="3" r:id="rId5"/>
  </sheets>
  <definedNames>
    <definedName name="_xlchart.v5.0" hidden="1">Sheet1!$I$6</definedName>
    <definedName name="_xlchart.v5.1" hidden="1">Sheet1!$I$7:$I$56</definedName>
    <definedName name="_xlchart.v5.2" hidden="1">Sheet1!$J$6</definedName>
    <definedName name="_xlchart.v5.3" hidden="1">Sheet1!$J$7:$J$56</definedName>
    <definedName name="_xlchart.v5.4" hidden="1">Sheet1!$I$6</definedName>
    <definedName name="_xlchart.v5.5" hidden="1">Sheet1!$I$7:$I$56</definedName>
    <definedName name="_xlchart.v5.6" hidden="1">Sheet1!$J$6</definedName>
    <definedName name="_xlchart.v5.7" hidden="1">Sheet1!$J$7:$J$56</definedName>
    <definedName name="NativeTimeline_Invoice_Date">#N/A</definedName>
    <definedName name="Slicer_Beverage_Brand">#N/A</definedName>
    <definedName name="Slicer_Region">#N/A</definedName>
    <definedName name="Slicer_Retailer">#N/A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wl5n/6E4JEifg9kWlAttRGuttmA=="/>
    </ext>
  </extLst>
</workbook>
</file>

<file path=xl/calcChain.xml><?xml version="1.0" encoding="utf-8"?>
<calcChain xmlns="http://schemas.openxmlformats.org/spreadsheetml/2006/main">
  <c r="X25" i="4" l="1"/>
  <c r="Y25" i="4"/>
  <c r="Z25" i="4"/>
  <c r="AA25" i="4"/>
  <c r="AB25" i="4"/>
  <c r="AC25" i="4"/>
  <c r="AD25" i="4"/>
  <c r="AE25" i="4"/>
  <c r="AF25" i="4"/>
  <c r="AG25" i="4"/>
  <c r="X26" i="4"/>
  <c r="Y26" i="4"/>
  <c r="Z26" i="4"/>
  <c r="AA26" i="4"/>
  <c r="AB26" i="4"/>
  <c r="AC26" i="4"/>
  <c r="AD26" i="4"/>
  <c r="AE26" i="4"/>
  <c r="AF26" i="4"/>
  <c r="AG26" i="4"/>
  <c r="X27" i="4"/>
  <c r="Y27" i="4"/>
  <c r="Z27" i="4"/>
  <c r="AA27" i="4"/>
  <c r="AB27" i="4"/>
  <c r="AC27" i="4"/>
  <c r="AD27" i="4"/>
  <c r="AE27" i="4"/>
  <c r="AF27" i="4"/>
  <c r="AG27" i="4"/>
  <c r="X28" i="4"/>
  <c r="Y28" i="4"/>
  <c r="Z28" i="4"/>
  <c r="AA28" i="4"/>
  <c r="AB28" i="4"/>
  <c r="AC28" i="4"/>
  <c r="AD28" i="4"/>
  <c r="AE28" i="4"/>
  <c r="AF28" i="4"/>
  <c r="AG28" i="4"/>
  <c r="X29" i="4"/>
  <c r="Y29" i="4"/>
  <c r="Z29" i="4"/>
  <c r="AA29" i="4"/>
  <c r="AB29" i="4"/>
  <c r="AC29" i="4"/>
  <c r="AD29" i="4"/>
  <c r="AE29" i="4"/>
  <c r="AF29" i="4"/>
  <c r="AG29" i="4"/>
  <c r="X30" i="4"/>
  <c r="Y30" i="4"/>
  <c r="Z30" i="4"/>
  <c r="AA30" i="4"/>
  <c r="AB30" i="4"/>
  <c r="AC30" i="4"/>
  <c r="AD30" i="4"/>
  <c r="AE30" i="4"/>
  <c r="AF30" i="4"/>
  <c r="AG30" i="4"/>
  <c r="W26" i="4"/>
  <c r="W27" i="4"/>
  <c r="W28" i="4"/>
  <c r="W29" i="4"/>
  <c r="W30" i="4"/>
  <c r="W25" i="4"/>
  <c r="J56" i="4"/>
  <c r="I56" i="4"/>
  <c r="J55" i="4"/>
  <c r="I55" i="4"/>
  <c r="J54" i="4"/>
  <c r="I54" i="4"/>
  <c r="J53" i="4"/>
  <c r="I53" i="4"/>
  <c r="J52" i="4"/>
  <c r="I52" i="4"/>
  <c r="J51" i="4"/>
  <c r="I51" i="4"/>
  <c r="J50" i="4"/>
  <c r="I50" i="4"/>
  <c r="J49" i="4"/>
  <c r="I49" i="4"/>
  <c r="J48" i="4"/>
  <c r="I48" i="4"/>
  <c r="J47" i="4"/>
  <c r="I47" i="4"/>
  <c r="J46" i="4"/>
  <c r="I46" i="4"/>
  <c r="J45" i="4"/>
  <c r="I45" i="4"/>
  <c r="J44" i="4"/>
  <c r="I44" i="4"/>
  <c r="J43" i="4"/>
  <c r="I43" i="4"/>
  <c r="J42" i="4"/>
  <c r="I42" i="4"/>
  <c r="J41" i="4"/>
  <c r="I41" i="4"/>
  <c r="J40" i="4"/>
  <c r="I40" i="4"/>
  <c r="J39" i="4"/>
  <c r="I39" i="4"/>
  <c r="J38" i="4"/>
  <c r="I38" i="4"/>
  <c r="J37" i="4"/>
  <c r="I37" i="4"/>
  <c r="J36" i="4"/>
  <c r="I36" i="4"/>
  <c r="J35" i="4"/>
  <c r="I35" i="4"/>
  <c r="J34" i="4"/>
  <c r="I34" i="4"/>
  <c r="J33" i="4"/>
  <c r="I33" i="4"/>
  <c r="J32" i="4"/>
  <c r="I32" i="4"/>
  <c r="J31" i="4"/>
  <c r="I31" i="4"/>
  <c r="J30" i="4"/>
  <c r="I30" i="4"/>
  <c r="J29" i="4"/>
  <c r="I29" i="4"/>
  <c r="J28" i="4"/>
  <c r="I28" i="4"/>
  <c r="J27" i="4"/>
  <c r="I27" i="4"/>
  <c r="J26" i="4"/>
  <c r="I26" i="4"/>
  <c r="J25" i="4"/>
  <c r="I25" i="4"/>
  <c r="J24" i="4"/>
  <c r="I24" i="4"/>
  <c r="J23" i="4"/>
  <c r="I23" i="4"/>
  <c r="J22" i="4"/>
  <c r="I22" i="4"/>
  <c r="J21" i="4"/>
  <c r="I21" i="4"/>
  <c r="J20" i="4"/>
  <c r="I20" i="4"/>
  <c r="J19" i="4"/>
  <c r="I19" i="4"/>
  <c r="J18" i="4"/>
  <c r="I18" i="4"/>
  <c r="J17" i="4"/>
  <c r="I17" i="4"/>
  <c r="J16" i="4"/>
  <c r="I16" i="4"/>
  <c r="J15" i="4"/>
  <c r="I15" i="4"/>
  <c r="J14" i="4"/>
  <c r="I14" i="4"/>
  <c r="J13" i="4"/>
  <c r="I13" i="4"/>
  <c r="J12" i="4"/>
  <c r="I12" i="4"/>
  <c r="J11" i="4"/>
  <c r="I11" i="4"/>
  <c r="J10" i="4"/>
  <c r="I10" i="4"/>
  <c r="J9" i="4"/>
  <c r="I9" i="4"/>
  <c r="J8" i="4"/>
  <c r="I8" i="4"/>
  <c r="J7" i="4"/>
  <c r="I7" i="4"/>
  <c r="R3893" i="2"/>
  <c r="Q3893" i="2"/>
  <c r="P3893" i="2"/>
  <c r="L3893" i="2"/>
  <c r="K3893" i="2"/>
  <c r="R3892" i="2"/>
  <c r="Q3892" i="2"/>
  <c r="P3892" i="2"/>
  <c r="L3892" i="2"/>
  <c r="K3892" i="2"/>
  <c r="R3891" i="2"/>
  <c r="Q3891" i="2"/>
  <c r="P3891" i="2"/>
  <c r="K3891" i="2"/>
  <c r="L3891" i="2" s="1"/>
  <c r="R3890" i="2"/>
  <c r="Q3890" i="2"/>
  <c r="P3890" i="2"/>
  <c r="K3890" i="2"/>
  <c r="L3890" i="2" s="1"/>
  <c r="R3889" i="2"/>
  <c r="Q3889" i="2"/>
  <c r="P3889" i="2"/>
  <c r="L3889" i="2"/>
  <c r="K3889" i="2"/>
  <c r="R3888" i="2"/>
  <c r="Q3888" i="2"/>
  <c r="P3888" i="2"/>
  <c r="K3888" i="2"/>
  <c r="L3888" i="2" s="1"/>
  <c r="R3887" i="2"/>
  <c r="Q3887" i="2"/>
  <c r="P3887" i="2"/>
  <c r="K3887" i="2"/>
  <c r="L3887" i="2" s="1"/>
  <c r="R3886" i="2"/>
  <c r="Q3886" i="2"/>
  <c r="P3886" i="2"/>
  <c r="L3886" i="2"/>
  <c r="K3886" i="2"/>
  <c r="R3885" i="2"/>
  <c r="Q3885" i="2"/>
  <c r="P3885" i="2"/>
  <c r="L3885" i="2"/>
  <c r="K3885" i="2"/>
  <c r="R3884" i="2"/>
  <c r="Q3884" i="2"/>
  <c r="P3884" i="2"/>
  <c r="K3884" i="2"/>
  <c r="L3884" i="2" s="1"/>
  <c r="R3883" i="2"/>
  <c r="Q3883" i="2"/>
  <c r="P3883" i="2"/>
  <c r="K3883" i="2"/>
  <c r="L3883" i="2" s="1"/>
  <c r="R3882" i="2"/>
  <c r="Q3882" i="2"/>
  <c r="P3882" i="2"/>
  <c r="K3882" i="2"/>
  <c r="L3882" i="2" s="1"/>
  <c r="R3881" i="2"/>
  <c r="Q3881" i="2"/>
  <c r="P3881" i="2"/>
  <c r="L3881" i="2"/>
  <c r="K3881" i="2"/>
  <c r="R3880" i="2"/>
  <c r="Q3880" i="2"/>
  <c r="P3880" i="2"/>
  <c r="K3880" i="2"/>
  <c r="L3880" i="2" s="1"/>
  <c r="R3879" i="2"/>
  <c r="Q3879" i="2"/>
  <c r="P3879" i="2"/>
  <c r="K3879" i="2"/>
  <c r="L3879" i="2" s="1"/>
  <c r="R3878" i="2"/>
  <c r="Q3878" i="2"/>
  <c r="P3878" i="2"/>
  <c r="L3878" i="2"/>
  <c r="K3878" i="2"/>
  <c r="R3877" i="2"/>
  <c r="Q3877" i="2"/>
  <c r="P3877" i="2"/>
  <c r="L3877" i="2"/>
  <c r="K3877" i="2"/>
  <c r="R3876" i="2"/>
  <c r="Q3876" i="2"/>
  <c r="P3876" i="2"/>
  <c r="K3876" i="2"/>
  <c r="L3876" i="2" s="1"/>
  <c r="R3875" i="2"/>
  <c r="Q3875" i="2"/>
  <c r="P3875" i="2"/>
  <c r="K3875" i="2"/>
  <c r="L3875" i="2" s="1"/>
  <c r="R3874" i="2"/>
  <c r="Q3874" i="2"/>
  <c r="P3874" i="2"/>
  <c r="K3874" i="2"/>
  <c r="L3874" i="2" s="1"/>
  <c r="R3873" i="2"/>
  <c r="Q3873" i="2"/>
  <c r="P3873" i="2"/>
  <c r="L3873" i="2"/>
  <c r="K3873" i="2"/>
  <c r="R3872" i="2"/>
  <c r="Q3872" i="2"/>
  <c r="P3872" i="2"/>
  <c r="K3872" i="2"/>
  <c r="L3872" i="2" s="1"/>
  <c r="R3871" i="2"/>
  <c r="Q3871" i="2"/>
  <c r="P3871" i="2"/>
  <c r="K3871" i="2"/>
  <c r="L3871" i="2" s="1"/>
  <c r="R3870" i="2"/>
  <c r="Q3870" i="2"/>
  <c r="P3870" i="2"/>
  <c r="L3870" i="2"/>
  <c r="K3870" i="2"/>
  <c r="R3869" i="2"/>
  <c r="Q3869" i="2"/>
  <c r="P3869" i="2"/>
  <c r="L3869" i="2"/>
  <c r="K3869" i="2"/>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K3859" i="2"/>
  <c r="L3859" i="2" s="1"/>
  <c r="R3858" i="2"/>
  <c r="Q3858" i="2"/>
  <c r="P3858" i="2"/>
  <c r="K3858" i="2"/>
  <c r="L3858" i="2" s="1"/>
  <c r="R3857" i="2"/>
  <c r="Q3857" i="2"/>
  <c r="P3857" i="2"/>
  <c r="L3857" i="2"/>
  <c r="K3857" i="2"/>
  <c r="R3856" i="2"/>
  <c r="Q3856" i="2"/>
  <c r="P3856" i="2"/>
  <c r="K3856" i="2"/>
  <c r="L3856" i="2" s="1"/>
  <c r="R3855" i="2"/>
  <c r="Q3855" i="2"/>
  <c r="P3855" i="2"/>
  <c r="K3855" i="2"/>
  <c r="L3855" i="2" s="1"/>
  <c r="R3854" i="2"/>
  <c r="Q3854" i="2"/>
  <c r="P3854" i="2"/>
  <c r="L3854" i="2"/>
  <c r="K3854" i="2"/>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L3849" i="2"/>
  <c r="K3849" i="2"/>
  <c r="R3848" i="2"/>
  <c r="Q3848" i="2"/>
  <c r="P3848" i="2"/>
  <c r="K3848" i="2"/>
  <c r="L3848" i="2" s="1"/>
  <c r="R3847" i="2"/>
  <c r="Q3847" i="2"/>
  <c r="P3847" i="2"/>
  <c r="K3847" i="2"/>
  <c r="L3847" i="2" s="1"/>
  <c r="R3846" i="2"/>
  <c r="Q3846" i="2"/>
  <c r="P3846" i="2"/>
  <c r="L3846" i="2"/>
  <c r="K3846" i="2"/>
  <c r="R3845" i="2"/>
  <c r="Q3845" i="2"/>
  <c r="P3845" i="2"/>
  <c r="L3845" i="2"/>
  <c r="K3845" i="2"/>
  <c r="R3844" i="2"/>
  <c r="Q3844" i="2"/>
  <c r="P3844" i="2"/>
  <c r="K3844" i="2"/>
  <c r="L3844" i="2" s="1"/>
  <c r="R3843" i="2"/>
  <c r="Q3843" i="2"/>
  <c r="P3843" i="2"/>
  <c r="K3843" i="2"/>
  <c r="L3843" i="2" s="1"/>
  <c r="R3842" i="2"/>
  <c r="Q3842" i="2"/>
  <c r="P3842" i="2"/>
  <c r="L3842" i="2"/>
  <c r="K3842" i="2"/>
  <c r="R3841" i="2"/>
  <c r="Q3841" i="2"/>
  <c r="P3841" i="2"/>
  <c r="L3841" i="2"/>
  <c r="K3841" i="2"/>
  <c r="R3840" i="2"/>
  <c r="Q3840" i="2"/>
  <c r="P3840" i="2"/>
  <c r="K3840" i="2"/>
  <c r="L3840" i="2" s="1"/>
  <c r="R3839" i="2"/>
  <c r="Q3839" i="2"/>
  <c r="P3839" i="2"/>
  <c r="K3839" i="2"/>
  <c r="L3839" i="2" s="1"/>
  <c r="R3838" i="2"/>
  <c r="Q3838" i="2"/>
  <c r="P3838" i="2"/>
  <c r="L3838" i="2"/>
  <c r="K3838" i="2"/>
  <c r="R3837" i="2"/>
  <c r="Q3837" i="2"/>
  <c r="P3837" i="2"/>
  <c r="L3837" i="2"/>
  <c r="K3837" i="2"/>
  <c r="R3836" i="2"/>
  <c r="Q3836" i="2"/>
  <c r="P3836" i="2"/>
  <c r="K3836" i="2"/>
  <c r="L3836" i="2" s="1"/>
  <c r="R3835" i="2"/>
  <c r="Q3835" i="2"/>
  <c r="P3835" i="2"/>
  <c r="K3835" i="2"/>
  <c r="L3835" i="2" s="1"/>
  <c r="R3834" i="2"/>
  <c r="Q3834" i="2"/>
  <c r="P3834" i="2"/>
  <c r="L3834" i="2"/>
  <c r="K3834" i="2"/>
  <c r="R3833" i="2"/>
  <c r="Q3833" i="2"/>
  <c r="P3833" i="2"/>
  <c r="L3833" i="2"/>
  <c r="K3833" i="2"/>
  <c r="R3832" i="2"/>
  <c r="Q3832" i="2"/>
  <c r="P3832" i="2"/>
  <c r="K3832" i="2"/>
  <c r="L3832" i="2" s="1"/>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L3825" i="2"/>
  <c r="K3825" i="2"/>
  <c r="R3824" i="2"/>
  <c r="Q3824" i="2"/>
  <c r="P3824" i="2"/>
  <c r="K3824" i="2"/>
  <c r="L3824" i="2" s="1"/>
  <c r="R3823" i="2"/>
  <c r="Q3823" i="2"/>
  <c r="P3823" i="2"/>
  <c r="K3823" i="2"/>
  <c r="L3823" i="2" s="1"/>
  <c r="R3822" i="2"/>
  <c r="Q3822" i="2"/>
  <c r="P3822" i="2"/>
  <c r="L3822" i="2"/>
  <c r="K3822" i="2"/>
  <c r="K3821" i="2"/>
  <c r="L3821" i="2" s="1"/>
  <c r="K3820" i="2"/>
  <c r="L3820" i="2" s="1"/>
  <c r="K3819" i="2"/>
  <c r="L3819" i="2" s="1"/>
  <c r="L3818" i="2"/>
  <c r="K3818" i="2"/>
  <c r="K3817" i="2"/>
  <c r="L3817" i="2" s="1"/>
  <c r="K3816" i="2"/>
  <c r="L3816" i="2" s="1"/>
  <c r="K3815" i="2"/>
  <c r="L3815" i="2" s="1"/>
  <c r="L3814" i="2"/>
  <c r="K3814" i="2"/>
  <c r="K3813" i="2"/>
  <c r="L3813" i="2" s="1"/>
  <c r="K3812" i="2"/>
  <c r="L3812" i="2" s="1"/>
  <c r="K3811" i="2"/>
  <c r="L3811" i="2" s="1"/>
  <c r="L3810" i="2"/>
  <c r="K3810" i="2"/>
  <c r="K3809" i="2"/>
  <c r="L3809" i="2" s="1"/>
  <c r="K3808" i="2"/>
  <c r="L3808" i="2" s="1"/>
  <c r="K3807" i="2"/>
  <c r="L3807" i="2" s="1"/>
  <c r="L3806" i="2"/>
  <c r="K3806" i="2"/>
  <c r="K3805" i="2"/>
  <c r="L3805" i="2" s="1"/>
  <c r="K3804" i="2"/>
  <c r="L3804" i="2" s="1"/>
  <c r="K3803" i="2"/>
  <c r="L3803" i="2" s="1"/>
  <c r="L3802" i="2"/>
  <c r="K3802" i="2"/>
  <c r="K3801" i="2"/>
  <c r="L3801" i="2" s="1"/>
  <c r="K3800" i="2"/>
  <c r="L3800" i="2" s="1"/>
  <c r="K3799" i="2"/>
  <c r="L3799" i="2" s="1"/>
  <c r="L3798" i="2"/>
  <c r="K3798" i="2"/>
  <c r="K3797" i="2"/>
  <c r="L3797" i="2" s="1"/>
  <c r="K3796" i="2"/>
  <c r="L3796" i="2" s="1"/>
  <c r="K3795" i="2"/>
  <c r="L3795" i="2" s="1"/>
  <c r="L3794" i="2"/>
  <c r="K3794" i="2"/>
  <c r="K3793" i="2"/>
  <c r="L3793" i="2" s="1"/>
  <c r="K3792" i="2"/>
  <c r="L3792" i="2" s="1"/>
  <c r="K3791" i="2"/>
  <c r="L3791" i="2" s="1"/>
  <c r="L3790" i="2"/>
  <c r="K3790" i="2"/>
  <c r="K3789" i="2"/>
  <c r="L3789" i="2" s="1"/>
  <c r="K3788" i="2"/>
  <c r="L3788" i="2" s="1"/>
  <c r="K3787" i="2"/>
  <c r="L3787" i="2" s="1"/>
  <c r="L3786" i="2"/>
  <c r="K3786" i="2"/>
  <c r="K3785" i="2"/>
  <c r="L3785" i="2" s="1"/>
  <c r="K3784" i="2"/>
  <c r="L3784" i="2" s="1"/>
  <c r="K3783" i="2"/>
  <c r="L3783" i="2" s="1"/>
  <c r="L3782" i="2"/>
  <c r="K3782" i="2"/>
  <c r="K3781" i="2"/>
  <c r="L3781" i="2" s="1"/>
  <c r="K3780" i="2"/>
  <c r="L3780" i="2" s="1"/>
  <c r="K3779" i="2"/>
  <c r="L3779" i="2" s="1"/>
  <c r="L3778" i="2"/>
  <c r="K3778" i="2"/>
  <c r="K3777" i="2"/>
  <c r="L3777" i="2" s="1"/>
  <c r="K3776" i="2"/>
  <c r="L3776" i="2" s="1"/>
  <c r="K3775" i="2"/>
  <c r="L3775" i="2" s="1"/>
  <c r="L3774" i="2"/>
  <c r="K3774" i="2"/>
  <c r="K3773" i="2"/>
  <c r="L3773" i="2" s="1"/>
  <c r="K3772" i="2"/>
  <c r="L3772" i="2" s="1"/>
  <c r="K3771" i="2"/>
  <c r="L3771" i="2" s="1"/>
  <c r="L3770" i="2"/>
  <c r="K3770" i="2"/>
  <c r="K3769" i="2"/>
  <c r="L3769" i="2" s="1"/>
  <c r="K3768" i="2"/>
  <c r="L3768" i="2" s="1"/>
  <c r="K3767" i="2"/>
  <c r="L3767" i="2" s="1"/>
  <c r="L3766" i="2"/>
  <c r="K3766" i="2"/>
  <c r="K3765" i="2"/>
  <c r="L3765" i="2" s="1"/>
  <c r="K3764" i="2"/>
  <c r="L3764" i="2" s="1"/>
  <c r="K3763" i="2"/>
  <c r="L3763" i="2" s="1"/>
  <c r="L3762" i="2"/>
  <c r="K3762" i="2"/>
  <c r="K3761" i="2"/>
  <c r="L3761" i="2" s="1"/>
  <c r="K3760" i="2"/>
  <c r="L3760" i="2" s="1"/>
  <c r="K3759" i="2"/>
  <c r="L3759" i="2" s="1"/>
  <c r="L3758" i="2"/>
  <c r="K3758" i="2"/>
  <c r="K3757" i="2"/>
  <c r="L3757" i="2" s="1"/>
  <c r="K3756" i="2"/>
  <c r="L3756" i="2" s="1"/>
  <c r="K3755" i="2"/>
  <c r="L3755" i="2" s="1"/>
  <c r="L3754" i="2"/>
  <c r="K3754" i="2"/>
  <c r="K3753" i="2"/>
  <c r="L3753" i="2" s="1"/>
  <c r="K3752" i="2"/>
  <c r="L3752" i="2" s="1"/>
  <c r="K3751" i="2"/>
  <c r="L3751" i="2" s="1"/>
  <c r="L3750" i="2"/>
  <c r="K3750" i="2"/>
  <c r="K3749" i="2"/>
  <c r="L3749" i="2" s="1"/>
  <c r="K3748" i="2"/>
  <c r="L3748" i="2" s="1"/>
  <c r="K3747" i="2"/>
  <c r="L3747" i="2" s="1"/>
  <c r="L3746" i="2"/>
  <c r="K3746" i="2"/>
  <c r="K3745" i="2"/>
  <c r="L3745" i="2" s="1"/>
  <c r="K3744" i="2"/>
  <c r="L3744" i="2" s="1"/>
  <c r="K3743" i="2"/>
  <c r="L3743" i="2" s="1"/>
  <c r="L3742" i="2"/>
  <c r="K3742" i="2"/>
  <c r="K3741" i="2"/>
  <c r="L3741" i="2" s="1"/>
  <c r="K3740" i="2"/>
  <c r="L3740" i="2" s="1"/>
  <c r="K3739" i="2"/>
  <c r="L3739" i="2" s="1"/>
  <c r="L3738" i="2"/>
  <c r="K3738" i="2"/>
  <c r="K3737" i="2"/>
  <c r="L3737" i="2" s="1"/>
  <c r="K3736" i="2"/>
  <c r="L3736" i="2" s="1"/>
  <c r="K3735" i="2"/>
  <c r="L3735" i="2" s="1"/>
  <c r="L3734" i="2"/>
  <c r="K3734" i="2"/>
  <c r="K3733" i="2"/>
  <c r="L3733" i="2" s="1"/>
  <c r="K3732" i="2"/>
  <c r="L3732" i="2" s="1"/>
  <c r="K3731" i="2"/>
  <c r="L3731" i="2" s="1"/>
  <c r="L3730" i="2"/>
  <c r="K3730" i="2"/>
  <c r="K3729" i="2"/>
  <c r="L3729" i="2" s="1"/>
  <c r="K3728" i="2"/>
  <c r="L3728" i="2" s="1"/>
  <c r="K3727" i="2"/>
  <c r="L3727" i="2" s="1"/>
  <c r="L3726" i="2"/>
  <c r="K3726" i="2"/>
  <c r="K3725" i="2"/>
  <c r="L3725" i="2" s="1"/>
  <c r="K3724" i="2"/>
  <c r="L3724" i="2" s="1"/>
  <c r="K3723" i="2"/>
  <c r="L3723" i="2" s="1"/>
  <c r="L3722" i="2"/>
  <c r="K3722" i="2"/>
  <c r="K3721" i="2"/>
  <c r="L3721" i="2" s="1"/>
  <c r="K3720" i="2"/>
  <c r="L3720" i="2" s="1"/>
  <c r="K3719" i="2"/>
  <c r="L3719" i="2" s="1"/>
  <c r="L3718" i="2"/>
  <c r="K3718" i="2"/>
  <c r="K3717" i="2"/>
  <c r="L3717" i="2" s="1"/>
  <c r="K3716" i="2"/>
  <c r="L3716" i="2" s="1"/>
  <c r="K3715" i="2"/>
  <c r="L3715" i="2" s="1"/>
  <c r="L3714" i="2"/>
  <c r="K3714" i="2"/>
  <c r="K3713" i="2"/>
  <c r="L3713" i="2" s="1"/>
  <c r="K3712" i="2"/>
  <c r="L3712" i="2" s="1"/>
  <c r="K3711" i="2"/>
  <c r="L3711" i="2" s="1"/>
  <c r="L3710" i="2"/>
  <c r="K3710" i="2"/>
  <c r="K3709" i="2"/>
  <c r="L3709" i="2" s="1"/>
  <c r="K3708" i="2"/>
  <c r="L3708" i="2" s="1"/>
  <c r="K3707" i="2"/>
  <c r="L3707" i="2" s="1"/>
  <c r="L3706" i="2"/>
  <c r="K3706" i="2"/>
  <c r="K3705" i="2"/>
  <c r="L3705" i="2" s="1"/>
  <c r="K3704" i="2"/>
  <c r="L3704" i="2" s="1"/>
  <c r="K3703" i="2"/>
  <c r="L3703" i="2" s="1"/>
  <c r="L3702" i="2"/>
  <c r="K3702" i="2"/>
  <c r="K3701" i="2"/>
  <c r="L3701" i="2" s="1"/>
  <c r="K3700" i="2"/>
  <c r="L3700" i="2" s="1"/>
  <c r="K3699" i="2"/>
  <c r="L3699" i="2" s="1"/>
  <c r="L3698" i="2"/>
  <c r="K3698" i="2"/>
  <c r="K3697" i="2"/>
  <c r="L3697" i="2" s="1"/>
  <c r="K3696" i="2"/>
  <c r="L3696" i="2" s="1"/>
  <c r="K3695" i="2"/>
  <c r="L3695" i="2" s="1"/>
  <c r="L3694" i="2"/>
  <c r="K3694" i="2"/>
  <c r="K3693" i="2"/>
  <c r="L3693" i="2" s="1"/>
  <c r="K3692" i="2"/>
  <c r="L3692" i="2" s="1"/>
  <c r="K3691" i="2"/>
  <c r="L3691" i="2" s="1"/>
  <c r="L3690" i="2"/>
  <c r="K3690" i="2"/>
  <c r="K3689" i="2"/>
  <c r="L3689" i="2" s="1"/>
  <c r="K3688" i="2"/>
  <c r="L3688" i="2" s="1"/>
  <c r="K3687" i="2"/>
  <c r="L3687" i="2" s="1"/>
  <c r="L3686" i="2"/>
  <c r="K3686" i="2"/>
  <c r="L3685" i="2"/>
  <c r="K3685" i="2"/>
  <c r="L3684" i="2"/>
  <c r="K3684" i="2"/>
  <c r="L3683" i="2"/>
  <c r="K3683" i="2"/>
  <c r="L3682" i="2"/>
  <c r="K3682" i="2"/>
  <c r="L3681" i="2"/>
  <c r="K3681" i="2"/>
  <c r="L3680" i="2"/>
  <c r="K3680" i="2"/>
  <c r="L3679" i="2"/>
  <c r="K3679" i="2"/>
  <c r="L3678" i="2"/>
  <c r="K3678" i="2"/>
  <c r="L3677" i="2"/>
  <c r="K3677" i="2"/>
  <c r="L3676" i="2"/>
  <c r="K3676" i="2"/>
  <c r="L3675" i="2"/>
  <c r="K3675" i="2"/>
  <c r="L3674" i="2"/>
  <c r="K3674" i="2"/>
  <c r="L3673" i="2"/>
  <c r="K3673" i="2"/>
  <c r="L3672" i="2"/>
  <c r="K3672" i="2"/>
  <c r="L3671" i="2"/>
  <c r="K3671" i="2"/>
  <c r="L3670" i="2"/>
  <c r="K3670" i="2"/>
  <c r="L3669" i="2"/>
  <c r="K3669" i="2"/>
  <c r="L3668" i="2"/>
  <c r="K3668" i="2"/>
  <c r="K3667" i="2"/>
  <c r="L3667" i="2" s="1"/>
  <c r="L3666" i="2"/>
  <c r="K3666" i="2"/>
  <c r="K3665" i="2"/>
  <c r="L3665" i="2" s="1"/>
  <c r="L3664" i="2"/>
  <c r="K3664" i="2"/>
  <c r="K3663" i="2"/>
  <c r="L3663" i="2" s="1"/>
  <c r="L3662" i="2"/>
  <c r="K3662" i="2"/>
  <c r="K3661" i="2"/>
  <c r="L3661" i="2" s="1"/>
  <c r="L3660" i="2"/>
  <c r="K3660" i="2"/>
  <c r="K3659" i="2"/>
  <c r="L3659" i="2" s="1"/>
  <c r="L3658" i="2"/>
  <c r="K3658" i="2"/>
  <c r="K3657" i="2"/>
  <c r="L3657" i="2" s="1"/>
  <c r="L3656" i="2"/>
  <c r="K3656" i="2"/>
  <c r="K3655" i="2"/>
  <c r="L3655" i="2" s="1"/>
  <c r="L3654" i="2"/>
  <c r="K3654" i="2"/>
  <c r="K3653" i="2"/>
  <c r="L3653" i="2" s="1"/>
  <c r="L3652" i="2"/>
  <c r="K3652" i="2"/>
  <c r="K3651" i="2"/>
  <c r="L3651" i="2" s="1"/>
  <c r="L3650" i="2"/>
  <c r="K3650" i="2"/>
  <c r="K3649" i="2"/>
  <c r="L3649" i="2" s="1"/>
  <c r="L3648" i="2"/>
  <c r="K3648" i="2"/>
  <c r="K3647" i="2"/>
  <c r="L3647" i="2" s="1"/>
  <c r="L3646" i="2"/>
  <c r="K3646" i="2"/>
  <c r="K3645" i="2"/>
  <c r="L3645" i="2" s="1"/>
  <c r="L3644" i="2"/>
  <c r="K3644" i="2"/>
  <c r="K3643" i="2"/>
  <c r="L3643" i="2" s="1"/>
  <c r="L3642" i="2"/>
  <c r="K3642" i="2"/>
  <c r="K3641" i="2"/>
  <c r="L3641" i="2" s="1"/>
  <c r="L3640" i="2"/>
  <c r="K3640" i="2"/>
  <c r="K3639" i="2"/>
  <c r="L3639" i="2" s="1"/>
  <c r="L3638" i="2"/>
  <c r="K3638" i="2"/>
  <c r="K3637" i="2"/>
  <c r="L3637" i="2" s="1"/>
  <c r="L3636" i="2"/>
  <c r="K3636" i="2"/>
  <c r="K3635" i="2"/>
  <c r="L3635" i="2" s="1"/>
  <c r="L3634" i="2"/>
  <c r="K3634" i="2"/>
  <c r="K3633" i="2"/>
  <c r="L3633" i="2" s="1"/>
  <c r="L3632" i="2"/>
  <c r="K3632" i="2"/>
  <c r="K3631" i="2"/>
  <c r="L3631" i="2" s="1"/>
  <c r="L3630" i="2"/>
  <c r="K3630" i="2"/>
  <c r="K3629" i="2"/>
  <c r="L3629" i="2" s="1"/>
  <c r="L3628" i="2"/>
  <c r="K3628" i="2"/>
  <c r="K3627" i="2"/>
  <c r="L3627" i="2" s="1"/>
  <c r="L3626" i="2"/>
  <c r="K3626" i="2"/>
  <c r="K3625" i="2"/>
  <c r="L3625" i="2" s="1"/>
  <c r="L3624" i="2"/>
  <c r="K3624" i="2"/>
  <c r="K3623" i="2"/>
  <c r="L3623" i="2" s="1"/>
  <c r="L3622" i="2"/>
  <c r="K3622" i="2"/>
  <c r="K3621" i="2"/>
  <c r="L3621" i="2" s="1"/>
  <c r="L3620" i="2"/>
  <c r="K3620" i="2"/>
  <c r="K3619" i="2"/>
  <c r="L3619" i="2" s="1"/>
  <c r="L3618" i="2"/>
  <c r="K3618" i="2"/>
  <c r="K3617" i="2"/>
  <c r="L3617" i="2" s="1"/>
  <c r="L3616" i="2"/>
  <c r="K3616" i="2"/>
  <c r="K3615" i="2"/>
  <c r="L3615" i="2" s="1"/>
  <c r="L3614" i="2"/>
  <c r="K3614" i="2"/>
  <c r="K3613" i="2"/>
  <c r="L3613" i="2" s="1"/>
  <c r="L3612" i="2"/>
  <c r="K3612" i="2"/>
  <c r="K3611" i="2"/>
  <c r="L3611" i="2" s="1"/>
  <c r="L3610" i="2"/>
  <c r="K3610" i="2"/>
  <c r="K3609" i="2"/>
  <c r="L3609" i="2" s="1"/>
  <c r="L3608" i="2"/>
  <c r="K3608" i="2"/>
  <c r="K3607" i="2"/>
  <c r="L3607" i="2" s="1"/>
  <c r="L3606" i="2"/>
  <c r="K3606" i="2"/>
  <c r="K3605" i="2"/>
  <c r="L3605" i="2" s="1"/>
  <c r="L3604" i="2"/>
  <c r="K3604" i="2"/>
  <c r="K3603" i="2"/>
  <c r="L3603" i="2" s="1"/>
  <c r="L3602" i="2"/>
  <c r="K3602" i="2"/>
  <c r="K3601" i="2"/>
  <c r="L3601" i="2" s="1"/>
  <c r="L3600" i="2"/>
  <c r="K3600" i="2"/>
  <c r="K3599" i="2"/>
  <c r="L3599" i="2" s="1"/>
  <c r="L3598" i="2"/>
  <c r="K3598" i="2"/>
  <c r="K3597" i="2"/>
  <c r="L3597" i="2" s="1"/>
  <c r="L3596" i="2"/>
  <c r="K3596" i="2"/>
  <c r="K3595" i="2"/>
  <c r="L3595" i="2" s="1"/>
  <c r="L3594" i="2"/>
  <c r="K3594" i="2"/>
  <c r="K3593" i="2"/>
  <c r="L3593" i="2" s="1"/>
  <c r="L3592" i="2"/>
  <c r="K3592" i="2"/>
  <c r="K3591" i="2"/>
  <c r="L3591" i="2" s="1"/>
  <c r="L3590" i="2"/>
  <c r="K3590" i="2"/>
  <c r="K3589" i="2"/>
  <c r="L3589" i="2" s="1"/>
  <c r="L3588" i="2"/>
  <c r="K3588" i="2"/>
  <c r="K3587" i="2"/>
  <c r="L3587" i="2" s="1"/>
  <c r="L3586" i="2"/>
  <c r="K3586" i="2"/>
  <c r="K3585" i="2"/>
  <c r="L3585" i="2" s="1"/>
  <c r="L3584" i="2"/>
  <c r="K3584" i="2"/>
  <c r="K3583" i="2"/>
  <c r="L3583" i="2" s="1"/>
  <c r="L3582" i="2"/>
  <c r="K3582" i="2"/>
  <c r="K3581" i="2"/>
  <c r="L3581" i="2" s="1"/>
  <c r="L3580" i="2"/>
  <c r="K3580" i="2"/>
  <c r="K3579" i="2"/>
  <c r="L3579" i="2" s="1"/>
  <c r="L3578" i="2"/>
  <c r="K3578" i="2"/>
  <c r="K3577" i="2"/>
  <c r="L3577" i="2" s="1"/>
  <c r="L3576" i="2"/>
  <c r="K3576" i="2"/>
  <c r="K3575" i="2"/>
  <c r="L3575" i="2" s="1"/>
  <c r="L3574" i="2"/>
  <c r="K3574" i="2"/>
  <c r="K3573" i="2"/>
  <c r="L3573" i="2" s="1"/>
  <c r="K3572" i="2"/>
  <c r="L3572" i="2" s="1"/>
  <c r="K3571" i="2"/>
  <c r="L3571" i="2" s="1"/>
  <c r="L3570" i="2"/>
  <c r="K3570" i="2"/>
  <c r="K3569" i="2"/>
  <c r="L3569" i="2" s="1"/>
  <c r="K3568" i="2"/>
  <c r="L3568" i="2" s="1"/>
  <c r="K3567" i="2"/>
  <c r="L3567" i="2" s="1"/>
  <c r="K3566" i="2"/>
  <c r="L3566" i="2" s="1"/>
  <c r="K3565" i="2"/>
  <c r="L3565" i="2" s="1"/>
  <c r="K3564" i="2"/>
  <c r="L3564" i="2" s="1"/>
  <c r="K3563" i="2"/>
  <c r="L3563" i="2" s="1"/>
  <c r="L3562" i="2"/>
  <c r="K3562" i="2"/>
  <c r="K3561" i="2"/>
  <c r="L3561" i="2" s="1"/>
  <c r="K3560" i="2"/>
  <c r="L3560" i="2" s="1"/>
  <c r="K3559" i="2"/>
  <c r="L3559" i="2" s="1"/>
  <c r="K3558" i="2"/>
  <c r="L3558" i="2" s="1"/>
  <c r="K3557" i="2"/>
  <c r="L3557" i="2" s="1"/>
  <c r="K3556" i="2"/>
  <c r="L3556" i="2" s="1"/>
  <c r="K3555" i="2"/>
  <c r="L3555" i="2" s="1"/>
  <c r="L3554" i="2"/>
  <c r="K3554" i="2"/>
  <c r="K3553" i="2"/>
  <c r="L3553" i="2" s="1"/>
  <c r="K3552" i="2"/>
  <c r="L3552" i="2" s="1"/>
  <c r="K3551" i="2"/>
  <c r="L3551" i="2" s="1"/>
  <c r="K3550" i="2"/>
  <c r="L3550" i="2" s="1"/>
  <c r="K3549" i="2"/>
  <c r="L3549" i="2" s="1"/>
  <c r="K3548" i="2"/>
  <c r="L3548" i="2" s="1"/>
  <c r="K3547" i="2"/>
  <c r="L3547" i="2" s="1"/>
  <c r="L3546" i="2"/>
  <c r="K3546" i="2"/>
  <c r="K3545" i="2"/>
  <c r="L3545" i="2" s="1"/>
  <c r="K3544" i="2"/>
  <c r="L3544" i="2" s="1"/>
  <c r="K3543" i="2"/>
  <c r="L3543" i="2" s="1"/>
  <c r="K3542" i="2"/>
  <c r="L3542" i="2" s="1"/>
  <c r="K3541" i="2"/>
  <c r="L3541" i="2" s="1"/>
  <c r="K3540" i="2"/>
  <c r="L3540" i="2" s="1"/>
  <c r="K3539" i="2"/>
  <c r="L3539" i="2" s="1"/>
  <c r="L3538" i="2"/>
  <c r="K3538" i="2"/>
  <c r="K3537" i="2"/>
  <c r="L3537" i="2" s="1"/>
  <c r="K3536" i="2"/>
  <c r="L3536" i="2" s="1"/>
  <c r="K3535" i="2"/>
  <c r="L3535" i="2" s="1"/>
  <c r="K3534" i="2"/>
  <c r="L3534" i="2" s="1"/>
  <c r="K3533" i="2"/>
  <c r="L3533" i="2" s="1"/>
  <c r="K3532" i="2"/>
  <c r="L3532" i="2" s="1"/>
  <c r="K3531" i="2"/>
  <c r="L3531" i="2" s="1"/>
  <c r="L3530" i="2"/>
  <c r="K3530" i="2"/>
  <c r="K3529" i="2"/>
  <c r="L3529" i="2" s="1"/>
  <c r="K3528" i="2"/>
  <c r="L3528" i="2" s="1"/>
  <c r="K3527" i="2"/>
  <c r="L3527" i="2" s="1"/>
  <c r="K3526" i="2"/>
  <c r="L3526" i="2" s="1"/>
  <c r="K3525" i="2"/>
  <c r="L3525" i="2" s="1"/>
  <c r="K3524" i="2"/>
  <c r="L3524" i="2" s="1"/>
  <c r="K3523" i="2"/>
  <c r="L3523" i="2" s="1"/>
  <c r="L3522" i="2"/>
  <c r="K3522" i="2"/>
  <c r="K3521" i="2"/>
  <c r="L3521" i="2" s="1"/>
  <c r="K3520" i="2"/>
  <c r="L3520" i="2" s="1"/>
  <c r="K3519" i="2"/>
  <c r="L3519" i="2" s="1"/>
  <c r="K3518" i="2"/>
  <c r="L3518" i="2" s="1"/>
  <c r="K3517" i="2"/>
  <c r="L3517" i="2" s="1"/>
  <c r="K3516" i="2"/>
  <c r="L3516" i="2" s="1"/>
  <c r="K3515" i="2"/>
  <c r="L3515" i="2" s="1"/>
  <c r="L3514" i="2"/>
  <c r="K3514" i="2"/>
  <c r="K3513" i="2"/>
  <c r="L3513" i="2" s="1"/>
  <c r="K3512" i="2"/>
  <c r="L3512" i="2" s="1"/>
  <c r="K3511" i="2"/>
  <c r="L3511" i="2" s="1"/>
  <c r="K3510" i="2"/>
  <c r="L3510" i="2" s="1"/>
  <c r="K3509" i="2"/>
  <c r="L3509" i="2" s="1"/>
  <c r="K3508" i="2"/>
  <c r="L3508" i="2" s="1"/>
  <c r="K3507" i="2"/>
  <c r="L3507" i="2" s="1"/>
  <c r="K3506" i="2"/>
  <c r="L3506" i="2" s="1"/>
  <c r="K3505" i="2"/>
  <c r="L3505" i="2" s="1"/>
  <c r="K3504" i="2"/>
  <c r="L3504" i="2" s="1"/>
  <c r="K3503" i="2"/>
  <c r="L3503" i="2" s="1"/>
  <c r="K3502" i="2"/>
  <c r="L3502" i="2" s="1"/>
  <c r="K3501" i="2"/>
  <c r="L3501" i="2" s="1"/>
  <c r="K3500" i="2"/>
  <c r="L3500" i="2" s="1"/>
  <c r="K3499" i="2"/>
  <c r="L3499" i="2" s="1"/>
  <c r="K3498" i="2"/>
  <c r="L3498" i="2" s="1"/>
  <c r="K3497" i="2"/>
  <c r="L3497" i="2" s="1"/>
  <c r="K3496" i="2"/>
  <c r="L3496" i="2" s="1"/>
  <c r="K3495" i="2"/>
  <c r="L3495" i="2" s="1"/>
  <c r="K3494" i="2"/>
  <c r="L3494" i="2" s="1"/>
  <c r="K3493" i="2"/>
  <c r="L3493" i="2" s="1"/>
  <c r="K3492" i="2"/>
  <c r="L3492" i="2" s="1"/>
  <c r="K3491" i="2"/>
  <c r="L3491" i="2" s="1"/>
  <c r="K3490" i="2"/>
  <c r="L3490" i="2" s="1"/>
  <c r="K3489" i="2"/>
  <c r="L3489" i="2" s="1"/>
  <c r="K3488" i="2"/>
  <c r="L3488" i="2" s="1"/>
  <c r="K3487" i="2"/>
  <c r="L3487" i="2" s="1"/>
  <c r="K3486" i="2"/>
  <c r="L3486" i="2" s="1"/>
  <c r="K3485" i="2"/>
  <c r="L3485" i="2" s="1"/>
  <c r="K3484" i="2"/>
  <c r="L3484" i="2" s="1"/>
  <c r="K3483" i="2"/>
  <c r="L3483" i="2" s="1"/>
  <c r="K3482" i="2"/>
  <c r="L3482" i="2" s="1"/>
  <c r="K3481" i="2"/>
  <c r="L3481" i="2" s="1"/>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K3469" i="2"/>
  <c r="L3469" i="2" s="1"/>
  <c r="K3468" i="2"/>
  <c r="L3468" i="2" s="1"/>
  <c r="K3467" i="2"/>
  <c r="L3467" i="2" s="1"/>
  <c r="K3466" i="2"/>
  <c r="L3466" i="2" s="1"/>
  <c r="K3465" i="2"/>
  <c r="L3465" i="2" s="1"/>
  <c r="K3464" i="2"/>
  <c r="L3464" i="2" s="1"/>
  <c r="K3463" i="2"/>
  <c r="L3463" i="2" s="1"/>
  <c r="K3462" i="2"/>
  <c r="L3462" i="2" s="1"/>
  <c r="K3461" i="2"/>
  <c r="L3461" i="2" s="1"/>
  <c r="K3460" i="2"/>
  <c r="L3460" i="2" s="1"/>
  <c r="K3459" i="2"/>
  <c r="L3459" i="2" s="1"/>
  <c r="K3458" i="2"/>
  <c r="L3458" i="2" s="1"/>
  <c r="K3457" i="2"/>
  <c r="L3457" i="2" s="1"/>
  <c r="K3456" i="2"/>
  <c r="L3456" i="2" s="1"/>
  <c r="K3455" i="2"/>
  <c r="L3455" i="2" s="1"/>
  <c r="K3454" i="2"/>
  <c r="L3454" i="2" s="1"/>
  <c r="K3453" i="2"/>
  <c r="L3453" i="2" s="1"/>
  <c r="K3452" i="2"/>
  <c r="L3452" i="2" s="1"/>
  <c r="K3451" i="2"/>
  <c r="L3451" i="2" s="1"/>
  <c r="K3450" i="2"/>
  <c r="L3450" i="2" s="1"/>
  <c r="K3449" i="2"/>
  <c r="L3449" i="2" s="1"/>
  <c r="K3448" i="2"/>
  <c r="L3448" i="2" s="1"/>
  <c r="K3447" i="2"/>
  <c r="L3447" i="2" s="1"/>
  <c r="K3446" i="2"/>
  <c r="L3446" i="2" s="1"/>
  <c r="K3445" i="2"/>
  <c r="L3445" i="2" s="1"/>
  <c r="K3444" i="2"/>
  <c r="L3444" i="2" s="1"/>
  <c r="K3443" i="2"/>
  <c r="L3443" i="2" s="1"/>
  <c r="K3442" i="2"/>
  <c r="L3442" i="2" s="1"/>
  <c r="K3441" i="2"/>
  <c r="L3441" i="2" s="1"/>
  <c r="K3440" i="2"/>
  <c r="L3440" i="2" s="1"/>
  <c r="K3439" i="2"/>
  <c r="L3439" i="2" s="1"/>
  <c r="K3438" i="2"/>
  <c r="L3438" i="2" s="1"/>
  <c r="K3437" i="2"/>
  <c r="L3437" i="2" s="1"/>
  <c r="K3436" i="2"/>
  <c r="L3436" i="2" s="1"/>
  <c r="K3435" i="2"/>
  <c r="L3435" i="2" s="1"/>
  <c r="K3434" i="2"/>
  <c r="L3434" i="2" s="1"/>
  <c r="K3433" i="2"/>
  <c r="L3433" i="2" s="1"/>
  <c r="K3432" i="2"/>
  <c r="L3432" i="2" s="1"/>
  <c r="K3431" i="2"/>
  <c r="L3431" i="2" s="1"/>
  <c r="K3430" i="2"/>
  <c r="L3430" i="2" s="1"/>
  <c r="K3429" i="2"/>
  <c r="L3429" i="2" s="1"/>
  <c r="K3428" i="2"/>
  <c r="L3428" i="2" s="1"/>
  <c r="K3427" i="2"/>
  <c r="L3427" i="2" s="1"/>
  <c r="K3426" i="2"/>
  <c r="L3426" i="2" s="1"/>
  <c r="K3425" i="2"/>
  <c r="L3425" i="2" s="1"/>
  <c r="K3424" i="2"/>
  <c r="L3424" i="2" s="1"/>
  <c r="K3423" i="2"/>
  <c r="L3423" i="2" s="1"/>
  <c r="K3422" i="2"/>
  <c r="L3422" i="2" s="1"/>
  <c r="K3421" i="2"/>
  <c r="L3421" i="2" s="1"/>
  <c r="K3420" i="2"/>
  <c r="L3420" i="2" s="1"/>
  <c r="K3419" i="2"/>
  <c r="L3419" i="2" s="1"/>
  <c r="K3418" i="2"/>
  <c r="L3418" i="2" s="1"/>
  <c r="K3417" i="2"/>
  <c r="L3417" i="2" s="1"/>
  <c r="K3416" i="2"/>
  <c r="L3416" i="2" s="1"/>
  <c r="K3415" i="2"/>
  <c r="L3415" i="2" s="1"/>
  <c r="K3414" i="2"/>
  <c r="L3414" i="2" s="1"/>
  <c r="K3413" i="2"/>
  <c r="L3413" i="2" s="1"/>
  <c r="K3412" i="2"/>
  <c r="L3412" i="2" s="1"/>
  <c r="K3411" i="2"/>
  <c r="L3411" i="2" s="1"/>
  <c r="K3410" i="2"/>
  <c r="L3410" i="2" s="1"/>
  <c r="K3409" i="2"/>
  <c r="L3409" i="2" s="1"/>
  <c r="K3408" i="2"/>
  <c r="L3408" i="2" s="1"/>
  <c r="K3407" i="2"/>
  <c r="L3407" i="2" s="1"/>
  <c r="K3406" i="2"/>
  <c r="L3406" i="2" s="1"/>
  <c r="K3405" i="2"/>
  <c r="L3405" i="2" s="1"/>
  <c r="K3404" i="2"/>
  <c r="L3404" i="2" s="1"/>
  <c r="K3403" i="2"/>
  <c r="L3403" i="2" s="1"/>
  <c r="K3402" i="2"/>
  <c r="L3402" i="2" s="1"/>
  <c r="K3401" i="2"/>
  <c r="L3401" i="2" s="1"/>
  <c r="K3400" i="2"/>
  <c r="L3400" i="2" s="1"/>
  <c r="K3399" i="2"/>
  <c r="L3399" i="2" s="1"/>
  <c r="K3398" i="2"/>
  <c r="L3398" i="2" s="1"/>
  <c r="K3397" i="2"/>
  <c r="L3397" i="2" s="1"/>
  <c r="K3396" i="2"/>
  <c r="L3396" i="2" s="1"/>
  <c r="K3395" i="2"/>
  <c r="L3395" i="2" s="1"/>
  <c r="K3394" i="2"/>
  <c r="L3394" i="2" s="1"/>
  <c r="K3393" i="2"/>
  <c r="L3393" i="2" s="1"/>
  <c r="K3392" i="2"/>
  <c r="L3392" i="2" s="1"/>
  <c r="K3391" i="2"/>
  <c r="L3391" i="2" s="1"/>
  <c r="K3390" i="2"/>
  <c r="L3390" i="2" s="1"/>
  <c r="K3389" i="2"/>
  <c r="L3389" i="2" s="1"/>
  <c r="K3388" i="2"/>
  <c r="L3388" i="2" s="1"/>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K3376" i="2"/>
  <c r="L3376" i="2" s="1"/>
  <c r="K3375" i="2"/>
  <c r="L3375" i="2" s="1"/>
  <c r="K3374" i="2"/>
  <c r="L3374" i="2" s="1"/>
  <c r="K3373" i="2"/>
  <c r="L3373" i="2" s="1"/>
  <c r="K3372" i="2"/>
  <c r="L3372" i="2" s="1"/>
  <c r="K3371" i="2"/>
  <c r="L3371" i="2" s="1"/>
  <c r="K3370" i="2"/>
  <c r="L3370" i="2" s="1"/>
  <c r="K3369" i="2"/>
  <c r="L3369" i="2" s="1"/>
  <c r="K3368" i="2"/>
  <c r="L3368" i="2" s="1"/>
  <c r="K3367" i="2"/>
  <c r="L3367" i="2" s="1"/>
  <c r="K3366" i="2"/>
  <c r="L3366" i="2" s="1"/>
  <c r="K3365" i="2"/>
  <c r="L3365" i="2" s="1"/>
  <c r="K3364" i="2"/>
  <c r="L3364" i="2" s="1"/>
  <c r="K3363" i="2"/>
  <c r="L3363" i="2" s="1"/>
  <c r="K3362" i="2"/>
  <c r="L3362" i="2" s="1"/>
  <c r="K3361" i="2"/>
  <c r="L3361" i="2" s="1"/>
  <c r="K3360" i="2"/>
  <c r="L3360" i="2" s="1"/>
  <c r="K3359" i="2"/>
  <c r="L3359" i="2" s="1"/>
  <c r="K3358" i="2"/>
  <c r="L3358" i="2" s="1"/>
  <c r="K3357" i="2"/>
  <c r="L3357" i="2" s="1"/>
  <c r="K3356" i="2"/>
  <c r="L3356" i="2" s="1"/>
  <c r="K3355" i="2"/>
  <c r="L3355" i="2" s="1"/>
  <c r="K3354" i="2"/>
  <c r="L3354" i="2" s="1"/>
  <c r="L3353" i="2"/>
  <c r="K3353" i="2"/>
  <c r="K3352" i="2"/>
  <c r="L3352" i="2" s="1"/>
  <c r="K3351" i="2"/>
  <c r="L3351" i="2" s="1"/>
  <c r="K3350" i="2"/>
  <c r="L3350" i="2" s="1"/>
  <c r="L3349" i="2"/>
  <c r="K3349" i="2"/>
  <c r="K3348" i="2"/>
  <c r="L3348" i="2" s="1"/>
  <c r="K3347" i="2"/>
  <c r="L3347" i="2" s="1"/>
  <c r="K3346" i="2"/>
  <c r="L3346" i="2" s="1"/>
  <c r="L3345" i="2"/>
  <c r="K3345" i="2"/>
  <c r="K3344" i="2"/>
  <c r="L3344" i="2" s="1"/>
  <c r="K3343" i="2"/>
  <c r="L3343" i="2" s="1"/>
  <c r="K3342" i="2"/>
  <c r="L3342" i="2" s="1"/>
  <c r="L3341" i="2"/>
  <c r="K3341" i="2"/>
  <c r="K3340" i="2"/>
  <c r="L3340" i="2" s="1"/>
  <c r="K3339" i="2"/>
  <c r="L3339" i="2" s="1"/>
  <c r="K3338" i="2"/>
  <c r="L3338" i="2" s="1"/>
  <c r="L3337" i="2"/>
  <c r="K3337" i="2"/>
  <c r="K3336" i="2"/>
  <c r="L3336" i="2" s="1"/>
  <c r="K3335" i="2"/>
  <c r="L3335" i="2" s="1"/>
  <c r="K3334" i="2"/>
  <c r="L3334" i="2" s="1"/>
  <c r="L3333" i="2"/>
  <c r="K3333" i="2"/>
  <c r="K3332" i="2"/>
  <c r="L3332" i="2" s="1"/>
  <c r="K3331" i="2"/>
  <c r="L3331" i="2" s="1"/>
  <c r="K3330" i="2"/>
  <c r="L3330" i="2" s="1"/>
  <c r="L3329" i="2"/>
  <c r="K3329" i="2"/>
  <c r="K3328" i="2"/>
  <c r="L3328" i="2" s="1"/>
  <c r="K3327" i="2"/>
  <c r="L3327" i="2" s="1"/>
  <c r="K3326" i="2"/>
  <c r="L3326" i="2" s="1"/>
  <c r="L3325" i="2"/>
  <c r="K3325" i="2"/>
  <c r="K3324" i="2"/>
  <c r="L3324" i="2" s="1"/>
  <c r="K3323" i="2"/>
  <c r="L3323" i="2" s="1"/>
  <c r="K3322" i="2"/>
  <c r="L3322" i="2" s="1"/>
  <c r="L3321" i="2"/>
  <c r="K3321" i="2"/>
  <c r="K3320" i="2"/>
  <c r="L3320" i="2" s="1"/>
  <c r="K3319" i="2"/>
  <c r="L3319" i="2" s="1"/>
  <c r="K3318" i="2"/>
  <c r="L3318" i="2" s="1"/>
  <c r="L3317" i="2"/>
  <c r="K3317" i="2"/>
  <c r="K3316" i="2"/>
  <c r="L3316" i="2" s="1"/>
  <c r="K3315" i="2"/>
  <c r="L3315" i="2" s="1"/>
  <c r="K3314" i="2"/>
  <c r="L3314" i="2" s="1"/>
  <c r="L3313" i="2"/>
  <c r="K3313" i="2"/>
  <c r="K3312" i="2"/>
  <c r="L3312" i="2" s="1"/>
  <c r="K3311" i="2"/>
  <c r="L3311" i="2" s="1"/>
  <c r="K3310" i="2"/>
  <c r="L3310" i="2" s="1"/>
  <c r="L3309" i="2"/>
  <c r="K3309" i="2"/>
  <c r="K3308" i="2"/>
  <c r="L3308" i="2" s="1"/>
  <c r="K3307" i="2"/>
  <c r="L3307" i="2" s="1"/>
  <c r="K3306" i="2"/>
  <c r="L3306" i="2" s="1"/>
  <c r="L3305" i="2"/>
  <c r="K3305" i="2"/>
  <c r="K3304" i="2"/>
  <c r="L3304" i="2" s="1"/>
  <c r="K3303" i="2"/>
  <c r="L3303" i="2" s="1"/>
  <c r="K3302" i="2"/>
  <c r="L3302" i="2" s="1"/>
  <c r="L3301" i="2"/>
  <c r="K3301" i="2"/>
  <c r="K3300" i="2"/>
  <c r="L3300" i="2" s="1"/>
  <c r="K3299" i="2"/>
  <c r="L3299" i="2" s="1"/>
  <c r="K3298" i="2"/>
  <c r="L3298" i="2" s="1"/>
  <c r="L3297" i="2"/>
  <c r="K3297" i="2"/>
  <c r="K3296" i="2"/>
  <c r="L3296" i="2" s="1"/>
  <c r="K3295" i="2"/>
  <c r="L3295" i="2" s="1"/>
  <c r="K3294" i="2"/>
  <c r="L3294" i="2" s="1"/>
  <c r="L3293" i="2"/>
  <c r="K3293" i="2"/>
  <c r="K3292" i="2"/>
  <c r="L3292" i="2" s="1"/>
  <c r="K3291" i="2"/>
  <c r="L3291" i="2" s="1"/>
  <c r="K3290" i="2"/>
  <c r="L3290" i="2" s="1"/>
  <c r="L3289" i="2"/>
  <c r="K3289" i="2"/>
  <c r="K3288" i="2"/>
  <c r="L3288" i="2" s="1"/>
  <c r="K3287" i="2"/>
  <c r="L3287" i="2" s="1"/>
  <c r="K3286" i="2"/>
  <c r="L3286" i="2" s="1"/>
  <c r="L3285" i="2"/>
  <c r="K3285" i="2"/>
  <c r="K3284" i="2"/>
  <c r="L3284" i="2" s="1"/>
  <c r="K3283" i="2"/>
  <c r="L3283" i="2" s="1"/>
  <c r="K3282" i="2"/>
  <c r="L3282" i="2" s="1"/>
  <c r="L3281" i="2"/>
  <c r="K3281" i="2"/>
  <c r="K3280" i="2"/>
  <c r="L3280" i="2" s="1"/>
  <c r="K3279" i="2"/>
  <c r="L3279" i="2" s="1"/>
  <c r="K3278" i="2"/>
  <c r="L3278" i="2" s="1"/>
  <c r="L3277" i="2"/>
  <c r="K3277" i="2"/>
  <c r="K3276" i="2"/>
  <c r="L3276" i="2" s="1"/>
  <c r="K3275" i="2"/>
  <c r="L3275" i="2" s="1"/>
  <c r="K3274" i="2"/>
  <c r="L3274" i="2" s="1"/>
  <c r="L3273" i="2"/>
  <c r="K3273" i="2"/>
  <c r="K3272" i="2"/>
  <c r="L3272" i="2" s="1"/>
  <c r="K3271" i="2"/>
  <c r="L3271" i="2" s="1"/>
  <c r="K3270" i="2"/>
  <c r="L3270" i="2" s="1"/>
  <c r="L3269" i="2"/>
  <c r="K3269" i="2"/>
  <c r="K3268" i="2"/>
  <c r="L3268" i="2" s="1"/>
  <c r="K3267" i="2"/>
  <c r="L3267" i="2" s="1"/>
  <c r="K3266" i="2"/>
  <c r="L3266" i="2" s="1"/>
  <c r="L3265" i="2"/>
  <c r="K3265" i="2"/>
  <c r="K3264" i="2"/>
  <c r="L3264" i="2" s="1"/>
  <c r="K3263" i="2"/>
  <c r="L3263" i="2" s="1"/>
  <c r="K3262" i="2"/>
  <c r="L3262" i="2" s="1"/>
  <c r="L3261" i="2"/>
  <c r="K3261" i="2"/>
  <c r="K3260" i="2"/>
  <c r="L3260" i="2" s="1"/>
  <c r="K3259" i="2"/>
  <c r="L3259" i="2" s="1"/>
  <c r="K3258" i="2"/>
  <c r="L3258" i="2" s="1"/>
  <c r="L3257" i="2"/>
  <c r="K3257" i="2"/>
  <c r="K3256" i="2"/>
  <c r="L3256" i="2" s="1"/>
  <c r="K3255" i="2"/>
  <c r="L3255" i="2" s="1"/>
  <c r="K3254" i="2"/>
  <c r="L3254" i="2" s="1"/>
  <c r="L3253" i="2"/>
  <c r="K3253" i="2"/>
  <c r="K3252" i="2"/>
  <c r="L3252" i="2" s="1"/>
  <c r="K3251" i="2"/>
  <c r="L3251" i="2" s="1"/>
  <c r="K3250" i="2"/>
  <c r="L3250" i="2" s="1"/>
  <c r="L3249" i="2"/>
  <c r="K3249" i="2"/>
  <c r="K3248" i="2"/>
  <c r="L3248" i="2" s="1"/>
  <c r="K3247" i="2"/>
  <c r="L3247" i="2" s="1"/>
  <c r="K3246" i="2"/>
  <c r="L3246" i="2" s="1"/>
  <c r="L3245" i="2"/>
  <c r="K3245" i="2"/>
  <c r="K3244" i="2"/>
  <c r="L3244" i="2" s="1"/>
  <c r="K3243" i="2"/>
  <c r="L3243" i="2" s="1"/>
  <c r="K3242" i="2"/>
  <c r="L3242" i="2" s="1"/>
  <c r="L3241" i="2"/>
  <c r="K3241" i="2"/>
  <c r="K3240" i="2"/>
  <c r="L3240" i="2" s="1"/>
  <c r="K3239" i="2"/>
  <c r="L3239" i="2" s="1"/>
  <c r="K3238" i="2"/>
  <c r="L3238" i="2" s="1"/>
  <c r="L3237" i="2"/>
  <c r="K3237" i="2"/>
  <c r="K3236" i="2"/>
  <c r="L3236" i="2" s="1"/>
  <c r="K3235" i="2"/>
  <c r="L3235" i="2" s="1"/>
  <c r="K3234" i="2"/>
  <c r="L3234" i="2" s="1"/>
  <c r="L3233" i="2"/>
  <c r="K3233" i="2"/>
  <c r="K3232" i="2"/>
  <c r="L3232" i="2" s="1"/>
  <c r="K3231" i="2"/>
  <c r="L3231" i="2" s="1"/>
  <c r="K3230" i="2"/>
  <c r="L3230" i="2" s="1"/>
  <c r="L3229" i="2"/>
  <c r="K3229" i="2"/>
  <c r="K3228" i="2"/>
  <c r="L3228" i="2" s="1"/>
  <c r="K3227" i="2"/>
  <c r="L3227" i="2" s="1"/>
  <c r="K3226" i="2"/>
  <c r="L3226" i="2" s="1"/>
  <c r="L3225" i="2"/>
  <c r="K3225" i="2"/>
  <c r="K3224" i="2"/>
  <c r="L3224" i="2" s="1"/>
  <c r="K3223" i="2"/>
  <c r="L3223" i="2" s="1"/>
  <c r="K3222" i="2"/>
  <c r="L3222" i="2" s="1"/>
  <c r="L3221" i="2"/>
  <c r="K3221" i="2"/>
  <c r="K3220" i="2"/>
  <c r="L3220" i="2" s="1"/>
  <c r="K3219" i="2"/>
  <c r="L3219" i="2" s="1"/>
  <c r="K3218" i="2"/>
  <c r="L3218" i="2" s="1"/>
  <c r="L3217" i="2"/>
  <c r="K3217" i="2"/>
  <c r="L3216" i="2"/>
  <c r="K3216" i="2"/>
  <c r="L3215" i="2"/>
  <c r="K3215" i="2"/>
  <c r="L3214" i="2"/>
  <c r="K3214" i="2"/>
  <c r="L3213" i="2"/>
  <c r="K3213" i="2"/>
  <c r="L3212" i="2"/>
  <c r="K3212" i="2"/>
  <c r="L3211" i="2"/>
  <c r="K3211" i="2"/>
  <c r="L3210" i="2"/>
  <c r="K3210" i="2"/>
  <c r="L3209" i="2"/>
  <c r="K3209" i="2"/>
  <c r="L3208" i="2"/>
  <c r="K3208" i="2"/>
  <c r="L3207" i="2"/>
  <c r="K3207" i="2"/>
  <c r="L3206" i="2"/>
  <c r="K3206" i="2"/>
  <c r="L3205" i="2"/>
  <c r="K3205" i="2"/>
  <c r="L3204" i="2"/>
  <c r="K3204" i="2"/>
  <c r="L3203" i="2"/>
  <c r="K3203" i="2"/>
  <c r="L3202" i="2"/>
  <c r="K3202" i="2"/>
  <c r="L3201" i="2"/>
  <c r="K3201" i="2"/>
  <c r="L3200" i="2"/>
  <c r="K3200" i="2"/>
  <c r="L3199" i="2"/>
  <c r="K3199" i="2"/>
  <c r="L3198" i="2"/>
  <c r="K3198" i="2"/>
  <c r="L3197" i="2"/>
  <c r="K3197" i="2"/>
  <c r="L3196" i="2"/>
  <c r="K3196" i="2"/>
  <c r="L3195" i="2"/>
  <c r="K3195" i="2"/>
  <c r="L3194" i="2"/>
  <c r="K3194" i="2"/>
  <c r="L3193" i="2"/>
  <c r="K3193" i="2"/>
  <c r="L3192" i="2"/>
  <c r="K3192" i="2"/>
  <c r="L3191" i="2"/>
  <c r="K3191" i="2"/>
  <c r="L3190" i="2"/>
  <c r="K3190" i="2"/>
  <c r="L3189" i="2"/>
  <c r="K3189" i="2"/>
  <c r="L3188" i="2"/>
  <c r="K3188" i="2"/>
  <c r="L3187" i="2"/>
  <c r="K3187" i="2"/>
  <c r="L3186" i="2"/>
  <c r="K3186" i="2"/>
  <c r="L3185" i="2"/>
  <c r="K3185" i="2"/>
  <c r="L3184" i="2"/>
  <c r="K3184" i="2"/>
  <c r="L3183" i="2"/>
  <c r="K3183" i="2"/>
  <c r="L3182" i="2"/>
  <c r="K3182" i="2"/>
  <c r="L3181" i="2"/>
  <c r="K3181" i="2"/>
  <c r="L3180" i="2"/>
  <c r="K3180" i="2"/>
  <c r="L3179" i="2"/>
  <c r="K3179" i="2"/>
  <c r="L3178" i="2"/>
  <c r="K3178" i="2"/>
  <c r="L3177" i="2"/>
  <c r="K3177" i="2"/>
  <c r="L3176" i="2"/>
  <c r="K3176" i="2"/>
  <c r="L3175" i="2"/>
  <c r="K3175" i="2"/>
  <c r="L3174" i="2"/>
  <c r="K3174" i="2"/>
  <c r="L3173" i="2"/>
  <c r="K3173" i="2"/>
  <c r="L3172" i="2"/>
  <c r="K3172" i="2"/>
  <c r="L3171" i="2"/>
  <c r="K3171" i="2"/>
  <c r="L3170" i="2"/>
  <c r="K3170" i="2"/>
  <c r="L3169" i="2"/>
  <c r="K3169" i="2"/>
  <c r="L3168" i="2"/>
  <c r="K3168" i="2"/>
  <c r="L3167" i="2"/>
  <c r="K3167" i="2"/>
  <c r="L3166" i="2"/>
  <c r="K3166" i="2"/>
  <c r="L3165" i="2"/>
  <c r="K3165" i="2"/>
  <c r="L3164" i="2"/>
  <c r="K3164" i="2"/>
  <c r="L3163" i="2"/>
  <c r="K3163" i="2"/>
  <c r="L3162" i="2"/>
  <c r="K3162" i="2"/>
  <c r="L3161" i="2"/>
  <c r="K3161" i="2"/>
  <c r="L3160" i="2"/>
  <c r="K3160" i="2"/>
  <c r="L3159" i="2"/>
  <c r="K3159" i="2"/>
  <c r="L3158" i="2"/>
  <c r="K3158" i="2"/>
  <c r="L3157" i="2"/>
  <c r="K3157" i="2"/>
  <c r="L3156" i="2"/>
  <c r="K3156" i="2"/>
  <c r="L3155" i="2"/>
  <c r="K3155" i="2"/>
  <c r="L3154" i="2"/>
  <c r="K3154" i="2"/>
  <c r="L3153" i="2"/>
  <c r="K3153" i="2"/>
  <c r="L3152" i="2"/>
  <c r="K3152" i="2"/>
  <c r="L3151" i="2"/>
  <c r="K3151" i="2"/>
  <c r="L3150" i="2"/>
  <c r="K3150" i="2"/>
  <c r="L3149" i="2"/>
  <c r="K3149" i="2"/>
  <c r="L3148" i="2"/>
  <c r="K3148" i="2"/>
  <c r="L3147" i="2"/>
  <c r="K3147" i="2"/>
  <c r="L3146" i="2"/>
  <c r="K3146" i="2"/>
  <c r="L3145" i="2"/>
  <c r="K3145" i="2"/>
  <c r="L3144" i="2"/>
  <c r="K3144" i="2"/>
  <c r="L3143" i="2"/>
  <c r="K3143" i="2"/>
  <c r="L3142" i="2"/>
  <c r="K3142" i="2"/>
  <c r="L3141" i="2"/>
  <c r="K3141" i="2"/>
  <c r="L3140" i="2"/>
  <c r="K3140" i="2"/>
  <c r="L3139" i="2"/>
  <c r="K3139" i="2"/>
  <c r="L3138" i="2"/>
  <c r="K3138" i="2"/>
  <c r="L3137" i="2"/>
  <c r="K3137" i="2"/>
  <c r="L3136" i="2"/>
  <c r="K3136" i="2"/>
  <c r="L3135" i="2"/>
  <c r="K3135" i="2"/>
  <c r="L3134" i="2"/>
  <c r="K3134" i="2"/>
  <c r="L3133" i="2"/>
  <c r="K3133" i="2"/>
  <c r="L3132" i="2"/>
  <c r="K3132" i="2"/>
  <c r="L3131" i="2"/>
  <c r="K3131" i="2"/>
  <c r="L3130" i="2"/>
  <c r="K3130" i="2"/>
  <c r="L3129" i="2"/>
  <c r="K3129" i="2"/>
  <c r="L3128" i="2"/>
  <c r="K3128" i="2"/>
  <c r="L3127" i="2"/>
  <c r="K3127" i="2"/>
  <c r="L3126" i="2"/>
  <c r="K3126" i="2"/>
  <c r="L3125" i="2"/>
  <c r="K3125" i="2"/>
  <c r="L3124" i="2"/>
  <c r="K3124" i="2"/>
  <c r="L3123" i="2"/>
  <c r="K3123" i="2"/>
  <c r="L3122" i="2"/>
  <c r="K3122" i="2"/>
  <c r="L3121" i="2"/>
  <c r="K3121" i="2"/>
  <c r="L3120" i="2"/>
  <c r="K3120" i="2"/>
  <c r="L3119" i="2"/>
  <c r="K3119" i="2"/>
  <c r="L3118" i="2"/>
  <c r="K3118" i="2"/>
  <c r="L3117" i="2"/>
  <c r="K3117" i="2"/>
  <c r="L3116" i="2"/>
  <c r="K3116" i="2"/>
  <c r="L3115" i="2"/>
  <c r="K3115" i="2"/>
  <c r="L3114" i="2"/>
  <c r="K3114" i="2"/>
  <c r="L3113" i="2"/>
  <c r="K3113" i="2"/>
  <c r="L3112" i="2"/>
  <c r="K3112" i="2"/>
  <c r="L3111" i="2"/>
  <c r="K3111" i="2"/>
  <c r="L3110" i="2"/>
  <c r="K3110" i="2"/>
  <c r="L3109" i="2"/>
  <c r="K3109" i="2"/>
  <c r="L3108" i="2"/>
  <c r="K3108" i="2"/>
  <c r="L3107" i="2"/>
  <c r="K3107" i="2"/>
  <c r="L3106" i="2"/>
  <c r="K3106" i="2"/>
  <c r="L3105" i="2"/>
  <c r="K3105" i="2"/>
  <c r="L3104" i="2"/>
  <c r="K3104" i="2"/>
  <c r="L3103" i="2"/>
  <c r="K3103" i="2"/>
  <c r="L3102" i="2"/>
  <c r="K3102" i="2"/>
  <c r="L3101" i="2"/>
  <c r="K3101" i="2"/>
  <c r="L3100" i="2"/>
  <c r="K3100" i="2"/>
  <c r="L3099" i="2"/>
  <c r="K3099" i="2"/>
  <c r="L3098" i="2"/>
  <c r="K3098" i="2"/>
  <c r="L3097" i="2"/>
  <c r="K3097" i="2"/>
  <c r="L3096" i="2"/>
  <c r="K3096" i="2"/>
  <c r="L3095" i="2"/>
  <c r="K3095" i="2"/>
  <c r="L3094" i="2"/>
  <c r="K3094" i="2"/>
  <c r="L3093" i="2"/>
  <c r="K3093" i="2"/>
  <c r="L3092" i="2"/>
  <c r="K3092" i="2"/>
  <c r="L3091" i="2"/>
  <c r="K3091" i="2"/>
  <c r="L3090" i="2"/>
  <c r="K3090" i="2"/>
  <c r="L3089" i="2"/>
  <c r="K3089" i="2"/>
  <c r="L3088" i="2"/>
  <c r="K3088" i="2"/>
  <c r="L3087" i="2"/>
  <c r="K3087" i="2"/>
  <c r="L3086" i="2"/>
  <c r="K3086" i="2"/>
  <c r="L3085" i="2"/>
  <c r="K3085" i="2"/>
  <c r="L3084" i="2"/>
  <c r="K3084" i="2"/>
  <c r="L3083" i="2"/>
  <c r="K3083" i="2"/>
  <c r="L3082" i="2"/>
  <c r="K3082" i="2"/>
  <c r="L3081" i="2"/>
  <c r="K3081" i="2"/>
  <c r="L3080" i="2"/>
  <c r="K3080" i="2"/>
  <c r="L3079" i="2"/>
  <c r="K3079" i="2"/>
  <c r="L3078" i="2"/>
  <c r="K3078" i="2"/>
  <c r="L3077" i="2"/>
  <c r="K3077" i="2"/>
  <c r="L3076" i="2"/>
  <c r="K3076" i="2"/>
  <c r="L3075" i="2"/>
  <c r="K3075" i="2"/>
  <c r="L3074" i="2"/>
  <c r="K3074" i="2"/>
  <c r="L3073" i="2"/>
  <c r="K3073" i="2"/>
  <c r="L3072" i="2"/>
  <c r="K3072" i="2"/>
  <c r="L3071" i="2"/>
  <c r="K3071" i="2"/>
  <c r="L3070" i="2"/>
  <c r="K3070" i="2"/>
  <c r="L3069" i="2"/>
  <c r="K3069" i="2"/>
  <c r="L3068" i="2"/>
  <c r="K3068" i="2"/>
  <c r="L3067" i="2"/>
  <c r="K3067" i="2"/>
  <c r="L3066" i="2"/>
  <c r="K3066" i="2"/>
  <c r="L3065" i="2"/>
  <c r="K3065" i="2"/>
  <c r="L3064" i="2"/>
  <c r="K3064" i="2"/>
  <c r="L3063" i="2"/>
  <c r="K3063" i="2"/>
  <c r="L3062" i="2"/>
  <c r="K3062" i="2"/>
  <c r="L3061" i="2"/>
  <c r="K3061" i="2"/>
  <c r="L3060" i="2"/>
  <c r="K3060" i="2"/>
  <c r="L3059" i="2"/>
  <c r="K3059" i="2"/>
  <c r="L3058" i="2"/>
  <c r="K3058" i="2"/>
  <c r="L3057" i="2"/>
  <c r="K3057" i="2"/>
  <c r="L3056" i="2"/>
  <c r="K3056" i="2"/>
  <c r="L3055" i="2"/>
  <c r="K3055" i="2"/>
  <c r="L3054" i="2"/>
  <c r="K3054" i="2"/>
  <c r="L3053" i="2"/>
  <c r="K3053" i="2"/>
  <c r="L3052" i="2"/>
  <c r="K3052" i="2"/>
  <c r="L3051" i="2"/>
  <c r="K3051" i="2"/>
  <c r="L3050" i="2"/>
  <c r="K3050" i="2"/>
  <c r="L3049" i="2"/>
  <c r="K3049" i="2"/>
  <c r="L3048" i="2"/>
  <c r="K3048" i="2"/>
  <c r="L3047" i="2"/>
  <c r="K3047" i="2"/>
  <c r="L3046" i="2"/>
  <c r="K3046" i="2"/>
  <c r="L3045" i="2"/>
  <c r="K3045" i="2"/>
  <c r="L3044" i="2"/>
  <c r="K3044" i="2"/>
  <c r="L3043" i="2"/>
  <c r="K3043" i="2"/>
  <c r="L3042" i="2"/>
  <c r="K3042" i="2"/>
  <c r="L3041" i="2"/>
  <c r="K3041" i="2"/>
  <c r="L3040" i="2"/>
  <c r="K3040" i="2"/>
  <c r="L3039" i="2"/>
  <c r="K3039" i="2"/>
  <c r="L3038" i="2"/>
  <c r="K3038" i="2"/>
  <c r="L3037" i="2"/>
  <c r="K3037" i="2"/>
  <c r="L3036" i="2"/>
  <c r="K3036" i="2"/>
  <c r="L3035" i="2"/>
  <c r="K3035" i="2"/>
  <c r="L3034" i="2"/>
  <c r="K3034" i="2"/>
  <c r="L3033" i="2"/>
  <c r="K3033" i="2"/>
  <c r="L3032" i="2"/>
  <c r="K3032" i="2"/>
  <c r="L3031" i="2"/>
  <c r="K3031" i="2"/>
  <c r="L3030" i="2"/>
  <c r="K3030" i="2"/>
  <c r="L3029" i="2"/>
  <c r="K3029" i="2"/>
  <c r="L3028" i="2"/>
  <c r="K3028" i="2"/>
  <c r="L3027" i="2"/>
  <c r="K3027" i="2"/>
  <c r="L3026" i="2"/>
  <c r="K3026" i="2"/>
  <c r="L3025" i="2"/>
  <c r="K3025" i="2"/>
  <c r="L3024" i="2"/>
  <c r="K3024" i="2"/>
  <c r="L3023" i="2"/>
  <c r="K3023" i="2"/>
  <c r="L3022" i="2"/>
  <c r="K3022" i="2"/>
  <c r="L3021" i="2"/>
  <c r="K3021" i="2"/>
  <c r="L3020" i="2"/>
  <c r="K3020" i="2"/>
  <c r="L3019" i="2"/>
  <c r="K3019" i="2"/>
  <c r="L3018" i="2"/>
  <c r="K3018" i="2"/>
  <c r="L3017" i="2"/>
  <c r="K3017" i="2"/>
  <c r="L3016" i="2"/>
  <c r="K3016" i="2"/>
  <c r="L3015" i="2"/>
  <c r="K3015" i="2"/>
  <c r="L3014" i="2"/>
  <c r="K3014" i="2"/>
  <c r="L3013" i="2"/>
  <c r="K3013" i="2"/>
  <c r="L3012" i="2"/>
  <c r="K3012" i="2"/>
  <c r="L3011" i="2"/>
  <c r="K3011" i="2"/>
  <c r="L3010" i="2"/>
  <c r="K3010" i="2"/>
  <c r="L3009" i="2"/>
  <c r="K3009" i="2"/>
  <c r="L3008" i="2"/>
  <c r="K3008" i="2"/>
  <c r="L3007" i="2"/>
  <c r="K3007" i="2"/>
  <c r="L3006" i="2"/>
  <c r="K3006" i="2"/>
  <c r="L3005" i="2"/>
  <c r="K3005" i="2"/>
  <c r="L3004" i="2"/>
  <c r="K3004" i="2"/>
  <c r="L3003" i="2"/>
  <c r="K3003" i="2"/>
  <c r="L3002" i="2"/>
  <c r="K3002" i="2"/>
  <c r="L3001" i="2"/>
  <c r="K3001" i="2"/>
  <c r="L3000" i="2"/>
  <c r="K3000" i="2"/>
  <c r="L2999" i="2"/>
  <c r="K2999" i="2"/>
  <c r="L2998" i="2"/>
  <c r="K2998" i="2"/>
  <c r="L2997" i="2"/>
  <c r="K2997" i="2"/>
  <c r="L2996" i="2"/>
  <c r="K2996" i="2"/>
  <c r="L2995" i="2"/>
  <c r="K2995" i="2"/>
  <c r="L2994" i="2"/>
  <c r="K2994" i="2"/>
  <c r="L2993" i="2"/>
  <c r="K2993" i="2"/>
  <c r="L2992" i="2"/>
  <c r="K2992" i="2"/>
  <c r="L2991" i="2"/>
  <c r="K2991" i="2"/>
  <c r="L2990" i="2"/>
  <c r="K2990" i="2"/>
  <c r="L2989" i="2"/>
  <c r="K2989" i="2"/>
  <c r="L2988" i="2"/>
  <c r="K2988" i="2"/>
  <c r="L2987" i="2"/>
  <c r="K2987" i="2"/>
  <c r="L2986" i="2"/>
  <c r="K2986" i="2"/>
  <c r="L2985" i="2"/>
  <c r="K2985" i="2"/>
  <c r="L2984" i="2"/>
  <c r="K2984" i="2"/>
  <c r="L2983" i="2"/>
  <c r="K2983" i="2"/>
  <c r="L2982" i="2"/>
  <c r="K2982" i="2"/>
  <c r="L2981" i="2"/>
  <c r="K2981" i="2"/>
  <c r="L2980" i="2"/>
  <c r="K2980" i="2"/>
  <c r="L2979" i="2"/>
  <c r="K2979" i="2"/>
  <c r="L2978" i="2"/>
  <c r="K2978" i="2"/>
  <c r="L2977" i="2"/>
  <c r="K2977" i="2"/>
  <c r="L2976" i="2"/>
  <c r="K2976" i="2"/>
  <c r="L2975" i="2"/>
  <c r="K2975" i="2"/>
  <c r="L2974" i="2"/>
  <c r="K2974" i="2"/>
  <c r="L2973" i="2"/>
  <c r="K2973" i="2"/>
  <c r="L2972" i="2"/>
  <c r="K2972" i="2"/>
  <c r="L2971" i="2"/>
  <c r="K2971" i="2"/>
  <c r="L2970" i="2"/>
  <c r="K2970" i="2"/>
  <c r="L2969" i="2"/>
  <c r="K2969" i="2"/>
  <c r="L2968" i="2"/>
  <c r="K2968" i="2"/>
  <c r="L2967" i="2"/>
  <c r="K2967" i="2"/>
  <c r="L2966" i="2"/>
  <c r="K2966" i="2"/>
  <c r="L2965" i="2"/>
  <c r="K2965" i="2"/>
  <c r="L2964" i="2"/>
  <c r="K2964" i="2"/>
  <c r="L2963" i="2"/>
  <c r="K2963" i="2"/>
  <c r="L2962" i="2"/>
  <c r="K2962" i="2"/>
  <c r="L2961" i="2"/>
  <c r="K2961" i="2"/>
  <c r="L2960" i="2"/>
  <c r="K2960" i="2"/>
  <c r="L2959" i="2"/>
  <c r="K2959" i="2"/>
  <c r="L2958" i="2"/>
  <c r="K2958" i="2"/>
  <c r="L2957" i="2"/>
  <c r="K2957" i="2"/>
  <c r="L2956" i="2"/>
  <c r="K2956" i="2"/>
  <c r="L2955" i="2"/>
  <c r="K2955" i="2"/>
  <c r="L2954" i="2"/>
  <c r="K2954" i="2"/>
  <c r="L2953" i="2"/>
  <c r="K2953" i="2"/>
  <c r="L2952" i="2"/>
  <c r="K2952" i="2"/>
  <c r="L2951" i="2"/>
  <c r="K2951" i="2"/>
  <c r="L2950" i="2"/>
  <c r="K2950" i="2"/>
  <c r="L2949" i="2"/>
  <c r="K2949" i="2"/>
  <c r="L2948" i="2"/>
  <c r="K2948" i="2"/>
  <c r="L2947" i="2"/>
  <c r="K2947" i="2"/>
  <c r="L2946" i="2"/>
  <c r="K2946" i="2"/>
  <c r="L2945" i="2"/>
  <c r="K2945" i="2"/>
  <c r="L2944" i="2"/>
  <c r="K2944" i="2"/>
  <c r="L2943" i="2"/>
  <c r="K2943" i="2"/>
  <c r="L2942" i="2"/>
  <c r="K2942" i="2"/>
  <c r="L2941" i="2"/>
  <c r="K2941" i="2"/>
  <c r="L2940" i="2"/>
  <c r="K2940" i="2"/>
  <c r="L2939" i="2"/>
  <c r="K2939" i="2"/>
  <c r="L2938" i="2"/>
  <c r="K2938" i="2"/>
  <c r="L2937" i="2"/>
  <c r="K2937" i="2"/>
  <c r="L2936" i="2"/>
  <c r="K2936" i="2"/>
  <c r="L2935" i="2"/>
  <c r="K2935" i="2"/>
  <c r="L2934" i="2"/>
  <c r="K2934" i="2"/>
  <c r="L2933" i="2"/>
  <c r="K2933" i="2"/>
  <c r="L2932" i="2"/>
  <c r="K2932" i="2"/>
  <c r="L2931" i="2"/>
  <c r="K2931" i="2"/>
  <c r="L2930" i="2"/>
  <c r="K2930" i="2"/>
  <c r="L2929" i="2"/>
  <c r="K2929" i="2"/>
  <c r="L2928" i="2"/>
  <c r="K2928" i="2"/>
  <c r="L2927" i="2"/>
  <c r="K2927" i="2"/>
  <c r="L2926" i="2"/>
  <c r="K2926" i="2"/>
  <c r="L2925" i="2"/>
  <c r="K2925" i="2"/>
  <c r="L2924" i="2"/>
  <c r="K2924" i="2"/>
  <c r="L2923" i="2"/>
  <c r="K2923" i="2"/>
  <c r="L2922" i="2"/>
  <c r="K2922" i="2"/>
  <c r="L2921" i="2"/>
  <c r="K2921" i="2"/>
  <c r="L2920" i="2"/>
  <c r="K2920" i="2"/>
  <c r="L2919" i="2"/>
  <c r="K2919" i="2"/>
  <c r="L2918" i="2"/>
  <c r="K2918" i="2"/>
  <c r="L2917" i="2"/>
  <c r="K2917" i="2"/>
  <c r="L2916" i="2"/>
  <c r="K2916" i="2"/>
  <c r="L2915" i="2"/>
  <c r="K2915" i="2"/>
  <c r="L2914" i="2"/>
  <c r="K2914" i="2"/>
  <c r="L2913" i="2"/>
  <c r="K2913" i="2"/>
  <c r="L2912" i="2"/>
  <c r="K2912" i="2"/>
  <c r="L2911" i="2"/>
  <c r="K2911" i="2"/>
  <c r="L2910" i="2"/>
  <c r="K2910" i="2"/>
  <c r="L2909" i="2"/>
  <c r="K2909" i="2"/>
  <c r="L2908" i="2"/>
  <c r="K2908" i="2"/>
  <c r="L2907" i="2"/>
  <c r="K2907" i="2"/>
  <c r="L2906" i="2"/>
  <c r="K2906" i="2"/>
  <c r="L2905" i="2"/>
  <c r="K2905" i="2"/>
  <c r="L2904" i="2"/>
  <c r="K2904" i="2"/>
  <c r="L2903" i="2"/>
  <c r="K2903" i="2"/>
  <c r="L2902" i="2"/>
  <c r="K2902" i="2"/>
  <c r="L2901" i="2"/>
  <c r="K2901" i="2"/>
  <c r="L2900" i="2"/>
  <c r="K2900" i="2"/>
  <c r="L2899" i="2"/>
  <c r="K2899" i="2"/>
  <c r="L2898" i="2"/>
  <c r="K2898" i="2"/>
  <c r="L2897" i="2"/>
  <c r="K2897" i="2"/>
  <c r="L2896" i="2"/>
  <c r="K2896" i="2"/>
  <c r="L2895" i="2"/>
  <c r="K2895" i="2"/>
  <c r="L2894" i="2"/>
  <c r="K2894" i="2"/>
  <c r="L2893" i="2"/>
  <c r="K2893" i="2"/>
  <c r="L2892" i="2"/>
  <c r="K2892" i="2"/>
  <c r="L2891" i="2"/>
  <c r="K2891" i="2"/>
  <c r="L2890" i="2"/>
  <c r="K2890" i="2"/>
  <c r="L2889" i="2"/>
  <c r="K2889" i="2"/>
  <c r="L2888" i="2"/>
  <c r="K2888" i="2"/>
  <c r="L2887" i="2"/>
  <c r="K2887" i="2"/>
  <c r="L2886" i="2"/>
  <c r="K2886" i="2"/>
  <c r="L2885" i="2"/>
  <c r="K2885" i="2"/>
  <c r="L2884" i="2"/>
  <c r="K2884" i="2"/>
  <c r="L2883" i="2"/>
  <c r="K2883" i="2"/>
  <c r="L2882" i="2"/>
  <c r="K2882" i="2"/>
  <c r="L2881" i="2"/>
  <c r="K2881" i="2"/>
  <c r="L2880" i="2"/>
  <c r="K2880" i="2"/>
  <c r="L2879" i="2"/>
  <c r="K2879" i="2"/>
  <c r="L2878" i="2"/>
  <c r="K2878" i="2"/>
  <c r="L2877" i="2"/>
  <c r="K2877" i="2"/>
  <c r="L2876" i="2"/>
  <c r="K2876" i="2"/>
  <c r="L2875" i="2"/>
  <c r="K2875" i="2"/>
  <c r="L2874" i="2"/>
  <c r="K2874" i="2"/>
  <c r="L2873" i="2"/>
  <c r="K2873" i="2"/>
  <c r="L2872" i="2"/>
  <c r="K2872" i="2"/>
  <c r="L2871" i="2"/>
  <c r="K2871" i="2"/>
  <c r="L2870" i="2"/>
  <c r="K2870" i="2"/>
  <c r="L2869" i="2"/>
  <c r="K2869" i="2"/>
  <c r="L2868" i="2"/>
  <c r="K2868" i="2"/>
  <c r="L2867" i="2"/>
  <c r="K2867" i="2"/>
  <c r="L2866" i="2"/>
  <c r="K2866" i="2"/>
  <c r="L2865" i="2"/>
  <c r="K2865" i="2"/>
  <c r="L2864" i="2"/>
  <c r="K2864" i="2"/>
  <c r="L2863" i="2"/>
  <c r="K2863" i="2"/>
  <c r="L2862" i="2"/>
  <c r="K2862" i="2"/>
  <c r="L2861" i="2"/>
  <c r="K2861" i="2"/>
  <c r="L2860" i="2"/>
  <c r="K2860" i="2"/>
  <c r="L2859" i="2"/>
  <c r="K2859" i="2"/>
  <c r="L2858" i="2"/>
  <c r="K2858" i="2"/>
  <c r="L2857" i="2"/>
  <c r="K2857" i="2"/>
  <c r="L2856" i="2"/>
  <c r="K2856" i="2"/>
  <c r="L2855" i="2"/>
  <c r="K2855" i="2"/>
  <c r="L2854" i="2"/>
  <c r="K2854" i="2"/>
  <c r="L2853" i="2"/>
  <c r="K2853" i="2"/>
  <c r="L2852" i="2"/>
  <c r="K2852" i="2"/>
  <c r="L2851" i="2"/>
  <c r="K2851" i="2"/>
  <c r="L2850" i="2"/>
  <c r="K2850" i="2"/>
  <c r="L2849" i="2"/>
  <c r="K2849" i="2"/>
  <c r="L2848" i="2"/>
  <c r="K2848" i="2"/>
  <c r="L2847" i="2"/>
  <c r="K2847" i="2"/>
  <c r="L2846" i="2"/>
  <c r="K2846" i="2"/>
  <c r="L2845" i="2"/>
  <c r="K2845" i="2"/>
  <c r="L2844" i="2"/>
  <c r="K2844" i="2"/>
  <c r="L2843" i="2"/>
  <c r="K2843" i="2"/>
  <c r="L2842" i="2"/>
  <c r="K2842" i="2"/>
  <c r="L2841" i="2"/>
  <c r="K2841" i="2"/>
  <c r="L2840" i="2"/>
  <c r="K2840" i="2"/>
  <c r="L2839" i="2"/>
  <c r="K2839" i="2"/>
  <c r="L2838" i="2"/>
  <c r="K2838" i="2"/>
  <c r="L2837" i="2"/>
  <c r="K2837" i="2"/>
  <c r="L2836" i="2"/>
  <c r="K2836" i="2"/>
  <c r="L2835" i="2"/>
  <c r="K2835" i="2"/>
  <c r="L2834" i="2"/>
  <c r="K2834" i="2"/>
  <c r="L2833" i="2"/>
  <c r="K2833" i="2"/>
  <c r="L2832" i="2"/>
  <c r="K2832" i="2"/>
  <c r="L2831" i="2"/>
  <c r="K2831" i="2"/>
  <c r="L2830" i="2"/>
  <c r="K2830" i="2"/>
  <c r="L2829" i="2"/>
  <c r="K2829" i="2"/>
  <c r="L2828" i="2"/>
  <c r="K2828" i="2"/>
  <c r="L2827" i="2"/>
  <c r="K2827" i="2"/>
  <c r="L2826" i="2"/>
  <c r="K2826" i="2"/>
  <c r="L2825" i="2"/>
  <c r="K2825" i="2"/>
  <c r="L2824" i="2"/>
  <c r="K2824" i="2"/>
  <c r="L2823" i="2"/>
  <c r="K2823" i="2"/>
  <c r="L2822" i="2"/>
  <c r="K2822" i="2"/>
  <c r="L2821" i="2"/>
  <c r="K2821" i="2"/>
  <c r="L2820" i="2"/>
  <c r="K2820" i="2"/>
  <c r="L2819" i="2"/>
  <c r="K2819" i="2"/>
  <c r="L2818" i="2"/>
  <c r="K2818" i="2"/>
  <c r="L2817" i="2"/>
  <c r="K2817" i="2"/>
  <c r="L2816" i="2"/>
  <c r="K2816" i="2"/>
  <c r="L2815" i="2"/>
  <c r="K2815" i="2"/>
  <c r="L2814" i="2"/>
  <c r="K2814" i="2"/>
  <c r="L2813" i="2"/>
  <c r="K2813" i="2"/>
  <c r="L2812" i="2"/>
  <c r="K2812" i="2"/>
  <c r="L2811" i="2"/>
  <c r="K2811" i="2"/>
  <c r="L2810" i="2"/>
  <c r="K2810" i="2"/>
  <c r="L2809" i="2"/>
  <c r="K2809" i="2"/>
  <c r="L2808" i="2"/>
  <c r="K2808" i="2"/>
  <c r="L2807" i="2"/>
  <c r="K2807" i="2"/>
  <c r="L2806" i="2"/>
  <c r="K2806" i="2"/>
  <c r="L2805" i="2"/>
  <c r="K2805" i="2"/>
  <c r="L2804" i="2"/>
  <c r="K2804" i="2"/>
  <c r="L2803" i="2"/>
  <c r="K2803" i="2"/>
  <c r="L2802" i="2"/>
  <c r="K2802" i="2"/>
  <c r="L2801" i="2"/>
  <c r="K2801" i="2"/>
  <c r="L2800" i="2"/>
  <c r="K2800" i="2"/>
  <c r="L2799" i="2"/>
  <c r="K2799" i="2"/>
  <c r="L2798" i="2"/>
  <c r="K2798" i="2"/>
  <c r="L2797" i="2"/>
  <c r="K2797" i="2"/>
  <c r="L2796" i="2"/>
  <c r="K2796" i="2"/>
  <c r="L2795" i="2"/>
  <c r="K2795" i="2"/>
  <c r="L2794" i="2"/>
  <c r="K2794" i="2"/>
  <c r="L2793" i="2"/>
  <c r="K2793" i="2"/>
  <c r="L2792" i="2"/>
  <c r="K2792" i="2"/>
  <c r="L2791" i="2"/>
  <c r="K2791" i="2"/>
  <c r="L2790" i="2"/>
  <c r="K2790" i="2"/>
  <c r="L2789" i="2"/>
  <c r="K2789" i="2"/>
  <c r="L2788" i="2"/>
  <c r="K2788" i="2"/>
  <c r="L2787" i="2"/>
  <c r="K2787" i="2"/>
  <c r="L2786" i="2"/>
  <c r="K2786" i="2"/>
  <c r="L2785" i="2"/>
  <c r="K2785" i="2"/>
  <c r="L2784" i="2"/>
  <c r="K2784" i="2"/>
  <c r="L2783" i="2"/>
  <c r="K2783" i="2"/>
  <c r="L2782" i="2"/>
  <c r="K2782" i="2"/>
  <c r="L2781" i="2"/>
  <c r="K2781" i="2"/>
  <c r="L2780" i="2"/>
  <c r="K2780" i="2"/>
  <c r="L2779" i="2"/>
  <c r="K2779" i="2"/>
  <c r="L2778" i="2"/>
  <c r="K2778" i="2"/>
  <c r="L2777" i="2"/>
  <c r="K2777" i="2"/>
  <c r="L2776" i="2"/>
  <c r="K2776" i="2"/>
  <c r="L2775" i="2"/>
  <c r="K2775" i="2"/>
  <c r="L2774" i="2"/>
  <c r="K2774" i="2"/>
  <c r="L2773" i="2"/>
  <c r="K2773" i="2"/>
  <c r="L2772" i="2"/>
  <c r="K2772" i="2"/>
  <c r="L2771" i="2"/>
  <c r="K2771" i="2"/>
  <c r="L2770" i="2"/>
  <c r="K2770" i="2"/>
  <c r="L2769" i="2"/>
  <c r="K2769" i="2"/>
  <c r="L2768" i="2"/>
  <c r="K2768" i="2"/>
  <c r="L2767" i="2"/>
  <c r="K2767" i="2"/>
  <c r="L2766" i="2"/>
  <c r="K2766" i="2"/>
  <c r="L2765" i="2"/>
  <c r="K2765" i="2"/>
  <c r="L2764" i="2"/>
  <c r="K2764" i="2"/>
  <c r="L2763" i="2"/>
  <c r="K2763" i="2"/>
  <c r="L2762" i="2"/>
  <c r="K2762" i="2"/>
  <c r="L2761" i="2"/>
  <c r="K2761" i="2"/>
  <c r="L2760" i="2"/>
  <c r="K2760" i="2"/>
  <c r="L2759" i="2"/>
  <c r="K2759" i="2"/>
  <c r="L2758" i="2"/>
  <c r="K2758" i="2"/>
  <c r="L2757" i="2"/>
  <c r="K2757" i="2"/>
  <c r="L2756" i="2"/>
  <c r="K2756" i="2"/>
  <c r="L2755" i="2"/>
  <c r="K2755" i="2"/>
  <c r="L2754" i="2"/>
  <c r="K2754" i="2"/>
  <c r="L2753" i="2"/>
  <c r="K2753" i="2"/>
  <c r="L2752" i="2"/>
  <c r="K2752" i="2"/>
  <c r="L2751" i="2"/>
  <c r="K2751" i="2"/>
  <c r="L2750" i="2"/>
  <c r="K2750" i="2"/>
  <c r="L2749" i="2"/>
  <c r="K2749" i="2"/>
  <c r="L2748" i="2"/>
  <c r="K2748" i="2"/>
  <c r="L2747" i="2"/>
  <c r="K2747" i="2"/>
  <c r="L2746" i="2"/>
  <c r="K2746" i="2"/>
  <c r="L2745" i="2"/>
  <c r="K2745" i="2"/>
  <c r="L2744" i="2"/>
  <c r="K2744" i="2"/>
  <c r="L2743" i="2"/>
  <c r="K2743" i="2"/>
  <c r="L2742" i="2"/>
  <c r="K2742" i="2"/>
  <c r="L2741" i="2"/>
  <c r="K2741" i="2"/>
  <c r="L2740" i="2"/>
  <c r="K2740" i="2"/>
  <c r="L2739" i="2"/>
  <c r="K2739" i="2"/>
  <c r="L2738" i="2"/>
  <c r="K2738" i="2"/>
  <c r="L2737" i="2"/>
  <c r="K2737" i="2"/>
  <c r="L2736" i="2"/>
  <c r="K2736" i="2"/>
  <c r="L2735" i="2"/>
  <c r="K2735" i="2"/>
  <c r="L2734" i="2"/>
  <c r="K2734" i="2"/>
  <c r="L2733" i="2"/>
  <c r="K2733" i="2"/>
  <c r="L2732" i="2"/>
  <c r="K2732" i="2"/>
  <c r="L2731" i="2"/>
  <c r="K2731" i="2"/>
  <c r="L2730" i="2"/>
  <c r="K2730" i="2"/>
  <c r="L2729" i="2"/>
  <c r="K2729" i="2"/>
  <c r="L2728" i="2"/>
  <c r="K2728" i="2"/>
  <c r="L2727" i="2"/>
  <c r="K2727" i="2"/>
  <c r="L2726" i="2"/>
  <c r="K2726" i="2"/>
  <c r="L2725" i="2"/>
  <c r="K2725" i="2"/>
  <c r="L2724" i="2"/>
  <c r="K2724" i="2"/>
  <c r="L2723" i="2"/>
  <c r="K2723" i="2"/>
  <c r="L2722" i="2"/>
  <c r="K2722" i="2"/>
  <c r="L2721" i="2"/>
  <c r="K2721" i="2"/>
  <c r="L2720" i="2"/>
  <c r="K2720" i="2"/>
  <c r="L2719" i="2"/>
  <c r="K2719" i="2"/>
  <c r="L2718" i="2"/>
  <c r="K2718" i="2"/>
  <c r="L2717" i="2"/>
  <c r="K2717" i="2"/>
  <c r="L2716" i="2"/>
  <c r="K2716" i="2"/>
  <c r="L2715" i="2"/>
  <c r="K2715" i="2"/>
  <c r="L2714" i="2"/>
  <c r="K2714" i="2"/>
  <c r="L2713" i="2"/>
  <c r="K2713" i="2"/>
  <c r="L2712" i="2"/>
  <c r="K2712" i="2"/>
  <c r="L2711" i="2"/>
  <c r="K2711" i="2"/>
  <c r="L2710" i="2"/>
  <c r="K2710" i="2"/>
  <c r="L2709" i="2"/>
  <c r="K2709" i="2"/>
  <c r="L2708" i="2"/>
  <c r="K2708" i="2"/>
  <c r="L2707" i="2"/>
  <c r="K2707" i="2"/>
  <c r="L2706" i="2"/>
  <c r="K2706" i="2"/>
  <c r="L2705" i="2"/>
  <c r="K2705" i="2"/>
  <c r="L2704" i="2"/>
  <c r="K2704" i="2"/>
  <c r="L2703" i="2"/>
  <c r="K2703" i="2"/>
  <c r="L2702" i="2"/>
  <c r="K2702" i="2"/>
  <c r="L2701" i="2"/>
  <c r="K2701" i="2"/>
  <c r="L2700" i="2"/>
  <c r="K2700" i="2"/>
  <c r="L2699" i="2"/>
  <c r="K2699" i="2"/>
  <c r="L2698" i="2"/>
  <c r="K2698" i="2"/>
  <c r="L2697" i="2"/>
  <c r="K2697" i="2"/>
  <c r="L2696" i="2"/>
  <c r="K2696" i="2"/>
  <c r="L2695" i="2"/>
  <c r="K2695" i="2"/>
  <c r="L2694" i="2"/>
  <c r="K2694" i="2"/>
  <c r="L2693" i="2"/>
  <c r="K2693" i="2"/>
  <c r="L2692" i="2"/>
  <c r="K2692" i="2"/>
  <c r="L2691" i="2"/>
  <c r="K2691" i="2"/>
  <c r="L2690" i="2"/>
  <c r="K2690" i="2"/>
  <c r="L2689" i="2"/>
  <c r="K2689" i="2"/>
  <c r="L2688" i="2"/>
  <c r="K2688" i="2"/>
  <c r="L2687" i="2"/>
  <c r="K2687" i="2"/>
  <c r="L2686" i="2"/>
  <c r="K2686" i="2"/>
  <c r="L2685" i="2"/>
  <c r="K2685" i="2"/>
  <c r="L2684" i="2"/>
  <c r="K2684" i="2"/>
  <c r="L2683" i="2"/>
  <c r="K2683" i="2"/>
  <c r="L2682" i="2"/>
  <c r="K2682" i="2"/>
  <c r="L2681" i="2"/>
  <c r="K2681" i="2"/>
  <c r="L2680" i="2"/>
  <c r="K2680" i="2"/>
  <c r="L2679" i="2"/>
  <c r="K2679" i="2"/>
  <c r="L2678" i="2"/>
  <c r="K2678" i="2"/>
  <c r="L2677" i="2"/>
  <c r="K2677" i="2"/>
  <c r="L2676" i="2"/>
  <c r="K2676" i="2"/>
  <c r="L2675" i="2"/>
  <c r="K2675" i="2"/>
  <c r="L2674" i="2"/>
  <c r="K2674" i="2"/>
  <c r="L2673" i="2"/>
  <c r="K2673" i="2"/>
  <c r="L2672" i="2"/>
  <c r="K2672" i="2"/>
  <c r="L2671" i="2"/>
  <c r="K2671" i="2"/>
  <c r="L2670" i="2"/>
  <c r="K2670" i="2"/>
  <c r="L2669" i="2"/>
  <c r="K2669" i="2"/>
  <c r="L2668" i="2"/>
  <c r="K2668" i="2"/>
  <c r="L2667" i="2"/>
  <c r="K2667" i="2"/>
  <c r="L2666" i="2"/>
  <c r="K2666" i="2"/>
  <c r="L2665" i="2"/>
  <c r="K2665" i="2"/>
  <c r="L2664" i="2"/>
  <c r="K2664" i="2"/>
  <c r="L2663" i="2"/>
  <c r="K2663" i="2"/>
  <c r="L2662" i="2"/>
  <c r="K2662" i="2"/>
  <c r="L2661" i="2"/>
  <c r="K2661" i="2"/>
  <c r="L2660" i="2"/>
  <c r="K2660" i="2"/>
  <c r="L2659" i="2"/>
  <c r="K2659" i="2"/>
  <c r="L2658" i="2"/>
  <c r="K2658" i="2"/>
  <c r="L2657" i="2"/>
  <c r="K2657" i="2"/>
  <c r="L2656" i="2"/>
  <c r="K2656" i="2"/>
  <c r="L2655" i="2"/>
  <c r="K2655" i="2"/>
  <c r="L2654" i="2"/>
  <c r="K2654" i="2"/>
  <c r="L2653" i="2"/>
  <c r="K2653" i="2"/>
  <c r="L2652" i="2"/>
  <c r="K2652" i="2"/>
  <c r="L2651" i="2"/>
  <c r="K2651" i="2"/>
  <c r="L2650" i="2"/>
  <c r="K2650" i="2"/>
  <c r="L2649" i="2"/>
  <c r="K2649" i="2"/>
  <c r="L2648" i="2"/>
  <c r="K2648" i="2"/>
  <c r="L2647" i="2"/>
  <c r="K2647" i="2"/>
  <c r="L2646" i="2"/>
  <c r="K2646" i="2"/>
  <c r="L2645" i="2"/>
  <c r="K2645" i="2"/>
  <c r="L2644" i="2"/>
  <c r="K2644" i="2"/>
  <c r="L2643" i="2"/>
  <c r="K2643" i="2"/>
  <c r="L2642" i="2"/>
  <c r="K2642" i="2"/>
  <c r="L2641" i="2"/>
  <c r="K2641" i="2"/>
  <c r="L2640" i="2"/>
  <c r="K2640" i="2"/>
  <c r="L2639" i="2"/>
  <c r="K2639" i="2"/>
  <c r="L2638" i="2"/>
  <c r="K2638" i="2"/>
  <c r="L2637" i="2"/>
  <c r="K2637" i="2"/>
  <c r="L2636" i="2"/>
  <c r="K2636" i="2"/>
  <c r="L2635" i="2"/>
  <c r="K2635" i="2"/>
  <c r="L2634" i="2"/>
  <c r="K2634" i="2"/>
  <c r="L2633" i="2"/>
  <c r="K2633" i="2"/>
  <c r="L2632" i="2"/>
  <c r="K2632" i="2"/>
  <c r="L2631" i="2"/>
  <c r="K2631" i="2"/>
  <c r="L2630" i="2"/>
  <c r="K2630" i="2"/>
  <c r="L2629" i="2"/>
  <c r="K2629" i="2"/>
  <c r="L2628" i="2"/>
  <c r="K2628" i="2"/>
  <c r="L2627" i="2"/>
  <c r="K2627" i="2"/>
  <c r="L2626" i="2"/>
  <c r="K2626" i="2"/>
  <c r="L2625" i="2"/>
  <c r="K2625" i="2"/>
  <c r="L2624" i="2"/>
  <c r="K2624" i="2"/>
  <c r="L2623" i="2"/>
  <c r="K2623" i="2"/>
  <c r="L2622" i="2"/>
  <c r="K2622" i="2"/>
  <c r="L2621" i="2"/>
  <c r="K2621" i="2"/>
  <c r="L2620" i="2"/>
  <c r="K2620" i="2"/>
  <c r="L2619" i="2"/>
  <c r="K2619" i="2"/>
  <c r="L2618" i="2"/>
  <c r="K2618" i="2"/>
  <c r="L2617" i="2"/>
  <c r="K2617" i="2"/>
  <c r="L2616" i="2"/>
  <c r="K2616" i="2"/>
  <c r="L2615" i="2"/>
  <c r="K2615" i="2"/>
  <c r="L2614" i="2"/>
  <c r="K2614" i="2"/>
  <c r="L2613" i="2"/>
  <c r="K2613" i="2"/>
  <c r="L2612" i="2"/>
  <c r="K2612" i="2"/>
  <c r="L2611" i="2"/>
  <c r="K2611" i="2"/>
  <c r="L2610" i="2"/>
  <c r="K2610" i="2"/>
  <c r="L2609" i="2"/>
  <c r="K2609" i="2"/>
  <c r="L2608" i="2"/>
  <c r="K2608" i="2"/>
  <c r="L2607" i="2"/>
  <c r="K2607" i="2"/>
  <c r="L2606" i="2"/>
  <c r="K2606" i="2"/>
  <c r="L2605" i="2"/>
  <c r="K2605" i="2"/>
  <c r="L2604" i="2"/>
  <c r="K2604" i="2"/>
  <c r="L2603" i="2"/>
  <c r="K2603" i="2"/>
  <c r="L2602" i="2"/>
  <c r="K2602" i="2"/>
  <c r="L2601" i="2"/>
  <c r="K2601" i="2"/>
  <c r="L2600" i="2"/>
  <c r="K2600" i="2"/>
  <c r="L2599" i="2"/>
  <c r="K2599" i="2"/>
  <c r="L2598" i="2"/>
  <c r="K2598" i="2"/>
  <c r="L2597" i="2"/>
  <c r="K2597" i="2"/>
  <c r="L2596" i="2"/>
  <c r="K2596" i="2"/>
  <c r="L2595" i="2"/>
  <c r="K2595" i="2"/>
  <c r="L2594" i="2"/>
  <c r="K2594" i="2"/>
  <c r="L2593" i="2"/>
  <c r="K2593" i="2"/>
  <c r="L2592" i="2"/>
  <c r="K2592" i="2"/>
  <c r="L2591" i="2"/>
  <c r="K2591" i="2"/>
  <c r="L2590" i="2"/>
  <c r="K2590" i="2"/>
  <c r="L2589" i="2"/>
  <c r="K2589" i="2"/>
  <c r="L2588" i="2"/>
  <c r="K2588" i="2"/>
  <c r="L2587" i="2"/>
  <c r="K2587" i="2"/>
  <c r="L2586" i="2"/>
  <c r="K2586" i="2"/>
  <c r="L2585" i="2"/>
  <c r="K2585" i="2"/>
  <c r="L2584" i="2"/>
  <c r="K2584" i="2"/>
  <c r="L2583" i="2"/>
  <c r="K2583" i="2"/>
  <c r="L2582" i="2"/>
  <c r="K2582" i="2"/>
  <c r="L2581" i="2"/>
  <c r="K2581" i="2"/>
  <c r="L2580" i="2"/>
  <c r="K2580" i="2"/>
  <c r="L2579" i="2"/>
  <c r="K2579" i="2"/>
  <c r="L2578" i="2"/>
  <c r="K2578" i="2"/>
  <c r="L2577" i="2"/>
  <c r="K2577" i="2"/>
  <c r="L2576" i="2"/>
  <c r="K2576" i="2"/>
  <c r="L2575" i="2"/>
  <c r="K2575" i="2"/>
  <c r="L2574" i="2"/>
  <c r="K2574" i="2"/>
  <c r="L2573" i="2"/>
  <c r="K2573" i="2"/>
  <c r="L2572" i="2"/>
  <c r="K2572" i="2"/>
  <c r="L2571" i="2"/>
  <c r="K2571" i="2"/>
  <c r="L2570" i="2"/>
  <c r="K2570" i="2"/>
  <c r="L2569" i="2"/>
  <c r="K2569" i="2"/>
  <c r="L2568" i="2"/>
  <c r="K2568" i="2"/>
  <c r="L2567" i="2"/>
  <c r="K2567" i="2"/>
  <c r="L2566" i="2"/>
  <c r="K2566" i="2"/>
  <c r="L2565" i="2"/>
  <c r="K2565" i="2"/>
  <c r="L2564" i="2"/>
  <c r="K2564" i="2"/>
  <c r="L2563" i="2"/>
  <c r="K2563" i="2"/>
  <c r="L2562" i="2"/>
  <c r="K2562" i="2"/>
  <c r="L2561" i="2"/>
  <c r="K2561" i="2"/>
  <c r="L2560" i="2"/>
  <c r="K2560" i="2"/>
  <c r="L2559" i="2"/>
  <c r="K2559" i="2"/>
  <c r="L2558" i="2"/>
  <c r="K2558" i="2"/>
  <c r="L2557" i="2"/>
  <c r="K2557" i="2"/>
  <c r="L2556" i="2"/>
  <c r="K2556" i="2"/>
  <c r="L2555" i="2"/>
  <c r="K2555" i="2"/>
  <c r="L2554" i="2"/>
  <c r="K2554" i="2"/>
  <c r="L2553" i="2"/>
  <c r="K2553" i="2"/>
  <c r="L2552" i="2"/>
  <c r="K2552" i="2"/>
  <c r="L2551" i="2"/>
  <c r="K2551" i="2"/>
  <c r="L2550" i="2"/>
  <c r="K2550" i="2"/>
  <c r="L2549" i="2"/>
  <c r="K2549" i="2"/>
  <c r="L2548" i="2"/>
  <c r="K2548" i="2"/>
  <c r="L2547" i="2"/>
  <c r="K2547" i="2"/>
  <c r="L2546" i="2"/>
  <c r="K2546" i="2"/>
  <c r="L2545" i="2"/>
  <c r="K2545" i="2"/>
  <c r="L2544" i="2"/>
  <c r="K2544" i="2"/>
  <c r="L2543" i="2"/>
  <c r="K2543" i="2"/>
  <c r="L2542" i="2"/>
  <c r="K2542" i="2"/>
  <c r="L2541" i="2"/>
  <c r="K2541" i="2"/>
  <c r="L2540" i="2"/>
  <c r="K2540" i="2"/>
  <c r="L2539" i="2"/>
  <c r="K2539" i="2"/>
  <c r="L2538" i="2"/>
  <c r="K2538" i="2"/>
  <c r="L2537" i="2"/>
  <c r="K2537" i="2"/>
  <c r="L2536" i="2"/>
  <c r="K2536" i="2"/>
  <c r="L2535" i="2"/>
  <c r="K2535" i="2"/>
  <c r="L2534" i="2"/>
  <c r="K2534" i="2"/>
  <c r="L2533" i="2"/>
  <c r="K2533" i="2"/>
  <c r="L2532" i="2"/>
  <c r="K2532" i="2"/>
  <c r="L2531" i="2"/>
  <c r="K2531" i="2"/>
  <c r="L2530" i="2"/>
  <c r="K2530" i="2"/>
  <c r="L2529" i="2"/>
  <c r="K2529" i="2"/>
  <c r="L2528" i="2"/>
  <c r="K2528" i="2"/>
  <c r="L2527" i="2"/>
  <c r="K2527" i="2"/>
  <c r="L2526" i="2"/>
  <c r="K2526" i="2"/>
  <c r="L2525" i="2"/>
  <c r="K2525" i="2"/>
  <c r="L2524" i="2"/>
  <c r="K2524" i="2"/>
  <c r="L2523" i="2"/>
  <c r="K2523" i="2"/>
  <c r="L2522" i="2"/>
  <c r="K2522" i="2"/>
  <c r="L2521" i="2"/>
  <c r="K2521" i="2"/>
  <c r="L2520" i="2"/>
  <c r="K2520" i="2"/>
  <c r="L2519" i="2"/>
  <c r="K2519" i="2"/>
  <c r="L2518" i="2"/>
  <c r="K2518" i="2"/>
  <c r="L2517" i="2"/>
  <c r="K2517" i="2"/>
  <c r="L2516" i="2"/>
  <c r="K2516" i="2"/>
  <c r="L2515" i="2"/>
  <c r="K2515" i="2"/>
  <c r="L2514" i="2"/>
  <c r="K2514" i="2"/>
  <c r="L2513" i="2"/>
  <c r="K2513" i="2"/>
  <c r="L2512" i="2"/>
  <c r="K2512" i="2"/>
  <c r="L2511" i="2"/>
  <c r="K2511" i="2"/>
  <c r="L2510" i="2"/>
  <c r="K2510" i="2"/>
  <c r="L2509" i="2"/>
  <c r="K2509" i="2"/>
  <c r="L2508" i="2"/>
  <c r="K2508" i="2"/>
  <c r="L2507" i="2"/>
  <c r="K2507" i="2"/>
  <c r="L2506" i="2"/>
  <c r="K2506" i="2"/>
  <c r="L2505" i="2"/>
  <c r="K2505" i="2"/>
  <c r="L2504" i="2"/>
  <c r="K2504" i="2"/>
  <c r="L2503" i="2"/>
  <c r="K2503" i="2"/>
  <c r="L2502" i="2"/>
  <c r="K2502" i="2"/>
  <c r="L2501" i="2"/>
  <c r="K2501" i="2"/>
  <c r="L2500" i="2"/>
  <c r="K2500" i="2"/>
  <c r="L2499" i="2"/>
  <c r="K2499" i="2"/>
  <c r="L2498" i="2"/>
  <c r="K2498" i="2"/>
  <c r="L2497" i="2"/>
  <c r="K2497" i="2"/>
  <c r="L2496" i="2"/>
  <c r="K2496" i="2"/>
  <c r="L2495" i="2"/>
  <c r="K2495" i="2"/>
  <c r="L2494" i="2"/>
  <c r="K2494" i="2"/>
  <c r="L2493" i="2"/>
  <c r="K2493" i="2"/>
  <c r="L2492" i="2"/>
  <c r="K2492" i="2"/>
  <c r="L2491" i="2"/>
  <c r="K2491" i="2"/>
  <c r="L2490" i="2"/>
  <c r="K2490" i="2"/>
  <c r="L2489" i="2"/>
  <c r="K2489" i="2"/>
  <c r="L2488" i="2"/>
  <c r="K2488" i="2"/>
  <c r="L2487" i="2"/>
  <c r="K2487" i="2"/>
  <c r="L2486" i="2"/>
  <c r="K2486" i="2"/>
  <c r="L2485" i="2"/>
  <c r="K2485" i="2"/>
  <c r="L2484" i="2"/>
  <c r="K2484" i="2"/>
  <c r="L2483" i="2"/>
  <c r="K2483" i="2"/>
  <c r="L2482" i="2"/>
  <c r="K2482" i="2"/>
  <c r="L2481" i="2"/>
  <c r="K2481" i="2"/>
  <c r="L2480" i="2"/>
  <c r="K2480" i="2"/>
  <c r="L2479" i="2"/>
  <c r="K2479" i="2"/>
  <c r="L2478" i="2"/>
  <c r="K2478" i="2"/>
  <c r="L2477" i="2"/>
  <c r="K2477" i="2"/>
  <c r="L2476" i="2"/>
  <c r="K2476" i="2"/>
  <c r="L2475" i="2"/>
  <c r="K2475" i="2"/>
  <c r="L2474" i="2"/>
  <c r="K2474" i="2"/>
  <c r="L2473" i="2"/>
  <c r="K2473" i="2"/>
  <c r="L2472" i="2"/>
  <c r="K2472" i="2"/>
  <c r="L2471" i="2"/>
  <c r="K2471" i="2"/>
  <c r="L2470" i="2"/>
  <c r="K2470" i="2"/>
  <c r="L2469" i="2"/>
  <c r="K2469" i="2"/>
  <c r="L2468" i="2"/>
  <c r="K2468" i="2"/>
  <c r="L2467" i="2"/>
  <c r="K2467" i="2"/>
  <c r="L2466" i="2"/>
  <c r="K2466" i="2"/>
  <c r="L2465" i="2"/>
  <c r="K2465" i="2"/>
  <c r="L2464" i="2"/>
  <c r="K2464" i="2"/>
  <c r="L2463" i="2"/>
  <c r="K2463" i="2"/>
  <c r="L2462" i="2"/>
  <c r="K2462" i="2"/>
  <c r="L2461" i="2"/>
  <c r="K2461" i="2"/>
  <c r="L2460" i="2"/>
  <c r="K2460" i="2"/>
  <c r="L2459" i="2"/>
  <c r="K2459" i="2"/>
  <c r="L2458" i="2"/>
  <c r="K2458" i="2"/>
  <c r="L2457" i="2"/>
  <c r="K2457" i="2"/>
  <c r="L2456" i="2"/>
  <c r="K2456" i="2"/>
  <c r="L2455" i="2"/>
  <c r="K2455" i="2"/>
  <c r="L2454" i="2"/>
  <c r="K2454" i="2"/>
  <c r="L2453" i="2"/>
  <c r="K2453" i="2"/>
  <c r="L2452" i="2"/>
  <c r="K2452" i="2"/>
  <c r="L2451" i="2"/>
  <c r="K2451" i="2"/>
  <c r="L2450" i="2"/>
  <c r="K2450" i="2"/>
  <c r="L2449" i="2"/>
  <c r="K2449" i="2"/>
  <c r="L2448" i="2"/>
  <c r="K2448" i="2"/>
  <c r="L2447" i="2"/>
  <c r="K2447" i="2"/>
  <c r="L2446" i="2"/>
  <c r="K2446" i="2"/>
  <c r="L2445" i="2"/>
  <c r="K2445" i="2"/>
  <c r="L2444" i="2"/>
  <c r="K2444" i="2"/>
  <c r="L2443" i="2"/>
  <c r="K2443" i="2"/>
  <c r="L2442" i="2"/>
  <c r="K2442" i="2"/>
  <c r="L2441" i="2"/>
  <c r="K2441" i="2"/>
  <c r="L2440" i="2"/>
  <c r="K2440" i="2"/>
  <c r="L2439" i="2"/>
  <c r="K2439" i="2"/>
  <c r="L2438" i="2"/>
  <c r="K2438" i="2"/>
  <c r="L2437" i="2"/>
  <c r="K2437" i="2"/>
  <c r="L2436" i="2"/>
  <c r="K2436" i="2"/>
  <c r="L2435" i="2"/>
  <c r="K2435" i="2"/>
  <c r="L2434" i="2"/>
  <c r="K2434" i="2"/>
  <c r="L2433" i="2"/>
  <c r="K2433" i="2"/>
  <c r="L2432" i="2"/>
  <c r="K2432" i="2"/>
  <c r="L2431" i="2"/>
  <c r="K2431" i="2"/>
  <c r="L2430" i="2"/>
  <c r="K2430" i="2"/>
  <c r="L2429" i="2"/>
  <c r="K2429" i="2"/>
  <c r="L2428" i="2"/>
  <c r="K2428" i="2"/>
  <c r="L2427" i="2"/>
  <c r="K2427" i="2"/>
  <c r="L2426" i="2"/>
  <c r="K2426" i="2"/>
  <c r="L2425" i="2"/>
  <c r="K2425" i="2"/>
  <c r="L2424" i="2"/>
  <c r="K2424" i="2"/>
  <c r="L2423" i="2"/>
  <c r="K2423" i="2"/>
  <c r="L2422" i="2"/>
  <c r="K2422" i="2"/>
  <c r="L2421" i="2"/>
  <c r="K2421" i="2"/>
  <c r="L2420" i="2"/>
  <c r="K2420" i="2"/>
  <c r="L2419" i="2"/>
  <c r="K2419" i="2"/>
  <c r="L2418" i="2"/>
  <c r="K2418" i="2"/>
  <c r="L2417" i="2"/>
  <c r="K2417" i="2"/>
  <c r="L2416" i="2"/>
  <c r="K2416" i="2"/>
  <c r="L2415" i="2"/>
  <c r="K2415" i="2"/>
  <c r="L2414" i="2"/>
  <c r="K2414" i="2"/>
  <c r="L2413" i="2"/>
  <c r="K2413" i="2"/>
  <c r="L2412" i="2"/>
  <c r="K2412" i="2"/>
  <c r="L2411" i="2"/>
  <c r="K2411" i="2"/>
  <c r="L2410" i="2"/>
  <c r="K2410" i="2"/>
  <c r="L2409" i="2"/>
  <c r="K2409" i="2"/>
  <c r="L2408" i="2"/>
  <c r="K2408" i="2"/>
  <c r="L2407" i="2"/>
  <c r="K2407" i="2"/>
  <c r="L2406" i="2"/>
  <c r="K2406" i="2"/>
  <c r="L2405" i="2"/>
  <c r="K2405" i="2"/>
  <c r="L2404" i="2"/>
  <c r="K2404" i="2"/>
  <c r="L2403" i="2"/>
  <c r="K2403" i="2"/>
  <c r="L2402" i="2"/>
  <c r="K2402" i="2"/>
  <c r="L2401" i="2"/>
  <c r="K2401" i="2"/>
  <c r="L2400" i="2"/>
  <c r="K2400" i="2"/>
  <c r="L2399" i="2"/>
  <c r="K2399" i="2"/>
  <c r="L2398" i="2"/>
  <c r="K2398" i="2"/>
  <c r="L2397" i="2"/>
  <c r="K2397" i="2"/>
  <c r="L2396" i="2"/>
  <c r="K2396" i="2"/>
  <c r="L2395" i="2"/>
  <c r="K2395" i="2"/>
  <c r="L2394" i="2"/>
  <c r="K2394" i="2"/>
  <c r="L2393" i="2"/>
  <c r="K2393" i="2"/>
  <c r="L2392" i="2"/>
  <c r="K2392" i="2"/>
  <c r="L2391" i="2"/>
  <c r="K2391" i="2"/>
  <c r="L2390" i="2"/>
  <c r="K2390" i="2"/>
  <c r="L2389" i="2"/>
  <c r="K2389" i="2"/>
  <c r="L2388" i="2"/>
  <c r="K2388" i="2"/>
  <c r="L2387" i="2"/>
  <c r="K2387" i="2"/>
  <c r="L2386" i="2"/>
  <c r="K2386" i="2"/>
  <c r="L2385" i="2"/>
  <c r="K2385" i="2"/>
  <c r="L2384" i="2"/>
  <c r="K2384" i="2"/>
  <c r="L2383" i="2"/>
  <c r="K2383" i="2"/>
  <c r="L2382" i="2"/>
  <c r="K2382" i="2"/>
  <c r="L2381" i="2"/>
  <c r="K2381" i="2"/>
  <c r="L2380" i="2"/>
  <c r="K2380" i="2"/>
  <c r="L2379" i="2"/>
  <c r="K2379" i="2"/>
  <c r="L2378" i="2"/>
  <c r="K2378" i="2"/>
  <c r="L2377" i="2"/>
  <c r="K2377" i="2"/>
  <c r="L2376" i="2"/>
  <c r="K2376" i="2"/>
  <c r="L2375" i="2"/>
  <c r="K2375" i="2"/>
  <c r="L2374" i="2"/>
  <c r="K2374" i="2"/>
  <c r="L2373" i="2"/>
  <c r="K2373" i="2"/>
  <c r="L2372" i="2"/>
  <c r="K2372" i="2"/>
  <c r="L2371" i="2"/>
  <c r="K2371" i="2"/>
  <c r="L2370" i="2"/>
  <c r="K2370" i="2"/>
  <c r="L2369" i="2"/>
  <c r="K2369" i="2"/>
  <c r="L2368" i="2"/>
  <c r="K2368" i="2"/>
  <c r="L2367" i="2"/>
  <c r="K2367" i="2"/>
  <c r="L2366" i="2"/>
  <c r="K2366" i="2"/>
  <c r="L2365" i="2"/>
  <c r="K2365" i="2"/>
  <c r="L2364" i="2"/>
  <c r="K2364" i="2"/>
  <c r="L2363" i="2"/>
  <c r="K2363" i="2"/>
  <c r="L2362" i="2"/>
  <c r="K2362" i="2"/>
  <c r="L2361" i="2"/>
  <c r="K2361" i="2"/>
  <c r="L2360" i="2"/>
  <c r="K2360" i="2"/>
  <c r="L2359" i="2"/>
  <c r="K2359" i="2"/>
  <c r="L2358" i="2"/>
  <c r="K2358" i="2"/>
  <c r="L2357" i="2"/>
  <c r="K2357" i="2"/>
  <c r="L2356" i="2"/>
  <c r="K2356" i="2"/>
  <c r="L2355" i="2"/>
  <c r="K2355" i="2"/>
  <c r="L2354" i="2"/>
  <c r="K2354" i="2"/>
  <c r="L2353" i="2"/>
  <c r="K2353" i="2"/>
  <c r="L2352" i="2"/>
  <c r="K2352" i="2"/>
  <c r="L2351" i="2"/>
  <c r="K2351" i="2"/>
  <c r="L2350" i="2"/>
  <c r="K2350" i="2"/>
  <c r="L2349" i="2"/>
  <c r="K2349" i="2"/>
  <c r="L2348" i="2"/>
  <c r="K2348" i="2"/>
  <c r="L2347" i="2"/>
  <c r="K2347" i="2"/>
  <c r="L2346" i="2"/>
  <c r="K2346" i="2"/>
  <c r="L2345" i="2"/>
  <c r="K2345" i="2"/>
  <c r="L2344" i="2"/>
  <c r="K2344" i="2"/>
  <c r="L2343" i="2"/>
  <c r="K2343" i="2"/>
  <c r="L2342" i="2"/>
  <c r="K2342" i="2"/>
  <c r="L2341" i="2"/>
  <c r="K2341" i="2"/>
  <c r="L2340" i="2"/>
  <c r="K2340" i="2"/>
  <c r="L2339" i="2"/>
  <c r="K2339" i="2"/>
  <c r="L2338" i="2"/>
  <c r="K2338" i="2"/>
  <c r="L2337" i="2"/>
  <c r="K2337" i="2"/>
  <c r="L2336" i="2"/>
  <c r="K2336" i="2"/>
  <c r="L2335" i="2"/>
  <c r="K2335" i="2"/>
  <c r="L2334" i="2"/>
  <c r="K2334" i="2"/>
  <c r="L2333" i="2"/>
  <c r="K2333" i="2"/>
  <c r="L2332" i="2"/>
  <c r="K2332" i="2"/>
  <c r="L2331" i="2"/>
  <c r="K2331" i="2"/>
  <c r="L2330" i="2"/>
  <c r="K2330" i="2"/>
  <c r="L2329" i="2"/>
  <c r="K2329" i="2"/>
  <c r="L2328" i="2"/>
  <c r="K2328" i="2"/>
  <c r="L2327" i="2"/>
  <c r="K2327" i="2"/>
  <c r="L2326" i="2"/>
  <c r="K2326" i="2"/>
  <c r="L2325" i="2"/>
  <c r="K2325" i="2"/>
  <c r="L2324" i="2"/>
  <c r="K2324" i="2"/>
  <c r="L2323" i="2"/>
  <c r="K2323" i="2"/>
  <c r="L2322" i="2"/>
  <c r="K2322" i="2"/>
  <c r="L2321" i="2"/>
  <c r="K2321" i="2"/>
  <c r="L2320" i="2"/>
  <c r="K2320" i="2"/>
  <c r="L2319" i="2"/>
  <c r="K2319" i="2"/>
  <c r="L2318" i="2"/>
  <c r="K2318" i="2"/>
  <c r="L2317" i="2"/>
  <c r="K2317" i="2"/>
  <c r="L2316" i="2"/>
  <c r="K2316" i="2"/>
  <c r="L2315" i="2"/>
  <c r="K2315" i="2"/>
  <c r="L2314" i="2"/>
  <c r="K2314" i="2"/>
  <c r="L2313" i="2"/>
  <c r="K2313" i="2"/>
  <c r="L2312" i="2"/>
  <c r="K2312" i="2"/>
  <c r="L2311" i="2"/>
  <c r="K2311" i="2"/>
  <c r="L2310" i="2"/>
  <c r="K2310" i="2"/>
  <c r="L2309" i="2"/>
  <c r="K2309" i="2"/>
  <c r="L2308" i="2"/>
  <c r="K2308" i="2"/>
  <c r="L2307" i="2"/>
  <c r="K2307" i="2"/>
  <c r="L2306" i="2"/>
  <c r="K2306" i="2"/>
  <c r="L2305" i="2"/>
  <c r="K2305" i="2"/>
  <c r="L2304" i="2"/>
  <c r="K2304" i="2"/>
  <c r="L2303" i="2"/>
  <c r="K2303" i="2"/>
  <c r="L2302" i="2"/>
  <c r="K2302" i="2"/>
  <c r="L2301" i="2"/>
  <c r="K2301" i="2"/>
  <c r="L2300" i="2"/>
  <c r="K2300" i="2"/>
  <c r="L2299" i="2"/>
  <c r="K2299" i="2"/>
  <c r="L2298" i="2"/>
  <c r="K2298" i="2"/>
  <c r="L2297" i="2"/>
  <c r="K2297" i="2"/>
  <c r="L2296" i="2"/>
  <c r="K2296" i="2"/>
  <c r="L2295" i="2"/>
  <c r="K2295" i="2"/>
  <c r="L2294" i="2"/>
  <c r="K2294" i="2"/>
  <c r="L2293" i="2"/>
  <c r="K2293" i="2"/>
  <c r="L2292" i="2"/>
  <c r="K2292" i="2"/>
  <c r="L2291" i="2"/>
  <c r="K2291" i="2"/>
  <c r="L2290" i="2"/>
  <c r="K2290" i="2"/>
  <c r="L2289" i="2"/>
  <c r="K2289" i="2"/>
  <c r="L2288" i="2"/>
  <c r="K2288" i="2"/>
  <c r="L2287" i="2"/>
  <c r="K2287" i="2"/>
  <c r="L2286" i="2"/>
  <c r="K2286" i="2"/>
  <c r="L2285" i="2"/>
  <c r="K2285" i="2"/>
  <c r="L2284" i="2"/>
  <c r="K2284" i="2"/>
  <c r="L2283" i="2"/>
  <c r="K2283" i="2"/>
  <c r="L2282" i="2"/>
  <c r="K2282" i="2"/>
  <c r="L2281" i="2"/>
  <c r="K2281" i="2"/>
  <c r="L2280" i="2"/>
  <c r="K2280" i="2"/>
  <c r="L2279" i="2"/>
  <c r="K2279" i="2"/>
  <c r="L2278" i="2"/>
  <c r="K2278" i="2"/>
  <c r="L2277" i="2"/>
  <c r="K2277" i="2"/>
  <c r="L2276" i="2"/>
  <c r="K2276" i="2"/>
  <c r="L2275" i="2"/>
  <c r="K2275" i="2"/>
  <c r="L2274" i="2"/>
  <c r="K2274" i="2"/>
  <c r="L2273" i="2"/>
  <c r="K2273" i="2"/>
  <c r="L2272" i="2"/>
  <c r="K2272" i="2"/>
  <c r="L2271" i="2"/>
  <c r="K2271" i="2"/>
  <c r="L2270" i="2"/>
  <c r="K2270" i="2"/>
  <c r="L2269" i="2"/>
  <c r="K2269" i="2"/>
  <c r="L2268" i="2"/>
  <c r="K2268" i="2"/>
  <c r="L2267" i="2"/>
  <c r="K2267" i="2"/>
  <c r="L2266" i="2"/>
  <c r="K2266" i="2"/>
  <c r="L2265" i="2"/>
  <c r="K2265" i="2"/>
  <c r="L2264" i="2"/>
  <c r="K2264" i="2"/>
  <c r="L2263" i="2"/>
  <c r="K2263" i="2"/>
  <c r="L2262" i="2"/>
  <c r="K2262" i="2"/>
  <c r="L2261" i="2"/>
  <c r="K2261" i="2"/>
  <c r="L2260" i="2"/>
  <c r="K2260" i="2"/>
  <c r="L2259" i="2"/>
  <c r="K2259" i="2"/>
  <c r="L2258" i="2"/>
  <c r="K2258" i="2"/>
  <c r="L2257" i="2"/>
  <c r="K2257" i="2"/>
  <c r="L2256" i="2"/>
  <c r="K2256" i="2"/>
  <c r="L2255" i="2"/>
  <c r="K2255" i="2"/>
  <c r="L2254" i="2"/>
  <c r="K2254" i="2"/>
  <c r="L2253" i="2"/>
  <c r="K2253" i="2"/>
  <c r="L2252" i="2"/>
  <c r="K2252" i="2"/>
  <c r="L2251" i="2"/>
  <c r="K2251" i="2"/>
  <c r="L2250" i="2"/>
  <c r="K2250" i="2"/>
  <c r="L2249" i="2"/>
  <c r="K2249" i="2"/>
  <c r="L2248" i="2"/>
  <c r="K2248" i="2"/>
  <c r="L2247" i="2"/>
  <c r="K2247" i="2"/>
  <c r="L2246" i="2"/>
  <c r="K2246" i="2"/>
  <c r="L2245" i="2"/>
  <c r="K2245" i="2"/>
  <c r="L2244" i="2"/>
  <c r="K2244" i="2"/>
  <c r="L2243" i="2"/>
  <c r="K2243" i="2"/>
  <c r="L2242" i="2"/>
  <c r="K2242" i="2"/>
  <c r="L2241" i="2"/>
  <c r="K2241" i="2"/>
  <c r="L2240" i="2"/>
  <c r="K2240" i="2"/>
  <c r="L2239" i="2"/>
  <c r="K2239" i="2"/>
  <c r="L2238" i="2"/>
  <c r="K2238" i="2"/>
  <c r="L2237" i="2"/>
  <c r="K2237" i="2"/>
  <c r="L2236" i="2"/>
  <c r="K2236" i="2"/>
  <c r="L2235" i="2"/>
  <c r="K2235" i="2"/>
  <c r="L2234" i="2"/>
  <c r="K2234" i="2"/>
  <c r="L2233" i="2"/>
  <c r="K2233" i="2"/>
  <c r="L2232" i="2"/>
  <c r="K2232" i="2"/>
  <c r="L2231" i="2"/>
  <c r="K2231" i="2"/>
  <c r="L2230" i="2"/>
  <c r="K2230" i="2"/>
  <c r="L2229" i="2"/>
  <c r="K2229" i="2"/>
  <c r="L2228" i="2"/>
  <c r="K2228" i="2"/>
  <c r="L2227" i="2"/>
  <c r="K2227" i="2"/>
  <c r="L2226" i="2"/>
  <c r="K2226" i="2"/>
  <c r="L2225" i="2"/>
  <c r="K2225" i="2"/>
  <c r="L2224" i="2"/>
  <c r="K2224" i="2"/>
  <c r="L2223" i="2"/>
  <c r="K2223" i="2"/>
  <c r="L2222" i="2"/>
  <c r="K2222" i="2"/>
  <c r="L2221" i="2"/>
  <c r="K2221" i="2"/>
  <c r="L2220" i="2"/>
  <c r="K2220" i="2"/>
  <c r="L2219" i="2"/>
  <c r="K2219" i="2"/>
  <c r="L2218" i="2"/>
  <c r="K2218" i="2"/>
  <c r="L2217" i="2"/>
  <c r="K2217" i="2"/>
  <c r="L2216" i="2"/>
  <c r="K2216" i="2"/>
  <c r="L2215" i="2"/>
  <c r="K2215" i="2"/>
  <c r="L2214" i="2"/>
  <c r="K2214" i="2"/>
  <c r="L2213" i="2"/>
  <c r="K2213" i="2"/>
  <c r="L2212" i="2"/>
  <c r="K2212" i="2"/>
  <c r="L2211" i="2"/>
  <c r="K2211" i="2"/>
  <c r="L2210" i="2"/>
  <c r="K2210" i="2"/>
  <c r="L2209" i="2"/>
  <c r="K2209" i="2"/>
  <c r="L2208" i="2"/>
  <c r="K2208" i="2"/>
  <c r="L2207" i="2"/>
  <c r="K2207" i="2"/>
  <c r="L2206" i="2"/>
  <c r="K2206" i="2"/>
  <c r="L2205" i="2"/>
  <c r="K2205" i="2"/>
  <c r="L2204" i="2"/>
  <c r="K2204" i="2"/>
  <c r="L2203" i="2"/>
  <c r="K2203" i="2"/>
  <c r="L2202" i="2"/>
  <c r="K2202" i="2"/>
  <c r="L2201" i="2"/>
  <c r="K2201" i="2"/>
  <c r="L2200" i="2"/>
  <c r="K2200" i="2"/>
  <c r="L2199" i="2"/>
  <c r="K2199" i="2"/>
  <c r="L2198" i="2"/>
  <c r="K2198" i="2"/>
  <c r="L2197" i="2"/>
  <c r="K2197" i="2"/>
  <c r="L2196" i="2"/>
  <c r="K2196" i="2"/>
  <c r="L2195" i="2"/>
  <c r="K2195" i="2"/>
  <c r="L2194" i="2"/>
  <c r="K2194" i="2"/>
  <c r="L2193" i="2"/>
  <c r="K2193" i="2"/>
  <c r="L2192" i="2"/>
  <c r="K2192" i="2"/>
  <c r="L2191" i="2"/>
  <c r="K2191" i="2"/>
  <c r="L2190" i="2"/>
  <c r="K2190" i="2"/>
  <c r="L2189" i="2"/>
  <c r="K2189" i="2"/>
  <c r="L2188" i="2"/>
  <c r="K2188" i="2"/>
  <c r="L2187" i="2"/>
  <c r="K2187" i="2"/>
  <c r="L2186" i="2"/>
  <c r="K2186" i="2"/>
  <c r="L2185" i="2"/>
  <c r="K2185" i="2"/>
  <c r="L2184" i="2"/>
  <c r="K2184" i="2"/>
  <c r="L2183" i="2"/>
  <c r="K2183" i="2"/>
  <c r="L2182" i="2"/>
  <c r="K2182" i="2"/>
  <c r="L2181" i="2"/>
  <c r="K2181" i="2"/>
  <c r="L2180" i="2"/>
  <c r="K2180" i="2"/>
  <c r="L2179" i="2"/>
  <c r="K2179" i="2"/>
  <c r="L2178" i="2"/>
  <c r="K2178" i="2"/>
  <c r="L2177" i="2"/>
  <c r="K2177" i="2"/>
  <c r="L2176" i="2"/>
  <c r="K2176" i="2"/>
  <c r="L2175" i="2"/>
  <c r="K2175" i="2"/>
  <c r="L2174" i="2"/>
  <c r="K2174" i="2"/>
  <c r="L2173" i="2"/>
  <c r="K2173" i="2"/>
  <c r="L2172" i="2"/>
  <c r="K2172" i="2"/>
  <c r="L2171" i="2"/>
  <c r="K2171" i="2"/>
  <c r="L2170" i="2"/>
  <c r="K2170" i="2"/>
  <c r="L2169" i="2"/>
  <c r="K2169" i="2"/>
  <c r="L2168" i="2"/>
  <c r="K2168" i="2"/>
  <c r="L2167" i="2"/>
  <c r="K2167" i="2"/>
  <c r="L2166" i="2"/>
  <c r="K2166" i="2"/>
  <c r="L2165" i="2"/>
  <c r="K2165" i="2"/>
  <c r="L2164" i="2"/>
  <c r="K2164" i="2"/>
  <c r="L2163" i="2"/>
  <c r="K2163" i="2"/>
  <c r="L2162" i="2"/>
  <c r="K2162" i="2"/>
  <c r="L2161" i="2"/>
  <c r="K2161" i="2"/>
  <c r="L2160" i="2"/>
  <c r="K2160" i="2"/>
  <c r="L2159" i="2"/>
  <c r="K2159" i="2"/>
  <c r="L2158" i="2"/>
  <c r="K2158" i="2"/>
  <c r="L2157" i="2"/>
  <c r="K2157" i="2"/>
  <c r="L2156" i="2"/>
  <c r="K2156" i="2"/>
  <c r="L2155" i="2"/>
  <c r="K2155" i="2"/>
  <c r="L2154" i="2"/>
  <c r="K2154" i="2"/>
  <c r="L2153" i="2"/>
  <c r="K2153" i="2"/>
  <c r="L2152" i="2"/>
  <c r="K2152" i="2"/>
  <c r="L2151" i="2"/>
  <c r="K2151" i="2"/>
  <c r="L2150" i="2"/>
  <c r="K2150" i="2"/>
  <c r="L2149" i="2"/>
  <c r="K2149" i="2"/>
  <c r="L2148" i="2"/>
  <c r="K2148" i="2"/>
  <c r="L2147" i="2"/>
  <c r="K2147" i="2"/>
  <c r="L2146" i="2"/>
  <c r="K2146" i="2"/>
  <c r="L2145" i="2"/>
  <c r="K2145" i="2"/>
  <c r="L2144" i="2"/>
  <c r="K2144" i="2"/>
  <c r="L2143" i="2"/>
  <c r="K2143" i="2"/>
  <c r="L2142" i="2"/>
  <c r="K2142" i="2"/>
  <c r="L2141" i="2"/>
  <c r="K2141" i="2"/>
  <c r="L2140" i="2"/>
  <c r="K2140" i="2"/>
  <c r="L2139" i="2"/>
  <c r="K2139" i="2"/>
  <c r="L2138" i="2"/>
  <c r="K2138" i="2"/>
  <c r="L2137" i="2"/>
  <c r="K2137" i="2"/>
  <c r="L2136" i="2"/>
  <c r="K2136" i="2"/>
  <c r="L2135" i="2"/>
  <c r="K2135" i="2"/>
  <c r="L2134" i="2"/>
  <c r="K2134" i="2"/>
  <c r="L2133" i="2"/>
  <c r="K2133" i="2"/>
  <c r="L2132" i="2"/>
  <c r="K2132" i="2"/>
  <c r="L2131" i="2"/>
  <c r="K2131" i="2"/>
  <c r="L2130" i="2"/>
  <c r="K2130" i="2"/>
  <c r="L2129" i="2"/>
  <c r="K2129" i="2"/>
  <c r="L2128" i="2"/>
  <c r="K2128" i="2"/>
  <c r="L2127" i="2"/>
  <c r="K2127" i="2"/>
  <c r="L2126" i="2"/>
  <c r="K2126" i="2"/>
  <c r="L2125" i="2"/>
  <c r="K2125" i="2"/>
  <c r="L2124" i="2"/>
  <c r="K2124" i="2"/>
  <c r="L2123" i="2"/>
  <c r="K2123" i="2"/>
  <c r="L2122" i="2"/>
  <c r="K2122" i="2"/>
  <c r="L2121" i="2"/>
  <c r="K2121" i="2"/>
  <c r="L2120" i="2"/>
  <c r="K2120" i="2"/>
  <c r="L2119" i="2"/>
  <c r="K2119" i="2"/>
  <c r="L2118" i="2"/>
  <c r="K2118" i="2"/>
  <c r="L2117" i="2"/>
  <c r="K2117" i="2"/>
  <c r="L2116" i="2"/>
  <c r="K2116" i="2"/>
  <c r="L2115" i="2"/>
  <c r="K2115" i="2"/>
  <c r="L2114" i="2"/>
  <c r="K2114" i="2"/>
  <c r="L2113" i="2"/>
  <c r="K2113" i="2"/>
  <c r="L2112" i="2"/>
  <c r="K2112" i="2"/>
  <c r="L2111" i="2"/>
  <c r="K2111" i="2"/>
  <c r="L2110" i="2"/>
  <c r="K2110" i="2"/>
  <c r="L2109" i="2"/>
  <c r="K2109" i="2"/>
  <c r="L2108" i="2"/>
  <c r="K2108" i="2"/>
  <c r="L2107" i="2"/>
  <c r="K2107" i="2"/>
  <c r="L2106" i="2"/>
  <c r="K2106" i="2"/>
  <c r="L2105" i="2"/>
  <c r="K2105" i="2"/>
  <c r="L2104" i="2"/>
  <c r="K2104" i="2"/>
  <c r="L2103" i="2"/>
  <c r="K2103" i="2"/>
  <c r="L2102" i="2"/>
  <c r="K2102" i="2"/>
  <c r="L2101" i="2"/>
  <c r="K2101" i="2"/>
  <c r="L2100" i="2"/>
  <c r="K2100" i="2"/>
  <c r="L2099" i="2"/>
  <c r="K2099" i="2"/>
  <c r="L2098" i="2"/>
  <c r="K2098" i="2"/>
  <c r="L2097" i="2"/>
  <c r="K2097" i="2"/>
  <c r="L2096" i="2"/>
  <c r="K2096" i="2"/>
  <c r="L2095" i="2"/>
  <c r="K2095" i="2"/>
  <c r="L2094" i="2"/>
  <c r="K2094" i="2"/>
  <c r="L2093" i="2"/>
  <c r="K2093" i="2"/>
  <c r="L2092" i="2"/>
  <c r="K2092" i="2"/>
  <c r="L2091" i="2"/>
  <c r="K2091" i="2"/>
  <c r="L2090" i="2"/>
  <c r="K2090" i="2"/>
  <c r="L2089" i="2"/>
  <c r="K2089" i="2"/>
  <c r="L2088" i="2"/>
  <c r="K2088" i="2"/>
  <c r="L2087" i="2"/>
  <c r="K2087" i="2"/>
  <c r="L2086" i="2"/>
  <c r="K2086" i="2"/>
  <c r="L2085" i="2"/>
  <c r="K2085" i="2"/>
  <c r="L2084" i="2"/>
  <c r="K2084" i="2"/>
  <c r="L2083" i="2"/>
  <c r="K2083" i="2"/>
  <c r="L2082" i="2"/>
  <c r="K2082" i="2"/>
  <c r="L2081" i="2"/>
  <c r="K2081" i="2"/>
  <c r="L2080" i="2"/>
  <c r="K2080" i="2"/>
  <c r="L2079" i="2"/>
  <c r="K2079" i="2"/>
  <c r="L2078" i="2"/>
  <c r="K2078" i="2"/>
  <c r="L2077" i="2"/>
  <c r="K2077" i="2"/>
  <c r="L2076" i="2"/>
  <c r="K2076" i="2"/>
  <c r="L2075" i="2"/>
  <c r="K2075" i="2"/>
  <c r="L2074" i="2"/>
  <c r="K2074" i="2"/>
  <c r="L2073" i="2"/>
  <c r="K2073" i="2"/>
  <c r="L2072" i="2"/>
  <c r="K2072" i="2"/>
  <c r="L2071" i="2"/>
  <c r="K2071" i="2"/>
  <c r="L2070" i="2"/>
  <c r="K2070" i="2"/>
  <c r="L2069" i="2"/>
  <c r="K2069" i="2"/>
  <c r="L2068" i="2"/>
  <c r="K2068" i="2"/>
  <c r="L2067" i="2"/>
  <c r="K2067" i="2"/>
  <c r="L2066" i="2"/>
  <c r="K2066" i="2"/>
  <c r="L2065" i="2"/>
  <c r="K2065" i="2"/>
  <c r="L2064" i="2"/>
  <c r="K2064" i="2"/>
  <c r="L2063" i="2"/>
  <c r="K2063" i="2"/>
  <c r="L2062" i="2"/>
  <c r="K2062" i="2"/>
  <c r="L2061" i="2"/>
  <c r="K2061" i="2"/>
  <c r="L2060" i="2"/>
  <c r="K2060" i="2"/>
  <c r="L2059" i="2"/>
  <c r="K2059" i="2"/>
  <c r="L2058" i="2"/>
  <c r="K2058" i="2"/>
  <c r="L2057" i="2"/>
  <c r="K2057" i="2"/>
  <c r="L2056" i="2"/>
  <c r="K2056" i="2"/>
  <c r="L2055" i="2"/>
  <c r="K2055" i="2"/>
  <c r="L2054" i="2"/>
  <c r="K2054" i="2"/>
  <c r="L2053" i="2"/>
  <c r="K2053" i="2"/>
  <c r="L2052" i="2"/>
  <c r="K2052" i="2"/>
  <c r="L2051" i="2"/>
  <c r="K2051" i="2"/>
  <c r="L2050" i="2"/>
  <c r="K2050" i="2"/>
  <c r="L2049" i="2"/>
  <c r="K2049" i="2"/>
  <c r="L2048" i="2"/>
  <c r="K2048" i="2"/>
  <c r="L2047" i="2"/>
  <c r="K2047" i="2"/>
  <c r="L2046" i="2"/>
  <c r="K2046" i="2"/>
  <c r="L2045" i="2"/>
  <c r="K2045" i="2"/>
  <c r="L2044" i="2"/>
  <c r="K2044" i="2"/>
  <c r="L2043" i="2"/>
  <c r="K2043" i="2"/>
  <c r="L2042" i="2"/>
  <c r="K2042" i="2"/>
  <c r="L2041" i="2"/>
  <c r="K2041" i="2"/>
  <c r="L2040" i="2"/>
  <c r="K2040" i="2"/>
  <c r="L2039" i="2"/>
  <c r="K2039" i="2"/>
  <c r="L2038" i="2"/>
  <c r="K2038" i="2"/>
  <c r="L2037" i="2"/>
  <c r="K2037" i="2"/>
  <c r="L2036" i="2"/>
  <c r="K2036" i="2"/>
  <c r="L2035" i="2"/>
  <c r="K2035" i="2"/>
  <c r="L2034" i="2"/>
  <c r="K2034" i="2"/>
  <c r="L2033" i="2"/>
  <c r="K2033" i="2"/>
  <c r="L2032" i="2"/>
  <c r="K2032" i="2"/>
  <c r="L2031" i="2"/>
  <c r="K2031" i="2"/>
  <c r="L2030" i="2"/>
  <c r="K2030" i="2"/>
  <c r="L2029" i="2"/>
  <c r="K2029" i="2"/>
  <c r="L2028" i="2"/>
  <c r="K2028" i="2"/>
  <c r="L2027" i="2"/>
  <c r="K2027" i="2"/>
  <c r="L2026" i="2"/>
  <c r="K2026" i="2"/>
  <c r="L2025" i="2"/>
  <c r="K2025" i="2"/>
  <c r="L2024" i="2"/>
  <c r="K2024" i="2"/>
  <c r="L2023" i="2"/>
  <c r="K2023" i="2"/>
  <c r="L2022" i="2"/>
  <c r="K2022" i="2"/>
  <c r="L2021" i="2"/>
  <c r="K2021" i="2"/>
  <c r="L2020" i="2"/>
  <c r="K2020" i="2"/>
  <c r="L2019" i="2"/>
  <c r="K2019" i="2"/>
  <c r="L2018" i="2"/>
  <c r="K2018" i="2"/>
  <c r="L2017" i="2"/>
  <c r="K2017" i="2"/>
  <c r="L2016" i="2"/>
  <c r="K2016" i="2"/>
  <c r="L2015" i="2"/>
  <c r="K2015" i="2"/>
  <c r="L2014" i="2"/>
  <c r="K2014" i="2"/>
  <c r="L2013" i="2"/>
  <c r="K2013" i="2"/>
  <c r="L2012" i="2"/>
  <c r="K2012" i="2"/>
  <c r="L2011" i="2"/>
  <c r="K2011" i="2"/>
  <c r="L2010" i="2"/>
  <c r="K2010" i="2"/>
  <c r="L2009" i="2"/>
  <c r="K2009" i="2"/>
  <c r="L2008" i="2"/>
  <c r="K2008" i="2"/>
  <c r="L2007" i="2"/>
  <c r="K2007" i="2"/>
  <c r="L2006" i="2"/>
  <c r="K2006" i="2"/>
  <c r="L2005" i="2"/>
  <c r="K2005" i="2"/>
  <c r="L2004" i="2"/>
  <c r="K2004" i="2"/>
  <c r="L2003" i="2"/>
  <c r="K2003" i="2"/>
  <c r="L2002" i="2"/>
  <c r="K2002" i="2"/>
  <c r="L2001" i="2"/>
  <c r="K2001" i="2"/>
  <c r="L2000" i="2"/>
  <c r="K2000" i="2"/>
  <c r="L1999" i="2"/>
  <c r="K1999" i="2"/>
  <c r="L1998" i="2"/>
  <c r="K1998" i="2"/>
  <c r="L1997" i="2"/>
  <c r="K1997" i="2"/>
  <c r="L1996" i="2"/>
  <c r="K1996" i="2"/>
  <c r="L1995" i="2"/>
  <c r="K1995" i="2"/>
  <c r="L1994" i="2"/>
  <c r="K1994" i="2"/>
  <c r="L1993" i="2"/>
  <c r="K1993" i="2"/>
  <c r="L1992" i="2"/>
  <c r="K1992" i="2"/>
  <c r="L1991" i="2"/>
  <c r="K1991" i="2"/>
  <c r="L1990" i="2"/>
  <c r="K1990" i="2"/>
  <c r="L1989" i="2"/>
  <c r="K1989" i="2"/>
  <c r="L1988" i="2"/>
  <c r="K1988" i="2"/>
  <c r="L1987" i="2"/>
  <c r="K1987" i="2"/>
  <c r="L1986" i="2"/>
  <c r="K1986" i="2"/>
  <c r="L1985" i="2"/>
  <c r="K1985" i="2"/>
  <c r="L1984" i="2"/>
  <c r="K1984" i="2"/>
  <c r="L1983" i="2"/>
  <c r="K1983" i="2"/>
  <c r="L1982" i="2"/>
  <c r="K1982" i="2"/>
  <c r="L1981" i="2"/>
  <c r="K1981" i="2"/>
  <c r="L1980" i="2"/>
  <c r="K1980" i="2"/>
  <c r="L1979" i="2"/>
  <c r="K1979" i="2"/>
  <c r="L1978" i="2"/>
  <c r="K1978" i="2"/>
  <c r="L1977" i="2"/>
  <c r="K1977" i="2"/>
  <c r="L1976" i="2"/>
  <c r="K1976" i="2"/>
  <c r="L1975" i="2"/>
  <c r="K1975" i="2"/>
  <c r="L1974" i="2"/>
  <c r="K1974" i="2"/>
  <c r="L1973" i="2"/>
  <c r="K1973" i="2"/>
  <c r="L1972" i="2"/>
  <c r="K1972" i="2"/>
  <c r="L1971" i="2"/>
  <c r="K1971" i="2"/>
  <c r="L1970" i="2"/>
  <c r="K1970" i="2"/>
  <c r="L1969" i="2"/>
  <c r="K1969" i="2"/>
  <c r="L1968" i="2"/>
  <c r="K1968" i="2"/>
  <c r="L1967" i="2"/>
  <c r="K1967" i="2"/>
  <c r="L1966" i="2"/>
  <c r="K1966" i="2"/>
  <c r="L1965" i="2"/>
  <c r="K1965" i="2"/>
  <c r="L1964" i="2"/>
  <c r="K1964" i="2"/>
  <c r="L1963" i="2"/>
  <c r="K1963" i="2"/>
  <c r="L1962" i="2"/>
  <c r="K1962" i="2"/>
  <c r="L1961" i="2"/>
  <c r="K1961" i="2"/>
  <c r="L1960" i="2"/>
  <c r="K1960" i="2"/>
  <c r="L1959" i="2"/>
  <c r="K1959" i="2"/>
  <c r="L1958" i="2"/>
  <c r="K1958" i="2"/>
  <c r="L1957" i="2"/>
  <c r="K1957" i="2"/>
  <c r="L1956" i="2"/>
  <c r="K1956" i="2"/>
  <c r="L1955" i="2"/>
  <c r="K1955" i="2"/>
  <c r="L1954" i="2"/>
  <c r="K1954" i="2"/>
  <c r="L1953" i="2"/>
  <c r="K1953" i="2"/>
  <c r="L1952" i="2"/>
  <c r="K1952" i="2"/>
  <c r="L1951" i="2"/>
  <c r="K1951" i="2"/>
  <c r="L1950" i="2"/>
  <c r="K1950" i="2"/>
  <c r="L1949" i="2"/>
  <c r="K1949" i="2"/>
  <c r="L1948" i="2"/>
  <c r="K1948" i="2"/>
  <c r="L1947" i="2"/>
  <c r="K1947" i="2"/>
  <c r="L1946" i="2"/>
  <c r="K1946" i="2"/>
  <c r="L1945" i="2"/>
  <c r="K1945" i="2"/>
  <c r="L1944" i="2"/>
  <c r="K1944" i="2"/>
  <c r="L1943" i="2"/>
  <c r="K1943" i="2"/>
  <c r="L1942" i="2"/>
  <c r="K1942" i="2"/>
  <c r="L1941" i="2"/>
  <c r="K1941" i="2"/>
  <c r="L1940" i="2"/>
  <c r="K1940" i="2"/>
  <c r="L1939" i="2"/>
  <c r="K1939" i="2"/>
  <c r="L1938" i="2"/>
  <c r="K1938" i="2"/>
  <c r="L1937" i="2"/>
  <c r="K1937" i="2"/>
  <c r="L1936" i="2"/>
  <c r="K1936" i="2"/>
  <c r="L1935" i="2"/>
  <c r="K1935" i="2"/>
  <c r="L1934" i="2"/>
  <c r="K1934" i="2"/>
  <c r="L1933" i="2"/>
  <c r="K1933" i="2"/>
  <c r="L1932" i="2"/>
  <c r="K1932" i="2"/>
  <c r="L1931" i="2"/>
  <c r="K1931" i="2"/>
  <c r="L1930" i="2"/>
  <c r="K1930" i="2"/>
  <c r="L1929" i="2"/>
  <c r="K1929" i="2"/>
  <c r="L1928" i="2"/>
  <c r="K1928" i="2"/>
  <c r="L1927" i="2"/>
  <c r="K1927" i="2"/>
  <c r="L1926" i="2"/>
  <c r="K1926" i="2"/>
  <c r="L1925" i="2"/>
  <c r="K1925" i="2"/>
  <c r="L1924" i="2"/>
  <c r="K1924" i="2"/>
  <c r="L1923" i="2"/>
  <c r="K1923" i="2"/>
  <c r="L1922" i="2"/>
  <c r="K1922" i="2"/>
  <c r="L1921" i="2"/>
  <c r="K1921" i="2"/>
  <c r="L1920" i="2"/>
  <c r="K1920" i="2"/>
  <c r="L1919" i="2"/>
  <c r="K1919" i="2"/>
  <c r="L1918" i="2"/>
  <c r="K1918" i="2"/>
  <c r="L1917" i="2"/>
  <c r="K1917" i="2"/>
  <c r="L1916" i="2"/>
  <c r="K1916" i="2"/>
  <c r="L1915" i="2"/>
  <c r="K1915" i="2"/>
  <c r="L1914" i="2"/>
  <c r="K1914" i="2"/>
  <c r="L1913" i="2"/>
  <c r="K1913" i="2"/>
  <c r="L1912" i="2"/>
  <c r="K1912" i="2"/>
  <c r="L1911" i="2"/>
  <c r="K1911" i="2"/>
  <c r="L1910" i="2"/>
  <c r="K1910" i="2"/>
  <c r="L1909" i="2"/>
  <c r="K1909" i="2"/>
  <c r="L1908" i="2"/>
  <c r="K1908" i="2"/>
  <c r="L1907" i="2"/>
  <c r="K1907" i="2"/>
  <c r="L1906" i="2"/>
  <c r="K1906" i="2"/>
  <c r="L1905" i="2"/>
  <c r="K1905" i="2"/>
  <c r="L1904" i="2"/>
  <c r="K1904" i="2"/>
  <c r="L1903" i="2"/>
  <c r="K1903" i="2"/>
  <c r="L1902" i="2"/>
  <c r="K1902" i="2"/>
  <c r="L1901" i="2"/>
  <c r="K1901" i="2"/>
  <c r="L1900" i="2"/>
  <c r="K1900" i="2"/>
  <c r="L1899" i="2"/>
  <c r="K1899" i="2"/>
  <c r="L1898" i="2"/>
  <c r="K1898" i="2"/>
  <c r="L1897" i="2"/>
  <c r="K1897" i="2"/>
  <c r="L1896" i="2"/>
  <c r="K1896" i="2"/>
  <c r="L1895" i="2"/>
  <c r="K1895" i="2"/>
  <c r="L1894" i="2"/>
  <c r="K1894" i="2"/>
  <c r="L1893" i="2"/>
  <c r="K1893" i="2"/>
  <c r="L1892" i="2"/>
  <c r="K1892" i="2"/>
  <c r="L1891" i="2"/>
  <c r="K1891" i="2"/>
  <c r="L1890" i="2"/>
  <c r="K1890" i="2"/>
  <c r="L1889" i="2"/>
  <c r="K1889" i="2"/>
  <c r="L1888" i="2"/>
  <c r="K1888" i="2"/>
  <c r="L1887" i="2"/>
  <c r="K1887" i="2"/>
  <c r="L1886" i="2"/>
  <c r="K1886" i="2"/>
  <c r="L1885" i="2"/>
  <c r="K1885" i="2"/>
  <c r="L1884" i="2"/>
  <c r="K1884" i="2"/>
  <c r="L1883" i="2"/>
  <c r="K1883" i="2"/>
  <c r="L1882" i="2"/>
  <c r="K1882" i="2"/>
  <c r="L1881" i="2"/>
  <c r="K1881" i="2"/>
  <c r="L1880" i="2"/>
  <c r="K1880" i="2"/>
  <c r="L1879" i="2"/>
  <c r="K1879" i="2"/>
  <c r="L1878" i="2"/>
  <c r="K1878" i="2"/>
  <c r="L1877" i="2"/>
  <c r="K1877" i="2"/>
  <c r="L1876" i="2"/>
  <c r="K1876" i="2"/>
  <c r="L1875" i="2"/>
  <c r="K1875" i="2"/>
  <c r="L1874" i="2"/>
  <c r="K1874" i="2"/>
  <c r="L1873" i="2"/>
  <c r="K1873" i="2"/>
  <c r="L1872" i="2"/>
  <c r="K1872" i="2"/>
  <c r="L1871" i="2"/>
  <c r="K1871" i="2"/>
  <c r="L1870" i="2"/>
  <c r="K1870" i="2"/>
  <c r="L1869" i="2"/>
  <c r="K1869" i="2"/>
  <c r="L1868" i="2"/>
  <c r="K1868" i="2"/>
  <c r="L1867" i="2"/>
  <c r="K1867" i="2"/>
  <c r="L1866" i="2"/>
  <c r="K1866" i="2"/>
  <c r="L1865" i="2"/>
  <c r="K1865" i="2"/>
  <c r="L1864" i="2"/>
  <c r="K1864" i="2"/>
  <c r="L1863" i="2"/>
  <c r="K1863" i="2"/>
  <c r="L1862" i="2"/>
  <c r="K1862" i="2"/>
  <c r="L1861" i="2"/>
  <c r="K1861" i="2"/>
  <c r="L1860" i="2"/>
  <c r="K1860" i="2"/>
  <c r="L1859" i="2"/>
  <c r="K1859" i="2"/>
  <c r="L1858" i="2"/>
  <c r="K1858" i="2"/>
  <c r="L1857" i="2"/>
  <c r="K1857" i="2"/>
  <c r="L1856" i="2"/>
  <c r="K1856" i="2"/>
  <c r="L1855" i="2"/>
  <c r="K1855" i="2"/>
  <c r="L1854" i="2"/>
  <c r="K1854" i="2"/>
  <c r="L1853" i="2"/>
  <c r="K1853" i="2"/>
  <c r="L1852" i="2"/>
  <c r="K1852" i="2"/>
  <c r="L1851" i="2"/>
  <c r="K1851" i="2"/>
  <c r="L1850" i="2"/>
  <c r="K1850" i="2"/>
  <c r="L1849" i="2"/>
  <c r="K1849" i="2"/>
  <c r="L1848" i="2"/>
  <c r="K1848" i="2"/>
  <c r="L1847" i="2"/>
  <c r="K1847" i="2"/>
  <c r="L1846" i="2"/>
  <c r="K1846" i="2"/>
  <c r="L1845" i="2"/>
  <c r="K1845" i="2"/>
  <c r="L1844" i="2"/>
  <c r="K1844" i="2"/>
  <c r="L1843" i="2"/>
  <c r="K1843" i="2"/>
  <c r="L1842" i="2"/>
  <c r="K1842" i="2"/>
  <c r="L1841" i="2"/>
  <c r="K1841" i="2"/>
  <c r="L1840" i="2"/>
  <c r="K1840" i="2"/>
  <c r="L1839" i="2"/>
  <c r="K1839" i="2"/>
  <c r="L1838" i="2"/>
  <c r="K1838" i="2"/>
  <c r="L1837" i="2"/>
  <c r="K1837" i="2"/>
  <c r="L1836" i="2"/>
  <c r="K1836" i="2"/>
  <c r="L1835" i="2"/>
  <c r="K1835" i="2"/>
  <c r="L1834" i="2"/>
  <c r="K1834" i="2"/>
  <c r="L1833" i="2"/>
  <c r="K1833" i="2"/>
  <c r="L1832" i="2"/>
  <c r="K1832" i="2"/>
  <c r="L1831" i="2"/>
  <c r="K1831" i="2"/>
  <c r="L1830" i="2"/>
  <c r="K1830" i="2"/>
  <c r="L1829" i="2"/>
  <c r="K1829" i="2"/>
  <c r="L1828" i="2"/>
  <c r="K1828" i="2"/>
  <c r="L1827" i="2"/>
  <c r="K1827" i="2"/>
  <c r="L1826" i="2"/>
  <c r="K1826" i="2"/>
  <c r="L1825" i="2"/>
  <c r="K1825" i="2"/>
  <c r="L1824" i="2"/>
  <c r="K1824" i="2"/>
  <c r="L1823" i="2"/>
  <c r="K1823" i="2"/>
  <c r="L1822" i="2"/>
  <c r="K1822" i="2"/>
  <c r="L1821" i="2"/>
  <c r="K1821" i="2"/>
  <c r="L1820" i="2"/>
  <c r="K1820" i="2"/>
  <c r="L1819" i="2"/>
  <c r="K1819" i="2"/>
  <c r="L1818" i="2"/>
  <c r="K1818" i="2"/>
  <c r="L1817" i="2"/>
  <c r="K1817" i="2"/>
  <c r="L1816" i="2"/>
  <c r="K1816" i="2"/>
  <c r="L1815" i="2"/>
  <c r="K1815" i="2"/>
  <c r="L1814" i="2"/>
  <c r="K1814" i="2"/>
  <c r="L1813" i="2"/>
  <c r="K1813" i="2"/>
  <c r="L1812" i="2"/>
  <c r="K1812" i="2"/>
  <c r="L1811" i="2"/>
  <c r="K1811" i="2"/>
  <c r="L1810" i="2"/>
  <c r="K1810" i="2"/>
  <c r="L1809" i="2"/>
  <c r="K1809" i="2"/>
  <c r="L1808" i="2"/>
  <c r="K1808" i="2"/>
  <c r="L1807" i="2"/>
  <c r="K1807" i="2"/>
  <c r="L1806" i="2"/>
  <c r="K1806" i="2"/>
  <c r="L1805" i="2"/>
  <c r="K1805" i="2"/>
  <c r="L1804" i="2"/>
  <c r="K1804" i="2"/>
  <c r="L1803" i="2"/>
  <c r="K1803" i="2"/>
  <c r="L1802" i="2"/>
  <c r="K1802" i="2"/>
  <c r="L1801" i="2"/>
  <c r="K1801" i="2"/>
  <c r="L1800" i="2"/>
  <c r="K1800" i="2"/>
  <c r="L1799" i="2"/>
  <c r="K1799" i="2"/>
  <c r="L1798" i="2"/>
  <c r="K1798" i="2"/>
  <c r="L1797" i="2"/>
  <c r="K1797" i="2"/>
  <c r="L1796" i="2"/>
  <c r="K1796" i="2"/>
  <c r="L1795" i="2"/>
  <c r="K1795" i="2"/>
  <c r="L1794" i="2"/>
  <c r="K1794" i="2"/>
  <c r="L1793" i="2"/>
  <c r="K1793" i="2"/>
  <c r="L1792" i="2"/>
  <c r="K1792" i="2"/>
  <c r="L1791" i="2"/>
  <c r="K1791" i="2"/>
  <c r="L1790" i="2"/>
  <c r="K1790" i="2"/>
  <c r="L1789" i="2"/>
  <c r="K1789" i="2"/>
  <c r="L1788" i="2"/>
  <c r="K1788" i="2"/>
  <c r="L1787" i="2"/>
  <c r="K1787" i="2"/>
  <c r="L1786" i="2"/>
  <c r="K1786" i="2"/>
  <c r="L1785" i="2"/>
  <c r="K1785" i="2"/>
  <c r="L1784" i="2"/>
  <c r="K1784" i="2"/>
  <c r="L1783" i="2"/>
  <c r="K1783" i="2"/>
  <c r="L1782" i="2"/>
  <c r="K1782" i="2"/>
  <c r="L1781" i="2"/>
  <c r="K1781" i="2"/>
  <c r="L1780" i="2"/>
  <c r="K1780" i="2"/>
  <c r="L1779" i="2"/>
  <c r="K1779" i="2"/>
  <c r="L1778" i="2"/>
  <c r="K1778" i="2"/>
  <c r="L1777" i="2"/>
  <c r="K1777" i="2"/>
  <c r="L1776" i="2"/>
  <c r="K1776" i="2"/>
  <c r="L1775" i="2"/>
  <c r="K1775" i="2"/>
  <c r="L1774" i="2"/>
  <c r="K1774" i="2"/>
  <c r="L1773" i="2"/>
  <c r="K1773" i="2"/>
  <c r="L1772" i="2"/>
  <c r="K1772" i="2"/>
  <c r="L1771" i="2"/>
  <c r="K1771" i="2"/>
  <c r="L1770" i="2"/>
  <c r="K1770" i="2"/>
  <c r="L1769" i="2"/>
  <c r="K1769" i="2"/>
  <c r="L1768" i="2"/>
  <c r="K1768" i="2"/>
  <c r="L1767" i="2"/>
  <c r="K1767" i="2"/>
  <c r="L1766" i="2"/>
  <c r="K1766" i="2"/>
  <c r="L1765" i="2"/>
  <c r="K1765" i="2"/>
  <c r="L1764" i="2"/>
  <c r="K1764" i="2"/>
  <c r="L1763" i="2"/>
  <c r="K1763" i="2"/>
  <c r="L1762" i="2"/>
  <c r="K1762" i="2"/>
  <c r="L1761" i="2"/>
  <c r="K1761" i="2"/>
  <c r="L1760" i="2"/>
  <c r="K1760" i="2"/>
  <c r="L1759" i="2"/>
  <c r="K1759" i="2"/>
  <c r="L1758" i="2"/>
  <c r="K1758" i="2"/>
  <c r="L1757" i="2"/>
  <c r="K1757" i="2"/>
  <c r="L1756" i="2"/>
  <c r="K1756" i="2"/>
  <c r="L1755" i="2"/>
  <c r="K1755" i="2"/>
  <c r="L1754" i="2"/>
  <c r="K1754" i="2"/>
  <c r="L1753" i="2"/>
  <c r="K1753" i="2"/>
  <c r="L1752" i="2"/>
  <c r="K1752" i="2"/>
  <c r="L1751" i="2"/>
  <c r="K1751" i="2"/>
  <c r="L1750" i="2"/>
  <c r="K1750" i="2"/>
  <c r="L1749" i="2"/>
  <c r="K1749" i="2"/>
  <c r="L1748" i="2"/>
  <c r="K1748" i="2"/>
  <c r="L1747" i="2"/>
  <c r="K1747" i="2"/>
  <c r="L1746" i="2"/>
  <c r="K1746" i="2"/>
  <c r="L1745" i="2"/>
  <c r="K1745" i="2"/>
  <c r="L1744" i="2"/>
  <c r="K1744" i="2"/>
  <c r="L1743" i="2"/>
  <c r="K1743" i="2"/>
  <c r="L1742" i="2"/>
  <c r="K1742" i="2"/>
  <c r="L1741" i="2"/>
  <c r="K1741" i="2"/>
  <c r="L1740" i="2"/>
  <c r="K1740" i="2"/>
  <c r="L1739" i="2"/>
  <c r="K1739" i="2"/>
  <c r="L1738" i="2"/>
  <c r="K1738" i="2"/>
  <c r="L1737" i="2"/>
  <c r="K1737" i="2"/>
  <c r="L1736" i="2"/>
  <c r="K1736" i="2"/>
  <c r="L1735" i="2"/>
  <c r="K1735" i="2"/>
  <c r="L1734" i="2"/>
  <c r="K1734" i="2"/>
  <c r="L1733" i="2"/>
  <c r="K1733" i="2"/>
  <c r="L1732" i="2"/>
  <c r="K1732" i="2"/>
  <c r="L1731" i="2"/>
  <c r="K1731" i="2"/>
  <c r="L1730" i="2"/>
  <c r="K1730" i="2"/>
  <c r="L1729" i="2"/>
  <c r="K1729" i="2"/>
  <c r="L1728" i="2"/>
  <c r="K1728" i="2"/>
  <c r="L1727" i="2"/>
  <c r="K1727" i="2"/>
  <c r="L1726" i="2"/>
  <c r="K1726" i="2"/>
  <c r="L1725" i="2"/>
  <c r="K1725" i="2"/>
  <c r="L1724" i="2"/>
  <c r="K1724" i="2"/>
  <c r="L1723" i="2"/>
  <c r="K1723" i="2"/>
  <c r="L1722" i="2"/>
  <c r="K1722" i="2"/>
  <c r="L1721" i="2"/>
  <c r="K1721" i="2"/>
  <c r="L1720" i="2"/>
  <c r="K1720" i="2"/>
  <c r="L1719" i="2"/>
  <c r="K1719" i="2"/>
  <c r="L1718" i="2"/>
  <c r="K1718" i="2"/>
  <c r="L1717" i="2"/>
  <c r="K1717" i="2"/>
  <c r="L1716" i="2"/>
  <c r="K1716" i="2"/>
  <c r="L1715" i="2"/>
  <c r="K1715" i="2"/>
  <c r="L1714" i="2"/>
  <c r="K1714" i="2"/>
  <c r="L1713" i="2"/>
  <c r="K1713" i="2"/>
  <c r="L1712" i="2"/>
  <c r="K1712" i="2"/>
  <c r="L1711" i="2"/>
  <c r="K1711" i="2"/>
  <c r="L1710" i="2"/>
  <c r="K1710" i="2"/>
  <c r="L1709" i="2"/>
  <c r="K1709" i="2"/>
  <c r="L1708" i="2"/>
  <c r="K1708" i="2"/>
  <c r="L1707" i="2"/>
  <c r="K1707" i="2"/>
  <c r="L1706" i="2"/>
  <c r="K1706" i="2"/>
  <c r="L1705" i="2"/>
  <c r="K1705" i="2"/>
  <c r="L1704" i="2"/>
  <c r="K1704" i="2"/>
  <c r="L1703" i="2"/>
  <c r="K1703" i="2"/>
  <c r="L1702" i="2"/>
  <c r="K1702" i="2"/>
  <c r="L1701" i="2"/>
  <c r="K1701" i="2"/>
  <c r="L1700" i="2"/>
  <c r="K1700" i="2"/>
  <c r="L1699" i="2"/>
  <c r="K1699" i="2"/>
  <c r="L1698" i="2"/>
  <c r="K1698" i="2"/>
  <c r="L1697" i="2"/>
  <c r="K1697" i="2"/>
  <c r="L1696" i="2"/>
  <c r="K1696" i="2"/>
  <c r="L1695" i="2"/>
  <c r="K1695" i="2"/>
  <c r="L1694" i="2"/>
  <c r="K1694" i="2"/>
  <c r="L1693" i="2"/>
  <c r="K1693" i="2"/>
  <c r="L1692" i="2"/>
  <c r="K1692" i="2"/>
  <c r="L1691" i="2"/>
  <c r="K1691" i="2"/>
  <c r="L1690" i="2"/>
  <c r="K1690" i="2"/>
  <c r="L1689" i="2"/>
  <c r="K1689" i="2"/>
  <c r="L1688" i="2"/>
  <c r="K1688" i="2"/>
  <c r="L1687" i="2"/>
  <c r="K1687" i="2"/>
  <c r="L1686" i="2"/>
  <c r="K1686" i="2"/>
  <c r="L1685" i="2"/>
  <c r="K1685" i="2"/>
  <c r="L1684" i="2"/>
  <c r="K1684" i="2"/>
  <c r="L1683" i="2"/>
  <c r="K1683" i="2"/>
  <c r="L1682" i="2"/>
  <c r="K1682" i="2"/>
  <c r="L1681" i="2"/>
  <c r="K1681" i="2"/>
  <c r="L1680" i="2"/>
  <c r="K1680" i="2"/>
  <c r="L1679" i="2"/>
  <c r="K1679" i="2"/>
  <c r="L1678" i="2"/>
  <c r="K1678" i="2"/>
  <c r="L1677" i="2"/>
  <c r="K1677" i="2"/>
  <c r="L1676" i="2"/>
  <c r="K1676" i="2"/>
  <c r="L1675" i="2"/>
  <c r="K1675" i="2"/>
  <c r="L1674" i="2"/>
  <c r="K1674" i="2"/>
  <c r="L1673" i="2"/>
  <c r="K1673" i="2"/>
  <c r="L1672" i="2"/>
  <c r="K1672" i="2"/>
  <c r="L1671" i="2"/>
  <c r="K1671" i="2"/>
  <c r="L1670" i="2"/>
  <c r="K1670" i="2"/>
  <c r="L1669" i="2"/>
  <c r="K1669" i="2"/>
  <c r="L1668" i="2"/>
  <c r="K1668" i="2"/>
  <c r="L1667" i="2"/>
  <c r="K1667" i="2"/>
  <c r="L1666" i="2"/>
  <c r="K1666" i="2"/>
  <c r="L1665" i="2"/>
  <c r="K1665" i="2"/>
  <c r="L1664" i="2"/>
  <c r="K1664" i="2"/>
  <c r="L1663" i="2"/>
  <c r="K1663" i="2"/>
  <c r="L1662" i="2"/>
  <c r="K1662" i="2"/>
  <c r="L1661" i="2"/>
  <c r="K1661" i="2"/>
  <c r="L1660" i="2"/>
  <c r="K1660" i="2"/>
  <c r="L1659" i="2"/>
  <c r="K1659" i="2"/>
  <c r="L1658" i="2"/>
  <c r="K1658" i="2"/>
  <c r="L1657" i="2"/>
  <c r="K1657" i="2"/>
  <c r="L1656" i="2"/>
  <c r="K1656" i="2"/>
  <c r="L1655" i="2"/>
  <c r="K1655" i="2"/>
  <c r="L1654" i="2"/>
  <c r="K1654" i="2"/>
  <c r="L1653" i="2"/>
  <c r="K1653" i="2"/>
  <c r="L1652" i="2"/>
  <c r="K1652" i="2"/>
  <c r="L1651" i="2"/>
  <c r="K1651" i="2"/>
  <c r="L1650" i="2"/>
  <c r="K1650" i="2"/>
  <c r="L1649" i="2"/>
  <c r="K1649" i="2"/>
  <c r="L1648" i="2"/>
  <c r="K1648" i="2"/>
  <c r="L1647" i="2"/>
  <c r="K1647" i="2"/>
  <c r="L1646" i="2"/>
  <c r="K1646" i="2"/>
  <c r="L1645" i="2"/>
  <c r="K1645" i="2"/>
  <c r="L1644" i="2"/>
  <c r="K1644" i="2"/>
  <c r="L1643" i="2"/>
  <c r="K1643" i="2"/>
  <c r="L1642" i="2"/>
  <c r="K1642" i="2"/>
  <c r="L1641" i="2"/>
  <c r="K1641" i="2"/>
  <c r="L1640" i="2"/>
  <c r="K1640" i="2"/>
  <c r="L1639" i="2"/>
  <c r="K1639" i="2"/>
  <c r="L1638" i="2"/>
  <c r="K1638" i="2"/>
  <c r="L1637" i="2"/>
  <c r="K1637" i="2"/>
  <c r="L1636" i="2"/>
  <c r="K1636" i="2"/>
  <c r="L1635" i="2"/>
  <c r="K1635" i="2"/>
  <c r="L1634" i="2"/>
  <c r="K1634" i="2"/>
  <c r="L1633" i="2"/>
  <c r="K1633" i="2"/>
  <c r="L1632" i="2"/>
  <c r="K1632" i="2"/>
  <c r="L1631" i="2"/>
  <c r="K1631" i="2"/>
  <c r="L1630" i="2"/>
  <c r="K1630" i="2"/>
  <c r="L1629" i="2"/>
  <c r="K1629" i="2"/>
  <c r="L1628" i="2"/>
  <c r="K1628" i="2"/>
  <c r="L1627" i="2"/>
  <c r="K1627" i="2"/>
  <c r="L1626" i="2"/>
  <c r="K1626" i="2"/>
  <c r="L1625" i="2"/>
  <c r="K1625" i="2"/>
  <c r="L1624" i="2"/>
  <c r="K1624" i="2"/>
  <c r="L1623" i="2"/>
  <c r="K1623" i="2"/>
  <c r="L1622" i="2"/>
  <c r="K1622" i="2"/>
  <c r="L1621" i="2"/>
  <c r="K1621" i="2"/>
  <c r="L1620" i="2"/>
  <c r="K1620" i="2"/>
  <c r="L1619" i="2"/>
  <c r="K1619" i="2"/>
  <c r="L1618" i="2"/>
  <c r="K1618" i="2"/>
  <c r="L1617" i="2"/>
  <c r="K1617" i="2"/>
  <c r="L1616" i="2"/>
  <c r="K1616" i="2"/>
  <c r="L1615" i="2"/>
  <c r="K1615" i="2"/>
  <c r="L1614" i="2"/>
  <c r="K1614" i="2"/>
  <c r="L1613" i="2"/>
  <c r="K1613" i="2"/>
  <c r="L1612" i="2"/>
  <c r="K1612" i="2"/>
  <c r="L1611" i="2"/>
  <c r="K1611" i="2"/>
  <c r="L1610" i="2"/>
  <c r="K1610" i="2"/>
  <c r="L1609" i="2"/>
  <c r="K1609" i="2"/>
  <c r="L1608" i="2"/>
  <c r="K1608" i="2"/>
  <c r="L1607" i="2"/>
  <c r="K1607" i="2"/>
  <c r="L1606" i="2"/>
  <c r="K1606" i="2"/>
  <c r="L1605" i="2"/>
  <c r="K1605" i="2"/>
  <c r="L1604" i="2"/>
  <c r="K1604" i="2"/>
  <c r="L1603" i="2"/>
  <c r="K1603" i="2"/>
  <c r="L1602" i="2"/>
  <c r="K1602" i="2"/>
  <c r="L1601" i="2"/>
  <c r="K1601" i="2"/>
  <c r="L1600" i="2"/>
  <c r="K1600" i="2"/>
  <c r="L1599" i="2"/>
  <c r="K1599" i="2"/>
  <c r="L1598" i="2"/>
  <c r="K1598" i="2"/>
  <c r="L1597" i="2"/>
  <c r="K1597" i="2"/>
  <c r="L1596" i="2"/>
  <c r="K1596" i="2"/>
  <c r="L1595" i="2"/>
  <c r="K1595" i="2"/>
  <c r="L1594" i="2"/>
  <c r="K1594" i="2"/>
  <c r="L1593" i="2"/>
  <c r="K1593" i="2"/>
  <c r="L1592" i="2"/>
  <c r="K1592" i="2"/>
  <c r="L1591" i="2"/>
  <c r="K1591" i="2"/>
  <c r="L1590" i="2"/>
  <c r="K1590" i="2"/>
  <c r="L1589" i="2"/>
  <c r="K1589" i="2"/>
  <c r="L1588" i="2"/>
  <c r="K1588" i="2"/>
  <c r="L1587" i="2"/>
  <c r="K1587" i="2"/>
  <c r="L1586" i="2"/>
  <c r="K1586" i="2"/>
  <c r="L1585" i="2"/>
  <c r="K1585" i="2"/>
  <c r="L1584" i="2"/>
  <c r="K1584" i="2"/>
  <c r="L1583" i="2"/>
  <c r="K1583" i="2"/>
  <c r="L1582" i="2"/>
  <c r="K1582" i="2"/>
  <c r="L1581" i="2"/>
  <c r="K1581" i="2"/>
  <c r="L1580" i="2"/>
  <c r="K1580" i="2"/>
  <c r="L1579" i="2"/>
  <c r="K1579" i="2"/>
  <c r="L1578" i="2"/>
  <c r="K1578" i="2"/>
  <c r="L1577" i="2"/>
  <c r="K1577" i="2"/>
  <c r="L1576" i="2"/>
  <c r="K1576" i="2"/>
  <c r="L1575" i="2"/>
  <c r="K1575" i="2"/>
  <c r="L1574" i="2"/>
  <c r="K1574" i="2"/>
  <c r="L1573" i="2"/>
  <c r="K1573" i="2"/>
  <c r="L1572" i="2"/>
  <c r="K1572" i="2"/>
  <c r="L1571" i="2"/>
  <c r="K1571" i="2"/>
  <c r="L1570" i="2"/>
  <c r="K1570" i="2"/>
  <c r="L1569" i="2"/>
  <c r="K1569" i="2"/>
  <c r="L1568" i="2"/>
  <c r="K1568" i="2"/>
  <c r="L1567" i="2"/>
  <c r="K1567" i="2"/>
  <c r="L1566" i="2"/>
  <c r="K1566" i="2"/>
  <c r="L1565" i="2"/>
  <c r="K1565" i="2"/>
  <c r="L1564" i="2"/>
  <c r="K1564" i="2"/>
  <c r="L1563" i="2"/>
  <c r="K1563" i="2"/>
  <c r="L1562" i="2"/>
  <c r="K1562" i="2"/>
  <c r="L1561" i="2"/>
  <c r="K1561" i="2"/>
  <c r="L1560" i="2"/>
  <c r="K1560" i="2"/>
  <c r="L1559" i="2"/>
  <c r="K1559" i="2"/>
  <c r="L1558" i="2"/>
  <c r="K1558" i="2"/>
  <c r="L1557" i="2"/>
  <c r="K1557" i="2"/>
  <c r="L1556" i="2"/>
  <c r="K1556" i="2"/>
  <c r="L1555" i="2"/>
  <c r="K1555" i="2"/>
  <c r="L1554" i="2"/>
  <c r="K1554" i="2"/>
  <c r="L1553" i="2"/>
  <c r="K1553" i="2"/>
  <c r="L1552" i="2"/>
  <c r="K1552" i="2"/>
  <c r="L1551" i="2"/>
  <c r="K1551" i="2"/>
  <c r="L1550" i="2"/>
  <c r="K1550" i="2"/>
  <c r="L1549" i="2"/>
  <c r="K1549" i="2"/>
  <c r="L1548" i="2"/>
  <c r="K1548" i="2"/>
  <c r="L1547" i="2"/>
  <c r="K1547" i="2"/>
  <c r="L1546" i="2"/>
  <c r="K1546" i="2"/>
  <c r="L1545" i="2"/>
  <c r="K1545" i="2"/>
  <c r="L1544" i="2"/>
  <c r="K1544" i="2"/>
  <c r="L1543" i="2"/>
  <c r="K1543" i="2"/>
  <c r="L1542" i="2"/>
  <c r="K1542" i="2"/>
  <c r="L1541" i="2"/>
  <c r="K1541" i="2"/>
  <c r="L1540" i="2"/>
  <c r="K1540" i="2"/>
  <c r="L1539" i="2"/>
  <c r="K1539" i="2"/>
  <c r="L1538" i="2"/>
  <c r="K1538" i="2"/>
  <c r="L1537" i="2"/>
  <c r="K1537" i="2"/>
  <c r="L1536" i="2"/>
  <c r="K1536" i="2"/>
  <c r="L1535" i="2"/>
  <c r="K1535" i="2"/>
  <c r="L1534" i="2"/>
  <c r="K1534" i="2"/>
  <c r="L1533" i="2"/>
  <c r="K1533" i="2"/>
  <c r="L1532" i="2"/>
  <c r="K1532" i="2"/>
  <c r="L1531" i="2"/>
  <c r="K1531" i="2"/>
  <c r="L1530" i="2"/>
  <c r="K1530" i="2"/>
  <c r="L1529" i="2"/>
  <c r="K1529" i="2"/>
  <c r="L1528" i="2"/>
  <c r="K1528" i="2"/>
  <c r="L1527" i="2"/>
  <c r="K1527" i="2"/>
  <c r="L1526" i="2"/>
  <c r="K1526" i="2"/>
  <c r="L1525" i="2"/>
  <c r="K1525" i="2"/>
  <c r="L1524" i="2"/>
  <c r="K1524" i="2"/>
  <c r="L1523" i="2"/>
  <c r="K1523" i="2"/>
  <c r="L1522" i="2"/>
  <c r="K1522" i="2"/>
  <c r="L1521" i="2"/>
  <c r="K1521" i="2"/>
  <c r="L1520" i="2"/>
  <c r="K1520" i="2"/>
  <c r="L1519" i="2"/>
  <c r="K1519" i="2"/>
  <c r="L1518" i="2"/>
  <c r="K1518" i="2"/>
  <c r="L1517" i="2"/>
  <c r="K1517" i="2"/>
  <c r="L1516" i="2"/>
  <c r="K1516" i="2"/>
  <c r="L1515" i="2"/>
  <c r="K1515" i="2"/>
  <c r="L1514" i="2"/>
  <c r="K1514" i="2"/>
  <c r="L1513" i="2"/>
  <c r="K1513" i="2"/>
  <c r="L1512" i="2"/>
  <c r="K1512" i="2"/>
  <c r="L1511" i="2"/>
  <c r="K1511" i="2"/>
  <c r="L1510" i="2"/>
  <c r="K1510" i="2"/>
  <c r="L1509" i="2"/>
  <c r="K1509" i="2"/>
  <c r="L1508" i="2"/>
  <c r="K1508" i="2"/>
  <c r="L1507" i="2"/>
  <c r="K1507" i="2"/>
  <c r="L1506" i="2"/>
  <c r="K1506" i="2"/>
  <c r="L1505" i="2"/>
  <c r="K1505" i="2"/>
  <c r="L1504" i="2"/>
  <c r="K1504" i="2"/>
  <c r="L1503" i="2"/>
  <c r="K1503" i="2"/>
  <c r="L1502" i="2"/>
  <c r="K1502" i="2"/>
  <c r="L1501" i="2"/>
  <c r="K1501" i="2"/>
  <c r="L1500" i="2"/>
  <c r="K1500" i="2"/>
  <c r="L1499" i="2"/>
  <c r="K1499" i="2"/>
  <c r="L1498" i="2"/>
  <c r="K1498" i="2"/>
  <c r="L1497" i="2"/>
  <c r="K1497" i="2"/>
  <c r="L1496" i="2"/>
  <c r="K1496" i="2"/>
  <c r="L1495" i="2"/>
  <c r="K1495" i="2"/>
  <c r="L1494" i="2"/>
  <c r="K1494" i="2"/>
  <c r="L1493" i="2"/>
  <c r="K1493" i="2"/>
  <c r="L1492" i="2"/>
  <c r="K1492" i="2"/>
  <c r="L1491" i="2"/>
  <c r="K1491" i="2"/>
  <c r="L1490" i="2"/>
  <c r="K1490" i="2"/>
  <c r="L1489" i="2"/>
  <c r="K1489" i="2"/>
  <c r="L1488" i="2"/>
  <c r="K1488" i="2"/>
  <c r="L1487" i="2"/>
  <c r="K1487" i="2"/>
  <c r="L1486" i="2"/>
  <c r="K1486" i="2"/>
  <c r="L1485" i="2"/>
  <c r="K1485" i="2"/>
  <c r="L1484" i="2"/>
  <c r="K1484" i="2"/>
  <c r="L1483" i="2"/>
  <c r="K1483" i="2"/>
  <c r="L1482" i="2"/>
  <c r="K1482" i="2"/>
  <c r="L1481" i="2"/>
  <c r="K1481" i="2"/>
  <c r="L1480" i="2"/>
  <c r="K1480" i="2"/>
  <c r="L1479" i="2"/>
  <c r="K1479" i="2"/>
  <c r="L1478" i="2"/>
  <c r="K1478" i="2"/>
  <c r="L1477" i="2"/>
  <c r="K1477" i="2"/>
  <c r="L1476" i="2"/>
  <c r="K1476" i="2"/>
  <c r="L1475" i="2"/>
  <c r="K1475" i="2"/>
  <c r="L1474" i="2"/>
  <c r="K1474" i="2"/>
  <c r="L1473" i="2"/>
  <c r="K1473" i="2"/>
  <c r="L1472" i="2"/>
  <c r="K1472" i="2"/>
  <c r="L1471" i="2"/>
  <c r="K1471" i="2"/>
  <c r="L1470" i="2"/>
  <c r="K1470" i="2"/>
  <c r="L1469" i="2"/>
  <c r="K1469" i="2"/>
  <c r="L1468" i="2"/>
  <c r="K1468" i="2"/>
  <c r="L1467" i="2"/>
  <c r="K1467" i="2"/>
  <c r="L1466" i="2"/>
  <c r="K1466" i="2"/>
  <c r="L1465" i="2"/>
  <c r="K1465" i="2"/>
  <c r="L1464" i="2"/>
  <c r="K1464" i="2"/>
  <c r="L1463" i="2"/>
  <c r="K1463" i="2"/>
  <c r="L1462" i="2"/>
  <c r="K1462" i="2"/>
  <c r="L1461" i="2"/>
  <c r="K1461" i="2"/>
  <c r="L1460" i="2"/>
  <c r="K1460" i="2"/>
  <c r="L1459" i="2"/>
  <c r="K1459" i="2"/>
  <c r="L1458" i="2"/>
  <c r="K1458" i="2"/>
  <c r="L1457" i="2"/>
  <c r="K1457" i="2"/>
  <c r="L1456" i="2"/>
  <c r="K1456" i="2"/>
  <c r="L1455" i="2"/>
  <c r="K1455" i="2"/>
  <c r="L1454" i="2"/>
  <c r="K1454" i="2"/>
  <c r="L1453" i="2"/>
  <c r="K1453" i="2"/>
  <c r="L1452" i="2"/>
  <c r="K1452" i="2"/>
  <c r="L1451" i="2"/>
  <c r="K1451" i="2"/>
  <c r="L1450" i="2"/>
  <c r="K1450" i="2"/>
  <c r="L1449" i="2"/>
  <c r="K1449" i="2"/>
  <c r="L1448" i="2"/>
  <c r="K1448" i="2"/>
  <c r="L1447" i="2"/>
  <c r="K1447" i="2"/>
  <c r="L1446" i="2"/>
  <c r="K1446" i="2"/>
  <c r="L1445" i="2"/>
  <c r="K1445" i="2"/>
  <c r="L1444" i="2"/>
  <c r="K1444" i="2"/>
  <c r="L1443" i="2"/>
  <c r="K1443" i="2"/>
  <c r="L1442" i="2"/>
  <c r="K1442" i="2"/>
  <c r="L1441" i="2"/>
  <c r="K1441" i="2"/>
  <c r="L1440" i="2"/>
  <c r="K1440" i="2"/>
  <c r="L1439" i="2"/>
  <c r="K1439" i="2"/>
  <c r="L1438" i="2"/>
  <c r="K1438" i="2"/>
  <c r="L1437" i="2"/>
  <c r="K1437" i="2"/>
  <c r="L1436" i="2"/>
  <c r="K1436" i="2"/>
  <c r="L1435" i="2"/>
  <c r="K1435" i="2"/>
  <c r="L1434" i="2"/>
  <c r="K1434" i="2"/>
  <c r="L1433" i="2"/>
  <c r="K1433" i="2"/>
  <c r="L1432" i="2"/>
  <c r="K1432" i="2"/>
  <c r="L1431" i="2"/>
  <c r="K1431" i="2"/>
  <c r="L1430" i="2"/>
  <c r="K1430" i="2"/>
  <c r="L1429" i="2"/>
  <c r="K1429" i="2"/>
  <c r="L1428" i="2"/>
  <c r="K1428" i="2"/>
  <c r="L1427" i="2"/>
  <c r="K1427" i="2"/>
  <c r="L1426" i="2"/>
  <c r="K1426" i="2"/>
  <c r="L1425" i="2"/>
  <c r="K1425" i="2"/>
  <c r="L1424" i="2"/>
  <c r="K1424" i="2"/>
  <c r="L1423" i="2"/>
  <c r="K1423" i="2"/>
  <c r="L1422" i="2"/>
  <c r="K1422" i="2"/>
  <c r="L1421" i="2"/>
  <c r="K1421" i="2"/>
  <c r="L1420" i="2"/>
  <c r="K1420" i="2"/>
  <c r="L1419" i="2"/>
  <c r="K1419" i="2"/>
  <c r="L1418" i="2"/>
  <c r="K1418" i="2"/>
  <c r="L1417" i="2"/>
  <c r="K1417" i="2"/>
  <c r="L1416" i="2"/>
  <c r="K1416" i="2"/>
  <c r="L1415" i="2"/>
  <c r="K1415" i="2"/>
  <c r="L1414" i="2"/>
  <c r="K1414" i="2"/>
  <c r="L1413" i="2"/>
  <c r="K1413" i="2"/>
  <c r="L1412" i="2"/>
  <c r="K1412" i="2"/>
  <c r="L1411" i="2"/>
  <c r="K1411" i="2"/>
  <c r="L1410" i="2"/>
  <c r="K1410" i="2"/>
  <c r="L1409" i="2"/>
  <c r="K1409" i="2"/>
  <c r="L1408" i="2"/>
  <c r="K1408" i="2"/>
  <c r="L1407" i="2"/>
  <c r="K1407" i="2"/>
  <c r="L1406" i="2"/>
  <c r="K1406" i="2"/>
  <c r="L1405" i="2"/>
  <c r="K1405" i="2"/>
  <c r="L1404" i="2"/>
  <c r="K1404" i="2"/>
  <c r="L1403" i="2"/>
  <c r="K1403" i="2"/>
  <c r="L1402" i="2"/>
  <c r="K1402" i="2"/>
  <c r="L1401" i="2"/>
  <c r="K1401" i="2"/>
  <c r="L1400" i="2"/>
  <c r="K1400" i="2"/>
  <c r="L1399" i="2"/>
  <c r="K1399" i="2"/>
  <c r="L1398" i="2"/>
  <c r="K1398" i="2"/>
  <c r="L1397" i="2"/>
  <c r="K1397" i="2"/>
  <c r="L1396" i="2"/>
  <c r="K1396" i="2"/>
  <c r="L1395" i="2"/>
  <c r="K1395" i="2"/>
  <c r="L1394" i="2"/>
  <c r="K1394" i="2"/>
  <c r="L1393" i="2"/>
  <c r="K1393" i="2"/>
  <c r="L1392" i="2"/>
  <c r="K1392" i="2"/>
  <c r="L1391" i="2"/>
  <c r="K1391" i="2"/>
  <c r="L1390" i="2"/>
  <c r="K1390" i="2"/>
  <c r="L1389" i="2"/>
  <c r="K1389" i="2"/>
  <c r="L1388" i="2"/>
  <c r="K1388" i="2"/>
  <c r="L1387" i="2"/>
  <c r="K1387" i="2"/>
  <c r="L1386" i="2"/>
  <c r="K1386" i="2"/>
  <c r="L1385" i="2"/>
  <c r="K1385" i="2"/>
  <c r="L1384" i="2"/>
  <c r="K1384" i="2"/>
  <c r="L1383" i="2"/>
  <c r="K1383" i="2"/>
  <c r="L1382" i="2"/>
  <c r="K1382" i="2"/>
  <c r="L1381" i="2"/>
  <c r="K1381" i="2"/>
  <c r="L1380" i="2"/>
  <c r="K1380" i="2"/>
  <c r="L1379" i="2"/>
  <c r="K1379" i="2"/>
  <c r="L1378" i="2"/>
  <c r="K1378" i="2"/>
  <c r="L1377" i="2"/>
  <c r="K1377" i="2"/>
  <c r="L1376" i="2"/>
  <c r="K1376" i="2"/>
  <c r="L1375" i="2"/>
  <c r="K1375" i="2"/>
  <c r="L1374" i="2"/>
  <c r="K1374" i="2"/>
  <c r="R1373" i="2"/>
  <c r="Q1373" i="2"/>
  <c r="P1373" i="2"/>
  <c r="K1373" i="2"/>
  <c r="L1373" i="2" s="1"/>
  <c r="R1372" i="2"/>
  <c r="Q1372" i="2"/>
  <c r="P1372" i="2"/>
  <c r="L1372" i="2"/>
  <c r="K1372" i="2"/>
  <c r="R1371" i="2"/>
  <c r="Q1371" i="2"/>
  <c r="P1371" i="2"/>
  <c r="L1371" i="2"/>
  <c r="K1371" i="2"/>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K1365" i="2"/>
  <c r="L1365" i="2" s="1"/>
  <c r="R1364" i="2"/>
  <c r="Q1364" i="2"/>
  <c r="P1364" i="2"/>
  <c r="L1364" i="2"/>
  <c r="K1364" i="2"/>
  <c r="R1363" i="2"/>
  <c r="Q1363" i="2"/>
  <c r="P1363" i="2"/>
  <c r="L1363" i="2"/>
  <c r="K1363" i="2"/>
  <c r="R1362" i="2"/>
  <c r="Q1362" i="2"/>
  <c r="P1362" i="2"/>
  <c r="L1362" i="2"/>
  <c r="K1362" i="2"/>
  <c r="R1361" i="2"/>
  <c r="Q1361" i="2"/>
  <c r="P1361" i="2"/>
  <c r="K1361" i="2"/>
  <c r="L1361" i="2" s="1"/>
  <c r="R1360" i="2"/>
  <c r="Q1360" i="2"/>
  <c r="P1360" i="2"/>
  <c r="L1360" i="2"/>
  <c r="K1360" i="2"/>
  <c r="R1359" i="2"/>
  <c r="Q1359" i="2"/>
  <c r="P1359" i="2"/>
  <c r="L1359" i="2"/>
  <c r="K1359" i="2"/>
  <c r="R1358" i="2"/>
  <c r="Q1358" i="2"/>
  <c r="P1358" i="2"/>
  <c r="L1358" i="2"/>
  <c r="K1358" i="2"/>
  <c r="R1357" i="2"/>
  <c r="Q1357" i="2"/>
  <c r="P1357" i="2"/>
  <c r="K1357" i="2"/>
  <c r="L1357" i="2" s="1"/>
  <c r="R1356" i="2"/>
  <c r="Q1356" i="2"/>
  <c r="P1356" i="2"/>
  <c r="L1356" i="2"/>
  <c r="K1356" i="2"/>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L1350" i="2"/>
  <c r="K1350" i="2"/>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L1342" i="2"/>
  <c r="K1342" i="2"/>
  <c r="R1341" i="2"/>
  <c r="Q1341" i="2"/>
  <c r="P1341" i="2"/>
  <c r="K1341" i="2"/>
  <c r="L1341" i="2" s="1"/>
  <c r="R1340" i="2"/>
  <c r="Q1340" i="2"/>
  <c r="P1340" i="2"/>
  <c r="L1340" i="2"/>
  <c r="K1340" i="2"/>
  <c r="R1339" i="2"/>
  <c r="Q1339" i="2"/>
  <c r="P1339" i="2"/>
  <c r="L1339" i="2"/>
  <c r="K1339" i="2"/>
  <c r="R1338" i="2"/>
  <c r="Q1338" i="2"/>
  <c r="P1338" i="2"/>
  <c r="L1338" i="2"/>
  <c r="K1338" i="2"/>
  <c r="R1337" i="2"/>
  <c r="Q1337" i="2"/>
  <c r="P1337" i="2"/>
  <c r="K1337" i="2"/>
  <c r="L1337" i="2" s="1"/>
  <c r="R1336" i="2"/>
  <c r="Q1336" i="2"/>
  <c r="P1336" i="2"/>
  <c r="L1336" i="2"/>
  <c r="K1336" i="2"/>
  <c r="R1335" i="2"/>
  <c r="Q1335" i="2"/>
  <c r="P1335" i="2"/>
  <c r="L1335" i="2"/>
  <c r="K1335" i="2"/>
  <c r="R1334" i="2"/>
  <c r="Q1334" i="2"/>
  <c r="P1334" i="2"/>
  <c r="L1334" i="2"/>
  <c r="K1334" i="2"/>
  <c r="R1333" i="2"/>
  <c r="Q1333" i="2"/>
  <c r="P1333" i="2"/>
  <c r="K1333" i="2"/>
  <c r="L1333" i="2" s="1"/>
  <c r="R1332" i="2"/>
  <c r="Q1332" i="2"/>
  <c r="P1332" i="2"/>
  <c r="L1332" i="2"/>
  <c r="K1332" i="2"/>
  <c r="R1331" i="2"/>
  <c r="Q1331" i="2"/>
  <c r="P1331" i="2"/>
  <c r="L1331" i="2"/>
  <c r="K1331" i="2"/>
  <c r="R1330" i="2"/>
  <c r="Q1330" i="2"/>
  <c r="P1330" i="2"/>
  <c r="L1330" i="2"/>
  <c r="K1330" i="2"/>
  <c r="R1329" i="2"/>
  <c r="Q1329" i="2"/>
  <c r="P1329" i="2"/>
  <c r="K1329" i="2"/>
  <c r="L1329" i="2" s="1"/>
  <c r="R1328" i="2"/>
  <c r="Q1328" i="2"/>
  <c r="P1328" i="2"/>
  <c r="L1328" i="2"/>
  <c r="K1328" i="2"/>
  <c r="R1327" i="2"/>
  <c r="Q1327" i="2"/>
  <c r="P1327" i="2"/>
  <c r="L1327" i="2"/>
  <c r="K1327" i="2"/>
  <c r="R1326" i="2"/>
  <c r="Q1326" i="2"/>
  <c r="P1326" i="2"/>
  <c r="L1326" i="2"/>
  <c r="K1326" i="2"/>
  <c r="R1325" i="2"/>
  <c r="Q1325" i="2"/>
  <c r="P1325" i="2"/>
  <c r="K1325" i="2"/>
  <c r="L1325" i="2" s="1"/>
  <c r="R1324" i="2"/>
  <c r="Q1324" i="2"/>
  <c r="P1324" i="2"/>
  <c r="L1324" i="2"/>
  <c r="K1324" i="2"/>
  <c r="R1323" i="2"/>
  <c r="Q1323" i="2"/>
  <c r="P1323" i="2"/>
  <c r="L1323" i="2"/>
  <c r="K1323" i="2"/>
  <c r="R1322" i="2"/>
  <c r="Q1322" i="2"/>
  <c r="P1322" i="2"/>
  <c r="L1322" i="2"/>
  <c r="K1322" i="2"/>
  <c r="R1321" i="2"/>
  <c r="Q1321" i="2"/>
  <c r="P1321" i="2"/>
  <c r="K1321" i="2"/>
  <c r="L1321" i="2" s="1"/>
  <c r="R1320" i="2"/>
  <c r="Q1320" i="2"/>
  <c r="P1320" i="2"/>
  <c r="L1320" i="2"/>
  <c r="K1320" i="2"/>
  <c r="R1319" i="2"/>
  <c r="Q1319" i="2"/>
  <c r="P1319" i="2"/>
  <c r="L1319" i="2"/>
  <c r="K1319" i="2"/>
  <c r="R1318" i="2"/>
  <c r="Q1318" i="2"/>
  <c r="P1318" i="2"/>
  <c r="L1318" i="2"/>
  <c r="K1318" i="2"/>
  <c r="R1317" i="2"/>
  <c r="Q1317" i="2"/>
  <c r="P1317" i="2"/>
  <c r="K1317" i="2"/>
  <c r="L1317" i="2" s="1"/>
  <c r="R1316" i="2"/>
  <c r="Q1316" i="2"/>
  <c r="P1316" i="2"/>
  <c r="L1316" i="2"/>
  <c r="K1316" i="2"/>
  <c r="R1315" i="2"/>
  <c r="Q1315" i="2"/>
  <c r="P1315" i="2"/>
  <c r="L1315" i="2"/>
  <c r="K1315" i="2"/>
  <c r="R1314" i="2"/>
  <c r="Q1314" i="2"/>
  <c r="P1314" i="2"/>
  <c r="L1314" i="2"/>
  <c r="K1314" i="2"/>
  <c r="R1313" i="2"/>
  <c r="Q1313" i="2"/>
  <c r="P1313" i="2"/>
  <c r="K1313" i="2"/>
  <c r="L1313" i="2" s="1"/>
  <c r="R1312" i="2"/>
  <c r="Q1312" i="2"/>
  <c r="P1312" i="2"/>
  <c r="L1312" i="2"/>
  <c r="K1312" i="2"/>
  <c r="R1311" i="2"/>
  <c r="Q1311" i="2"/>
  <c r="P1311" i="2"/>
  <c r="L1311" i="2"/>
  <c r="K1311" i="2"/>
  <c r="R1310" i="2"/>
  <c r="Q1310" i="2"/>
  <c r="P1310" i="2"/>
  <c r="L1310" i="2"/>
  <c r="K1310" i="2"/>
  <c r="R1309" i="2"/>
  <c r="Q1309" i="2"/>
  <c r="P1309" i="2"/>
  <c r="K1309" i="2"/>
  <c r="L1309" i="2" s="1"/>
  <c r="R1308" i="2"/>
  <c r="Q1308" i="2"/>
  <c r="P1308" i="2"/>
  <c r="L1308" i="2"/>
  <c r="K1308" i="2"/>
  <c r="R1307" i="2"/>
  <c r="Q1307" i="2"/>
  <c r="P1307" i="2"/>
  <c r="L1307" i="2"/>
  <c r="K1307" i="2"/>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L1302" i="2"/>
  <c r="K1302" i="2"/>
  <c r="L1301" i="2"/>
  <c r="K1301" i="2"/>
  <c r="L1300" i="2"/>
  <c r="K1300" i="2"/>
  <c r="L1299" i="2"/>
  <c r="K1299" i="2"/>
  <c r="L1298" i="2"/>
  <c r="K1298" i="2"/>
  <c r="L1297" i="2"/>
  <c r="K1297" i="2"/>
  <c r="L1296" i="2"/>
  <c r="K1296" i="2"/>
  <c r="L1295" i="2"/>
  <c r="K1295" i="2"/>
  <c r="L1294" i="2"/>
  <c r="K1294" i="2"/>
  <c r="L1293" i="2"/>
  <c r="K1293" i="2"/>
  <c r="L1292" i="2"/>
  <c r="K1292" i="2"/>
  <c r="L1291" i="2"/>
  <c r="K1291" i="2"/>
  <c r="L1290" i="2"/>
  <c r="K1290" i="2"/>
  <c r="L1289" i="2"/>
  <c r="K1289" i="2"/>
  <c r="L1288" i="2"/>
  <c r="K1288" i="2"/>
  <c r="L1287" i="2"/>
  <c r="K1287" i="2"/>
  <c r="L1286" i="2"/>
  <c r="K1286" i="2"/>
  <c r="L1285" i="2"/>
  <c r="K1285" i="2"/>
  <c r="L1284" i="2"/>
  <c r="K1284" i="2"/>
  <c r="L1283" i="2"/>
  <c r="K1283" i="2"/>
  <c r="L1282" i="2"/>
  <c r="K1282" i="2"/>
  <c r="L1281" i="2"/>
  <c r="K1281" i="2"/>
  <c r="L1280" i="2"/>
  <c r="K1280" i="2"/>
  <c r="L1279" i="2"/>
  <c r="K1279" i="2"/>
  <c r="L1278" i="2"/>
  <c r="K1278" i="2"/>
  <c r="L1277" i="2"/>
  <c r="K1277" i="2"/>
  <c r="L1276" i="2"/>
  <c r="K1276" i="2"/>
  <c r="L1275" i="2"/>
  <c r="K1275" i="2"/>
  <c r="L1274" i="2"/>
  <c r="K1274" i="2"/>
  <c r="L1273" i="2"/>
  <c r="K1273" i="2"/>
  <c r="L1272" i="2"/>
  <c r="K1272" i="2"/>
  <c r="L1271" i="2"/>
  <c r="K1271" i="2"/>
  <c r="L1270" i="2"/>
  <c r="K1270" i="2"/>
  <c r="L1269" i="2"/>
  <c r="K1269" i="2"/>
  <c r="L1268" i="2"/>
  <c r="K1268" i="2"/>
  <c r="L1267" i="2"/>
  <c r="K1267" i="2"/>
  <c r="L1266" i="2"/>
  <c r="K1266" i="2"/>
  <c r="L1265" i="2"/>
  <c r="K1265" i="2"/>
  <c r="L1264" i="2"/>
  <c r="K1264" i="2"/>
  <c r="L1263" i="2"/>
  <c r="K1263" i="2"/>
  <c r="L1262" i="2"/>
  <c r="K1262" i="2"/>
  <c r="L1261" i="2"/>
  <c r="K1261" i="2"/>
  <c r="L1260" i="2"/>
  <c r="K1260" i="2"/>
  <c r="L1259" i="2"/>
  <c r="K1259" i="2"/>
  <c r="L1258" i="2"/>
  <c r="K1258" i="2"/>
  <c r="L1257" i="2"/>
  <c r="K1257" i="2"/>
  <c r="L1256" i="2"/>
  <c r="K1256" i="2"/>
  <c r="L1255" i="2"/>
  <c r="K1255" i="2"/>
  <c r="L1254" i="2"/>
  <c r="K1254" i="2"/>
  <c r="L1253" i="2"/>
  <c r="K1253" i="2"/>
  <c r="L1252" i="2"/>
  <c r="K1252" i="2"/>
  <c r="L1251" i="2"/>
  <c r="K1251" i="2"/>
  <c r="L1250" i="2"/>
  <c r="K1250" i="2"/>
  <c r="L1249" i="2"/>
  <c r="K1249" i="2"/>
  <c r="L1248" i="2"/>
  <c r="K1248" i="2"/>
  <c r="L1247" i="2"/>
  <c r="K1247" i="2"/>
  <c r="L1246" i="2"/>
  <c r="K1246" i="2"/>
  <c r="L1245" i="2"/>
  <c r="K1245" i="2"/>
  <c r="L1244" i="2"/>
  <c r="K1244" i="2"/>
  <c r="L1243" i="2"/>
  <c r="K1243" i="2"/>
  <c r="L1242" i="2"/>
  <c r="K1242" i="2"/>
  <c r="L1241" i="2"/>
  <c r="K1241" i="2"/>
  <c r="L1240" i="2"/>
  <c r="K1240" i="2"/>
  <c r="L1239" i="2"/>
  <c r="K1239" i="2"/>
  <c r="L1238" i="2"/>
  <c r="K1238" i="2"/>
  <c r="L1237" i="2"/>
  <c r="K1237" i="2"/>
  <c r="L1236" i="2"/>
  <c r="K1236" i="2"/>
  <c r="L1235" i="2"/>
  <c r="K1235" i="2"/>
  <c r="L1234" i="2"/>
  <c r="K1234" i="2"/>
  <c r="L1233" i="2"/>
  <c r="K1233" i="2"/>
  <c r="L1232" i="2"/>
  <c r="K1232" i="2"/>
  <c r="L1231" i="2"/>
  <c r="K1231" i="2"/>
  <c r="L1230" i="2"/>
  <c r="K1230" i="2"/>
  <c r="L1229" i="2"/>
  <c r="K1229" i="2"/>
  <c r="L1228" i="2"/>
  <c r="K1228" i="2"/>
  <c r="L1227" i="2"/>
  <c r="K1227" i="2"/>
  <c r="L1226" i="2"/>
  <c r="K1226" i="2"/>
  <c r="L1225" i="2"/>
  <c r="K1225" i="2"/>
  <c r="L1224" i="2"/>
  <c r="K1224" i="2"/>
  <c r="L1223" i="2"/>
  <c r="K1223" i="2"/>
  <c r="L1222" i="2"/>
  <c r="K1222" i="2"/>
  <c r="L1221" i="2"/>
  <c r="K1221" i="2"/>
  <c r="L1220" i="2"/>
  <c r="K1220" i="2"/>
  <c r="L1219" i="2"/>
  <c r="K1219" i="2"/>
  <c r="L1218" i="2"/>
  <c r="K1218" i="2"/>
  <c r="L1217" i="2"/>
  <c r="K1217" i="2"/>
  <c r="L1216" i="2"/>
  <c r="K1216" i="2"/>
  <c r="L1215" i="2"/>
  <c r="K1215" i="2"/>
  <c r="L1214" i="2"/>
  <c r="K1214" i="2"/>
  <c r="L1213" i="2"/>
  <c r="K1213" i="2"/>
  <c r="L1212" i="2"/>
  <c r="K1212" i="2"/>
  <c r="L1211" i="2"/>
  <c r="K1211" i="2"/>
  <c r="L1210" i="2"/>
  <c r="K1210" i="2"/>
  <c r="L1209" i="2"/>
  <c r="K1209" i="2"/>
  <c r="L1208" i="2"/>
  <c r="K1208" i="2"/>
  <c r="L1207" i="2"/>
  <c r="K1207" i="2"/>
  <c r="L1206" i="2"/>
  <c r="K1206" i="2"/>
  <c r="L1205" i="2"/>
  <c r="K1205" i="2"/>
  <c r="L1204" i="2"/>
  <c r="K1204" i="2"/>
  <c r="L1203" i="2"/>
  <c r="K1203" i="2"/>
  <c r="L1202" i="2"/>
  <c r="K1202" i="2"/>
  <c r="L1201" i="2"/>
  <c r="K1201" i="2"/>
  <c r="L1200" i="2"/>
  <c r="K1200" i="2"/>
  <c r="L1199" i="2"/>
  <c r="K1199" i="2"/>
  <c r="L1198" i="2"/>
  <c r="K1198" i="2"/>
  <c r="L1197" i="2"/>
  <c r="K1197" i="2"/>
  <c r="L1196" i="2"/>
  <c r="K1196" i="2"/>
  <c r="L1195" i="2"/>
  <c r="K1195" i="2"/>
  <c r="L1194" i="2"/>
  <c r="K1194" i="2"/>
  <c r="L1193" i="2"/>
  <c r="K1193" i="2"/>
  <c r="L1192" i="2"/>
  <c r="K1192" i="2"/>
  <c r="L1191" i="2"/>
  <c r="K1191" i="2"/>
  <c r="L1190" i="2"/>
  <c r="K1190" i="2"/>
  <c r="L1189" i="2"/>
  <c r="K1189" i="2"/>
  <c r="L1188" i="2"/>
  <c r="K1188" i="2"/>
  <c r="L1187" i="2"/>
  <c r="K1187" i="2"/>
  <c r="L1186" i="2"/>
  <c r="K1186" i="2"/>
  <c r="L1185" i="2"/>
  <c r="K1185" i="2"/>
  <c r="L1184" i="2"/>
  <c r="K1184" i="2"/>
  <c r="L1183" i="2"/>
  <c r="K1183" i="2"/>
  <c r="L1182" i="2"/>
  <c r="K1182" i="2"/>
  <c r="L1181" i="2"/>
  <c r="K1181" i="2"/>
  <c r="L1180" i="2"/>
  <c r="K1180" i="2"/>
  <c r="L1179" i="2"/>
  <c r="K1179" i="2"/>
  <c r="L1178" i="2"/>
  <c r="K1178" i="2"/>
  <c r="L1177" i="2"/>
  <c r="K1177" i="2"/>
  <c r="L1176" i="2"/>
  <c r="K1176" i="2"/>
  <c r="L1175" i="2"/>
  <c r="K1175" i="2"/>
  <c r="L1174" i="2"/>
  <c r="K1174" i="2"/>
  <c r="L1173" i="2"/>
  <c r="K1173" i="2"/>
  <c r="L1172" i="2"/>
  <c r="K1172" i="2"/>
  <c r="L1171" i="2"/>
  <c r="K1171" i="2"/>
  <c r="L1170" i="2"/>
  <c r="K1170" i="2"/>
  <c r="L1169" i="2"/>
  <c r="K1169" i="2"/>
  <c r="L1168" i="2"/>
  <c r="K1168" i="2"/>
  <c r="L1167" i="2"/>
  <c r="K1167" i="2"/>
  <c r="L1166" i="2"/>
  <c r="K1166" i="2"/>
  <c r="L1165" i="2"/>
  <c r="K1165" i="2"/>
  <c r="L1164" i="2"/>
  <c r="K1164" i="2"/>
  <c r="L1163" i="2"/>
  <c r="K1163" i="2"/>
  <c r="L1162" i="2"/>
  <c r="K1162" i="2"/>
  <c r="L1161" i="2"/>
  <c r="K1161" i="2"/>
  <c r="L1160" i="2"/>
  <c r="K1160" i="2"/>
  <c r="L1159" i="2"/>
  <c r="K1159" i="2"/>
  <c r="L1158" i="2"/>
  <c r="K1158" i="2"/>
  <c r="L1157" i="2"/>
  <c r="K1157" i="2"/>
  <c r="L1156" i="2"/>
  <c r="K1156" i="2"/>
  <c r="L1155" i="2"/>
  <c r="K1155" i="2"/>
  <c r="L1154" i="2"/>
  <c r="K1154" i="2"/>
  <c r="L1153" i="2"/>
  <c r="K1153" i="2"/>
  <c r="L1152" i="2"/>
  <c r="K1152" i="2"/>
  <c r="L1151" i="2"/>
  <c r="K1151" i="2"/>
  <c r="L1150" i="2"/>
  <c r="K1150" i="2"/>
  <c r="L1149" i="2"/>
  <c r="K1149" i="2"/>
  <c r="L1148" i="2"/>
  <c r="K1148" i="2"/>
  <c r="L1147" i="2"/>
  <c r="K1147" i="2"/>
  <c r="L1146" i="2"/>
  <c r="K1146" i="2"/>
  <c r="L1145" i="2"/>
  <c r="K1145" i="2"/>
  <c r="L1144" i="2"/>
  <c r="K1144" i="2"/>
  <c r="L1143" i="2"/>
  <c r="K1143" i="2"/>
  <c r="L1142" i="2"/>
  <c r="K1142" i="2"/>
  <c r="L1141" i="2"/>
  <c r="K1141" i="2"/>
  <c r="L1140" i="2"/>
  <c r="K1140" i="2"/>
  <c r="L1139" i="2"/>
  <c r="K1139" i="2"/>
  <c r="L1138" i="2"/>
  <c r="K1138" i="2"/>
  <c r="L1137" i="2"/>
  <c r="K1137" i="2"/>
  <c r="L1136" i="2"/>
  <c r="K1136" i="2"/>
  <c r="L1135" i="2"/>
  <c r="K1135" i="2"/>
  <c r="L1134" i="2"/>
  <c r="K1134" i="2"/>
  <c r="L1133" i="2"/>
  <c r="K1133" i="2"/>
  <c r="L1132" i="2"/>
  <c r="K1132" i="2"/>
  <c r="L1131" i="2"/>
  <c r="K1131" i="2"/>
  <c r="L1130" i="2"/>
  <c r="K1130" i="2"/>
  <c r="L1129" i="2"/>
  <c r="K1129" i="2"/>
  <c r="L1128" i="2"/>
  <c r="K1128" i="2"/>
  <c r="L1127" i="2"/>
  <c r="K1127" i="2"/>
  <c r="L1126" i="2"/>
  <c r="K1126" i="2"/>
  <c r="L1125" i="2"/>
  <c r="K1125" i="2"/>
  <c r="L1124" i="2"/>
  <c r="K1124" i="2"/>
  <c r="L1123" i="2"/>
  <c r="K1123" i="2"/>
  <c r="L1122" i="2"/>
  <c r="K1122" i="2"/>
  <c r="L1121" i="2"/>
  <c r="K1121" i="2"/>
  <c r="L1120" i="2"/>
  <c r="K1120" i="2"/>
  <c r="L1119" i="2"/>
  <c r="K1119" i="2"/>
  <c r="L1118" i="2"/>
  <c r="K1118" i="2"/>
  <c r="L1117" i="2"/>
  <c r="K1117" i="2"/>
  <c r="L1116" i="2"/>
  <c r="K1116" i="2"/>
  <c r="L1115" i="2"/>
  <c r="K1115" i="2"/>
  <c r="L1114" i="2"/>
  <c r="K1114" i="2"/>
  <c r="L1113" i="2"/>
  <c r="K1113" i="2"/>
  <c r="L1112" i="2"/>
  <c r="K1112" i="2"/>
  <c r="L1111" i="2"/>
  <c r="K1111" i="2"/>
  <c r="L1110" i="2"/>
  <c r="K1110" i="2"/>
  <c r="L1109" i="2"/>
  <c r="K1109" i="2"/>
  <c r="L1108" i="2"/>
  <c r="K1108" i="2"/>
  <c r="L1107" i="2"/>
  <c r="K1107" i="2"/>
  <c r="L1106" i="2"/>
  <c r="K1106" i="2"/>
  <c r="L1105" i="2"/>
  <c r="K1105" i="2"/>
  <c r="L1104" i="2"/>
  <c r="K1104" i="2"/>
  <c r="L1103" i="2"/>
  <c r="K1103" i="2"/>
  <c r="L1102" i="2"/>
  <c r="K1102" i="2"/>
  <c r="L1101" i="2"/>
  <c r="K1101" i="2"/>
  <c r="L1100" i="2"/>
  <c r="K1100" i="2"/>
  <c r="L1099" i="2"/>
  <c r="K1099" i="2"/>
  <c r="L1098" i="2"/>
  <c r="K1098" i="2"/>
  <c r="L1097" i="2"/>
  <c r="K1097" i="2"/>
  <c r="L1096" i="2"/>
  <c r="K1096" i="2"/>
  <c r="L1095" i="2"/>
  <c r="K1095" i="2"/>
  <c r="L1094" i="2"/>
  <c r="K1094" i="2"/>
  <c r="L1093" i="2"/>
  <c r="K1093" i="2"/>
  <c r="L1092" i="2"/>
  <c r="K1092" i="2"/>
  <c r="L1091" i="2"/>
  <c r="K1091" i="2"/>
  <c r="L1090" i="2"/>
  <c r="K1090" i="2"/>
  <c r="L1089" i="2"/>
  <c r="K1089" i="2"/>
  <c r="L1088" i="2"/>
  <c r="K1088" i="2"/>
  <c r="L1087" i="2"/>
  <c r="K1087" i="2"/>
  <c r="L1086" i="2"/>
  <c r="K1086" i="2"/>
  <c r="L1085" i="2"/>
  <c r="K1085" i="2"/>
  <c r="L1084" i="2"/>
  <c r="K1084" i="2"/>
  <c r="L1083" i="2"/>
  <c r="K1083" i="2"/>
  <c r="L1082" i="2"/>
  <c r="K1082" i="2"/>
  <c r="L1081" i="2"/>
  <c r="K1081" i="2"/>
  <c r="L1080" i="2"/>
  <c r="K1080" i="2"/>
  <c r="L1079" i="2"/>
  <c r="K1079" i="2"/>
  <c r="L1078" i="2"/>
  <c r="K1078" i="2"/>
  <c r="L1077" i="2"/>
  <c r="K1077" i="2"/>
  <c r="L1076" i="2"/>
  <c r="K1076" i="2"/>
  <c r="L1075" i="2"/>
  <c r="K1075" i="2"/>
  <c r="L1074" i="2"/>
  <c r="K1074" i="2"/>
  <c r="L1073" i="2"/>
  <c r="K1073" i="2"/>
  <c r="L1072" i="2"/>
  <c r="K1072" i="2"/>
  <c r="L1071" i="2"/>
  <c r="K1071" i="2"/>
  <c r="L1070" i="2"/>
  <c r="K1070" i="2"/>
  <c r="L1069" i="2"/>
  <c r="K1069" i="2"/>
  <c r="L1068" i="2"/>
  <c r="K1068" i="2"/>
  <c r="L1067" i="2"/>
  <c r="K1067" i="2"/>
  <c r="L1066" i="2"/>
  <c r="K1066" i="2"/>
  <c r="L1065" i="2"/>
  <c r="K1065" i="2"/>
  <c r="L1064" i="2"/>
  <c r="K1064" i="2"/>
  <c r="L1063" i="2"/>
  <c r="K1063" i="2"/>
  <c r="L1062" i="2"/>
  <c r="K1062" i="2"/>
  <c r="L1061" i="2"/>
  <c r="K1061" i="2"/>
  <c r="L1060" i="2"/>
  <c r="K1060" i="2"/>
  <c r="L1059" i="2"/>
  <c r="K1059" i="2"/>
  <c r="L1058" i="2"/>
  <c r="K1058" i="2"/>
  <c r="L1057" i="2"/>
  <c r="K1057" i="2"/>
  <c r="L1056" i="2"/>
  <c r="K1056" i="2"/>
  <c r="L1055" i="2"/>
  <c r="K1055" i="2"/>
  <c r="L1054" i="2"/>
  <c r="K1054" i="2"/>
  <c r="L1053" i="2"/>
  <c r="K1053" i="2"/>
  <c r="L1052" i="2"/>
  <c r="K1052" i="2"/>
  <c r="L1051" i="2"/>
  <c r="K1051" i="2"/>
  <c r="L1050" i="2"/>
  <c r="K1050" i="2"/>
  <c r="L1049" i="2"/>
  <c r="K1049" i="2"/>
  <c r="L1048" i="2"/>
  <c r="K1048" i="2"/>
  <c r="L1047" i="2"/>
  <c r="K1047" i="2"/>
  <c r="L1046" i="2"/>
  <c r="K1046" i="2"/>
  <c r="L1045" i="2"/>
  <c r="K1045" i="2"/>
  <c r="L1044" i="2"/>
  <c r="K1044" i="2"/>
  <c r="L1043" i="2"/>
  <c r="K1043" i="2"/>
  <c r="L1042" i="2"/>
  <c r="K1042" i="2"/>
  <c r="L1041" i="2"/>
  <c r="K1041" i="2"/>
  <c r="L1040" i="2"/>
  <c r="K1040" i="2"/>
  <c r="L1039" i="2"/>
  <c r="K1039" i="2"/>
  <c r="L1038" i="2"/>
  <c r="K1038" i="2"/>
  <c r="L1037" i="2"/>
  <c r="K1037" i="2"/>
  <c r="L1036" i="2"/>
  <c r="K1036" i="2"/>
  <c r="L1035" i="2"/>
  <c r="K1035" i="2"/>
  <c r="L1034" i="2"/>
  <c r="K1034" i="2"/>
  <c r="L1033" i="2"/>
  <c r="K1033" i="2"/>
  <c r="L1032" i="2"/>
  <c r="K1032" i="2"/>
  <c r="L1031" i="2"/>
  <c r="K1031" i="2"/>
  <c r="L1030" i="2"/>
  <c r="K1030" i="2"/>
  <c r="L1029" i="2"/>
  <c r="K1029" i="2"/>
  <c r="L1028" i="2"/>
  <c r="K1028" i="2"/>
  <c r="L1027" i="2"/>
  <c r="K1027" i="2"/>
  <c r="L1026" i="2"/>
  <c r="K1026" i="2"/>
  <c r="L1025" i="2"/>
  <c r="K1025" i="2"/>
  <c r="L1024" i="2"/>
  <c r="K1024" i="2"/>
  <c r="L1023" i="2"/>
  <c r="K1023" i="2"/>
  <c r="L1022" i="2"/>
  <c r="K1022" i="2"/>
  <c r="L1021" i="2"/>
  <c r="K1021" i="2"/>
  <c r="L1020" i="2"/>
  <c r="K1020" i="2"/>
  <c r="L1019" i="2"/>
  <c r="K1019" i="2"/>
  <c r="L1018" i="2"/>
  <c r="K1018" i="2"/>
  <c r="L1017" i="2"/>
  <c r="K1017" i="2"/>
  <c r="L1016" i="2"/>
  <c r="K1016" i="2"/>
  <c r="L1015" i="2"/>
  <c r="K1015" i="2"/>
  <c r="L1014" i="2"/>
  <c r="K1014" i="2"/>
  <c r="L1013" i="2"/>
  <c r="K1013" i="2"/>
  <c r="L1012" i="2"/>
  <c r="K1012" i="2"/>
  <c r="L1011" i="2"/>
  <c r="K1011" i="2"/>
  <c r="L1010" i="2"/>
  <c r="K1010" i="2"/>
  <c r="L1009" i="2"/>
  <c r="K1009" i="2"/>
  <c r="L1008" i="2"/>
  <c r="K1008" i="2"/>
  <c r="L1007" i="2"/>
  <c r="K1007" i="2"/>
  <c r="L1006" i="2"/>
  <c r="K1006" i="2"/>
  <c r="L1005" i="2"/>
  <c r="K1005" i="2"/>
  <c r="L1004" i="2"/>
  <c r="K1004" i="2"/>
  <c r="L1003" i="2"/>
  <c r="K1003" i="2"/>
  <c r="L1002" i="2"/>
  <c r="K1002" i="2"/>
  <c r="L1001" i="2"/>
  <c r="K1001" i="2"/>
  <c r="L1000" i="2"/>
  <c r="K1000" i="2"/>
  <c r="L999" i="2"/>
  <c r="K999" i="2"/>
  <c r="L998" i="2"/>
  <c r="K998" i="2"/>
  <c r="L997" i="2"/>
  <c r="K997" i="2"/>
  <c r="L996" i="2"/>
  <c r="K996" i="2"/>
  <c r="L995" i="2"/>
  <c r="K995" i="2"/>
  <c r="L994" i="2"/>
  <c r="K994" i="2"/>
  <c r="L993" i="2"/>
  <c r="K993" i="2"/>
  <c r="L992" i="2"/>
  <c r="K992" i="2"/>
  <c r="L991" i="2"/>
  <c r="K991" i="2"/>
  <c r="L990" i="2"/>
  <c r="K990" i="2"/>
  <c r="L989" i="2"/>
  <c r="K989" i="2"/>
  <c r="L988" i="2"/>
  <c r="K988" i="2"/>
  <c r="L987" i="2"/>
  <c r="K987" i="2"/>
  <c r="L986" i="2"/>
  <c r="K986" i="2"/>
  <c r="L985" i="2"/>
  <c r="K985" i="2"/>
  <c r="L984" i="2"/>
  <c r="K984" i="2"/>
  <c r="L983" i="2"/>
  <c r="K983" i="2"/>
  <c r="L982" i="2"/>
  <c r="K982" i="2"/>
  <c r="L981" i="2"/>
  <c r="K981" i="2"/>
  <c r="L980" i="2"/>
  <c r="K980" i="2"/>
  <c r="L979" i="2"/>
  <c r="K979" i="2"/>
  <c r="L978" i="2"/>
  <c r="K978" i="2"/>
  <c r="L977" i="2"/>
  <c r="K977" i="2"/>
  <c r="L976" i="2"/>
  <c r="K976" i="2"/>
  <c r="L975" i="2"/>
  <c r="K975" i="2"/>
  <c r="L974" i="2"/>
  <c r="K974" i="2"/>
  <c r="L973" i="2"/>
  <c r="K973" i="2"/>
  <c r="L972" i="2"/>
  <c r="K972" i="2"/>
  <c r="L971" i="2"/>
  <c r="K971" i="2"/>
  <c r="L970" i="2"/>
  <c r="K970" i="2"/>
  <c r="L969" i="2"/>
  <c r="K969" i="2"/>
  <c r="L968" i="2"/>
  <c r="K968" i="2"/>
  <c r="L967" i="2"/>
  <c r="K967" i="2"/>
  <c r="L966" i="2"/>
  <c r="K966" i="2"/>
  <c r="L965" i="2"/>
  <c r="K965" i="2"/>
  <c r="L964" i="2"/>
  <c r="K964" i="2"/>
  <c r="L963" i="2"/>
  <c r="K963" i="2"/>
  <c r="L962" i="2"/>
  <c r="K962" i="2"/>
  <c r="L961" i="2"/>
  <c r="K961" i="2"/>
  <c r="L960" i="2"/>
  <c r="K960" i="2"/>
  <c r="L959" i="2"/>
  <c r="K959" i="2"/>
  <c r="L958" i="2"/>
  <c r="K958" i="2"/>
  <c r="L957" i="2"/>
  <c r="K957" i="2"/>
  <c r="L956" i="2"/>
  <c r="K956" i="2"/>
  <c r="L955" i="2"/>
  <c r="K955" i="2"/>
  <c r="L954" i="2"/>
  <c r="K954" i="2"/>
  <c r="L953" i="2"/>
  <c r="K953" i="2"/>
  <c r="L952" i="2"/>
  <c r="K952" i="2"/>
  <c r="L951" i="2"/>
  <c r="K951" i="2"/>
  <c r="L950" i="2"/>
  <c r="K950" i="2"/>
  <c r="L949" i="2"/>
  <c r="K949" i="2"/>
  <c r="L948" i="2"/>
  <c r="K948" i="2"/>
  <c r="L947" i="2"/>
  <c r="K947" i="2"/>
  <c r="L946" i="2"/>
  <c r="K946" i="2"/>
  <c r="L945" i="2"/>
  <c r="K945" i="2"/>
  <c r="L944" i="2"/>
  <c r="K944" i="2"/>
  <c r="L943" i="2"/>
  <c r="K943" i="2"/>
  <c r="L942" i="2"/>
  <c r="K942" i="2"/>
  <c r="L941" i="2"/>
  <c r="K941" i="2"/>
  <c r="L940" i="2"/>
  <c r="K940" i="2"/>
  <c r="L939" i="2"/>
  <c r="K939" i="2"/>
  <c r="L938" i="2"/>
  <c r="K938" i="2"/>
  <c r="L937" i="2"/>
  <c r="K937" i="2"/>
  <c r="L936" i="2"/>
  <c r="K936" i="2"/>
  <c r="L935" i="2"/>
  <c r="K935" i="2"/>
  <c r="L934" i="2"/>
  <c r="K934" i="2"/>
  <c r="L933" i="2"/>
  <c r="K933" i="2"/>
  <c r="L932" i="2"/>
  <c r="K932" i="2"/>
  <c r="L931" i="2"/>
  <c r="K931" i="2"/>
  <c r="L930" i="2"/>
  <c r="K930" i="2"/>
  <c r="L929" i="2"/>
  <c r="K929" i="2"/>
  <c r="L928" i="2"/>
  <c r="K928" i="2"/>
  <c r="L927" i="2"/>
  <c r="K927" i="2"/>
  <c r="L926" i="2"/>
  <c r="K926" i="2"/>
  <c r="L925" i="2"/>
  <c r="K925" i="2"/>
  <c r="L924" i="2"/>
  <c r="K924" i="2"/>
  <c r="L923" i="2"/>
  <c r="K923" i="2"/>
  <c r="L922" i="2"/>
  <c r="K922" i="2"/>
  <c r="L921" i="2"/>
  <c r="K921" i="2"/>
  <c r="L920" i="2"/>
  <c r="K920" i="2"/>
  <c r="L919" i="2"/>
  <c r="K919" i="2"/>
  <c r="L918" i="2"/>
  <c r="K918" i="2"/>
  <c r="L917" i="2"/>
  <c r="K917" i="2"/>
  <c r="L916" i="2"/>
  <c r="K916" i="2"/>
  <c r="L915" i="2"/>
  <c r="K915" i="2"/>
  <c r="L914" i="2"/>
  <c r="K914" i="2"/>
  <c r="L913" i="2"/>
  <c r="K913" i="2"/>
  <c r="L912" i="2"/>
  <c r="K912" i="2"/>
  <c r="L911" i="2"/>
  <c r="K911" i="2"/>
  <c r="L910" i="2"/>
  <c r="K910" i="2"/>
  <c r="L909" i="2"/>
  <c r="K909" i="2"/>
  <c r="L908" i="2"/>
  <c r="K908" i="2"/>
  <c r="L907" i="2"/>
  <c r="K907" i="2"/>
  <c r="L906" i="2"/>
  <c r="K906" i="2"/>
  <c r="L905" i="2"/>
  <c r="K905" i="2"/>
  <c r="L904" i="2"/>
  <c r="K904" i="2"/>
  <c r="L903" i="2"/>
  <c r="K903" i="2"/>
  <c r="L902" i="2"/>
  <c r="K902" i="2"/>
  <c r="L901" i="2"/>
  <c r="K901" i="2"/>
  <c r="L900" i="2"/>
  <c r="K900" i="2"/>
  <c r="L899" i="2"/>
  <c r="K899" i="2"/>
  <c r="L898" i="2"/>
  <c r="K898" i="2"/>
  <c r="L897" i="2"/>
  <c r="K897" i="2"/>
  <c r="L896" i="2"/>
  <c r="K896" i="2"/>
  <c r="L895" i="2"/>
  <c r="K895" i="2"/>
  <c r="L894" i="2"/>
  <c r="K894" i="2"/>
  <c r="L893" i="2"/>
  <c r="K893" i="2"/>
  <c r="L892" i="2"/>
  <c r="K892" i="2"/>
  <c r="L891" i="2"/>
  <c r="K891" i="2"/>
  <c r="L890" i="2"/>
  <c r="K890" i="2"/>
  <c r="L889" i="2"/>
  <c r="K889" i="2"/>
  <c r="L888" i="2"/>
  <c r="K888" i="2"/>
  <c r="L887" i="2"/>
  <c r="K887" i="2"/>
  <c r="L886" i="2"/>
  <c r="K886" i="2"/>
  <c r="L885" i="2"/>
  <c r="K885" i="2"/>
  <c r="L884" i="2"/>
  <c r="K884" i="2"/>
  <c r="L883" i="2"/>
  <c r="K883" i="2"/>
  <c r="L882" i="2"/>
  <c r="K882" i="2"/>
  <c r="L881" i="2"/>
  <c r="K881" i="2"/>
  <c r="L880" i="2"/>
  <c r="K880" i="2"/>
  <c r="L879" i="2"/>
  <c r="K879" i="2"/>
  <c r="L878" i="2"/>
  <c r="K878" i="2"/>
  <c r="L877" i="2"/>
  <c r="K877" i="2"/>
  <c r="L876" i="2"/>
  <c r="K876" i="2"/>
  <c r="L875" i="2"/>
  <c r="K875" i="2"/>
  <c r="L874" i="2"/>
  <c r="K874" i="2"/>
  <c r="L873" i="2"/>
  <c r="K873" i="2"/>
  <c r="L872" i="2"/>
  <c r="K872" i="2"/>
  <c r="L871" i="2"/>
  <c r="K871" i="2"/>
  <c r="L870" i="2"/>
  <c r="K870" i="2"/>
  <c r="L869" i="2"/>
  <c r="K869" i="2"/>
  <c r="L868" i="2"/>
  <c r="K868" i="2"/>
  <c r="L867" i="2"/>
  <c r="K867" i="2"/>
  <c r="L866" i="2"/>
  <c r="K866" i="2"/>
  <c r="L865" i="2"/>
  <c r="K865" i="2"/>
  <c r="L864" i="2"/>
  <c r="K864" i="2"/>
  <c r="L863" i="2"/>
  <c r="K863" i="2"/>
  <c r="L862" i="2"/>
  <c r="K862" i="2"/>
  <c r="L861" i="2"/>
  <c r="K861" i="2"/>
  <c r="L860" i="2"/>
  <c r="K860" i="2"/>
  <c r="L859" i="2"/>
  <c r="K859" i="2"/>
  <c r="L858" i="2"/>
  <c r="K858" i="2"/>
  <c r="L857" i="2"/>
  <c r="K857" i="2"/>
  <c r="L856" i="2"/>
  <c r="K856" i="2"/>
  <c r="L855" i="2"/>
  <c r="K855" i="2"/>
  <c r="L854" i="2"/>
  <c r="K854" i="2"/>
  <c r="L853" i="2"/>
  <c r="K853" i="2"/>
  <c r="L852" i="2"/>
  <c r="K852" i="2"/>
  <c r="L851" i="2"/>
  <c r="K851" i="2"/>
  <c r="L850" i="2"/>
  <c r="K850" i="2"/>
  <c r="L849" i="2"/>
  <c r="K849" i="2"/>
  <c r="L848" i="2"/>
  <c r="K848" i="2"/>
  <c r="L847" i="2"/>
  <c r="K847" i="2"/>
  <c r="L846" i="2"/>
  <c r="K846" i="2"/>
  <c r="L845" i="2"/>
  <c r="K845" i="2"/>
  <c r="L844" i="2"/>
  <c r="K844" i="2"/>
  <c r="L843" i="2"/>
  <c r="K843" i="2"/>
  <c r="L842" i="2"/>
  <c r="K842" i="2"/>
  <c r="L841" i="2"/>
  <c r="K841" i="2"/>
  <c r="L840" i="2"/>
  <c r="K840" i="2"/>
  <c r="L839" i="2"/>
  <c r="K839" i="2"/>
  <c r="L838" i="2"/>
  <c r="K838" i="2"/>
  <c r="L837" i="2"/>
  <c r="K837" i="2"/>
  <c r="L836" i="2"/>
  <c r="K836" i="2"/>
  <c r="L835" i="2"/>
  <c r="K835" i="2"/>
  <c r="L834" i="2"/>
  <c r="K834" i="2"/>
  <c r="L833" i="2"/>
  <c r="K833" i="2"/>
  <c r="L832" i="2"/>
  <c r="K832" i="2"/>
  <c r="L831" i="2"/>
  <c r="K831" i="2"/>
  <c r="L830" i="2"/>
  <c r="K830" i="2"/>
  <c r="L829" i="2"/>
  <c r="K829" i="2"/>
  <c r="L828" i="2"/>
  <c r="K828" i="2"/>
  <c r="L827" i="2"/>
  <c r="K827" i="2"/>
  <c r="L826" i="2"/>
  <c r="K826" i="2"/>
  <c r="L825" i="2"/>
  <c r="K825" i="2"/>
  <c r="L824" i="2"/>
  <c r="K824" i="2"/>
  <c r="L823" i="2"/>
  <c r="K823" i="2"/>
  <c r="L822" i="2"/>
  <c r="K822" i="2"/>
  <c r="L821" i="2"/>
  <c r="K821" i="2"/>
  <c r="L820" i="2"/>
  <c r="K820" i="2"/>
  <c r="L819" i="2"/>
  <c r="K819" i="2"/>
  <c r="L818" i="2"/>
  <c r="K818" i="2"/>
  <c r="L817" i="2"/>
  <c r="K817" i="2"/>
  <c r="L816" i="2"/>
  <c r="K816" i="2"/>
  <c r="L815" i="2"/>
  <c r="K815" i="2"/>
  <c r="L814" i="2"/>
  <c r="K814" i="2"/>
  <c r="L813" i="2"/>
  <c r="K813" i="2"/>
  <c r="L812" i="2"/>
  <c r="K812" i="2"/>
  <c r="L811" i="2"/>
  <c r="K811" i="2"/>
  <c r="L810" i="2"/>
  <c r="K810" i="2"/>
  <c r="L809" i="2"/>
  <c r="K809" i="2"/>
  <c r="L808" i="2"/>
  <c r="K808" i="2"/>
  <c r="L807" i="2"/>
  <c r="K807" i="2"/>
  <c r="L806" i="2"/>
  <c r="K806" i="2"/>
  <c r="L805" i="2"/>
  <c r="K805" i="2"/>
  <c r="L804" i="2"/>
  <c r="K804" i="2"/>
  <c r="L803" i="2"/>
  <c r="K803" i="2"/>
  <c r="L802" i="2"/>
  <c r="K802" i="2"/>
  <c r="L801" i="2"/>
  <c r="K801" i="2"/>
  <c r="L800" i="2"/>
  <c r="K800" i="2"/>
  <c r="L799" i="2"/>
  <c r="K799" i="2"/>
  <c r="L798" i="2"/>
  <c r="K798" i="2"/>
  <c r="P797" i="2"/>
  <c r="L797" i="2"/>
  <c r="K797" i="2"/>
  <c r="P796" i="2"/>
  <c r="L796" i="2"/>
  <c r="K796" i="2"/>
  <c r="P795" i="2"/>
  <c r="K795" i="2"/>
  <c r="L795" i="2" s="1"/>
  <c r="P794" i="2"/>
  <c r="L794" i="2"/>
  <c r="K794" i="2"/>
  <c r="P793" i="2"/>
  <c r="L793" i="2"/>
  <c r="K793" i="2"/>
  <c r="P792" i="2"/>
  <c r="L792" i="2"/>
  <c r="K792" i="2"/>
  <c r="P791" i="2"/>
  <c r="K791" i="2"/>
  <c r="L791" i="2" s="1"/>
  <c r="P790" i="2"/>
  <c r="L790" i="2"/>
  <c r="K790" i="2"/>
  <c r="P789" i="2"/>
  <c r="L789" i="2"/>
  <c r="K789" i="2"/>
  <c r="P788" i="2"/>
  <c r="L788" i="2"/>
  <c r="K788" i="2"/>
  <c r="P787" i="2"/>
  <c r="K787" i="2"/>
  <c r="L787" i="2" s="1"/>
  <c r="P786" i="2"/>
  <c r="L786" i="2"/>
  <c r="K786" i="2"/>
  <c r="P785" i="2"/>
  <c r="L785" i="2"/>
  <c r="K785" i="2"/>
  <c r="P784" i="2"/>
  <c r="L784" i="2"/>
  <c r="K784" i="2"/>
  <c r="P783" i="2"/>
  <c r="K783" i="2"/>
  <c r="L783" i="2" s="1"/>
  <c r="P782" i="2"/>
  <c r="L782" i="2"/>
  <c r="K782" i="2"/>
  <c r="P781" i="2"/>
  <c r="L781" i="2"/>
  <c r="K781" i="2"/>
  <c r="P780" i="2"/>
  <c r="L780" i="2"/>
  <c r="K780" i="2"/>
  <c r="P779" i="2"/>
  <c r="K779" i="2"/>
  <c r="L779" i="2" s="1"/>
  <c r="P778" i="2"/>
  <c r="L778" i="2"/>
  <c r="K778" i="2"/>
  <c r="P777" i="2"/>
  <c r="L777" i="2"/>
  <c r="K777" i="2"/>
  <c r="P776" i="2"/>
  <c r="L776" i="2"/>
  <c r="K776" i="2"/>
  <c r="P775" i="2"/>
  <c r="K775" i="2"/>
  <c r="L775" i="2" s="1"/>
  <c r="P774" i="2"/>
  <c r="L774" i="2"/>
  <c r="K774" i="2"/>
  <c r="P773" i="2"/>
  <c r="L773" i="2"/>
  <c r="K773" i="2"/>
  <c r="P772" i="2"/>
  <c r="L772" i="2"/>
  <c r="K772" i="2"/>
  <c r="P771" i="2"/>
  <c r="K771" i="2"/>
  <c r="L771" i="2" s="1"/>
  <c r="P770" i="2"/>
  <c r="L770" i="2"/>
  <c r="K770" i="2"/>
  <c r="P769" i="2"/>
  <c r="L769" i="2"/>
  <c r="K769" i="2"/>
  <c r="P768" i="2"/>
  <c r="L768" i="2"/>
  <c r="K768" i="2"/>
  <c r="P767" i="2"/>
  <c r="K767" i="2"/>
  <c r="L767" i="2" s="1"/>
  <c r="P766" i="2"/>
  <c r="L766" i="2"/>
  <c r="K766" i="2"/>
  <c r="P765" i="2"/>
  <c r="L765" i="2"/>
  <c r="K765" i="2"/>
  <c r="P764" i="2"/>
  <c r="L764" i="2"/>
  <c r="K764" i="2"/>
  <c r="P763" i="2"/>
  <c r="K763" i="2"/>
  <c r="L763" i="2" s="1"/>
  <c r="P762" i="2"/>
  <c r="L762" i="2"/>
  <c r="K762" i="2"/>
  <c r="P761" i="2"/>
  <c r="L761" i="2"/>
  <c r="K761" i="2"/>
  <c r="P760" i="2"/>
  <c r="L760" i="2"/>
  <c r="K760" i="2"/>
  <c r="P759" i="2"/>
  <c r="K759" i="2"/>
  <c r="L759" i="2" s="1"/>
  <c r="P758" i="2"/>
  <c r="L758" i="2"/>
  <c r="K758" i="2"/>
  <c r="P757" i="2"/>
  <c r="L757" i="2"/>
  <c r="K757" i="2"/>
  <c r="P756" i="2"/>
  <c r="L756" i="2"/>
  <c r="K756" i="2"/>
  <c r="P755" i="2"/>
  <c r="K755" i="2"/>
  <c r="L755" i="2" s="1"/>
  <c r="P754" i="2"/>
  <c r="L754" i="2"/>
  <c r="K754" i="2"/>
  <c r="P753" i="2"/>
  <c r="L753" i="2"/>
  <c r="K753" i="2"/>
  <c r="P752" i="2"/>
  <c r="L752" i="2"/>
  <c r="K752" i="2"/>
  <c r="P751" i="2"/>
  <c r="K751" i="2"/>
  <c r="L751" i="2" s="1"/>
  <c r="P750" i="2"/>
  <c r="L750" i="2"/>
  <c r="K750" i="2"/>
  <c r="P749" i="2"/>
  <c r="L749" i="2"/>
  <c r="K749" i="2"/>
  <c r="P748" i="2"/>
  <c r="L748" i="2"/>
  <c r="K748" i="2"/>
  <c r="P747" i="2"/>
  <c r="K747" i="2"/>
  <c r="L747" i="2" s="1"/>
  <c r="P746" i="2"/>
  <c r="L746" i="2"/>
  <c r="K746" i="2"/>
  <c r="P745" i="2"/>
  <c r="L745" i="2"/>
  <c r="K745" i="2"/>
  <c r="P744" i="2"/>
  <c r="L744" i="2"/>
  <c r="K744" i="2"/>
  <c r="P743" i="2"/>
  <c r="K743" i="2"/>
  <c r="L743" i="2" s="1"/>
  <c r="P742" i="2"/>
  <c r="L742" i="2"/>
  <c r="K742" i="2"/>
  <c r="P741" i="2"/>
  <c r="L741" i="2"/>
  <c r="K741" i="2"/>
  <c r="P740" i="2"/>
  <c r="L740" i="2"/>
  <c r="K740" i="2"/>
  <c r="P739" i="2"/>
  <c r="K739" i="2"/>
  <c r="L739" i="2" s="1"/>
  <c r="P738" i="2"/>
  <c r="L738" i="2"/>
  <c r="K738" i="2"/>
  <c r="P737" i="2"/>
  <c r="L737" i="2"/>
  <c r="K737" i="2"/>
  <c r="P736" i="2"/>
  <c r="L736" i="2"/>
  <c r="K736" i="2"/>
  <c r="P735" i="2"/>
  <c r="K735" i="2"/>
  <c r="L735" i="2" s="1"/>
  <c r="P734" i="2"/>
  <c r="L734" i="2"/>
  <c r="K734" i="2"/>
  <c r="P733" i="2"/>
  <c r="L733" i="2"/>
  <c r="K733" i="2"/>
  <c r="P732" i="2"/>
  <c r="L732" i="2"/>
  <c r="K732" i="2"/>
  <c r="P731" i="2"/>
  <c r="K731" i="2"/>
  <c r="L731" i="2" s="1"/>
  <c r="P730" i="2"/>
  <c r="L730" i="2"/>
  <c r="K730" i="2"/>
  <c r="P729" i="2"/>
  <c r="L729" i="2"/>
  <c r="K729" i="2"/>
  <c r="P728" i="2"/>
  <c r="L728" i="2"/>
  <c r="K728" i="2"/>
  <c r="P727" i="2"/>
  <c r="K727" i="2"/>
  <c r="L727" i="2" s="1"/>
  <c r="P726" i="2"/>
  <c r="L726" i="2"/>
  <c r="K726" i="2"/>
  <c r="L725" i="2"/>
  <c r="K725" i="2"/>
  <c r="L724" i="2"/>
  <c r="K724" i="2"/>
  <c r="L723" i="2"/>
  <c r="K723" i="2"/>
  <c r="L722" i="2"/>
  <c r="K722" i="2"/>
  <c r="L721" i="2"/>
  <c r="K721" i="2"/>
  <c r="L720" i="2"/>
  <c r="K720" i="2"/>
  <c r="L719" i="2"/>
  <c r="K719" i="2"/>
  <c r="L718" i="2"/>
  <c r="K718" i="2"/>
  <c r="L717" i="2"/>
  <c r="K717" i="2"/>
  <c r="L716" i="2"/>
  <c r="K716" i="2"/>
  <c r="L715" i="2"/>
  <c r="K715" i="2"/>
  <c r="L714" i="2"/>
  <c r="K714" i="2"/>
  <c r="L713" i="2"/>
  <c r="K713" i="2"/>
  <c r="L712" i="2"/>
  <c r="K712" i="2"/>
  <c r="L711" i="2"/>
  <c r="K711" i="2"/>
  <c r="L710" i="2"/>
  <c r="K710" i="2"/>
  <c r="L709" i="2"/>
  <c r="K709" i="2"/>
  <c r="L708" i="2"/>
  <c r="K708" i="2"/>
  <c r="L707" i="2"/>
  <c r="K707" i="2"/>
  <c r="L706" i="2"/>
  <c r="K706" i="2"/>
  <c r="L705" i="2"/>
  <c r="K705" i="2"/>
  <c r="L704" i="2"/>
  <c r="K704" i="2"/>
  <c r="L703" i="2"/>
  <c r="K703" i="2"/>
  <c r="L702" i="2"/>
  <c r="K702" i="2"/>
  <c r="L701" i="2"/>
  <c r="K701" i="2"/>
  <c r="L700" i="2"/>
  <c r="K700" i="2"/>
  <c r="L699" i="2"/>
  <c r="K699" i="2"/>
  <c r="L698" i="2"/>
  <c r="K698" i="2"/>
  <c r="L697" i="2"/>
  <c r="K697" i="2"/>
  <c r="L696" i="2"/>
  <c r="K696" i="2"/>
  <c r="L695" i="2"/>
  <c r="K695" i="2"/>
  <c r="L694" i="2"/>
  <c r="K694" i="2"/>
  <c r="L693" i="2"/>
  <c r="K693" i="2"/>
  <c r="L692" i="2"/>
  <c r="K692" i="2"/>
  <c r="L691" i="2"/>
  <c r="K691" i="2"/>
  <c r="L690" i="2"/>
  <c r="K690" i="2"/>
  <c r="L689" i="2"/>
  <c r="K689" i="2"/>
  <c r="L688" i="2"/>
  <c r="K688" i="2"/>
  <c r="L687" i="2"/>
  <c r="K687" i="2"/>
  <c r="L686" i="2"/>
  <c r="K686" i="2"/>
  <c r="L685" i="2"/>
  <c r="K685" i="2"/>
  <c r="L684" i="2"/>
  <c r="K684" i="2"/>
  <c r="L683" i="2"/>
  <c r="K683" i="2"/>
  <c r="L682" i="2"/>
  <c r="K682" i="2"/>
  <c r="L681" i="2"/>
  <c r="K681" i="2"/>
  <c r="L680" i="2"/>
  <c r="K680" i="2"/>
  <c r="L679" i="2"/>
  <c r="K679" i="2"/>
  <c r="L678" i="2"/>
  <c r="K678" i="2"/>
  <c r="L677" i="2"/>
  <c r="K677" i="2"/>
  <c r="L676" i="2"/>
  <c r="K676" i="2"/>
  <c r="L675" i="2"/>
  <c r="K675" i="2"/>
  <c r="L674" i="2"/>
  <c r="K674" i="2"/>
  <c r="L673" i="2"/>
  <c r="K673" i="2"/>
  <c r="L672" i="2"/>
  <c r="K672" i="2"/>
  <c r="L671" i="2"/>
  <c r="K671" i="2"/>
  <c r="L670" i="2"/>
  <c r="K670" i="2"/>
  <c r="L669" i="2"/>
  <c r="K669" i="2"/>
  <c r="L668" i="2"/>
  <c r="K668" i="2"/>
  <c r="L667" i="2"/>
  <c r="K667" i="2"/>
  <c r="L666" i="2"/>
  <c r="K666" i="2"/>
  <c r="L665" i="2"/>
  <c r="K665" i="2"/>
  <c r="L664" i="2"/>
  <c r="K664" i="2"/>
  <c r="L663" i="2"/>
  <c r="K663" i="2"/>
  <c r="L662" i="2"/>
  <c r="K662" i="2"/>
  <c r="L661" i="2"/>
  <c r="K661" i="2"/>
  <c r="L660" i="2"/>
  <c r="K660" i="2"/>
  <c r="L659" i="2"/>
  <c r="K659" i="2"/>
  <c r="L658" i="2"/>
  <c r="K658" i="2"/>
  <c r="L657" i="2"/>
  <c r="K657" i="2"/>
  <c r="L656" i="2"/>
  <c r="K656" i="2"/>
  <c r="L655" i="2"/>
  <c r="K655" i="2"/>
  <c r="L654" i="2"/>
  <c r="K654" i="2"/>
  <c r="L653" i="2"/>
  <c r="K653" i="2"/>
  <c r="L652" i="2"/>
  <c r="K652" i="2"/>
  <c r="L651" i="2"/>
  <c r="K651" i="2"/>
  <c r="L650" i="2"/>
  <c r="K650" i="2"/>
  <c r="L649" i="2"/>
  <c r="K649" i="2"/>
  <c r="L648" i="2"/>
  <c r="K648" i="2"/>
  <c r="L647" i="2"/>
  <c r="K647" i="2"/>
  <c r="L646" i="2"/>
  <c r="K646" i="2"/>
  <c r="L645" i="2"/>
  <c r="K645" i="2"/>
  <c r="L644" i="2"/>
  <c r="K644" i="2"/>
  <c r="L643" i="2"/>
  <c r="K643" i="2"/>
  <c r="L642" i="2"/>
  <c r="K642" i="2"/>
  <c r="L641" i="2"/>
  <c r="K641" i="2"/>
  <c r="L640" i="2"/>
  <c r="K640" i="2"/>
  <c r="L639" i="2"/>
  <c r="K639" i="2"/>
  <c r="L638" i="2"/>
  <c r="K638" i="2"/>
  <c r="L637" i="2"/>
  <c r="K637" i="2"/>
  <c r="L636" i="2"/>
  <c r="K636" i="2"/>
  <c r="L635" i="2"/>
  <c r="K635" i="2"/>
  <c r="L634" i="2"/>
  <c r="K634" i="2"/>
  <c r="L633" i="2"/>
  <c r="K633" i="2"/>
  <c r="L632" i="2"/>
  <c r="K632" i="2"/>
  <c r="L631" i="2"/>
  <c r="K631" i="2"/>
  <c r="L630" i="2"/>
  <c r="K630" i="2"/>
  <c r="L629" i="2"/>
  <c r="K629" i="2"/>
  <c r="L628" i="2"/>
  <c r="K628" i="2"/>
  <c r="L627" i="2"/>
  <c r="K627" i="2"/>
  <c r="L626" i="2"/>
  <c r="K626" i="2"/>
  <c r="L625" i="2"/>
  <c r="K625" i="2"/>
  <c r="L624" i="2"/>
  <c r="K624" i="2"/>
  <c r="L623" i="2"/>
  <c r="K623" i="2"/>
  <c r="L622" i="2"/>
  <c r="K622" i="2"/>
  <c r="L621" i="2"/>
  <c r="K621" i="2"/>
  <c r="L620" i="2"/>
  <c r="K620" i="2"/>
  <c r="L619" i="2"/>
  <c r="K619" i="2"/>
  <c r="L618" i="2"/>
  <c r="K618" i="2"/>
  <c r="L617" i="2"/>
  <c r="K617" i="2"/>
  <c r="L616" i="2"/>
  <c r="K616" i="2"/>
  <c r="L615" i="2"/>
  <c r="K615" i="2"/>
  <c r="L614" i="2"/>
  <c r="K614" i="2"/>
  <c r="L613" i="2"/>
  <c r="K613" i="2"/>
  <c r="L612" i="2"/>
  <c r="K612" i="2"/>
  <c r="L611" i="2"/>
  <c r="K611" i="2"/>
  <c r="L610" i="2"/>
  <c r="K610" i="2"/>
  <c r="L609" i="2"/>
  <c r="K609" i="2"/>
  <c r="L608" i="2"/>
  <c r="K608" i="2"/>
  <c r="L607" i="2"/>
  <c r="K607" i="2"/>
  <c r="L606" i="2"/>
  <c r="K606" i="2"/>
  <c r="L605" i="2"/>
  <c r="K605" i="2"/>
  <c r="L604" i="2"/>
  <c r="K604" i="2"/>
  <c r="L603" i="2"/>
  <c r="K603" i="2"/>
  <c r="L602" i="2"/>
  <c r="K602" i="2"/>
  <c r="L601" i="2"/>
  <c r="K601" i="2"/>
  <c r="L600" i="2"/>
  <c r="K600" i="2"/>
  <c r="L599" i="2"/>
  <c r="K599" i="2"/>
  <c r="L598" i="2"/>
  <c r="K598" i="2"/>
  <c r="L597" i="2"/>
  <c r="K597" i="2"/>
  <c r="L596" i="2"/>
  <c r="K596" i="2"/>
  <c r="L595" i="2"/>
  <c r="K595" i="2"/>
  <c r="L594" i="2"/>
  <c r="K594" i="2"/>
  <c r="L593" i="2"/>
  <c r="K593" i="2"/>
  <c r="L592" i="2"/>
  <c r="K592" i="2"/>
  <c r="L591" i="2"/>
  <c r="K591" i="2"/>
  <c r="L590" i="2"/>
  <c r="K590" i="2"/>
  <c r="L589" i="2"/>
  <c r="K589" i="2"/>
  <c r="L588" i="2"/>
  <c r="K588" i="2"/>
  <c r="L587" i="2"/>
  <c r="K587" i="2"/>
  <c r="L586" i="2"/>
  <c r="K586" i="2"/>
  <c r="L585" i="2"/>
  <c r="K585" i="2"/>
  <c r="L584" i="2"/>
  <c r="K584" i="2"/>
  <c r="L583" i="2"/>
  <c r="K583" i="2"/>
  <c r="L582" i="2"/>
  <c r="K582" i="2"/>
  <c r="L581" i="2"/>
  <c r="K581" i="2"/>
  <c r="L580" i="2"/>
  <c r="K580" i="2"/>
  <c r="L579" i="2"/>
  <c r="K579" i="2"/>
  <c r="L578" i="2"/>
  <c r="K578" i="2"/>
  <c r="L577" i="2"/>
  <c r="K577" i="2"/>
  <c r="L576" i="2"/>
  <c r="K576" i="2"/>
  <c r="L575" i="2"/>
  <c r="K575" i="2"/>
  <c r="L574" i="2"/>
  <c r="K574" i="2"/>
  <c r="L573" i="2"/>
  <c r="K573" i="2"/>
  <c r="L572" i="2"/>
  <c r="K572" i="2"/>
  <c r="L571" i="2"/>
  <c r="K571" i="2"/>
  <c r="L570" i="2"/>
  <c r="K570" i="2"/>
  <c r="L569" i="2"/>
  <c r="K569" i="2"/>
  <c r="L568" i="2"/>
  <c r="K568" i="2"/>
  <c r="L567" i="2"/>
  <c r="K567" i="2"/>
  <c r="L566" i="2"/>
  <c r="K566" i="2"/>
  <c r="L565" i="2"/>
  <c r="K565" i="2"/>
  <c r="L564" i="2"/>
  <c r="K564" i="2"/>
  <c r="L563" i="2"/>
  <c r="K563" i="2"/>
  <c r="L562" i="2"/>
  <c r="K562" i="2"/>
  <c r="L561" i="2"/>
  <c r="K561" i="2"/>
  <c r="L560" i="2"/>
  <c r="K560" i="2"/>
  <c r="L559" i="2"/>
  <c r="K559" i="2"/>
  <c r="L558" i="2"/>
  <c r="K558" i="2"/>
  <c r="L557" i="2"/>
  <c r="K557" i="2"/>
  <c r="L556" i="2"/>
  <c r="K556" i="2"/>
  <c r="L555" i="2"/>
  <c r="K555" i="2"/>
  <c r="L554" i="2"/>
  <c r="K554" i="2"/>
  <c r="L553" i="2"/>
  <c r="K553" i="2"/>
  <c r="L552" i="2"/>
  <c r="K552" i="2"/>
  <c r="L551" i="2"/>
  <c r="K551" i="2"/>
  <c r="L550" i="2"/>
  <c r="K550" i="2"/>
  <c r="L549" i="2"/>
  <c r="K549" i="2"/>
  <c r="L548" i="2"/>
  <c r="K548" i="2"/>
  <c r="L547" i="2"/>
  <c r="K547" i="2"/>
  <c r="L546" i="2"/>
  <c r="K546" i="2"/>
  <c r="L545" i="2"/>
  <c r="K545" i="2"/>
  <c r="L544" i="2"/>
  <c r="K544" i="2"/>
  <c r="L543" i="2"/>
  <c r="K543" i="2"/>
  <c r="L542" i="2"/>
  <c r="K542" i="2"/>
  <c r="L541" i="2"/>
  <c r="K541" i="2"/>
  <c r="L540" i="2"/>
  <c r="K540" i="2"/>
  <c r="L539" i="2"/>
  <c r="K539" i="2"/>
  <c r="L538" i="2"/>
  <c r="K538" i="2"/>
  <c r="L537" i="2"/>
  <c r="K537" i="2"/>
  <c r="L536" i="2"/>
  <c r="K536" i="2"/>
  <c r="L535" i="2"/>
  <c r="K535" i="2"/>
  <c r="L534" i="2"/>
  <c r="K534" i="2"/>
  <c r="L533" i="2"/>
  <c r="K533" i="2"/>
  <c r="L532" i="2"/>
  <c r="K532" i="2"/>
  <c r="L531" i="2"/>
  <c r="K531" i="2"/>
  <c r="L530" i="2"/>
  <c r="K530" i="2"/>
  <c r="L529" i="2"/>
  <c r="K529" i="2"/>
  <c r="L528" i="2"/>
  <c r="K528" i="2"/>
  <c r="L527" i="2"/>
  <c r="K527" i="2"/>
  <c r="L526" i="2"/>
  <c r="K526" i="2"/>
  <c r="L525" i="2"/>
  <c r="K525" i="2"/>
  <c r="L524" i="2"/>
  <c r="K524" i="2"/>
  <c r="L523" i="2"/>
  <c r="K523" i="2"/>
  <c r="L522" i="2"/>
  <c r="K522" i="2"/>
  <c r="L521" i="2"/>
  <c r="K521" i="2"/>
  <c r="L520" i="2"/>
  <c r="K520" i="2"/>
  <c r="L519" i="2"/>
  <c r="K519" i="2"/>
  <c r="L518" i="2"/>
  <c r="K518" i="2"/>
  <c r="L517" i="2"/>
  <c r="K517" i="2"/>
  <c r="L516" i="2"/>
  <c r="K516" i="2"/>
  <c r="L515" i="2"/>
  <c r="K515" i="2"/>
  <c r="L514" i="2"/>
  <c r="K514" i="2"/>
  <c r="L513" i="2"/>
  <c r="K513" i="2"/>
  <c r="L512" i="2"/>
  <c r="K512" i="2"/>
  <c r="L511" i="2"/>
  <c r="K511" i="2"/>
  <c r="L510" i="2"/>
  <c r="K510" i="2"/>
  <c r="L509" i="2"/>
  <c r="K509" i="2"/>
  <c r="L508" i="2"/>
  <c r="K508" i="2"/>
  <c r="L507" i="2"/>
  <c r="K507" i="2"/>
  <c r="L506" i="2"/>
  <c r="K506" i="2"/>
  <c r="L505" i="2"/>
  <c r="K505" i="2"/>
  <c r="L504" i="2"/>
  <c r="K504" i="2"/>
  <c r="L503" i="2"/>
  <c r="K503" i="2"/>
  <c r="L502" i="2"/>
  <c r="K502" i="2"/>
  <c r="L501" i="2"/>
  <c r="K501" i="2"/>
  <c r="L500" i="2"/>
  <c r="K500" i="2"/>
  <c r="L499" i="2"/>
  <c r="K499" i="2"/>
  <c r="L498" i="2"/>
  <c r="K498" i="2"/>
  <c r="L497" i="2"/>
  <c r="K497" i="2"/>
  <c r="L496" i="2"/>
  <c r="K496" i="2"/>
  <c r="L495" i="2"/>
  <c r="K495" i="2"/>
  <c r="L494" i="2"/>
  <c r="K494" i="2"/>
  <c r="L493" i="2"/>
  <c r="K493" i="2"/>
  <c r="L492" i="2"/>
  <c r="K492" i="2"/>
  <c r="L491" i="2"/>
  <c r="K491" i="2"/>
  <c r="L490" i="2"/>
  <c r="K490" i="2"/>
  <c r="L489" i="2"/>
  <c r="K489" i="2"/>
  <c r="L488" i="2"/>
  <c r="K488" i="2"/>
  <c r="L487" i="2"/>
  <c r="K487" i="2"/>
  <c r="L486" i="2"/>
  <c r="K486" i="2"/>
  <c r="L485" i="2"/>
  <c r="K485" i="2"/>
  <c r="L484" i="2"/>
  <c r="K484" i="2"/>
  <c r="L483" i="2"/>
  <c r="K483" i="2"/>
  <c r="L482" i="2"/>
  <c r="K482" i="2"/>
  <c r="L481" i="2"/>
  <c r="K481" i="2"/>
  <c r="L480" i="2"/>
  <c r="K480" i="2"/>
  <c r="L479" i="2"/>
  <c r="K479" i="2"/>
  <c r="L478" i="2"/>
  <c r="K478" i="2"/>
  <c r="L477" i="2"/>
  <c r="K477" i="2"/>
  <c r="L476" i="2"/>
  <c r="K476" i="2"/>
  <c r="L475" i="2"/>
  <c r="K475" i="2"/>
  <c r="L474" i="2"/>
  <c r="K474" i="2"/>
  <c r="L473" i="2"/>
  <c r="K473" i="2"/>
  <c r="L472" i="2"/>
  <c r="K472" i="2"/>
  <c r="L471" i="2"/>
  <c r="K471" i="2"/>
  <c r="L470" i="2"/>
  <c r="K470" i="2"/>
  <c r="L469" i="2"/>
  <c r="K469" i="2"/>
  <c r="L468" i="2"/>
  <c r="K468" i="2"/>
  <c r="L467" i="2"/>
  <c r="K467" i="2"/>
  <c r="L466" i="2"/>
  <c r="K466" i="2"/>
  <c r="L465" i="2"/>
  <c r="K465" i="2"/>
  <c r="L464" i="2"/>
  <c r="K464" i="2"/>
  <c r="L463" i="2"/>
  <c r="K463" i="2"/>
  <c r="L462" i="2"/>
  <c r="K462" i="2"/>
  <c r="L461" i="2"/>
  <c r="K461" i="2"/>
  <c r="L460" i="2"/>
  <c r="K460" i="2"/>
  <c r="L459" i="2"/>
  <c r="K459" i="2"/>
  <c r="L458" i="2"/>
  <c r="K458" i="2"/>
  <c r="L457" i="2"/>
  <c r="K457" i="2"/>
  <c r="L456" i="2"/>
  <c r="K456" i="2"/>
  <c r="L455" i="2"/>
  <c r="K455" i="2"/>
  <c r="L454" i="2"/>
  <c r="K454" i="2"/>
  <c r="L453" i="2"/>
  <c r="K453" i="2"/>
  <c r="L452" i="2"/>
  <c r="K452" i="2"/>
  <c r="L451" i="2"/>
  <c r="K451" i="2"/>
  <c r="L450" i="2"/>
  <c r="K450" i="2"/>
  <c r="L449" i="2"/>
  <c r="K449" i="2"/>
  <c r="L448" i="2"/>
  <c r="K448" i="2"/>
  <c r="L447" i="2"/>
  <c r="K447" i="2"/>
  <c r="L446" i="2"/>
  <c r="K446" i="2"/>
  <c r="L445" i="2"/>
  <c r="K445" i="2"/>
  <c r="L444" i="2"/>
  <c r="K444" i="2"/>
  <c r="L443" i="2"/>
  <c r="K443" i="2"/>
  <c r="L442" i="2"/>
  <c r="K442" i="2"/>
  <c r="L441" i="2"/>
  <c r="K441" i="2"/>
  <c r="L440" i="2"/>
  <c r="K440" i="2"/>
  <c r="L439" i="2"/>
  <c r="K439" i="2"/>
  <c r="L438" i="2"/>
  <c r="K438" i="2"/>
  <c r="L437" i="2"/>
  <c r="K437" i="2"/>
  <c r="L436" i="2"/>
  <c r="K436" i="2"/>
  <c r="L435" i="2"/>
  <c r="K435" i="2"/>
  <c r="L434" i="2"/>
  <c r="K434" i="2"/>
  <c r="L433" i="2"/>
  <c r="K433" i="2"/>
  <c r="L432" i="2"/>
  <c r="K432" i="2"/>
  <c r="L431" i="2"/>
  <c r="K431" i="2"/>
  <c r="L430" i="2"/>
  <c r="K430" i="2"/>
  <c r="L429" i="2"/>
  <c r="K429" i="2"/>
  <c r="L428" i="2"/>
  <c r="K428" i="2"/>
  <c r="L427" i="2"/>
  <c r="K427" i="2"/>
  <c r="L426" i="2"/>
  <c r="K426" i="2"/>
  <c r="L425" i="2"/>
  <c r="K425" i="2"/>
  <c r="L424" i="2"/>
  <c r="K424" i="2"/>
  <c r="L423" i="2"/>
  <c r="K423" i="2"/>
  <c r="L422" i="2"/>
  <c r="K422" i="2"/>
  <c r="L421" i="2"/>
  <c r="K421" i="2"/>
  <c r="L420" i="2"/>
  <c r="K420" i="2"/>
  <c r="L419" i="2"/>
  <c r="K419" i="2"/>
  <c r="L418" i="2"/>
  <c r="K418" i="2"/>
  <c r="L417" i="2"/>
  <c r="K417" i="2"/>
  <c r="L416" i="2"/>
  <c r="K416" i="2"/>
  <c r="L415" i="2"/>
  <c r="K415" i="2"/>
  <c r="L414" i="2"/>
  <c r="K414" i="2"/>
  <c r="L413" i="2"/>
  <c r="K413" i="2"/>
  <c r="L412" i="2"/>
  <c r="K412" i="2"/>
  <c r="L411" i="2"/>
  <c r="K411" i="2"/>
  <c r="L410" i="2"/>
  <c r="K410" i="2"/>
  <c r="L409" i="2"/>
  <c r="K409" i="2"/>
  <c r="L408" i="2"/>
  <c r="K408" i="2"/>
  <c r="L407" i="2"/>
  <c r="K407" i="2"/>
  <c r="L406" i="2"/>
  <c r="K406" i="2"/>
  <c r="L405" i="2"/>
  <c r="K405" i="2"/>
  <c r="L404" i="2"/>
  <c r="K404" i="2"/>
  <c r="L403" i="2"/>
  <c r="K403" i="2"/>
  <c r="L402" i="2"/>
  <c r="K402" i="2"/>
  <c r="L401" i="2"/>
  <c r="K401" i="2"/>
  <c r="L400" i="2"/>
  <c r="K400" i="2"/>
  <c r="L399" i="2"/>
  <c r="K399" i="2"/>
  <c r="L398" i="2"/>
  <c r="K398" i="2"/>
  <c r="L397" i="2"/>
  <c r="K397" i="2"/>
  <c r="L396" i="2"/>
  <c r="K396" i="2"/>
  <c r="L395" i="2"/>
  <c r="K395" i="2"/>
  <c r="L394" i="2"/>
  <c r="K394" i="2"/>
  <c r="L393" i="2"/>
  <c r="K393" i="2"/>
  <c r="L392" i="2"/>
  <c r="K392" i="2"/>
  <c r="L391" i="2"/>
  <c r="K391" i="2"/>
  <c r="L390" i="2"/>
  <c r="K390" i="2"/>
  <c r="L389" i="2"/>
  <c r="K389" i="2"/>
  <c r="L388" i="2"/>
  <c r="K388" i="2"/>
  <c r="L387" i="2"/>
  <c r="K387" i="2"/>
  <c r="L386" i="2"/>
  <c r="K386" i="2"/>
  <c r="L385" i="2"/>
  <c r="K385" i="2"/>
  <c r="L384" i="2"/>
  <c r="K384" i="2"/>
  <c r="L383" i="2"/>
  <c r="K383" i="2"/>
  <c r="L382" i="2"/>
  <c r="K382" i="2"/>
  <c r="L381" i="2"/>
  <c r="K381" i="2"/>
  <c r="L380" i="2"/>
  <c r="K380" i="2"/>
  <c r="L379" i="2"/>
  <c r="K379" i="2"/>
  <c r="L378" i="2"/>
  <c r="K378" i="2"/>
  <c r="L377" i="2"/>
  <c r="K377" i="2"/>
  <c r="L376" i="2"/>
  <c r="K376" i="2"/>
  <c r="L375" i="2"/>
  <c r="K375" i="2"/>
  <c r="L374" i="2"/>
  <c r="K374" i="2"/>
  <c r="L373" i="2"/>
  <c r="K373" i="2"/>
  <c r="L372" i="2"/>
  <c r="K372" i="2"/>
  <c r="L371" i="2"/>
  <c r="K371" i="2"/>
  <c r="L370" i="2"/>
  <c r="K370" i="2"/>
  <c r="L369" i="2"/>
  <c r="K369" i="2"/>
  <c r="L368" i="2"/>
  <c r="K368" i="2"/>
  <c r="L367" i="2"/>
  <c r="K367" i="2"/>
  <c r="L366" i="2"/>
  <c r="K366" i="2"/>
  <c r="L365" i="2"/>
  <c r="K365" i="2"/>
  <c r="L364" i="2"/>
  <c r="K364" i="2"/>
  <c r="L363" i="2"/>
  <c r="K363" i="2"/>
  <c r="L362" i="2"/>
  <c r="K362" i="2"/>
  <c r="L361" i="2"/>
  <c r="K361" i="2"/>
  <c r="L360" i="2"/>
  <c r="K360" i="2"/>
  <c r="L359" i="2"/>
  <c r="K359" i="2"/>
  <c r="L358" i="2"/>
  <c r="K358" i="2"/>
  <c r="L357" i="2"/>
  <c r="K357" i="2"/>
  <c r="L356" i="2"/>
  <c r="K356" i="2"/>
  <c r="L355" i="2"/>
  <c r="K355" i="2"/>
  <c r="L354" i="2"/>
  <c r="K354" i="2"/>
  <c r="L353" i="2"/>
  <c r="K353" i="2"/>
  <c r="L352" i="2"/>
  <c r="K352" i="2"/>
  <c r="L351" i="2"/>
  <c r="K351" i="2"/>
  <c r="L350" i="2"/>
  <c r="K350" i="2"/>
  <c r="L349" i="2"/>
  <c r="K349" i="2"/>
  <c r="L348" i="2"/>
  <c r="K348" i="2"/>
  <c r="L347" i="2"/>
  <c r="K347" i="2"/>
  <c r="L346" i="2"/>
  <c r="K346" i="2"/>
  <c r="L345" i="2"/>
  <c r="K345" i="2"/>
  <c r="L344" i="2"/>
  <c r="K344" i="2"/>
  <c r="L343" i="2"/>
  <c r="K343" i="2"/>
  <c r="L342" i="2"/>
  <c r="K342" i="2"/>
  <c r="L341" i="2"/>
  <c r="K341" i="2"/>
  <c r="L340" i="2"/>
  <c r="K340" i="2"/>
  <c r="L339" i="2"/>
  <c r="K339" i="2"/>
  <c r="L338" i="2"/>
  <c r="K338" i="2"/>
  <c r="L337" i="2"/>
  <c r="K337" i="2"/>
  <c r="L336" i="2"/>
  <c r="K336" i="2"/>
  <c r="L335" i="2"/>
  <c r="K335" i="2"/>
  <c r="L334" i="2"/>
  <c r="K334" i="2"/>
  <c r="L333" i="2"/>
  <c r="K333" i="2"/>
  <c r="L332" i="2"/>
  <c r="K332" i="2"/>
  <c r="L331" i="2"/>
  <c r="K331" i="2"/>
  <c r="L330" i="2"/>
  <c r="K330" i="2"/>
  <c r="L329" i="2"/>
  <c r="K329" i="2"/>
  <c r="L328" i="2"/>
  <c r="K328" i="2"/>
  <c r="L327" i="2"/>
  <c r="K327" i="2"/>
  <c r="L326" i="2"/>
  <c r="K326" i="2"/>
  <c r="L325" i="2"/>
  <c r="K325" i="2"/>
  <c r="L324" i="2"/>
  <c r="K324" i="2"/>
  <c r="L323" i="2"/>
  <c r="K323" i="2"/>
  <c r="L322" i="2"/>
  <c r="K322" i="2"/>
  <c r="L321" i="2"/>
  <c r="K321" i="2"/>
  <c r="K320" i="2"/>
  <c r="L320" i="2" s="1"/>
  <c r="L319" i="2"/>
  <c r="K319" i="2"/>
  <c r="K318" i="2"/>
  <c r="L318" i="2" s="1"/>
  <c r="L317" i="2"/>
  <c r="K317" i="2"/>
  <c r="K316" i="2"/>
  <c r="L316" i="2" s="1"/>
  <c r="L315" i="2"/>
  <c r="K315" i="2"/>
  <c r="K314" i="2"/>
  <c r="L314" i="2" s="1"/>
  <c r="L313" i="2"/>
  <c r="K313" i="2"/>
  <c r="K312" i="2"/>
  <c r="L312" i="2" s="1"/>
  <c r="L311" i="2"/>
  <c r="K311" i="2"/>
  <c r="K310" i="2"/>
  <c r="L310" i="2" s="1"/>
  <c r="L309" i="2"/>
  <c r="K309" i="2"/>
  <c r="K308" i="2"/>
  <c r="L308" i="2" s="1"/>
  <c r="L307" i="2"/>
  <c r="K307" i="2"/>
  <c r="K306" i="2"/>
  <c r="L306" i="2" s="1"/>
  <c r="L305" i="2"/>
  <c r="K305" i="2"/>
  <c r="K304" i="2"/>
  <c r="L304" i="2" s="1"/>
  <c r="L303" i="2"/>
  <c r="K303" i="2"/>
  <c r="K302" i="2"/>
  <c r="L302" i="2" s="1"/>
  <c r="L301" i="2"/>
  <c r="K301" i="2"/>
  <c r="K300" i="2"/>
  <c r="L300" i="2" s="1"/>
  <c r="L299" i="2"/>
  <c r="K299" i="2"/>
  <c r="K298" i="2"/>
  <c r="L298" i="2" s="1"/>
  <c r="L297" i="2"/>
  <c r="K297" i="2"/>
  <c r="K296" i="2"/>
  <c r="L296" i="2" s="1"/>
  <c r="L295" i="2"/>
  <c r="K295" i="2"/>
  <c r="K294" i="2"/>
  <c r="L294" i="2" s="1"/>
  <c r="L293" i="2"/>
  <c r="K293" i="2"/>
  <c r="K292" i="2"/>
  <c r="L292" i="2" s="1"/>
  <c r="L291" i="2"/>
  <c r="K291" i="2"/>
  <c r="K290" i="2"/>
  <c r="L290" i="2" s="1"/>
  <c r="L289" i="2"/>
  <c r="K289" i="2"/>
  <c r="K288" i="2"/>
  <c r="L288" i="2" s="1"/>
  <c r="L287" i="2"/>
  <c r="K287" i="2"/>
  <c r="K286" i="2"/>
  <c r="L286" i="2" s="1"/>
  <c r="L285" i="2"/>
  <c r="K285" i="2"/>
  <c r="K284" i="2"/>
  <c r="L284" i="2" s="1"/>
  <c r="L283" i="2"/>
  <c r="K283" i="2"/>
  <c r="K282" i="2"/>
  <c r="L282" i="2" s="1"/>
  <c r="L281" i="2"/>
  <c r="K281" i="2"/>
  <c r="K280" i="2"/>
  <c r="L280" i="2" s="1"/>
  <c r="L279" i="2"/>
  <c r="K279" i="2"/>
  <c r="K278" i="2"/>
  <c r="L278" i="2" s="1"/>
  <c r="L277" i="2"/>
  <c r="K277" i="2"/>
  <c r="K276" i="2"/>
  <c r="L276" i="2" s="1"/>
  <c r="L275" i="2"/>
  <c r="K275" i="2"/>
  <c r="K274" i="2"/>
  <c r="L274" i="2" s="1"/>
  <c r="L273" i="2"/>
  <c r="K273" i="2"/>
  <c r="K272" i="2"/>
  <c r="L272" i="2" s="1"/>
  <c r="L271" i="2"/>
  <c r="K271" i="2"/>
  <c r="K270" i="2"/>
  <c r="L270" i="2" s="1"/>
  <c r="L269" i="2"/>
  <c r="K269" i="2"/>
  <c r="K268" i="2"/>
  <c r="L268" i="2" s="1"/>
  <c r="L267" i="2"/>
  <c r="K267" i="2"/>
  <c r="K266" i="2"/>
  <c r="L266" i="2" s="1"/>
  <c r="L265" i="2"/>
  <c r="K265" i="2"/>
  <c r="K264" i="2"/>
  <c r="L264" i="2" s="1"/>
  <c r="L263" i="2"/>
  <c r="K263" i="2"/>
  <c r="K262" i="2"/>
  <c r="L262" i="2" s="1"/>
  <c r="L261" i="2"/>
  <c r="K261" i="2"/>
  <c r="K260" i="2"/>
  <c r="L260" i="2" s="1"/>
  <c r="L259" i="2"/>
  <c r="K259" i="2"/>
  <c r="K258" i="2"/>
  <c r="L258" i="2" s="1"/>
  <c r="L257" i="2"/>
  <c r="K257" i="2"/>
  <c r="K256" i="2"/>
  <c r="L256" i="2" s="1"/>
  <c r="L255" i="2"/>
  <c r="K255" i="2"/>
  <c r="K254" i="2"/>
  <c r="L254" i="2" s="1"/>
  <c r="L253" i="2"/>
  <c r="K253" i="2"/>
  <c r="K252" i="2"/>
  <c r="L252" i="2" s="1"/>
  <c r="L251" i="2"/>
  <c r="K251" i="2"/>
  <c r="K250" i="2"/>
  <c r="L250" i="2" s="1"/>
  <c r="L249" i="2"/>
  <c r="K249" i="2"/>
  <c r="K248" i="2"/>
  <c r="L248" i="2" s="1"/>
  <c r="L247" i="2"/>
  <c r="K247" i="2"/>
  <c r="K246" i="2"/>
  <c r="L246" i="2" s="1"/>
  <c r="L245" i="2"/>
  <c r="K245" i="2"/>
  <c r="K244" i="2"/>
  <c r="L244" i="2" s="1"/>
  <c r="L243" i="2"/>
  <c r="K243" i="2"/>
  <c r="K242" i="2"/>
  <c r="L242" i="2" s="1"/>
  <c r="L241" i="2"/>
  <c r="K241" i="2"/>
  <c r="K240" i="2"/>
  <c r="L240" i="2" s="1"/>
  <c r="L239" i="2"/>
  <c r="K239" i="2"/>
  <c r="K238" i="2"/>
  <c r="L238" i="2" s="1"/>
  <c r="L237" i="2"/>
  <c r="K237" i="2"/>
  <c r="K236" i="2"/>
  <c r="L236" i="2" s="1"/>
  <c r="L235" i="2"/>
  <c r="K235" i="2"/>
  <c r="K234" i="2"/>
  <c r="L234" i="2" s="1"/>
  <c r="L233" i="2"/>
  <c r="K233" i="2"/>
  <c r="K232" i="2"/>
  <c r="L232" i="2" s="1"/>
  <c r="L231" i="2"/>
  <c r="K231" i="2"/>
  <c r="K230" i="2"/>
  <c r="L230" i="2" s="1"/>
  <c r="L229" i="2"/>
  <c r="K229" i="2"/>
  <c r="K228" i="2"/>
  <c r="L228" i="2" s="1"/>
  <c r="L227" i="2"/>
  <c r="K227" i="2"/>
  <c r="K226" i="2"/>
  <c r="L226" i="2" s="1"/>
  <c r="L225" i="2"/>
  <c r="K225" i="2"/>
  <c r="K224" i="2"/>
  <c r="L224" i="2" s="1"/>
  <c r="L223" i="2"/>
  <c r="K223" i="2"/>
  <c r="K222" i="2"/>
  <c r="L222" i="2" s="1"/>
  <c r="L221" i="2"/>
  <c r="K221" i="2"/>
  <c r="K220" i="2"/>
  <c r="L220" i="2" s="1"/>
  <c r="L219" i="2"/>
  <c r="K219" i="2"/>
  <c r="K218" i="2"/>
  <c r="L218" i="2" s="1"/>
  <c r="L217" i="2"/>
  <c r="K217" i="2"/>
  <c r="K216" i="2"/>
  <c r="L216" i="2" s="1"/>
  <c r="L215" i="2"/>
  <c r="K215" i="2"/>
  <c r="K214" i="2"/>
  <c r="L214" i="2" s="1"/>
  <c r="L213" i="2"/>
  <c r="K213" i="2"/>
  <c r="K212" i="2"/>
  <c r="L212" i="2" s="1"/>
  <c r="L211" i="2"/>
  <c r="K211" i="2"/>
  <c r="K210" i="2"/>
  <c r="L210" i="2" s="1"/>
  <c r="L209" i="2"/>
  <c r="K209" i="2"/>
  <c r="K208" i="2"/>
  <c r="L208" i="2" s="1"/>
  <c r="L207" i="2"/>
  <c r="K207" i="2"/>
  <c r="K206" i="2"/>
  <c r="L206" i="2" s="1"/>
  <c r="L205" i="2"/>
  <c r="K205" i="2"/>
  <c r="K204" i="2"/>
  <c r="L204" i="2" s="1"/>
  <c r="L203" i="2"/>
  <c r="K203" i="2"/>
  <c r="K202" i="2"/>
  <c r="L202" i="2" s="1"/>
  <c r="L201" i="2"/>
  <c r="K201" i="2"/>
  <c r="K200" i="2"/>
  <c r="L200" i="2" s="1"/>
  <c r="L199" i="2"/>
  <c r="K199" i="2"/>
  <c r="K198" i="2"/>
  <c r="L198" i="2" s="1"/>
  <c r="L197" i="2"/>
  <c r="K197" i="2"/>
  <c r="K196" i="2"/>
  <c r="L196" i="2" s="1"/>
  <c r="L195" i="2"/>
  <c r="K195" i="2"/>
  <c r="K194" i="2"/>
  <c r="L194" i="2" s="1"/>
  <c r="L193" i="2"/>
  <c r="K193" i="2"/>
  <c r="K192" i="2"/>
  <c r="L192" i="2" s="1"/>
  <c r="L191" i="2"/>
  <c r="K191" i="2"/>
  <c r="K190" i="2"/>
  <c r="L190" i="2" s="1"/>
  <c r="L189" i="2"/>
  <c r="K189" i="2"/>
  <c r="K188" i="2"/>
  <c r="L188" i="2" s="1"/>
  <c r="L187" i="2"/>
  <c r="K187" i="2"/>
  <c r="K186" i="2"/>
  <c r="L186" i="2" s="1"/>
  <c r="L185" i="2"/>
  <c r="K185" i="2"/>
  <c r="K184" i="2"/>
  <c r="L184" i="2" s="1"/>
  <c r="L183" i="2"/>
  <c r="K183" i="2"/>
  <c r="K182" i="2"/>
  <c r="L182" i="2" s="1"/>
  <c r="L181" i="2"/>
  <c r="K181" i="2"/>
  <c r="K180" i="2"/>
  <c r="L180" i="2" s="1"/>
  <c r="L179" i="2"/>
  <c r="K179" i="2"/>
  <c r="K178" i="2"/>
  <c r="L178" i="2" s="1"/>
  <c r="L177" i="2"/>
  <c r="K177" i="2"/>
  <c r="K176" i="2"/>
  <c r="L176" i="2" s="1"/>
  <c r="L175" i="2"/>
  <c r="K175" i="2"/>
  <c r="K174" i="2"/>
  <c r="L174" i="2" s="1"/>
  <c r="L173" i="2"/>
  <c r="K173" i="2"/>
  <c r="K172" i="2"/>
  <c r="L172" i="2" s="1"/>
  <c r="L171" i="2"/>
  <c r="K171" i="2"/>
  <c r="K170" i="2"/>
  <c r="L170" i="2" s="1"/>
  <c r="L169" i="2"/>
  <c r="K169" i="2"/>
  <c r="K168" i="2"/>
  <c r="L168" i="2" s="1"/>
  <c r="L167" i="2"/>
  <c r="K167" i="2"/>
  <c r="K166" i="2"/>
  <c r="L166" i="2" s="1"/>
  <c r="L165" i="2"/>
  <c r="K165" i="2"/>
  <c r="K164" i="2"/>
  <c r="L164" i="2" s="1"/>
  <c r="L163" i="2"/>
  <c r="K163" i="2"/>
  <c r="K162" i="2"/>
  <c r="L162" i="2" s="1"/>
  <c r="L161" i="2"/>
  <c r="K161" i="2"/>
  <c r="K160" i="2"/>
  <c r="L160" i="2" s="1"/>
  <c r="L159" i="2"/>
  <c r="K159" i="2"/>
  <c r="K158" i="2"/>
  <c r="L158" i="2" s="1"/>
  <c r="L157" i="2"/>
  <c r="K157" i="2"/>
  <c r="K156" i="2"/>
  <c r="L156" i="2" s="1"/>
  <c r="L155" i="2"/>
  <c r="K155" i="2"/>
  <c r="K154" i="2"/>
  <c r="L154" i="2" s="1"/>
  <c r="L153" i="2"/>
  <c r="K153" i="2"/>
  <c r="K152" i="2"/>
  <c r="L152" i="2" s="1"/>
  <c r="L151" i="2"/>
  <c r="K151" i="2"/>
  <c r="K150" i="2"/>
  <c r="L150" i="2" s="1"/>
  <c r="L149" i="2"/>
  <c r="K149" i="2"/>
  <c r="K148" i="2"/>
  <c r="L148" i="2" s="1"/>
  <c r="L147" i="2"/>
  <c r="K147" i="2"/>
  <c r="K146" i="2"/>
  <c r="L146" i="2" s="1"/>
  <c r="L145" i="2"/>
  <c r="K145" i="2"/>
  <c r="K144" i="2"/>
  <c r="L144" i="2" s="1"/>
  <c r="L143" i="2"/>
  <c r="K143" i="2"/>
  <c r="K142" i="2"/>
  <c r="L142" i="2" s="1"/>
  <c r="L141" i="2"/>
  <c r="K141" i="2"/>
  <c r="K140" i="2"/>
  <c r="L140" i="2" s="1"/>
  <c r="L139" i="2"/>
  <c r="K139" i="2"/>
  <c r="K138" i="2"/>
  <c r="L138" i="2" s="1"/>
  <c r="L137" i="2"/>
  <c r="K137" i="2"/>
  <c r="K136" i="2"/>
  <c r="L136" i="2" s="1"/>
  <c r="L135" i="2"/>
  <c r="K135" i="2"/>
  <c r="K134" i="2"/>
  <c r="L134" i="2" s="1"/>
  <c r="L133" i="2"/>
  <c r="K133" i="2"/>
  <c r="K132" i="2"/>
  <c r="L132" i="2" s="1"/>
  <c r="L131" i="2"/>
  <c r="K131" i="2"/>
  <c r="K130" i="2"/>
  <c r="L130" i="2" s="1"/>
  <c r="L129" i="2"/>
  <c r="K129" i="2"/>
  <c r="K128" i="2"/>
  <c r="L128" i="2" s="1"/>
  <c r="L127" i="2"/>
  <c r="K127" i="2"/>
  <c r="K126" i="2"/>
  <c r="L126" i="2" s="1"/>
  <c r="L125" i="2"/>
  <c r="K125" i="2"/>
  <c r="K124" i="2"/>
  <c r="L124" i="2" s="1"/>
  <c r="L123" i="2"/>
  <c r="K123" i="2"/>
  <c r="K122" i="2"/>
  <c r="L122" i="2" s="1"/>
  <c r="L121" i="2"/>
  <c r="K121" i="2"/>
  <c r="K120" i="2"/>
  <c r="L120" i="2" s="1"/>
  <c r="L119" i="2"/>
  <c r="K119" i="2"/>
  <c r="K118" i="2"/>
  <c r="L118" i="2" s="1"/>
  <c r="L117" i="2"/>
  <c r="K117" i="2"/>
  <c r="K116" i="2"/>
  <c r="L116" i="2" s="1"/>
  <c r="L115" i="2"/>
  <c r="K115" i="2"/>
  <c r="K114" i="2"/>
  <c r="L114" i="2" s="1"/>
  <c r="L113" i="2"/>
  <c r="K113" i="2"/>
  <c r="K112" i="2"/>
  <c r="L112" i="2" s="1"/>
  <c r="L111" i="2"/>
  <c r="K111" i="2"/>
  <c r="K110" i="2"/>
  <c r="L110" i="2" s="1"/>
  <c r="L109" i="2"/>
  <c r="K109" i="2"/>
  <c r="K108" i="2"/>
  <c r="L108" i="2" s="1"/>
  <c r="L107" i="2"/>
  <c r="K107" i="2"/>
  <c r="K106" i="2"/>
  <c r="L106" i="2" s="1"/>
  <c r="L105" i="2"/>
  <c r="K105" i="2"/>
  <c r="K104" i="2"/>
  <c r="L104" i="2" s="1"/>
  <c r="L103" i="2"/>
  <c r="K103" i="2"/>
  <c r="K102" i="2"/>
  <c r="L102" i="2" s="1"/>
  <c r="L101" i="2"/>
  <c r="K101" i="2"/>
  <c r="K100" i="2"/>
  <c r="L100" i="2" s="1"/>
  <c r="L99" i="2"/>
  <c r="K99" i="2"/>
  <c r="K98" i="2"/>
  <c r="L98" i="2" s="1"/>
  <c r="L97" i="2"/>
  <c r="K97" i="2"/>
  <c r="K96" i="2"/>
  <c r="L96" i="2" s="1"/>
  <c r="L95" i="2"/>
  <c r="K95" i="2"/>
  <c r="K94" i="2"/>
  <c r="L94" i="2" s="1"/>
  <c r="L93" i="2"/>
  <c r="K93" i="2"/>
  <c r="K92" i="2"/>
  <c r="L92" i="2" s="1"/>
  <c r="L91" i="2"/>
  <c r="K91" i="2"/>
  <c r="K90" i="2"/>
  <c r="L90" i="2" s="1"/>
  <c r="L89" i="2"/>
  <c r="K89" i="2"/>
  <c r="K88" i="2"/>
  <c r="L88" i="2" s="1"/>
  <c r="L87" i="2"/>
  <c r="K87" i="2"/>
  <c r="K86" i="2"/>
  <c r="L86" i="2" s="1"/>
  <c r="L85" i="2"/>
  <c r="K85" i="2"/>
  <c r="K84" i="2"/>
  <c r="L84" i="2" s="1"/>
  <c r="L83" i="2"/>
  <c r="K83" i="2"/>
  <c r="K82" i="2"/>
  <c r="L82" i="2" s="1"/>
  <c r="L81" i="2"/>
  <c r="K81" i="2"/>
  <c r="K80" i="2"/>
  <c r="L80" i="2" s="1"/>
  <c r="L79" i="2"/>
  <c r="K79" i="2"/>
  <c r="K78" i="2"/>
  <c r="L78" i="2" s="1"/>
  <c r="L77" i="2"/>
  <c r="K77" i="2"/>
  <c r="K76" i="2"/>
  <c r="L76" i="2" s="1"/>
  <c r="L75" i="2"/>
  <c r="K75" i="2"/>
  <c r="K74" i="2"/>
  <c r="L74" i="2" s="1"/>
  <c r="L73" i="2"/>
  <c r="K73" i="2"/>
  <c r="K72" i="2"/>
  <c r="L72" i="2" s="1"/>
  <c r="L71" i="2"/>
  <c r="K71" i="2"/>
  <c r="K70" i="2"/>
  <c r="L70" i="2" s="1"/>
  <c r="L69" i="2"/>
  <c r="K69" i="2"/>
  <c r="K68" i="2"/>
  <c r="L68" i="2" s="1"/>
  <c r="L67" i="2"/>
  <c r="K67" i="2"/>
  <c r="K66" i="2"/>
  <c r="L66" i="2" s="1"/>
  <c r="L65" i="2"/>
  <c r="K65" i="2"/>
  <c r="K64" i="2"/>
  <c r="L64" i="2" s="1"/>
  <c r="L63" i="2"/>
  <c r="K63" i="2"/>
  <c r="K62" i="2"/>
  <c r="L62" i="2" s="1"/>
  <c r="L61" i="2"/>
  <c r="K61" i="2"/>
  <c r="K60" i="2"/>
  <c r="L60" i="2" s="1"/>
  <c r="L59" i="2"/>
  <c r="K59" i="2"/>
  <c r="K58" i="2"/>
  <c r="L58" i="2" s="1"/>
  <c r="L57" i="2"/>
  <c r="K57" i="2"/>
  <c r="K56" i="2"/>
  <c r="L56" i="2" s="1"/>
  <c r="L55" i="2"/>
  <c r="K55" i="2"/>
  <c r="K54" i="2"/>
  <c r="L54" i="2" s="1"/>
  <c r="L53" i="2"/>
  <c r="K53" i="2"/>
  <c r="K52" i="2"/>
  <c r="L52" i="2" s="1"/>
  <c r="L51" i="2"/>
  <c r="K51" i="2"/>
  <c r="K50" i="2"/>
  <c r="L50" i="2" s="1"/>
  <c r="L49" i="2"/>
  <c r="K49" i="2"/>
  <c r="K48" i="2"/>
  <c r="L48" i="2" s="1"/>
  <c r="L47" i="2"/>
  <c r="K47" i="2"/>
  <c r="K46" i="2"/>
  <c r="L46" i="2" s="1"/>
  <c r="L45" i="2"/>
  <c r="K45" i="2"/>
  <c r="K44" i="2"/>
  <c r="L44" i="2" s="1"/>
  <c r="L43" i="2"/>
  <c r="K43" i="2"/>
  <c r="K42" i="2"/>
  <c r="L42" i="2" s="1"/>
  <c r="L41" i="2"/>
  <c r="K41" i="2"/>
  <c r="K40" i="2"/>
  <c r="L40" i="2" s="1"/>
  <c r="L39" i="2"/>
  <c r="K39" i="2"/>
  <c r="K38" i="2"/>
  <c r="L38" i="2" s="1"/>
  <c r="L37" i="2"/>
  <c r="K37" i="2"/>
  <c r="K36" i="2"/>
  <c r="L36" i="2" s="1"/>
  <c r="L35" i="2"/>
  <c r="K35" i="2"/>
  <c r="K34" i="2"/>
  <c r="L34" i="2" s="1"/>
  <c r="L33" i="2"/>
  <c r="K33" i="2"/>
  <c r="K32" i="2"/>
  <c r="L32" i="2" s="1"/>
  <c r="L31" i="2"/>
  <c r="K31" i="2"/>
  <c r="K30" i="2"/>
  <c r="L30" i="2" s="1"/>
  <c r="L29" i="2"/>
  <c r="K29" i="2"/>
  <c r="K28" i="2"/>
  <c r="L28" i="2" s="1"/>
  <c r="L27" i="2"/>
  <c r="K27" i="2"/>
  <c r="K26" i="2"/>
  <c r="L26" i="2" s="1"/>
  <c r="L25" i="2"/>
  <c r="K25" i="2"/>
  <c r="K24" i="2"/>
  <c r="L24" i="2" s="1"/>
  <c r="L23" i="2"/>
  <c r="K23" i="2"/>
  <c r="K22" i="2"/>
  <c r="L22" i="2" s="1"/>
  <c r="L21" i="2"/>
  <c r="K21" i="2"/>
  <c r="K20" i="2"/>
  <c r="L20" i="2" s="1"/>
  <c r="L19" i="2"/>
  <c r="K19" i="2"/>
  <c r="K18" i="2"/>
  <c r="L18" i="2" s="1"/>
  <c r="L17" i="2"/>
  <c r="K17" i="2"/>
  <c r="K16" i="2"/>
  <c r="L16" i="2" s="1"/>
  <c r="L15" i="2"/>
  <c r="K15" i="2"/>
  <c r="K14" i="2"/>
  <c r="L14" i="2" s="1"/>
  <c r="L13" i="2"/>
  <c r="K13" i="2"/>
  <c r="K12" i="2"/>
  <c r="L12" i="2" s="1"/>
  <c r="L11" i="2"/>
  <c r="K11" i="2"/>
  <c r="K10" i="2"/>
  <c r="L10" i="2" s="1"/>
  <c r="L9" i="2"/>
  <c r="K9" i="2"/>
  <c r="K8" i="2"/>
  <c r="L8" i="2" s="1"/>
  <c r="L7" i="2"/>
  <c r="K7" i="2"/>
  <c r="K6" i="2"/>
  <c r="L6" i="2" s="1"/>
  <c r="M3" i="3"/>
  <c r="P3" i="3"/>
  <c r="V3" i="3"/>
  <c r="S3" i="3"/>
</calcChain>
</file>

<file path=xl/sharedStrings.xml><?xml version="1.0" encoding="utf-8"?>
<sst xmlns="http://schemas.openxmlformats.org/spreadsheetml/2006/main" count="19671" uniqueCount="162">
  <si>
    <t>Interactive Excel Dashboard</t>
  </si>
  <si>
    <r>
      <rPr>
        <sz val="16"/>
        <color theme="1"/>
        <rFont val="Calibri"/>
      </rPr>
      <t>Get 10%</t>
    </r>
    <r>
      <rPr>
        <b/>
        <sz val="16"/>
        <color theme="1"/>
        <rFont val="Calibri"/>
      </rPr>
      <t xml:space="preserve"> OFF</t>
    </r>
    <r>
      <rPr>
        <sz val="16"/>
        <color theme="1"/>
        <rFont val="Calibri"/>
      </rPr>
      <t xml:space="preserve"> our Excel for Business &amp; Finance Course using coupon code </t>
    </r>
    <r>
      <rPr>
        <b/>
        <sz val="16"/>
        <color theme="1"/>
        <rFont val="Calibri"/>
      </rPr>
      <t>EMAIL10</t>
    </r>
  </si>
  <si>
    <t>Get Our Excel for Business &amp; Finance Course</t>
  </si>
  <si>
    <t>Made by Kenji Explains / Career Principles</t>
  </si>
  <si>
    <t>Note</t>
  </si>
  <si>
    <t>All content is copyright material of Kenji Explains / Career Principles</t>
  </si>
  <si>
    <t>This Excel model may not be reproduced or distributed by any means, including printing, 
screencapturing, or any other method without the prior permission of the publisher.</t>
  </si>
  <si>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</si>
  <si>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</si>
  <si>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</si>
  <si>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</si>
  <si>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</si>
  <si>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</si>
  <si>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</si>
  <si>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</si>
  <si>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</si>
  <si>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</si>
  <si>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</si>
  <si>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</si>
  <si>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</si>
  <si>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</si>
  <si>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</si>
  <si>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</si>
  <si>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</si>
  <si>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</si>
  <si>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</si>
  <si>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</si>
  <si>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</si>
  <si>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</si>
  <si>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</si>
  <si>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</si>
  <si>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</si>
  <si>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</si>
  <si>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</si>
  <si>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</si>
  <si>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</si>
  <si>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</si>
  <si>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</si>
  <si>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</si>
  <si>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</si>
  <si>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</si>
  <si>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</si>
  <si>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</si>
  <si>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</si>
  <si>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</si>
  <si>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</si>
  <si>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</si>
  <si>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</si>
  <si>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</si>
  <si>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</si>
  <si>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</si>
  <si>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</si>
  <si>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</si>
  <si>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</si>
  <si>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</si>
  <si>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</si>
  <si>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</si>
  <si>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</si>
  <si>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</si>
  <si>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</si>
  <si>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</si>
  <si>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</si>
  <si>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</si>
  <si>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</si>
  <si>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</si>
  <si>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</si>
  <si>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</si>
  <si>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</si>
  <si>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</si>
  <si>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</si>
  <si>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</si>
  <si>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</si>
  <si>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</si>
  <si>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</si>
  <si>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</si>
  <si>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</si>
  <si>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</si>
  <si>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</si>
  <si>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</si>
  <si>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</si>
  <si>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</si>
  <si>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</si>
  <si>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</si>
  <si>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</si>
  <si>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</si>
  <si>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</si>
  <si>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</si>
  <si>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</si>
  <si>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</si>
  <si>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</si>
  <si>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</si>
  <si>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</si>
  <si>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</si>
  <si>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</si>
  <si>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</si>
  <si>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</si>
  <si>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</si>
  <si>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</si>
  <si>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</si>
  <si>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</si>
  <si>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</si>
  <si>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</si>
  <si>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</si>
  <si>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</si>
  <si>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</si>
  <si>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</si>
  <si>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</si>
  <si>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</si>
  <si>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</si>
  <si>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</si>
  <si>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</si>
  <si>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</si>
  <si>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</si>
  <si>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</si>
  <si>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</si>
  <si>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</si>
  <si>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</si>
  <si>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</si>
  <si>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</si>
  <si>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</si>
  <si>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</si>
  <si>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</si>
  <si>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</si>
  <si>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</si>
  <si>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</si>
  <si>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</si>
  <si>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</si>
  <si>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</si>
  <si>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</si>
  <si>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</si>
  <si>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</si>
  <si>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</si>
  <si>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</si>
  <si>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</si>
  <si>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</si>
  <si>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</si>
  <si>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</si>
  <si>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</si>
  <si>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</si>
  <si>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Operating Profit</t>
  </si>
  <si>
    <t>Sum of Total Sales</t>
  </si>
  <si>
    <t>Sum of Units Sold</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</si>
  <si>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</si>
  <si>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</si>
  <si>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</si>
  <si>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</si>
  <si>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</si>
  <si>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</si>
  <si>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</si>
  <si>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</si>
  <si>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</si>
  <si>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</si>
  <si>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</si>
  <si>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</si>
  <si>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</si>
  <si>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</si>
  <si>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</si>
  <si>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</si>
  <si>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</si>
  <si>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</si>
  <si>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Column Labels</t>
  </si>
  <si>
    <t>Monthly Change in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</si>
</sst>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23">
    <font>
      <sz val="11"/>
      <color theme="1"/>
      <name val="Calibri"/>
      <scheme val="minor"/>
    </font>
    <font>
      <sz val="11"/>
      <color theme="1"/>
      <name val="Calibri"/>
      <family val="2"/>
      <scheme val="minor"/>
    </font>
    <font>
      <sz val="11"/>
      <color theme="1"/>
      <name val="Calibri"/>
    </font>
    <font>
      <b/>
      <sz val="50"/>
      <color theme="1"/>
      <name val="Calibri"/>
    </font>
    <font>
      <sz val="12"/>
      <color theme="1"/>
      <name val="Calibri"/>
    </font>
    <font>
      <sz val="16"/>
      <color theme="1"/>
      <name val="Calibri"/>
    </font>
    <font>
      <u/>
      <sz val="20"/>
      <color rgb="FF1155CC"/>
      <name val="Calibri"/>
    </font>
    <font>
      <i/>
      <u/>
      <sz val="14"/>
      <color rgb="FF1155CC"/>
      <name val="Calibri"/>
    </font>
    <font>
      <b/>
      <sz val="11"/>
      <color theme="1"/>
      <name val="Calibri"/>
    </font>
    <font>
      <sz val="11"/>
      <color theme="1"/>
      <name val="Calibri"/>
      <scheme val="minor"/>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6"/>
      <color theme="1"/>
      <name val="Calibri"/>
    </font>
    <font>
      <b/>
      <sz val="11"/>
      <color theme="1"/>
      <name val="Calibri"/>
      <scheme val="minor"/>
    </font>
  </fonts>
  <fills count="7">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2A3E68"/>
        <bgColor rgb="FF2A3E68"/>
      </patternFill>
    </fill>
    <fill>
      <patternFill patternType="solid">
        <fgColor theme="0"/>
        <bgColor theme="0"/>
      </patternFill>
    </fill>
    <fill>
      <patternFill patternType="solid">
        <fgColor theme="4" tint="0.79998168889431442"/>
        <bgColor theme="4" tint="0.79998168889431442"/>
      </patternFill>
    </fill>
  </fills>
  <borders count="21">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theme="4" tint="0.39997558519241921"/>
      </bottom>
      <diagonal/>
    </border>
  </borders>
  <cellStyleXfs count="1">
    <xf numFmtId="0" fontId="0" fillId="0" borderId="0"/>
  </cellStyleXfs>
  <cellXfs count="66">
    <xf numFmtId="0" fontId="0" fillId="0" borderId="0" xfId="0" applyFont="1" applyAlignment="1"/>
    <xf numFmtId="0" fontId="2" fillId="2" borderId="1" xfId="0" applyFont="1" applyFill="1" applyBorder="1"/>
    <xf numFmtId="0" fontId="2" fillId="0" borderId="2" xfId="0" applyFont="1" applyBorder="1"/>
    <xf numFmtId="0" fontId="3" fillId="0" borderId="3" xfId="0" applyFont="1" applyBorder="1" applyAlignment="1">
      <alignment horizontal="center" vertical="center"/>
    </xf>
    <xf numFmtId="0" fontId="2" fillId="0" borderId="4" xfId="0" applyFont="1" applyBorder="1"/>
    <xf numFmtId="0" fontId="2" fillId="0" borderId="5" xfId="0" applyFont="1" applyBorder="1"/>
    <xf numFmtId="0" fontId="3" fillId="0" borderId="0" xfId="0" applyFont="1" applyAlignment="1">
      <alignment horizontal="center" vertical="center"/>
    </xf>
    <xf numFmtId="0" fontId="2" fillId="0" borderId="6" xfId="0" applyFont="1" applyBorder="1"/>
    <xf numFmtId="0" fontId="4" fillId="2" borderId="1" xfId="0" applyFont="1" applyFill="1" applyBorder="1"/>
    <xf numFmtId="0" fontId="4" fillId="0" borderId="5" xfId="0" applyFont="1" applyBorder="1"/>
    <xf numFmtId="0" fontId="5" fillId="0" borderId="0" xfId="0" applyFont="1"/>
    <xf numFmtId="0" fontId="4" fillId="0" borderId="6" xfId="0" applyFont="1" applyBorder="1"/>
    <xf numFmtId="0" fontId="2" fillId="2" borderId="1" xfId="0" applyFont="1" applyFill="1" applyBorder="1" applyAlignment="1">
      <alignment vertical="center"/>
    </xf>
    <xf numFmtId="0" fontId="2" fillId="0" borderId="5" xfId="0" applyFont="1" applyBorder="1" applyAlignment="1">
      <alignment vertical="center"/>
    </xf>
    <xf numFmtId="0" fontId="6" fillId="3" borderId="7" xfId="0" applyFont="1" applyFill="1" applyBorder="1" applyAlignment="1">
      <alignment horizontal="center" vertical="center"/>
    </xf>
    <xf numFmtId="0" fontId="2" fillId="0" borderId="6" xfId="0" applyFont="1" applyBorder="1" applyAlignment="1">
      <alignment vertical="center"/>
    </xf>
    <xf numFmtId="0" fontId="7" fillId="0" borderId="0" xfId="0" applyFont="1" applyAlignment="1"/>
    <xf numFmtId="0" fontId="8" fillId="0" borderId="8" xfId="0" applyFont="1" applyBorder="1"/>
    <xf numFmtId="0" fontId="9" fillId="0" borderId="0" xfId="0" applyFont="1"/>
    <xf numFmtId="0" fontId="2" fillId="0" borderId="0" xfId="0" applyFont="1" applyAlignment="1">
      <alignment vertical="top" wrapText="1"/>
    </xf>
    <xf numFmtId="0" fontId="2" fillId="0" borderId="9" xfId="0" applyFont="1" applyBorder="1"/>
    <xf numFmtId="0" fontId="2" fillId="0" borderId="8" xfId="0" applyFont="1" applyBorder="1"/>
    <xf numFmtId="0" fontId="2" fillId="0" borderId="10" xfId="0" applyFont="1" applyBorder="1"/>
    <xf numFmtId="0" fontId="2" fillId="0" borderId="0" xfId="0" applyFont="1"/>
    <xf numFmtId="0" fontId="10" fillId="0" borderId="11" xfId="0" applyFont="1" applyBorder="1"/>
    <xf numFmtId="0" fontId="2" fillId="0" borderId="11" xfId="0" applyFont="1" applyBorder="1"/>
    <xf numFmtId="0" fontId="11" fillId="0" borderId="0" xfId="0" applyFont="1"/>
    <xf numFmtId="0" fontId="12" fillId="4"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12" fillId="4" borderId="1" xfId="0" applyFont="1" applyFill="1" applyBorder="1"/>
    <xf numFmtId="0" fontId="15" fillId="4" borderId="1" xfId="0" applyFont="1" applyFill="1" applyBorder="1" applyAlignment="1">
      <alignment vertical="center"/>
    </xf>
    <xf numFmtId="0" fontId="16" fillId="4" borderId="1" xfId="0" applyFont="1" applyFill="1" applyBorder="1"/>
    <xf numFmtId="0" fontId="17" fillId="4" borderId="1" xfId="0" applyFont="1" applyFill="1" applyBorder="1"/>
    <xf numFmtId="0" fontId="18" fillId="4" borderId="1" xfId="0" applyFont="1" applyFill="1" applyBorder="1" applyAlignment="1">
      <alignment vertical="top"/>
    </xf>
    <xf numFmtId="165" fontId="20" fillId="4" borderId="1" xfId="0" applyNumberFormat="1" applyFont="1" applyFill="1" applyBorder="1" applyAlignment="1">
      <alignment vertical="top"/>
    </xf>
    <xf numFmtId="0" fontId="2" fillId="4" borderId="1" xfId="0" applyFont="1" applyFill="1" applyBorder="1"/>
    <xf numFmtId="0" fontId="2" fillId="5" borderId="1" xfId="0" applyFont="1" applyFill="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3" fontId="0" fillId="0" borderId="0" xfId="0" applyNumberFormat="1" applyFont="1" applyAlignment="1"/>
    <xf numFmtId="0" fontId="1" fillId="0" borderId="0" xfId="0" applyFont="1" applyAlignment="1"/>
    <xf numFmtId="0" fontId="16" fillId="4" borderId="15" xfId="0" applyFont="1" applyFill="1" applyBorder="1" applyAlignment="1">
      <alignment horizontal="center"/>
    </xf>
    <xf numFmtId="0" fontId="14" fillId="0" borderId="16" xfId="0" applyFont="1" applyBorder="1"/>
    <xf numFmtId="167" fontId="19" fillId="4" borderId="15" xfId="0" applyNumberFormat="1" applyFont="1" applyFill="1" applyBorder="1" applyAlignment="1">
      <alignment horizontal="center" vertical="top"/>
    </xf>
    <xf numFmtId="0" fontId="13" fillId="4" borderId="12" xfId="0" applyFont="1" applyFill="1" applyBorder="1" applyAlignment="1">
      <alignment horizontal="center" vertical="center"/>
    </xf>
    <xf numFmtId="0" fontId="14" fillId="0" borderId="13" xfId="0" applyFont="1" applyBorder="1"/>
    <xf numFmtId="0" fontId="14" fillId="0" borderId="14" xfId="0" applyFont="1" applyBorder="1"/>
    <xf numFmtId="0" fontId="14" fillId="0" borderId="17" xfId="0" applyFont="1" applyBorder="1"/>
    <xf numFmtId="0" fontId="14" fillId="0" borderId="18" xfId="0" applyFont="1" applyBorder="1"/>
    <xf numFmtId="0" fontId="14" fillId="0" borderId="19" xfId="0" applyFont="1" applyBorder="1"/>
    <xf numFmtId="165" fontId="19" fillId="4" borderId="15" xfId="0" applyNumberFormat="1" applyFont="1" applyFill="1" applyBorder="1" applyAlignment="1">
      <alignment horizontal="center" vertical="top"/>
    </xf>
    <xf numFmtId="166" fontId="19" fillId="4" borderId="15" xfId="0" applyNumberFormat="1" applyFont="1" applyFill="1" applyBorder="1" applyAlignment="1">
      <alignment horizontal="center" vertical="top"/>
    </xf>
    <xf numFmtId="0" fontId="22" fillId="6" borderId="20" xfId="0" applyFont="1" applyFill="1" applyBorder="1"/>
  </cellXfs>
  <cellStyles count="1">
    <cellStyle name="Normal" xfId="0" builtinId="0"/>
  </cellStyles>
  <dxfs count="34">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65" formatCode="&quot;$&quot;#,##0"/>
    </dxf>
    <dxf>
      <numFmt numFmtId="165" formatCode="&quot;$&quot;#,##0"/>
    </dxf>
    <dxf>
      <font>
        <b/>
        <sz val="11"/>
        <color theme="1"/>
      </font>
    </dxf>
    <dxf>
      <fill>
        <patternFill patternType="solid">
          <fgColor theme="0"/>
          <bgColor theme="0"/>
        </patternFill>
      </fill>
      <border diagonalUp="0" diagonalDown="0">
        <left/>
        <right/>
        <top/>
        <bottom/>
        <vertical/>
        <horizontal/>
      </border>
    </dxf>
  </dxfs>
  <tableStyles count="3" defaultTableStyle="TableStyleMedium2" defaultPivotStyle="PivotStyleLight16">
    <tableStyle name="Slicer Style 1" pivot="0" table="0" count="1" xr9:uid="{E207E8AB-0764-45CF-AB61-6FD0454692D7}"/>
    <tableStyle name="Slicer Style 2" pivot="0" table="0" count="1" xr9:uid="{2E262B1E-BE2D-4862-84B2-E64FC721592D}"/>
    <tableStyle name="Timeline Style 1" pivot="0" table="0" count="8" xr9:uid="{7447BE2F-1784-4A6F-9980-D758486DE368}">
      <tableStyleElement type="wholeTable" dxfId="33"/>
      <tableStyleElement type="headerRow" dxfId="32"/>
    </tableStyle>
  </tableStyles>
  <colors>
    <mruColors>
      <color rgb="FF2A3E68"/>
    </mruColors>
  </colors>
  <extLst>
    <ext xmlns:x14="http://schemas.microsoft.com/office/spreadsheetml/2009/9/main" uri="{46F421CA-312F-682f-3DD2-61675219B42D}">
      <x14:dxfs count="2">
        <dxf>
          <font>
            <color theme="0"/>
          </font>
        </dxf>
        <dxf>
          <font>
            <color theme="0"/>
          </font>
          <fill>
            <patternFill>
              <b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Sheet1!$B$9</c:f>
              <c:strCache>
                <c:ptCount val="1"/>
                <c:pt idx="0">
                  <c:v>Total</c:v>
                </c:pt>
              </c:strCache>
            </c:strRef>
          </c:tx>
          <c:spPr>
            <a:solidFill>
              <a:schemeClr val="accent1"/>
            </a:solidFill>
            <a:ln>
              <a:noFill/>
            </a:ln>
            <a:effectLst/>
          </c:spPr>
          <c:invertIfNegative val="0"/>
          <c:cat>
            <c:strRef>
              <c:f>Sheet1!$A$10:$A$22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Sheet1!$B$10:$B$22</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F2F7-4D8F-8B73-AF9A4D28E5D8}"/>
            </c:ext>
          </c:extLst>
        </c:ser>
        <c:dLbls>
          <c:showLegendKey val="0"/>
          <c:showVal val="0"/>
          <c:showCatName val="0"/>
          <c:showSerName val="0"/>
          <c:showPercent val="0"/>
          <c:showBubbleSize val="0"/>
        </c:dLbls>
        <c:gapWidth val="219"/>
        <c:overlap val="-27"/>
        <c:axId val="489674528"/>
        <c:axId val="489674200"/>
      </c:barChart>
      <c:catAx>
        <c:axId val="4896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74200"/>
        <c:crosses val="autoZero"/>
        <c:auto val="1"/>
        <c:lblAlgn val="ctr"/>
        <c:lblOffset val="100"/>
        <c:noMultiLvlLbl val="0"/>
      </c:catAx>
      <c:valAx>
        <c:axId val="489674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Sheet1!$M$6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F3-43AD-980C-BA2FCB085C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F3-43AD-980C-BA2FCB085C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F3-43AD-980C-BA2FCB085C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F3-43AD-980C-BA2FCB085C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F3-43AD-980C-BA2FCB085C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9F3-43AD-980C-BA2FCB085CF3}"/>
              </c:ext>
            </c:extLst>
          </c:dPt>
          <c:cat>
            <c:strRef>
              <c:f>Sheet1!$L$7:$L$13</c:f>
              <c:strCache>
                <c:ptCount val="6"/>
                <c:pt idx="0">
                  <c:v>Coca-Cola</c:v>
                </c:pt>
                <c:pt idx="1">
                  <c:v>Dasani Water</c:v>
                </c:pt>
                <c:pt idx="2">
                  <c:v>Diet Coke</c:v>
                </c:pt>
                <c:pt idx="3">
                  <c:v>Fanta</c:v>
                </c:pt>
                <c:pt idx="4">
                  <c:v>Powerade</c:v>
                </c:pt>
                <c:pt idx="5">
                  <c:v>Sprite</c:v>
                </c:pt>
              </c:strCache>
            </c:strRef>
          </c:cat>
          <c:val>
            <c:numRef>
              <c:f>Sheet1!$M$7:$M$13</c:f>
              <c:numCache>
                <c:formatCode>"$"#,##0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FB64-4596-9E84-E89D3E17F6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Dashboard.xlsx]Sheet2!PivotTable8</c:name>
    <c:fmtId val="0"/>
  </c:pivotSource>
  <c:chart>
    <c:autoTitleDeleted val="0"/>
    <c:pivotFmts>
      <c:pivotFmt>
        <c:idx val="0"/>
        <c:spPr>
          <a:solidFill>
            <a:schemeClr val="accent1">
              <a:lumMod val="40000"/>
              <a:lumOff val="6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2A3E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 Sales</c:v>
                </c:pt>
              </c:strCache>
            </c:strRef>
          </c:tx>
          <c:spPr>
            <a:solidFill>
              <a:schemeClr val="accent1">
                <a:lumMod val="40000"/>
                <a:lumOff val="60000"/>
              </a:schemeClr>
            </a:solidFill>
            <a:ln>
              <a:noFill/>
            </a:ln>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5616-4E88-9CB4-34E680BFB79E}"/>
            </c:ext>
          </c:extLst>
        </c:ser>
        <c:dLbls>
          <c:showLegendKey val="0"/>
          <c:showVal val="0"/>
          <c:showCatName val="0"/>
          <c:showSerName val="0"/>
          <c:showPercent val="0"/>
          <c:showBubbleSize val="0"/>
        </c:dLbls>
        <c:gapWidth val="219"/>
        <c:overlap val="-27"/>
        <c:axId val="564112600"/>
        <c:axId val="564112928"/>
      </c:barChart>
      <c:lineChart>
        <c:grouping val="standard"/>
        <c:varyColors val="0"/>
        <c:ser>
          <c:idx val="1"/>
          <c:order val="1"/>
          <c:tx>
            <c:strRef>
              <c:f>Sheet2!$C$3</c:f>
              <c:strCache>
                <c:ptCount val="1"/>
                <c:pt idx="0">
                  <c:v>Monthly Change in Sales</c:v>
                </c:pt>
              </c:strCache>
            </c:strRef>
          </c:tx>
          <c:spPr>
            <a:ln w="28575" cap="rnd">
              <a:solidFill>
                <a:srgbClr val="2A3E68"/>
              </a:solidFill>
              <a:round/>
            </a:ln>
            <a:effectLst/>
          </c:spPr>
          <c:marker>
            <c:symbol val="none"/>
          </c:marker>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Sheet2!$C$4:$C$16</c:f>
              <c:numCache>
                <c:formatCode>General</c:formatCode>
                <c:ptCount val="12"/>
                <c:pt idx="1">
                  <c:v>-25775</c:v>
                </c:pt>
                <c:pt idx="2">
                  <c:v>-1445</c:v>
                </c:pt>
                <c:pt idx="3">
                  <c:v>11357.5</c:v>
                </c:pt>
                <c:pt idx="4">
                  <c:v>178685</c:v>
                </c:pt>
                <c:pt idx="5">
                  <c:v>230265</c:v>
                </c:pt>
                <c:pt idx="6">
                  <c:v>137600</c:v>
                </c:pt>
                <c:pt idx="7">
                  <c:v>-96162.5</c:v>
                </c:pt>
                <c:pt idx="8">
                  <c:v>-264275</c:v>
                </c:pt>
                <c:pt idx="9">
                  <c:v>-57625</c:v>
                </c:pt>
                <c:pt idx="10">
                  <c:v>172237.5</c:v>
                </c:pt>
                <c:pt idx="11">
                  <c:v>250162.5</c:v>
                </c:pt>
              </c:numCache>
            </c:numRef>
          </c:val>
          <c:smooth val="0"/>
          <c:extLst>
            <c:ext xmlns:c16="http://schemas.microsoft.com/office/drawing/2014/chart" uri="{C3380CC4-5D6E-409C-BE32-E72D297353CC}">
              <c16:uniqueId val="{00000001-5616-4E88-9CB4-34E680BFB79E}"/>
            </c:ext>
          </c:extLst>
        </c:ser>
        <c:dLbls>
          <c:showLegendKey val="0"/>
          <c:showVal val="0"/>
          <c:showCatName val="0"/>
          <c:showSerName val="0"/>
          <c:showPercent val="0"/>
          <c:showBubbleSize val="0"/>
        </c:dLbls>
        <c:marker val="1"/>
        <c:smooth val="0"/>
        <c:axId val="564107680"/>
        <c:axId val="564104728"/>
      </c:lineChart>
      <c:catAx>
        <c:axId val="56411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12928"/>
        <c:crosses val="autoZero"/>
        <c:auto val="1"/>
        <c:lblAlgn val="ctr"/>
        <c:lblOffset val="100"/>
        <c:noMultiLvlLbl val="0"/>
      </c:catAx>
      <c:valAx>
        <c:axId val="56411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12600"/>
        <c:crosses val="autoZero"/>
        <c:crossBetween val="between"/>
      </c:valAx>
      <c:valAx>
        <c:axId val="5641047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07680"/>
        <c:crosses val="max"/>
        <c:crossBetween val="between"/>
      </c:valAx>
      <c:catAx>
        <c:axId val="564107680"/>
        <c:scaling>
          <c:orientation val="minMax"/>
        </c:scaling>
        <c:delete val="1"/>
        <c:axPos val="b"/>
        <c:numFmt formatCode="General" sourceLinked="1"/>
        <c:majorTickMark val="none"/>
        <c:minorTickMark val="none"/>
        <c:tickLblPos val="nextTo"/>
        <c:crossAx val="56410472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[Coca Cola Sales Dashboard.xlsx]Sheet1!PivotTable4</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rgbClr val="2A3E68"/>
                </a:solidFill>
              </a:rPr>
              <a:t>Total Sales</a:t>
            </a:r>
            <a:r>
              <a:rPr lang="en-US" baseline="0">
                <a:solidFill>
                  <a:srgbClr val="2A3E68"/>
                </a:solidFill>
              </a:rPr>
              <a:t> by Brand</a:t>
            </a:r>
            <a:endParaRPr lang="en-US">
              <a:solidFill>
                <a:srgbClr val="2A3E68"/>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hade val="50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hade val="70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hade val="90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tint val="70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Sheet1!$M$6</c:f>
              <c:strCache>
                <c:ptCount val="1"/>
                <c:pt idx="0">
                  <c:v>Total</c:v>
                </c:pt>
              </c:strCache>
            </c:strRef>
          </c:tx>
          <c:dPt>
            <c:idx val="0"/>
            <c:bubble3D val="0"/>
            <c:spPr>
              <a:solidFill>
                <a:schemeClr val="accent1">
                  <a:shade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74-46F5-9D8C-7C7B2D766D48}"/>
              </c:ext>
            </c:extLst>
          </c:dPt>
          <c:dPt>
            <c:idx val="1"/>
            <c:bubble3D val="0"/>
            <c:spPr>
              <a:solidFill>
                <a:schemeClr val="accent1">
                  <a:shade val="7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74-46F5-9D8C-7C7B2D766D48}"/>
              </c:ext>
            </c:extLst>
          </c:dPt>
          <c:dPt>
            <c:idx val="2"/>
            <c:bubble3D val="0"/>
            <c:spPr>
              <a:solidFill>
                <a:schemeClr val="accent1">
                  <a:shade val="9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674-46F5-9D8C-7C7B2D766D48}"/>
              </c:ext>
            </c:extLst>
          </c:dPt>
          <c:dPt>
            <c:idx val="3"/>
            <c:bubble3D val="0"/>
            <c:spPr>
              <a:solidFill>
                <a:schemeClr val="accent1">
                  <a:tint val="9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674-46F5-9D8C-7C7B2D766D48}"/>
              </c:ext>
            </c:extLst>
          </c:dPt>
          <c:dPt>
            <c:idx val="4"/>
            <c:bubble3D val="0"/>
            <c:spPr>
              <a:solidFill>
                <a:schemeClr val="accent1">
                  <a:tint val="7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674-46F5-9D8C-7C7B2D766D48}"/>
              </c:ext>
            </c:extLst>
          </c:dPt>
          <c:dPt>
            <c:idx val="5"/>
            <c:bubble3D val="0"/>
            <c:spPr>
              <a:solidFill>
                <a:schemeClr val="accent1">
                  <a:tint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674-46F5-9D8C-7C7B2D766D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Sheet1!$L$7:$L$13</c:f>
              <c:strCache>
                <c:ptCount val="6"/>
                <c:pt idx="0">
                  <c:v>Coca-Cola</c:v>
                </c:pt>
                <c:pt idx="1">
                  <c:v>Dasani Water</c:v>
                </c:pt>
                <c:pt idx="2">
                  <c:v>Diet Coke</c:v>
                </c:pt>
                <c:pt idx="3">
                  <c:v>Fanta</c:v>
                </c:pt>
                <c:pt idx="4">
                  <c:v>Powerade</c:v>
                </c:pt>
                <c:pt idx="5">
                  <c:v>Sprite</c:v>
                </c:pt>
              </c:strCache>
            </c:strRef>
          </c:cat>
          <c:val>
            <c:numRef>
              <c:f>Sheet1!$M$7:$M$13</c:f>
              <c:numCache>
                <c:formatCode>"$"#,##0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C-7674-46F5-9D8C-7C7B2D766D4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Dashboard.xlsx]Sheet2!PivotTable8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rgbClr val="2A3E68"/>
                </a:solidFill>
              </a:rPr>
              <a:t>Monthly</a:t>
            </a:r>
            <a:r>
              <a:rPr lang="en-US" sz="2000" baseline="0">
                <a:solidFill>
                  <a:srgbClr val="2A3E68"/>
                </a:solidFill>
              </a:rPr>
              <a:t> Sales </a:t>
            </a:r>
            <a:endParaRPr lang="en-US" sz="2000">
              <a:solidFill>
                <a:srgbClr val="2A3E6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A3E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A3E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2A3E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 Sales</c:v>
                </c:pt>
              </c:strCache>
            </c:strRef>
          </c:tx>
          <c:spPr>
            <a:solidFill>
              <a:schemeClr val="accent1">
                <a:lumMod val="40000"/>
                <a:lumOff val="60000"/>
              </a:schemeClr>
            </a:solidFill>
            <a:ln>
              <a:noFill/>
            </a:ln>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70B8-408C-A6F1-C82DD2C969DE}"/>
            </c:ext>
          </c:extLst>
        </c:ser>
        <c:dLbls>
          <c:showLegendKey val="0"/>
          <c:showVal val="0"/>
          <c:showCatName val="0"/>
          <c:showSerName val="0"/>
          <c:showPercent val="0"/>
          <c:showBubbleSize val="0"/>
        </c:dLbls>
        <c:gapWidth val="219"/>
        <c:overlap val="-27"/>
        <c:axId val="564112600"/>
        <c:axId val="564112928"/>
      </c:barChart>
      <c:lineChart>
        <c:grouping val="standard"/>
        <c:varyColors val="0"/>
        <c:ser>
          <c:idx val="1"/>
          <c:order val="1"/>
          <c:tx>
            <c:strRef>
              <c:f>Sheet2!$C$3</c:f>
              <c:strCache>
                <c:ptCount val="1"/>
                <c:pt idx="0">
                  <c:v>Monthly Change in Sales</c:v>
                </c:pt>
              </c:strCache>
            </c:strRef>
          </c:tx>
          <c:spPr>
            <a:ln w="28575" cap="rnd">
              <a:solidFill>
                <a:srgbClr val="2A3E68"/>
              </a:solidFill>
              <a:round/>
            </a:ln>
            <a:effectLst/>
          </c:spPr>
          <c:marker>
            <c:symbol val="none"/>
          </c:marker>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Sheet2!$C$4:$C$16</c:f>
              <c:numCache>
                <c:formatCode>General</c:formatCode>
                <c:ptCount val="12"/>
                <c:pt idx="1">
                  <c:v>-25775</c:v>
                </c:pt>
                <c:pt idx="2">
                  <c:v>-1445</c:v>
                </c:pt>
                <c:pt idx="3">
                  <c:v>11357.5</c:v>
                </c:pt>
                <c:pt idx="4">
                  <c:v>178685</c:v>
                </c:pt>
                <c:pt idx="5">
                  <c:v>230265</c:v>
                </c:pt>
                <c:pt idx="6">
                  <c:v>137600</c:v>
                </c:pt>
                <c:pt idx="7">
                  <c:v>-96162.5</c:v>
                </c:pt>
                <c:pt idx="8">
                  <c:v>-264275</c:v>
                </c:pt>
                <c:pt idx="9">
                  <c:v>-57625</c:v>
                </c:pt>
                <c:pt idx="10">
                  <c:v>172237.5</c:v>
                </c:pt>
                <c:pt idx="11">
                  <c:v>250162.5</c:v>
                </c:pt>
              </c:numCache>
            </c:numRef>
          </c:val>
          <c:smooth val="0"/>
          <c:extLst>
            <c:ext xmlns:c16="http://schemas.microsoft.com/office/drawing/2014/chart" uri="{C3380CC4-5D6E-409C-BE32-E72D297353CC}">
              <c16:uniqueId val="{00000001-70B8-408C-A6F1-C82DD2C969DE}"/>
            </c:ext>
          </c:extLst>
        </c:ser>
        <c:dLbls>
          <c:showLegendKey val="0"/>
          <c:showVal val="0"/>
          <c:showCatName val="0"/>
          <c:showSerName val="0"/>
          <c:showPercent val="0"/>
          <c:showBubbleSize val="0"/>
        </c:dLbls>
        <c:marker val="1"/>
        <c:smooth val="0"/>
        <c:axId val="564107680"/>
        <c:axId val="564104728"/>
      </c:lineChart>
      <c:catAx>
        <c:axId val="56411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12928"/>
        <c:crosses val="autoZero"/>
        <c:auto val="1"/>
        <c:lblAlgn val="ctr"/>
        <c:lblOffset val="100"/>
        <c:noMultiLvlLbl val="0"/>
      </c:catAx>
      <c:valAx>
        <c:axId val="56411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12600"/>
        <c:crosses val="autoZero"/>
        <c:crossBetween val="between"/>
      </c:valAx>
      <c:valAx>
        <c:axId val="5641047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07680"/>
        <c:crosses val="max"/>
        <c:crossBetween val="between"/>
      </c:valAx>
      <c:catAx>
        <c:axId val="564107680"/>
        <c:scaling>
          <c:orientation val="minMax"/>
        </c:scaling>
        <c:delete val="1"/>
        <c:axPos val="b"/>
        <c:numFmt formatCode="General" sourceLinked="1"/>
        <c:majorTickMark val="none"/>
        <c:minorTickMark val="none"/>
        <c:tickLblPos val="nextTo"/>
        <c:crossAx val="564104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41039386-2083-4EEE-BA76-AFCA1C7F4A1E}">
          <cx:dataId val="0"/>
          <cx:layoutPr>
            <cx:geography cultureLanguage="en-US" cultureRegion="US" attribution="Powered by Bing">
              <cx:geoCache provider="{E9337A44-BEBE-4D9F-B70C-5C5E7DAFC167}">
                <cx:binary>1Fxpc9tIkv0rDn9eqOtCATUxvRFdAEESlCxZkuXjC4KWZaBwFO7z12+SkmwJTY+10dqNIKcDIxMq
IVGvMvPlUfXv2+Fft+ndtnozZKmu/3U7/Pk2apriX3/8Ud9Gd9m2PsnUbZXX+ffm5DbP/si/f1e3
d398q7a90uEfBGH2x220rZq74e1//xv+WniXn+a320bl+n17V42Xd3WbNvV/uHfw1pvtt0xpV9VN
pW4b/OdbJ0/zavstf/vmTjeqGa/H4u7Pt89+6+2bP+Z/62/PfZOCaE37DcZS+0QI2zQRI2j/wW/f
pLkOH24bGJknJrNsyunjQ99tMxj4ElH2gmy/favu6hreZf//T0c+ExxunL99c5u3utlNWAhz9+fb
D1o1d9/eXDXb5q5++0bVuXP/C06+k/7D1f51/3g+5f/979kXMAGzb56gMp+t3936Gyh/VclW11sQ
79VAYSc2oIIoNsX+Yz8HRZATRgU2TdO+B818fPY9Ni+R6DA2P0fOsPnr8jixSbdft9n2cXpeQV/I
icU5IxyJ+6kHtXiqLzY/sRmilCByD514fPYDNL8X6BfIPA6cA3N6lMCcqbre/VcU6nGCXgccgmzL
flAbAZP/DBxxwk1OwNY9GDv++Ox7cF4o1GGAng2egXQGduoYLVu6rZNXVB7OTjBj5s6q3SsPeY4P
NskJsYRNkQC1uremP9TmN5IcBuWvhzeY4fHX5ijxuIzA671Z1+lWf3ucn3+uNQyfcGITYYLPOeRt
LHxiYttGnD2o1Qybl0p1GKHno2c4Xa6PEif3Lt322+ru9TCi4gSBYeOEPpq255pjmSeM25xR/ADi
jBG8RKLD+PwcOcPGXRwlNu/uvlava9VAf0xiYWpZ/KBVE+LExsgCPnCYrb1EosPY/Bw5w+bdcWLz
V6WmXL+iw6HshAhKiI3ZvWmznqsNxmD7dnYNaMEeO4h+nrmd3wt0GJkfbzID5q8vR6k0N6oKlVav
iYwFToUIZAt2kEdb9gkXYO8Ywff3Z8i8RKLD0PwcOcPm5q+jxMbJtb67bdRt2zwu3lfhBKYFRI1S
88f0P2XSFoRB1Aa9IjNH80JpDkPzbPAMHef6KNE5j9QrZmsYOmEQ9lMmrINaYwMswJ1Nm+AHLve4
JO5p9O+kOQzL/agZHuero8TD2abqe169ti0jJuNc4IewBmzVU2XBGOJObEFkgx7c0HNUXibTYWye
jp0h5BynPfMgxam+bR+n6J/bMmKfmMIEb0Pn6QBIo9kWZQQCzv1nFti8QJLDoPwYOEPEO85czbu8
aqI3zrbKU/Wq7AxSy1RQy4R4f/+ZsTNLnGDbZIQ98GYE95+ys5fLdRim+fgZWu+co7RwZ+o2UuFW
P87VP1cgBuloi1nCsh+8yiwdbZtABpCwBBjA/edvabXfS3QYoZ/vMsPm7DgTA8u7HIj0K9o2Sk44
Ax5m78LL3WemQjY9YYxRi6EHHZqZuBcIdBiZHwNnwCyP0+msIF+j1OupzN7j7xI2j/OOZ5TABNtH
LCY4ZY9Pvadov5fkMCCP42Z4rI5TUdbfttFr8mZ2Qm0BORh22IJhzKAyAK4ISgPP4fitIIfReBg2
A2PtHqVHWafg93NVP87MK3gUdIIBCwZ153uzNfco4PmZzSGQ+ZnufOr5XyLRL4D58S5zbI6Tm13l
LXAzd5vkzSu6FfD4jHLAxwKnvvvM3ArkZE4IhWgG85n5eqk8h9F5PnqG0NWRao/+pravSpvFyY5o
QTR5j83fqpz8BBIzUK8RD7mbGUTr3wt0GJ0fA2fArN8dp1nL+9dUGXKCLMZNix1OaAp6soODY/Rw
f0aS17+R5heQ7EfN8ThODrZ57S4aG8J7BsTYekiWzTiYsIEUIFCUx5raLLz8vTyHMXkcN0Nlc3WU
WrIBv9veJuPrOX8KqX9iUWKzw10AEE4SGzBjjN8buJn9eolEv0Dmx7vMsfl8lNic5q2qX9m5oBMB
1UpkmxApPk1iCgw9adiGWtqD25mh8iJZDsPyZOgMl9PjtGRnW6XvXk9hmHlCIb3MzCeG6ik0XJwQ
DGwN/M9BhfmtOIdheRg2g+TsOEvLZ9tqfN22mV3n7M6OmeK5olgcajBQ2qTiAY1ZyuUlkvwKkMd3
mGNynMz4bFvX29uore+a5jWDS3ICxRZqmhxqk0/1BBqZOAISBkXNez2BqPNpVPlieX4Fz7PXmWN0
pKZMQXW5ft3gkoM5Exg6mB9yknNeBl2Cux5A6NuY4fMSWX6Bzc+hc1yOM3jZdZvmbaUeZ+if52TA
nlFuQUc5e+i4mDVn7prOLQv2ATz2Cc4CmJdI9CtwHt9ljs1xbgg4y3XzqhE/s052RgsLyOM/Fiqf
GjaMoMAMfbXkb9nkF4jyC0we32EOyfVRMuV3d932NWvK0I9JTc7AjD2Ujmc2DGMOCWWobkLdeY8Y
3H/qan4vz2FYHsfNUHl3c5SofBxz2N8UPk7NP7dhjMBuJsEJ/8XGGWjDPAFEoAcdPUQxj8++L768
QKDDuPwYOAPm43EGlu/u+jerbVbUkXrNLmZGT7htcgwdSgft2K7THLpooS3wZ2bguda8UKzDIM3e
agbVu+NsaNq9lH9X1Xfj41J+BTWC8gwFEEx6mApYUC2DTTaw7/GeR4tZLuBlMv0apMf3mSPkH6WV
283G2d2gbl+xoAmNzdAZSy3MHnrOZ9kajPgJRjaAaP/N87xEml9j8/gmc2zOjhabz3mVvKLugAui
gsBGjFnNDLZowNYzxGzgcfvPLN28Wya/E+XXsNyPnINypN5n32/26jVNC1phOAWFoA9W63l2AEwd
7KHZ7RZ4tGqPi+KeG9x3i/1eql9g9Oyd5jgdZ/7mPEmhS+NVd9dCV4xNAaYHfoBmtFoAfQOrhtBj
XVo8x+glEh3G5+fIGTbnx7lV8Ly6C/PX7AGkYNZs2GJGH4oyMPPPQlCCgFnbGNOZv/m9IL8A5OEF
5nBcHqWfubjTuh7TbvuqjeewHcAW0Hf+2B87VxfLOrGpbe8KoPcmb5bwfKlUhxF6PnqG08VfR4nT
fQPK/0GrM6gPgooAwQ+MesbX7B2S0KQJG9LukZol114u12Gs5uNnaF05R4nWNWgVHC1y94q1NmrC
+Q3QSwu7aX+ozFM7B+c7UEZhu8cvQtQXiXQYoydDZ/BcH2eO+vpueNVTUTDwM2ozUJL77MGcHEBO
Dg7eAGv30As9s3a/FedXsOzfYg7Jp6PUmA/NNnqkTP88T7DLghJqgft5KKjNQp799loLegYIn9mz
38lxGIr7UTMkPhxnRvrmrsogx/56YEDPJrJMAv+b+RbYq8khJSo4pAP2HyiLPs2qvUCSw3D8GDhD
5OY4Efm4hXSnDptXpc0QdAIntih0Z+w/s6Ia3tNmsGqwO+05Ki+T5jAwT8fOsPl4nLzs413dvPm5
c/t++b6CAYNd5oyYsLHpF9tnEGzcBPQE+knbnqrOi8X6BU7P32oO1ZEWdVR9m+tavWbwCflmsF0m
hVO37j/Pg09bwAY0OMAGdnD8qCs8g+klIv0Cop9D5/Csj4IB3P7HA/WeKtKz3/zfHiMoIDEDFVEO
urL/zJgAnIECnbYUDkU7HN/Mzvn7tViHUZoNf/Ym/0+HCP76gMEfxy+622a72J/b+OSMwf98d/+6
cJrkbOiD/z5oAO/nbv0NznaE+QZf/+M8yN0feeb5n0Qcfxt1t62bP98aNvRMQU0Otk5Bw44Ju9wh
79OD2YJbAp3AAYUU6nU2vj8M4u0bvUtzwpOh+g1dpBxCqV07CTaB/tW7nSpwi0GD6S6JBOd8Qa5P
2OzHkZkXeTpC0urHjDz8+41us4tc6ab+8+3uWL23b4r7X9y9owm7H6HiiyF4xnvzYAPrL263l+DJ
4ffxf1ljRY2oN/U6wpbhTENV+Hh36Rlt1g26aUuz8nNKCuRMyO4do8xTp959ub+zvxjZ2KWywf3D
l4MR1U9u72/sv9NtlzhDmwbSshppqiL36y7MfRSGUXr/7/sfbVqtSSqapeYBX6UskLrHmW/hTPv7
n/aXViErkW0bj55R0vPYptrHdW0kcv9jH+RiWux/LHdPSVicTQ6mBZG5aVQeL1XrR72xLhkPHTKE
yYLZyY2Z6lKWWTFIk0eymTY9TRZDVrU+1MfTTk5B38uBaLywuN6oCZcyq8vRVaKUMRPES6Jwi4dG
y3EoPlSY9rJJrFvjnDL0ORt59G4ksW9Gg+ElbApWkcEKJ2tZ7RVFet6g7qJnUbJIxz53Rhy0cjQq
V7WVTNuQOlEXokVbxUtEQrUyWeWrcFCbprE80beBi3T0qajoZhzC2GM2xZLl05kVpmpj0Pb9kNZL
xRrTYcuhnCaP9B+SqIu8zCxk2w9Mor7wSMY+Ip5e130zLXggpFIpcTI9WA7OsvdjrRKntnjkMKMw
PVtc2SHuvHgirTNh+5OeiCyKaliYQUzdEYnTsUNI4sw2VmjM4wU0ZxVO3grs9VUWSqOMF02zjHM0
fTCiy76JP6eDXmg1TZKltSwDhN2EdtgTU9u7lmBOHE2l7G0Dy9bqT0loXmVQ7FshVUliq/MkaJln
4dSQcFKrm+K0dokttIwj+4zVxbBiDH83tMFdrYjwy7S4oElVvieJb3aVtRhTo3FGXsgQmoY9O+sr
GY6EuRrj1imM6dISdeVFtV4Yo20sVSo2YWMFcqhUJls6fCaqCJ0kV9gbsF26OuBf+91f4eNZEg+f
dFA2q0J1naT29EUFRHnYnpy9okxXdZpn7kiGC6QLLZUZMjdSPXVYxG7Dho+yo1biphYsmyAu1lpp
shyzalm3Qeo0hPuYJcsqS4VjoP5SoGqQQxnUXl/ahdThuMhq6g1RI1ye2Mkq7OjCbnjlo055ZtWv
J947RcWHU2XYmRu8FyRZm3bnarvrHF6ZV0R1X9PWiN1xyt83DdIOngZptAT0ByOvqMi4jujk4gQt
cFCUDjWIcixVX+qqb91xUE4+JJU0TNONjRoUsVlprmsZtyleDLnpJEWJN0aYXFeI6oUy8AZNq5Kx
b4q0pZMlmbniOTrFTahlzVAkB9WN0qb5V1gdWoZtrxZIcSrBYkauLsdYGkISOgoJq9hVqvrUmW24
YenSKHju46yQQaLZBqNets3Ye7hpsczzQdrm1DqasAhWVrKojXCpJrFKqZJGXldLjlLhwQJ6n1ej
LMbxU92LTFaQBFuMO8FKnTOnpWHjTlFYrzN2nWH+JbGCwsOeMpHbl9kXXgvsaBz1UgSdLanXn1Fq
3bWm1aygqDABHIF24aiH3K2S+mMKy2xl0a52wn4CC9Wm0tBoE4ioX9SZkoU4g4AK4Mmk6JpBClMv
Y5QXy0iI2jXIEC9F1afS6vG3clyHWfUpCVvTwQWNV2BAlikD1YiiTJaRPue7h+Rltpy63lhGFm/c
AJ0hbGQOHSrzokXsW2qCTQ1br1XDxdCp5t2YstHpqipc1+IqGER4U1tmABOkhtWE9bqCNYbakXtT
OhYyIkYpRxWOyy625FRpaYpEuH2HbkkC/8pQuA0Np1IsdIZEuUGlHTtLOzeILscwMJYkAsvZIe4U
pqXcJl2EdQGrMaIjWA/lQL7yhg4I9EAZWg5hmDqDrYkbVqm0wzZzDG2FnqWtfDH15Zo3xHbGIFVS
lX2wiYjsdG9Jsx/5ouvtOzaAeen4mK5GAXperNuxS76kXK+LADyVXWWfTPbdyMrGwYbZOU2q1kGu
Qicvvtu5Jn4SdCujwu0q7NPrIQtiORhVtdRJl7pxGvELM8qcWNdunRjBesJgN9tvRRlOq2CiN2K0
OndIsCGTutdurgVZwKruPAJmqmB4Eabj2rIuYztyKiNoHUgJ1k5vJhqWsNGv9djkMsNZdzrFX6eC
wt+hjbkJYifj5EvXlV9oFVPJcFu7ZUtHByWRIUWsvw6i3w6jV2Qqc1pjOM+6onXhbAs/jsp6Q8U5
snAuR52ka4sEn6sc9Ws7asHLRHgdZNHSNAlzWKMtJ6VTujLSMVhWabTqIWPsiHDKLozCsCUymQwQ
CRaZldfraOStGzWVL4ZNjUEl6cADt4ri9+MQd059U2Vd6BnAQdxiajrZ03E5iGHwA7PMZG2KFY2z
HJawk0y0OtdRj2SeRNdlBr5oIn2wTFFWO4kGo9En382w04usp6kz1qPlxKgl6/pjx4qV6Mazoi3A
0Izjkk/pR+gGNp2ibN2UWTv+or9rwQ1HmFW10FFpuxqcSliP52MyXVe8bryEx+NpZwQSaEPpKEzZ
ZYjVIjYmc5NE0wbs9DvFi9AzaXlTiYIvR8TfGbHX1emwNGp0ruIqcpqunBY0B52oIZZccsYvDcNc
CbNMpM6Jt6Mvfj4GLg+zTYzRO0ubV6A5n5Cdjn5ZFMOySiJfAJ+5vyRAJJI6thcWuSxM2zVYUrpm
1AN96MwB7EBeu3FJZFb2+TqbBPLz3YVG5EsGLt1Ftn02tNpamAkY9SlJ30dFASsvEl+6KMsWRZKv
htCkyyBEA9g6VtpSZeY16rSWUTB+RnYXL3omXMOOzFQWKCOL0NbbQsWt3zJgX11iUGCZWXaJkrjz
xjp2wpiHa1WYq9Ju5GTlpReIb8FYlwsTB7VUAitn6G1bAp9Y9YbxFWx+7QmjPA+bzvTCEkw/Nxh1
eC8iJ+EMfJZIR1mVdu6wMYZlOjotUeMyNuv3WiVukBnpupEVMrvJQTv7Hfd5ISsy5D7RXemVdXVJ
hQICnZA4lVnXNTJQFnV7Cqw6oZc8NkPXgEgQnERR+igKwrWGZ9ZIIz9r8j6TBmjekpv9uUK1a9EU
r5IdtUVaX9MYcwfs/1kv1OBDWN8thzr2Qx6ZXj9E5wPNe39kpHLw2JROFKdklZeF00RW6bM2LT2S
2pe6bqY1VVdjdBNWsXJR2+XOXhwump2FjdaWyJSXdkEpcTm40RAkflwRR3NCfD1GyskMDJxQkNQz
muI6Fgm87QhM2msH42wSibnOWtKD3WMy33H3sIgiicYsWeAY35Wm0SySjEfrkmuntMrY5SUOZBoI
UzaqK12kasuNgrYAx9CWfkRJ6WfBF1YHH+IJyHLNstAFJUHUvswaWq36CN1QwmuvCWUXkdzv6zRw
27HNZGKxZhXjdjF1TeQ1Ff9khzXya231biRYJ6s0nPwc9h8vLDv7kqmqXk6p9iejrX0LeFSTwZIK
9Zeyu8pi+65XYC8ilL/TMTaWOUl9UdIPQ1jIpEyuVWkQpyto57c1TSSN+VYoY5KTGQW+gCO1YBqC
0lV9Adwc1AmH6c0kWgyCMyfMxCfggZEnSHyaa668JEdeSrq7LgmMxaT9IEx6Z0TR92ZIN7jNqV+g
68ImdB02dPTZLohgueFFvDad1C4qp83HDtgoshwt8lLCMjJZGy40Ag6GisJy9ZC8N0qzXJpZt4A9
DuXKQKLygzSvHSB9hVNAeX6dictq5JZf7C59eJta9rieginzSKlvKMU0k2jCYhkl4UoZNHeMMKoc
uzTrJYXAjfUR9ay0+AyMQkgzA2NjMbdpWCXLAk2yyibbDQf9oQRj63HqRsXYbZQqr7o+Spd5a3Ub
wx6ccbLxemxX1pQafq2aLbCHm7TMFahVvTHF4Ig2Zl6WeKiPRh9y+0gmoijdNjKZ347mUpXpsKrN
dlhoq41lkaXEN5LcWlv5R2XwYZGCLb9XatZn70lJtCMGkcp4twpJZZQ+Z3myHFJrlEGYY8/qvlhx
Ccu9yKiTIaNywjY9TYcGTAc3BJgVksswG0C77VgbEBGGq6AhQPhGZa8qEbpZm6klRFZnKuiVP15k
Zto6fQN/zqLhdT6G3GviJtq02cTXzbSjfDHyAx5nnoismxCS6E5kTWDwRlgkZrnheor9Ujs6VfDs
tmCyacd4HQYQM+e1uCkVBr6AaX2/zMcIaQmGJ1kI/tlS5EuUFLnTjcVpTPCGU9ouaDVt0tAEImRi
qYqpcuNpMv0KAaW2zKGSRX9aJmm3jtiXTItakjzr3NL+nrWt4e8vCEXAwAKTvu+zCdboLnZlYf5w
SYv2psvrwesN8+GrkqNM0qgrFvtLwK1K6jRsTxEie5K+mCh+D4609nEZNj5NWrwwmnJr0klIoRR3
BmPoYGGajZvpsvMVZ62fTpGdyoTnqx5SEjxjjRel5eCkRtl5zUcFxsgPJsR8VWbm/U9Jz50wKcFa
gx/SMjHrahFqpKQ22hw4SWS4Tdi3q7pki6avIKxk5YXQYbREvLRWU8ldqxTC73b3fl7236VxmsrQ
GIqF2P1KmWeBz+P4UmNuecOYJz5V7wnLRnhiMN4ySLs4Y2ubfpwn4EBzLt6VRhguI+h39XNhBW5T
kkzqqml8Vtn2giX5px4nDfgGEcs+jxIHK3RXrIqAfi5ayBVkiR1pmVYRLGbbfg+hWOlDCqq4vwQ7
L4kjYLtx2Uz+/oLiblrplri05hmYjRxorBVM/v5iTO9LavD13q39/Jo0QNFBh8bMRD7aXaa2uNYN
E4vEbkt3VGwb1Eno4YD0m8mCRRVPYHwnMMWrMMvX05T0G827LPdaHetFMaQlhOqpJ3S3Dg3DCYjw
wAYg8C4Rh5WTsYv9JTPQV9TmV2Zj1U4j8IdS0BYcZ7BQlZBjEqtNXpmZ7EhTLKua+AOQ0mUdp0vL
KKezCFaew3CoXZpgdopiq5ZpfJOMNPw86Esjlrpt+I59hW5kYbVlXYtknZr1JpiC95GurKuiAGqA
bKeIClB1HZgXgVBgV6P0W1MZy0B0tq+KdnBKNuUuH+JxwZMkdxpgEddtRDemFQYyYRAYDCQPNxX5
MqFsbSei/azruJM5/FfE9GNdxEQyEiA5UJVvElTCZIWJ08d177Q2GtYmM++aNr2OUCZWZotGb6DW
MuohPAuifLiclFpPWm+DLMO3usx9SAp8HElGL6uUh64Za+aSkER+b3cSgqfhXaHKb0jYk6smCC3z
hlmQK4y7TZ+LtdkQ66xDTe6JbBxkZvfiVBVfcZ/STXE+pBm7hAiEuFWe9V6lhMsisIj5OBXrmEDk
GxY4c6aw7RZhCHxi5Jp4VW+1S4hu3arU5SoJquq0D4bgNGTxpdlvxyFKvhA2yAY1fBEP9BpKvFv7
Yxpi8Q68YuhWjYmvI9OQWSPIeig0BM6RHk+bdKq9yRDm0hprcRrlCZNx3WCnyqgrwsxadtHgF4WJ
3a5IxqVFv1eRntbcjPvlBHQEAhDbWKR1cJ1PI7BYBAQjtthwVtb1uKAN79zI7r+mhqrPTV1/jHKb
ORHeOVwDQQpVhJYLWUvggTsnbACj9EeVZKsQ1V5AW+wEAveO2Jn/pOOTb1dt4+VGfL3/CrjQ6F+U
qWghrwWXcWw7P+5pKVMyIbfdZWm7Xf622V2M3HZFbYLyidqj45Q4OYYFmGKUezELPyQ7y111ol+F
NPKMvNO+2F1GUl1AVN/ff0X2SdeC8A/NUIYesbrC31/Q7iebl17elKmjdh6njC5qlY/r/X0Knt6v
ITxLpY6AK2RoKBxOaiDXfApyPw2Bx+0vZKjdMYDli1BXy5ZHVSZNyCD4e9IT1PDS+59SHKdeovHN
PtLJIayxsggvhwHr1QALhWP8DZd2tCxUts46LlYGL8SGhLWT5x0kDAWkVQJMIN0y6nhVhABeN6Qc
WK5oV/B6kBRpl6AwWvIgAvthXAw4oU4XNNidIF8g2cDvunHAm5HZG9uOMaT/piKVfbtI88sojP0I
950Pf72VcZBc84nGELxA9liRLJY0wIlb5OV5XMKzupJhuJgXIQmDRRfw2jHHPjiD1Vq46ZiDicyJ
Gy2MRC0qe4rO7WZR9Lpb5rTchHaaOzYk2SF91Lui2Jma8KKl1kXcsWTRJqGbloSsrdi6TML4OyS1
kiXgnQyDV0SoWqSTipyx6D4kcbaCmC1cjHabSChrGLICCGRljMlCjZos7BqPXhV/SBW9a0etIThK
ctmH0Rbi+PM2HJaJSCDTUweNV4nYIZBcBPPYeUMJLtqqh0ACSgmmK2GgWEJ2sVtQMxgka4feF7B5
E3Klo3YLBZNtTWXmWnUiZENV61FTst4+TRjibjtZX3Ui1o1IT7Ny7KGkAa8vpo9mb/lxsijJkJyX
IoUcHWyDc2EPVylR7haQ5HXhyUBuEg6j250Nm6ZNO+JkabXT1YCDRAJ5jRexgux1TUOZlrQ4JUkG
qU0jxuf5iN2MGLBAbXVKYXLgzAkw5Zz0HpQzZJiI8oxDrjQ14rsBQU63F+XpAPUAh1bZF9ULc0Wy
YJQoTd2pmd7h2tiM1KaybIwrSPRfLcoA6i8F/tTVkPbd0VjdbxFE1zImqL7MJvUpBFZ0WRfw2nUZ
Q/a8ySDhDHRQpeEVBAIxPWvGrIeseHRVT4XhsAA83mSaji6ya07CMws4cVc30dmwA7ocWXlqxc6Q
h1wyTm6t0p48q7nRIuUyzawPUPq5MVmNF1HL2NJq0rPeglSI4EECxK94V4Z2AIUFIwOXgWOI56x1
HWGy0gE+S2PwZtpIAqdFnl0NH9tYWWsDj9e2nXqYj8ItwGaBV6tOy850h7HtVwkdGkjm48JrceRE
RhysUpNfEgIFAdWJYIHCfjFhfsYhFVfXCMomWVH5Wd1LnaXB+yQ4a0ejlROp8AJB1QQFfeeOnGl3
NEpIBPTmwjCTzkG4cVgIpZ4MNqy4hN4ZovlGSfSO6LxwQiNPgRh/DqOLqA2D9Rh2ErKGoURADyQk
TiCBZVqQPOajA88+xRklDq77hZX1SgKRLmGyEBiVwLeN6otZse/DrYajSmUa6jNjROZpFkYfdXwL
kWoEybsmWTQJrO4mdREnELIVF6OiVE4CslbM8IasLq5rBgvEmq5K2AYA8RJ1Wcj0plVfoLgImtbz
wJn4pxj3PaQHqNfUI5VxElZum3K/SLiLinz0uh5SAizCGlwXxW4AaZaqhFfJYrcin/I47tw4oR9Y
Q74qqotF2aNURlN+ozNIlf8Pe1+2HDeubPtFjOAM8uU+kDWqqiRZsi1bLwy3vZvgCM4E8fVnIUst
Smqf7n3eb4QCgRwAVqlIIJG5MmmNWRFlFj91Yyd2g5QwleFNrBfrs4I7vFt2aYJnrhndz0kWdoeE
TedKFJ8Ld3TjMFf1xp9g/FRhsOP5wrFQ1D9SS0ZT4/nwSHUqdhA5ia32gcExMsPq6Qdn3vl1KaIM
G5aL8FDWHFQtpk3AjAfTTIZH7tpPYgm/10Uj4XXj4X7Akt5z/9ZOsj/T3M3jZU6dKGhqfUDLETOq
sRtxWFB52pdRH1QTnn7YHv3Cb/oSMYWtXRjHcYbfOFxya+s7IosN4XXRbIVphI0tj8rM+KM3+r2X
JJvG6tNdjhd6bZm03G3QuVnEpj3sj5942De8M/Ez1tKHW8HG4ZobMbPvnOo0WXjS2vxLi/NZ5HeN
2AsTwYo+tb6ycsj2ODMfVdCc09o7upnUDrxCbFzRnYtQDfu53MGmuevtYNuVnR+bDu8xzUXhdId/
RPHYNs6fdqcOiKzh87P5+8wGFiU8HI9VW17456LAuXE++V6NCFDr498QYoqJN+0lMeaoN8pnsyhg
rGTDE4IIXtw69l0O5+AxF8ap9YYsctUUxI4LC6Qc7iTnIsIGX8VFJdhObRsvE1Hj2sYGT33XcT8e
WO1sZe0gMtiK3VSGP4dE4D+jGv+S5uo46Qeqh48oMbomCruItQ2OA16DRwT7RO/D1Vtjv4w8O7Wi
XuIMuow9zkAm2yJJYzPXybjFsRx3YR2PJXuGd/NnK+pu52ZNJOcjQ6n6z5lgCAeVDGcIGImp8zNb
hlOxCPOItWajZHX0TcSIQpZug19sb9WVGZc1Y5GRa5fRBB/7nEfcNO9KO/+BCFu7y4ZhieC99zau
kT92ovAjjxUP04JbzJQI2NV4pDeDWupt2dRFVNTFuPF7+dll4qaqunwXtFJuJEcEkjfmpsKrL/F0
cSyqLBA7b4myIYgV4kY3acd2JUu6yF1gV5ow11tZHWD9fmtLD7em7edRO1mXDAHOuax/uD9zr3Ru
7Wb6bqBwRtR5wj16LY/VzPwtIAl+xOtebD0Z+NEY9H9ijWFxa7IgruV0GlJEFyTWjL01wfPK1bgN
qvAPARcVUwgF53MHb09wi1iuv7O061BMriiD/TC5fJ9oG3dtmDaDczv/G29VMZQ1lBGOY2nc1r0V
Z14hburBSUsETNHNTAFEAbwIbYwQThMvVQURdjZx45QBNsRVv0tsxL+r8ktDw0nnTfc6nVYX2png
23g8LD1F4Ix3lrIUonj6grqhsSt5/RDr9d5M/UH9er1lbsxtaiks1Uk+xzRw1t6cVE8+ezmQDXRp
y+fWoVLmGFWp/cVUTrZnqVnv3HT4CafYchiHpti3IhCHGtb1tsn9n/5SHKbpKWsFdkMni/nCxS1j
3U3Z1t9zNS/PvMQyzRk7B/boHQxbwWOlTyXhHMIa+tit26q/aQMccIZxfE70UQX200uTBz4QIUQD
dRBaW+pyO2wR5tFavcnym8qDv3dyj6I6fZTTfKyGx/o6S6mvRkrU+Hb+10xXpqtgW/oCljP24FVv
/VjXuVb6dzq/47nGEBxZv2+1A93rl/ZmhqsxYu7ibIjk+j7tX6XUIx5JiaSGJljJ34393VTVKGbY
bfgtOh0cQaANfiXEDVJ8W9zgmv4t02k6nDlWudCDsnUQ0ST2W5x+xuA469BBN+KWRrwa3USw5aVL
Imq8bAMXmXFch3+4BJGOOTvR23fPvsMu/RTN0mUpf3nj7yv5/z6LCn/0MtqVqV8YvFIoeX990/A/
aqH8us5K7T8qaRTa61zra2818uv1HbgfsGTXdxP/L0CzfxT+dyg0hpTBfwKhfXyRsEZ1Xce8QNAs
E6VVXdTv1gBQC3UjkffxAkHThW9MeAQBP9O499DElV4gaHgrm0aE+RiJVJ3ANoGv/guC5qNKCBC/
AcodAb+GSf4vEDR8jPcINP3C0UDXSUamg+PBOvuAQDMr7GSJoYwTfI9VzFIEexC5wcP22rvyGokb
Pl8yfZSmPmn9TSYTmFPdsgAfpGdZ5yOSGmFpL34A7wUCEfdDMbpq288IWU5s2NV6bS96juNe3/cy
rtIggw9d7xl6KaYGOA+Ir0pdnRcqJjZple9V30y36qwzUU8aCE934/x9GnkercIPV51dvQGsYup9
0Ll+st5gJs4tMtusOrXVP8FjG26Ncjg2rJv2fVJ3N7WCP8h0/cKM5yLBnkpcapjfv6MLWLc3JFGw
RYFsgCtcjyZWOSHGZ32m/qpIJDWr5lVdD3xzgd+JP/DSWgS7vvAv3EzhADKb4zoT9ZyQXZjZ+juu
gYXSKVoVU5ca2N7iZiVtmUCMMNgLc3RMH4epnl1/yvVX/PCjElnT7x+ktsLJkTXR4DcA6XQuvOUw
5dqb3A14JCRDYJ+nuGvpJhRVAzyGBSAlKRKPetdxdEvbnuEgqmHd0n26EI/ElWWdWocD16UvUs5+
EI/Z4GNT0Ndc9ezZvfeBiduRYL35ibxOqj+gA8SUZdzOOq7uZraPR0p3qclmazqOqAapI+9L2tmI
Yvf+gGcCTW3LAYdp9PDWc2DkdJSPgi9MlLw7UHdYBoCBECixeFVvhqCWEcWvqRl7OSIYM3cbQBuz
A0KI8D0iuJ3p5hrmLpK9XXfmnoLqiYZnXaPLK+10wtkCb/Pd1lBVanwdqqCeU5rAsOqGyFItT2pp
gu01mJHmcRPW7kGSNQWHKx6pIOMTEFHsYHpeBSMug8XFhqCAvfjaRfxFegsej0W2mwKWaxHxPKlu
KuoGGpg6t3I6etW9n4beDubxhb5OrUJcgroB4Acl/BHVHIsQcJvaZnZ1Z7A0ZnnuH3J3Cc3t+vGZ
lbON3eJw7et7t9EYg0EDWYmkBueVF7Ko2kvQ8wCxD4APBtYgoGQrt9AHC/yPKh3hUkv/if4La3CH
rmaOMBklHPa51cmbRSMLcA5PYfAv7VbODKBG8sKlWYuuB1/EpilqGG+FzW4C1bK4yRojWuAlh99W
fyTXUhl8AjnuUIGUw5g+FP0mLkKjY9LbB2LRL7T+VslONXAul+QvLcrqa9PX6e5KljogteBMGXca
U9CbAKNkwE5QBDNh3tdQu55nVx3zVkx7Ct2v0U3Xsre2W5YHcrFfo9tkrcoGhir52Ftu9FvLGX8F
iN4BaKJNOqcw2jLqdJdohFQfraBodp52XBuTUwP2o7uJNsSoFwCBh5spPZPb2qproD6GVL44tAPt
1U47ALD8GYAJL0y/mRotveiGeisZqLDZuor/SaxxTL8Hk/S3XIy4JZjB+pugrJKdk6rLqEN7xOLp
YO8zxDVlETw1bon1nkL5+ssGZE+vtDQzGdnSaACm+usbXr8mvAS467S12wyWfTSrc1rgC67fkkj6
vo02LN0JZ5agSwCFtYAXc6cspm9OX5cZE25Dj1piaECKz2b7kGv3/igZ1nMbvtk39yvdHaLow42D
g0vk9HrzX8OR4WjsK+5Y+5XlutVty/HkUXieAvVrk6oSXlovUzH9KiJo510LpHVOByt9KnT1tk0k
kJI4OhKNWmgp3MBAJoVkEIxGW99QYwZwwsA9Me1K1JiO/Qk+wgaRww3T97wvk/mmYgjd5dU0x11T
yxviJfXyzMSQ73DCyk/U+GUBDKcAxHlGrHLjIE4dUZBGpjipUY8FKW7SuujksWOP1rwEEasDPxat
6m+aqpK4HcwW5yPdTFLiBGTKCt47fUYGDOkliHSl3XZIgAPheLxTa+PTMYF+fsL/UKOWAEYWnOdB
ZLehF6eKWSq+Bmz0/TwYJgI2CPeGgwBUQf/7KFpDvZUEzsbaAgIIV4AFZ9eirBtq0tR68ib48JSO
JJl66aSGZVhPVx6RQtUh/O5aQjokXkniOTli7Pbin4hysUMXEeldu8R9M8+1GyCE5g9Y9/xlMnZd
357tGkdMueAca/fSO5r9J2EjVDeOAKm4CPFsJkTYY+EBTTLXVbGxG8BASm1KDtqQ6uExxG2jmdcu
ybGo3CWVyuHV7/xI533hHI9NpksNfErqEpOaRoupZ8Bqxqahb7d1DJHTJ2f0suskJCIuTbT4es8q
bDVFTe83ME00nelJ1pl4kreRnXn1rA2U9CoWZM+QJicjV4/JdY/IoprxI6w0Ka7kVVyR3UyaNKik
J2adk/RX8ir+cLV8HeOFudgPY3P9BDTuzae8Kl7nYG2XRGkS2HFXYNMXUm96/YxNj+jEdqdNmgz9
lUeCUUupR40KsGWSMvXWsUSOquU3pRcR4aYMGyt1Tc9XKiZlZHCAS90rd51nvRR2RDNOyxIutdfr
rZen3qr8ZsZ1rg8f8cOQVU9mWCmC7GDrh9XSIVhq1GvvA+ksVRgjzOZFJLD1hoY4mXjTuF7VbRNv
+UV8c0RGSAR06luVDyQp/q88AQQKkloKMyI9h+yF9Zo07nqV38rHyUsQWmvdl0/8+kXps9O36GmR
ou71W2kdEneOjjevX3XV8azUO07tIWxm5zDDd0j/QWronzcbA35yZs3Vzih84DmQszCV47QBGBZG
HmAaFw6AwI6Smii9iZHJR/TaXJldDbxj2LY2NiZtF65yR5tQ1ylpEqJJfGUSbS6l3Fq1QhoMMyIO
YHfczKaBgyzgRQNCw5FpeMO27eBdD7o83bpe56ht2zDgWBzDuzpDXemq+dFCcJ0tbX+YdNrAaHUm
1is8S662JUeyJSkzzOYc3z/o4B9egBDYJmPo3oQaJkU9TlgpzXOzie1x1D+sLq2QrKq89psYVcS6
eCnTzIyNk2Vj/a/I4pME9KxLmFyZBtqluiGmb/RGPNk9sKTMerB52O1KM5VmnPHgxtQou0mjoaRu
Rlc0x2xIoi5thptcn1WoV039Mc9hM3QaaYusFfNm1nClvnMAmRfeH+5oAmVMUOPXhnj+3A8bwBsX
/K975H2odt6K3jGwUSiOeK6P1Ik2/6Y00Kqi7RgQSlhnuumVNx2FeDKxBOM31nbW6vqj3uonLJsU
yQJTUsdZ5c8318YGPL5XwS6htXGglVlp9wN5hnPqEtess9vFzcPdMnOgupH0h7NGhu+bdsvhozK5
kWkYSajn8ajROE0kKQ5vmuo9SVLiZS3A/kYovU2tcXVJuEwArbmASjp8jom3Cqgn9b8KQMowKrQ1
T78v9dZm0vcA/ebEI3KwtNNnpa89NX7iahl3xfW0oCckAQ2mcVnKbgfftXaIcFcA42J3BXQTsN5X
0qAtktNhr9fyFoUJkVL4qoqSBzoVYQnjN0ol/O1ZNmw5ILn7UImkPyA2Pd0EBKe3GZCFwkL+YOFn
QGo1E+K3jInN5DTjmZqxnWM2jMGBmbLHpqC97NSMiBXDiHCDzWSOzXUBb6cFm8u6hlWWKbfNNGbR
WAfLTem0wJbDX+tooATAO/PNSo7KRRbPSlOPdEibyCYxy8P/d9ZS5vE1Zfjn26Twv+pOaMer7br/
5Kv9kGe9Jg3TuBd/rQ/3KkOxKySqhTbuNrhLr+5aC5VI4B5lIfyudmiHOpf4xVuLyr9wnTJUl4d7
Vyctv7hqLbxkA9WWkDRu2Qz1z232f3HVourGO1et6weY3cTK4dgMpR6BRoD8TbJwaeXYtObC+0/r
iItXm8C8t6W9abgKEffz7S+z29qbSnXhnqQmMjSvUrurnau0LIsX6e/G0lSk/LuxVvgj0wl96dQA
3aSboCxbpGm+0qFc2hPTzQdenqrmL0WjP/v1IA+pqzrgBf9qyiZ8S2ZuZZxEcQAi13lKm7I6Iy87
BagRZLvU5naeOdvbMEKebDb8KuphvsM5P7I43wqGWG2hg2oe0h/rwQqfplTCN5MP2JhMptwNvBrJ
CW7q5EQ9gNCSU52kPgArWkJ0kVjOzTTlUbGY2MAZ0EEDrJd0E8zKOsnSYu0Ob4K0TkRzf7wzRGL+
0RRZfliwEp9zxcUZWGdx5gmyd7Gnu/EHAZHU+FknzkVTGEAI6G5zAMCvOJOslNLYplzmQGAuOOs7
KrjN+27apU0S3HLdU1LKqAs9gKmsPbbH/ivOo8b9UAIoXxgI+mMlFLeTbhKA7W8T1i6R1+AgMgxz
ijwPt/KrDbLcwr0zDLdWCgxU2hjuo4WXa27tKUl3HfINH3nazJe06b+0VYV8Z45UnIeiyHF24zHz
vf4B7pHhAd9jOtRZhmO/5lGjnxVAwvP0SKSv7PThnwbRRKU3HeBvFMcZuTUtkrzG5TQHxduGeI3N
5BsB8WBIf3n5zQPndsmngwvM613nAH+VJIa3710fuFLX54+yXwD0m3u5ye152LfF4Jwsyx5vGjZP
h8Bqs1tP5v62DpR4sGXgxJ5R8KeiZHU0y3A6NXVrboQtyzif+/wr9crXXj8b2ZW39pA9BBcM0g23
FjKKYgs5YvsQGTc8JhooQm+PdJT0MFnLuJkUUDtGP/NHJov6oDrYybDAgoemn7poMqr8F5fzdmh5
9TwkwMJx18guQP4CkusU7iYZlmQnRteLqiYBLMMxAbbDTS92AHmJWwpHm6wTt4tuWobTiAy7ZkeC
Lli4hecGEoMPXhS0zU9A1S5tUj7beTVzOHVb40aTdT1hwxVMGdgRxTMeT3yhV7Kr3e5Tr46Wo6oT
XC2AxbqFa53yugQacsB7QrfOrICa0MyrPO+tP/ym4gdWedlWcMOPx8nIgz2gO0gMkhck8zq3lQzj
IGel+jqV2MLNNkP2GpJLNUrBQ8ogQvjLfag8eW2Ax8CI7C0nlQFyFDu1T1yoylLG0rWXfcnS7JNI
hB3ZS1f9zOb0IPNRPiH9AFl97R7mT3KiBqtecvL0OkJkRYvJSuMHvEsUUM6ss/LzgHjNhXcu22C7
Ud/SxDz7ve3/4pl6dJWXPVVBOG9NpPCfheqqS4YA3lV1qtU5dyvx9GYr/E0tCstCSPFNKQrUxjBD
2w3xXghdlBMbjd593uwuzKqykfs8+A/spvKYUUaZrU8glKINaA8cptT9SH9UfUP/rftxbK8xz8Yg
3a3rKPPL2KYPrbcgtTXL8i8IvSdVX8UJUim3QNM4t9RYvnKxhlXFuS6HK7+yBXcikgZ6BPJ5ky3p
rcNeR6x8z1YadfbfXaOtu0tbz/XjEnQITk5i/pTZgL0nPs83nj80P9Jiukmlk36tQiM7ukFS7dIu
aH4An5OlxY++EsiOy0RwgNOx/2oYQEDnOEio4VGmqr6HNew9VHy8pAsbvy2exw8KL1bbWrBVvyG5
sYqqrud3ldenhy5lVmx1FlLMu4U/A/QDoKNpyvMEo/SxKtp7pvl9IPnWrFRybOFzelKjGRN/DHO2
W4bc3idVwZ+t4W5eJPuWLLVxmMbO3RI7BThkyJvsSxoGw2lwFRIw5zR7dux88y93X4BSYu/vPryd
ByseIuUOLBzciu/vPpU7Qe+bfvYrh6+vyGJsXblZqGfXVH48LzZsBuTKPIwqwFYulmfk/ftIcBv6
swKMErhu42nBA7uzZqTDLmVSnDvHLM4An770iIeKCvdFrdLDBz7pytGXfUR6qzj32/vO6fAf/810
xDP7fN/w8RPzXLGV4zifzaHyzkUX5NtKqPTb4Od3TD/cXuLdt75rPpGqzd0X1UnZb1QFK9kvYTj3
eVNZT36yiK3VWBxBAiQo8shwDdXU98E4H/FI7maAJ1PtZd6ZpVukqL3AX3rvpR/1DJntZCEw4r2e
AJIcKXYAgwZ1aJ6NRb1twsY65o7fHT/wV90iacwzkb4nzgOy6w9ZgSSIaFVZxxLPE/WdPSMjkIaS
kPgfh1Wh+WAU9ryRotglKFzwGZtnHluB1X3zF+AcAb6b/4DT4aKKFP71vBhQOcXAQa0CrHDwwu7B
yqouNrz6i5XL/M4G1vPLK6XC1PmCbMcv9lTldwCROiQjysZOtWr+V+OUvsLrLOv1EMS7Xv1Vtl5P
y1bq9ZN5dcmORZMhX8HK+AXJM24sPVtsKuamF+JRb22QcAtBWrqxb8kXvd8pI684uZ49gcxBIaff
7CO6ONLbBxlnJ7wfDS+utT1UOwoc9uFBbsZFMNy9wS8jLS0gNz2rRexPnz+EtS9H2/hMRFGg6kBj
fG4QLHvMlh9TxU5Jn6cX3+9gT7ySOB7DnshRB4KkYca6T2G6oNCOcfBUa58dt0wPfWPaZ0/3HM2j
HvFWqWhQqGLVo96czQ/w4WXnGajamLm23A1t198VKn1pSIBaORLHib94pAInBuwaLWi8UnrIWcc4
SzNpGtImxbBA1ZN/Xi0Z6pF9/B87eMN8CEQRXuKEg+X7xVLyzLA5Kkf9ynLzcYDj61OAEPalR2EL
FEzAqgmz6+dYO8EnmJfZpX3lB+D3r/xJZQiFt/ZC+sBLhG/0ie+k7GeZ/ECK3kOIxKwxwgJqnZPX
leHa0zxTIe0/R3JnBHwykJH0HJOYGnqiqUeKsEDcyHdczEjM6+SBBd9bC3TLxhA4eLQlMlbqKaxP
rT54VMIx99x0MkBpQZp1UH4akNRAlNAsJ0EKeCYrccq8Z0D14yBZvFPZDv3dbM/Iwkca188WP1Ge
+PK5wlFku2r43q/EQz2swD8yB3njg+XjxlvpxvkXi8v/+6/IcDjUJcBcL7Bxpn//K6YIwhmm5M4v
rx7SuEd61hmO/ZfG7zP8F4lGijaswyZF7lqGwl5ahVhtjcerzFA/SGWee2tkhXtbIHCcI3x8cZfR
vbV1Q/wsd8ttuFgo//FeQFKdWz10drYdxtAYjkJlrLw1xZRvkBP1rZWZdfSE198BPNLfObqn+cL1
l8NVt8jd4s4di9PkTvYXZYvwnrHs1M2N88UpluBey1oA3VZZrynXnT8LUS5bYRvtsZ+b/ES9fF5e
euVrb5WuvXRm+amwUQjon5+w4G+rmGf7eNmJF/geSip4zocnbPAzM1+KOsG7peuNZTEfKdzIejop
EwcX3wqqE5GtlyDdpMsVQhAIx0Qk/qCIOjDw+V/VSUnqOUhzVacpiaQpg8YDbN2pdlk+LLeZq4um
DUk53jYn4qjZWW4LYrMmTwCkQ3UdJE6iRMgqhx9rRKW3stgrK1tur+KXWSycq6Ouq7ytSLdNF4wD
zpBjd7ZylBpCqBVdapBfkJyqdEuECYDS+Y3yqrZoCTeD8GSUW2RZYDpiXbtAGmFhZU4CL3opLn1d
o4gNrJiIwRtxIR41yK8FIoK6wczOjbl0R58P/IW3KvJweJmBeGHjhXj70mspwd9sYwBb/m2NBTIS
lVs8vDJaF7833z+dnPGkzBez+1UMterdLWvCXccX41IG7X2DnPYjUVcWsxIUUKjHZZMCChqXV1pr
kzwvsgXRju641IFxcSruTfslFG+mIQHpZj4qnaEOCeqWNF0e50IZ3z27fhBNZ6URPGTLgLhxlzr3
0q7bZ6Dr07gcavPR5AoFFYSRXNrGzI9I3GmPgc+dSwGraWvNefeI8AIybXqePusZecEA5evOLkpa
PARImdujoJwTDSiJ9RMFgfetnJdv2VQlW4XMlBtkwiT3pIFY+nxb5nmOUiF6vdLrk0So5sxo0Zpb
1JTykAuwWyWrorDHcuOgyE9cz07/KZQCmXySP7ptyB/tGfnsWRj0O+K9aiDxs9hYMnlotQPBU7ze
2UmSbXpNEi8rWbVrQxj/jFwO6Std46j+iRSJZ4TIL1JWjoIyWrDOVZHnAqXGIqT+AWDX8m0L9Nwt
kifhENE9wMXEbePV3gm1DrYf+KRBQj2SVNdBnh7Z6ZGv05IG8UnNzuR1WmJ9GP5+2j4U/2K0oRrm
x7sduAkURdPnf9ygTvDhbk9DlXthMxh/FKhAMcB3geyfDqXzLDHKDe0R614STKG8DZ6JkdUNVGlP
WSqEQgqlXvSJRyNVpuTt9BM3kp5V71LXud7Pf71olrM/GZa8Agl1nyrdTOyBm7qUA1l+usERfOWk
QVXcN/nZHW3UGsLdUAyl9xgaU7rpXeHuU1S0eayVn5/81m4jkkpLeo96gJvgNiAWPK4YgEprZd/X
e7JQjRDZP9ghxIHItEKhKbu0xMHUxiwAyi9S8ryvUvK8k9TUyh/GoiZf/QVp9tVRNfLPBCn999zk
9bUx0umXagrrSCwSjgHqeeR292dl9fV9aQLyKvH+LnwT1Gcfd7mTbiZt1eRTX8SLvXh37WKOJ9Yj
G8vrk/S5R1nRLuHON6WSTZq2Yp/IkW+wtvDHCZDWR6uQ2zAdgJPRLJlJASOr4Rvku2CJG2d7Gw5j
veMGEEOeJcK71g2DOxQaC+8aL00jeFPK4yqQReheWkOhiALUVj5NMg719EYAX6GKHNOAsZElrjpN
XQvvRgGbPG/EvWn4P4eFyW/LJGqUk/RQ9Ktplm/JKO78MZgfCs7/5Tlg78uxugxeMdN1UTbMYgjb
OP4HH9g4J0Fntkr+ITt4+k1UK0S5FN+V3gV22ifhVchlYoP7pzPx8KRyc3qE27Y/FEgrjYmkZmo+
o/pL+0CEneG+wbuJAa7U+sjR8pBF530iakzq6XHKkj+Lsh1P9mQ0t/Ctulc/17IYWzHPQOZr19fV
V1UGId/xqSxQ1+cvPYe8WOGYbIEW2xglgugwwqoQ552iKc0N2V1AvL4lwyWsNoCp7hD28i5OKR7J
uU9NU1T36dQ1t0Ql+Am2JQrpbq/RgLzzV32BPNZ4gjV646LGw4Z6lS+Dz+2CehDaT0N8dykAVBiS
4PMQNB/5zmxiN8yzLp4tM03+xZKzPB0Vg8mIWrw6Jqh/U5/pV6fhTUOu48K/+X4jD1q7HxYkJf7R
A1GHYgBJdxyq8TaXS7FEsubyAqSfvFAP5Vz6o9/1tzhr9N4NKWuympN8iULnoURG4iUUKADZhCEH
FG+uLixXKFxVV/IRdlQYdVlW/WCVPBVj02N/LQEXnAr7F1tQBrM2vVsbPsELnPg1PFzAX7s4um1a
hRJukV8u9X2NCHjI1H6sEjvik11k/7Fr1FFF2S9U4dCG1tr4POvPgW5W3lQ3kWkBhYg3jSDzC7v7
8CAm/1gn3aGypfPk5Fxslsb1jl5pOE+DH5xRtaV5GFHz9iEfkhOWwOJrw+4YU8UZH6U4U4+aQHUL
KoVOw0n0SAAmXoeiDVvbTs399UiHwNPnsumT/XoIpHPjStKhj86Er7rEIg3faIB1moZj36TLaW3U
1CynqqwOVTXYB8dJmzZapVeacQSs/EQdUQ3EvUPVlM1YA5rtaIpYA3adkznIC1FYY174kzCz3ZKb
qHDxyiMVxHCerXHp9zN8vN0fuWPW23mQ/tGpfRy/miX9Xjm1E8N3uZzEUtVPVocET80XSSKOC89z
5L6m/LsjgF6pAAy5c6va/2S5wxdf8z0c3ndFKJN9bTAUlLQXruYoaaW1nCZkjT/WSG7+guot5HhC
tj8R5D9yecC1hIhSq6WoQ6n9WqSWZrs2D/n2n21jx3yfM6QfKayNzPaRM8SAqPP1I/cmVCCduQaK
Xzl/VEhKPeK938GZGiNQ+a5dygEJen/xXD4sU2TDEX7VqcvSPOPJ8141SPcDSfqeLvNRVvhKrEUS
uaGWG2TQwDGqm8UzY7ziWt6uLOA9TBTBs+tDawv3qsYdv9j5Zh/ExHPmwtp4bdjuUCxHxo3sq6Ml
2/Bz6xsmssgbRHQ12Si3OxRDwGF1gsyXGvFA0QwRkcA5WXeT6V6IQuFI8Tn1rgOJU/nTIclzdp+G
2c/crOpT5cPpPLoos0EhsEXbnx94puYV7/VWnuEhcn2NtX0YN6Iwx8mbbaBujfT7WFTF136ajK1l
c2wpqM968ZU5bUqvML+bKj2a1uj/eq9aMOw+rlb12mnaZFLO+wCoZEReJn4b6KY14c5F+TCk9JT8
1kdpTzMiKdFzIG9xCnCPBvJVzIh44eTx284ohtjhyKh+Mw4F+ti+DIADaDkqxzpqeEYBFvNr7sNM
cys4bojsmhk1LQpeb4ns7TLbOgHqhV6VywTVCcqpQw0WjE2N9hvz+Ih6uZ31lReonOd4/xkTFO52
Pcd7XLw2uzS+9Y12MWIhNnfC8Sa7YyjZBYS9++AuAnFOssct5PdGjQWP4Gqor1Y5SQHOBqZAW/ar
wEhMcZRWFgCXl2D10TXfbtrMPXKJQmo5CkwgGolarbpJ8QprBAzRU6IQWO3CzcqiHqmRBpHUmAND
TavE6veIumeojzAGezthzlYgQfqbLwSy0NWiLsWcJqhVe8fZhLqjiZecVIK6METaIaDuDKXdjkSK
oT5NgEM+5F3+Pen9H4W1sA1qc8mbEK/Q/DLw8tSV0/JM/Ezzbdf8LZ9h7blB8UEVUThU+iEK1GiS
YqIUDSXB/1D2ZcuR4ly3T0QE83Cb8zw6PdQNUS67AAmBAAkBT/8vlNWV1e4+/cW5aIItiSy3nWjY
ew2PsumjDeoaKz6Ya6MxnX1sptAesIFQ1eHjEo29v4ZAPcWr3GwUZnWwihsAaOjburLJfoDqL6+c
PYlINU86t5g7gxPuO5zCJhAWqd5wbgRzMPXjbYv88o1Dvt3qsurNpYa7JHYuFs1g8rfKdvcZVvZr
CFms++PDOOzL40waUCVAO7ZK7tzLyC6rQshI/IY/ONAGmxAWOCDeARKBnYB1bAYLfwdEfRGIqTdg
lxjKhB4Decu6OAghjIZtQopi4wzayfW8JShg6TYYlaOCEdwiWf5tWOG9UoWTzyTlRnR2+8uA5F45
taLCmFHbgcS4I9OrGVXx2FmN2Ie49Y//vUJY3pgf+3PTBRN7mDtGPlisnu/hVPn3FSJgBjCJRcu/
8dhtpwz7ry30zYt64mQA6k/u937seds2ACXPTn136umu+wDddb/UHl8SBcAzip/VsmVFfi8njNpB
yxDfzbk+ckGigi9Lo8nn+kAGFZNfvQRidecIr6rGL2g8g76TjbzVgczWj/YHFEL91anH9yPy4TEs
MhVEUJtLaReToaAZ9Jm6edCy4dW2crxTGTOQ4aj710hBmB1kkPRAoROjhxlAMu9ZB4lSveHB7sJc
xB4IGo8M+WMn9CXb/hj8ZTv1JXx8Mtap7J5hf3yo3bU74ZDwGHXioOuSLFNny6Dqxa29au6SXOyA
p452RtJD2sog7LVx6gOINv13qRPE8KFKLjHW0onFRXUEOr27KtvcYNXuX53GY6umr1H1GUM9zAaU
acetFlqJMajByAey0+O7nPTs1vLO3Ny/zI4PiwCH4Yyrh+iLGL/4oM/fpCrNzaP9MVZ/5v2lMbzy
/nmk7LMpQMI15MxyekEm2pp1UKSe88gjF32xWfZtYG6/1VGsrPAU01cd6GfSILbXjoCa5qPty+d0
BYT2//sFAv/7Hy8QPIHgTAeQEZxr/3FqoR1tGKQA+TeR2myDLHS6z90o2XdND+kWHD4gfwD1Okhf
o/HfunWH4N5b07h8qw+aIjpKP2kvOqB1DVuGGFJsOjQ6ae3NuLvcD7mUmp9VGSS7tg69VW952TTu
Ok/NSCRH3V9ezhTUaFcVkS8Zjj7zMksB4BmG6Oi5ygqQLXdeQHgjG93mj+kC0huoE8XVUkdD78oR
awdsk2o5ZsCyBL68iCP3HKbDXP9QzEbmwaR+Oten5biU6RmF7KlfJuqqR9QuCB0lxIfWOqwCP9yo
MdGjQ8vJ3UlFMwVJ/aHYcbebCeyWDj542oehEsiqW6mp5omE4UQaysKf6S6QF75FPHQhMJ8M0wT2
KKuyhwBPAh27Sxo07WxAcueS0B5K8OMd5CjBQgAJZm/obXtArQhrZIZSep5CTt5G2WS8NGOVULfj
0HfS0ZCZc9Sxo23o0+A0GO2bnjqaMhkWLTfY0qpVspWC+Ou0iM8i75q9hqwJu6BrQPFjFNIwpeuL
wSCxRYNmr6PHCA1500/9/gw9AuYl/cTBGz95zIt6srOtJt2L+ONLsw6D1k73SFXp4DFl6vlR98Xy
4zFZ6rvK3bdNWPuHcbHiIaE7BxXXDc6NAMMQT8HPoARYJsw75PvSDL9UjzzLFOJ/TFTl94qJUwQb
mp++eG8LaLZBo5vPSyAIPxphfSv8qHhLKFxkCuS7N9zGgdo2nGAPp5dgT6CotM+8plwXFj2HtIA1
BtDkvzqK8Oqn2AO2pjEewGHbMi1aO1k+UnNdkS/KqN3jW3AOk9EE5K+bPCH3FvLXzdglrOBoAJu+
9c083INYKkESqZFalNr1ZmyMLCA4Z2AC8gWcDbJzRjwPMtJdNkmlMGHw444i5SaNFnpzgNmnPpP+
mBvhsgKIbfeY/wL8NhbY77Hpfeprm4sAGWUO8nKyVhnNnzD+1Ypd+S4zH4KGFnL9kIFoNoHJnXlV
o4QQsGaiR5TSgntDXdM9xIKDgx/D4oRWgb02whKLbhh5W46T67YeLzp8XOrKXEK0P10/mqRP1dKB
1sjwbNWNXKK8M0fyDRJuqEaeOlRZT6FBfBypBoh6Bi5k+csQ0vIpRIenutsdB2ZdSnDySFDIrMgy
hNvLxAHfc0nyeoBzSFHscios6NHV+PK4rjttvDh4qQLvRzd4xSenDjSzAOObDEm/Mqq6e6cGsBS2
bGK447jAf7VlfS2NdBLBCvScN2F1LYmEg4mkdKE7nUwEx9iIFrpTNyXWKCONhORah4aZq62XeDjg
Kyo48jT5LSdOvh8qDtVED3hcaNObbJ4xFP+gdcy2UH1AxVDf6kZ9oWP3/Q72WBDmKlBqfIzRIaZb
fxm6HZQi49QOJp1bZ5BWIK9d2UXHuGLRsR3vKjuDHCLlPTxdECpaQl0WzEdYAQ3BlMYZppWw619t
GBZEXfDCWzveJh1vpgVSPBVzyfA8FLAOkp5NLvqSGDcZV/HJQNL5Iryi21p9/e3R70DoYA55EHum
26CL+D0sO4KNQqD6bpn3YC6phH8XHvNnkW+Xu0yZwcGyIJmIbwr78S8jOIizC8XdVwfHs0uC/Kcz
Jjh0RLzkj2jsw04DJedxZGkZ80c09vW+Tz8ZkrjbvJTkJIGZu79vVY6kf4dM6H27roHHRdNuYwjd
4yVlh15YxrMXNtO6Htqn2GjaiwkblTwvjWe38Lpd5eTWRI2jCFfBklQpn+venKTNLG040MUcQBD9
0XaZ5ydLyD8OB61qy2Udk18/AUkctoSoF5k0kC7YdYN9kQyC6/jLZPkcqrPgnoEMddEXlMsOHS+9
uYihaKtBFXWDenCaCSTvR6zGvTHvvXLZ2qikxQlEBAffwNnMpsWJO20BKKyhjiRd65ZH82Noanns
pDtyZnXjUDMwoiWU9j13lZWmPUeOvIH2pJ9/NgCXWWX8GbAwQ4VAiJuXQ1xBWXLYdRxiGuDMdXKK
TaIxuwNN8gycqaG9mUkAgdwk/KPd7RyyL4fynSUQQMbiMzVzJ3rSmZYyjKcRpPwvOiJx8AoBtPie
l7GRBJ22EurJurNNYLmEsnO+1GHm+DC9ygJ7pj/N7+t+E9gGfGZCmDW1FsxJbDtCqTCuvZ3porJS
B5Y/UbFI3/HunVuLJjfXwQLGbeYszKys9v1Y4cJpetnURvYR5BARxhQsr/GQGEuZ9v0KCJn2kg+h
nOghhCLbAhTIt1wZ+Iu0KcBrNmv/Rw7c/ZfNZGAGATwMXSwYjvXlNOYA15lYEc+/ZRmd+G0lT5Zj
NBcq4LjFGwq/NdQ7LrqNB5Bzo1UulzrUHYMTfH2qM6xVX0ajNKoPBWqwEruIUehUPG5QWmdnx0zs
ObJRqAgHjmi2+hIzD5LEnvl9MIxmWyRBxyfQ4mi2MPL7NUSHbiHwnL59PPzHM/pzur5+++/NN8yY
vm6+A6xDYP8ABw1c9D9+X01tNqlijnqz24ItWGJBF3jcT1jjRd/xNMeynpniUmcBWeu2bNxUqMpD
B+oADYTLoSysGyXNwj2DGfWOtgGOQGWCw6gPzdq/37V2bt/but93///jlF0vhJcMS12n9AAInqQu
Emv6WKxDaHTTrT1WMXVI3Q5iCL9D3fsY/HhWlDDH+jL4ESZNjX8oN+Kp2VkQsSvL8hhC9I6NxX19
Qb4e5gyR4yyRgE2v+RAVRz+AsZptVu817Q1oBxbiDJ6GveIUh8g0dCnOBZBZJV3rf1AoyuKv/eFT
CdXwvCMbbmFK9nnDJ2GXF69JjynfSDvoUoxh0QVPRhkU5wKKkSgiOwcncthrBlsNuP5JUA10CBOF
ia/ifg8x0/7ZKT5hU1i8QpSx2DoubOH0Z4FpkM3K0Gw2urd3YTMEUXkARs0Oxwn8BPrDTJbBCmn8
Ce6hGz2VYVucZVRUl6b1DlCV9eaeR7I1OMfWrO4CDyUNHp8yMmJkaZW94+V4y8LSuTomcdY+5FIX
jUfqb2Hwboggff/yYCytl//+/tv+1+8/UlQQsQXyyYNlJVwKv8wXg4NZ04h89ux32Is8u1boQq2V
+BCPzWeylfHW8B04c7XVOU0Sd6kj3Y7KGhwiHjHYNMi8Awa2Uspl6x4EVYgcuiWUxmyod4IA3Kyd
1usuVeXzU+nLKUzB+otuKsquXbRGAfLvOEJ3uHZ09WsJ2OfYFICcs2vS4aYjfeliC8rcMbIqLSC/
c+jXw1lsaIJlKeNh3hHA+LDJhBKUKfKdBzDCS5cBlRCy/gYkXbKuCASX07b1xIiGgewGhJZm+iW+
v/L6Vc5EuXTdeptIyOB4WJaWJBqao4ui1/3CqQsHgNzL/+hIxyH6iWB8Qg8uuP9uOTGM0yIOflwL
zbWtGdEKgp5/3cGFCj06RqE3DKeQc/vR8QiA73Gg0ZkHYfqnL3kAHT7asn4yAMS00y0llqM/UgbC
TipU2WIXLPYi3YABYjwnBFY/mPuPOpLimLtleGN2zM5mkB5RdjKebZl2W9N0s2ntSeMZJCU4YSHV
2iggJy8g4BQXzNXk3OAPklLTuxoElypVJaQLSLXVbYxHyxIy2UtYKcJeJjbk1oBdzjbKbbglPmJ9
9xgTjqN1iGPfIUWS2W6tbnU/xKVIXmzSmN80jEIDJ/Sdm8pq0pURkOYQpAqhNQ8Tot/jPAiITxqD
DNgeWO7RyqCl69fYQTljqC+mSLxj4fLziDbd9LWXBRMBEvK+bmM4kPxtGKmgNXtnx5lD7G5pU6dH
fSm6mh7C/qQDZAORdkZm+bmU9jAKujEXynYYG2Rj8cm1kLYdwwhfpm0oyB4zDrl0TTDJS5WfdMR9
OioEZeNsRC76AvvJajGAX4XtxV9tLodunOQhDBzbdF/U/UcTt86N+jzUEby+nBus0P6IUHO7Rw2z
7Rul8R99LUhRM6ReGfwhYIPgpcSEyxTuhOqG+51uAw8TlktqtPMbSeLBqBTmlFaMclsgIeB0v7dG
Qx9G4OwSoOa9Dqu+X3cMJj52GIOPZ/TxQcKzZm6g1HmBlhsksotU3AqvglyyQt0CvoefBOfJH15h
4evcwYaKZAT+aRkOHU0NlWKawO20zyWE6Y3w3U+bnzH4568wZYogHGOxWwmW2CwOQUb67wn1H8zd
0AGiCodHTKqYTNH9BV5F4VVQqKoJbqmAprVeaxWHlWYOFaqNTl9DBqqactPMN3rp1b0sa371mhZs
VnTv41nda3vdWtolP//b848HUhsIY6+u7X5bVB1wLQJmM18YAb4EHByH4daGstJYew5JpHaunTVT
nJfVDS4GsFWKfHVzcWiXwDoahn10oYH2Au2T0XemHCuyCJEpNOdh4vSYJBH6SQCYdyWq/SCs8sXz
ymnVV/lSeiKaJyL1V+D+wPyqtf2bHLyLPgj2AnLlIQDPVwJ1nVWTmNUyEQSS961zgUmUWCVe6q6c
Dh5uTVm8eQZg47BVtvauU9jbNLK9eVT67TPU8p51lvv3UNYUv4YGbWzdh4ZR91IqbszAmAz2bgha
8szKwZ0ipdyKKMWeTvZJuLdRgt07QoXvNhsuPl7Kd9OpPoO0898czuQkgpbGC1hroET6fnvrApAw
WGTLa06KHn6OSFKYhmjnYZW6x6Iw2gVwoekhrrm5hK+l2PnKDVa20UWjVxnbOEbZrQOlzG0INe5V
74MMGGVltpQdDw6ceMbcD/vhBF3kBCVAJS8FKWFjmYXiqaltnOXtQj1j4nImknXWaxYY0MHgyvgW
DMMr/k/qH9gA7GHpEHx6EFZxZQlbDRRtVpXC/04LEadjX/bVueDVewf9jjcrcc0ZBNCh99CACGnl
sGMe21kngqW2kOmSwHxLE2+V5mH6pOSxw8u9HiDUvuKgSoMpBc0uFLXoD7eSk7Si8rOvwlFVUvJb
FuewMPEMZyuqItmHicfmuVklLzCAelawIP40KFlI6bkLvyT2qseZZlrCd+rCythZONJstwGw25gQ
E7gU1Cm/Ngy2pnnqsHevGhYWr8UW5sD5NKA83KLwH9wvOvRRjcMexEtnusOC2gxMU8YxJiO41YPu
t9H4uCOGYkuzPz5GDw4zAY0Js8zXthFBhUKZ9SE2M3sjR/OcBKjFJwAe4Z5ruMWnk76pIR1+wKgE
Bqt1YZ7taihWBnQsV66R2CcjDfHqwabvvUnqqX6mCMOf0jbLG2cuXUh89baeA2a2YRUBAOtph3R0
bWJZJGyD2fCa6d3HeHHGXYpur2GsAeTnr6ZHO6qSVx2p2Aa1BRJr98/4f7bpD9H/Qtfmr8wBTMDP
Qm8GslDyJNuqOQgWnmyIEz/pJt8TmwbF5KM5NoVRDX8KIO6XupN4IQOcDMUAHUZ2j3ycv3QDkzRT
qMnPQa87OPkgjr4wxFWk2TbJKdJYVpuvKpijzNsxqwXqNJm0dtQcK5inXW3YDT+GwTH2Y2DRi0OD
fsWRpmNw7xaQWwvrHXQmf110yGiPv5/nwaDC951TbJXJiWQbUHORr9RNhvK+QcZX/GobfLzogAFU
c92LXQbf/vd6gjzD3w+oIQgjkOu1UVrFy2lZ5hcATuXA66EkhX1D/RPFmAXmWlheDuHSR97tXI0L
+RBFS9A2f0Vj3yMa+/RIMS7rEIT50vcY+fszm/Ezf0e/n8uoUS9VDR2kuI1RTomlQnkl2plNC8xk
6PcH3aIvPUBRS4PAKOJLR+PnOAXoRHEYMnMW1VA+ox6A7GOZDi94efDqeKUjfXGbDPYrcQ6bTXh9
UCAQQzlto7BfpoUFj40gBAdQRsegz+JN5pBzVpDoqJv0HayfoCyXDAZWjL86kN2qFwVL+gOJYFbA
BvuUjLvWnlUcTt1GBdgJXFxTi5hb7B/opGf2e40871NmhZ+DsNNbbbVq0cNbZQO3Gu/guk4KxDBs
p3mpojmyUWAWCe8ScMavlBdLGHCWL36hyM6TyA3qsANeEbOWB5ueruAv/QDrbsPa+CWXByMv2Aw5
KRtsk9LHa6688pDU8FtpABltDGONrYSYtwwk2GU/DN89u1STnrZijsx0eJPcvjgotv6A8RIUaEsw
AgAN8le5g0r6v4xAdrOcCbgxLUHkgYwPFyhq2IztcQbmc8ZN9oy17AM8gfjTtt+kkM0pB7PYhatI
neDoxD1kb3LvpPLSgn9pFsyBufdeTQ7rwc5jPywDwm56BH56E96QZTAPfJSvGu7C4ZNRbMFHyC9S
6nKa1zgr2xwgF2BOYV+ktneIXJzKZJf13a4zoXqLFEE2EUYDPmhDPCh3KPtnYrkHpJnpew1e8KQF
FPYl5LBmxKaUPvVtBpMV/M+c8iyC/jSg43svZVBkFYCy9FmbbuPOK1dQ8w/3SDfmC1JDEgB/MYgy
OCgo9wmD6yn24MPeqXowgewSXqCm0b/SDmsA7yLkzON634FtA0d7tLtxM8yctMOwceLqYHz4GGbS
Chas4wxm9AU+TXi/hlEKijeNfmJppy8ufoUQUajfEsgdQIs3THeCVPUht+Dnk4Bm+W5BeSQx/R+Z
aZbTQdAIyKjI3sCyIsMPa1cvtGQH5lP/B8vzz8JQ9VNQVfx/bX29L8wCTFURbJRtC+k003NBd/s7
EkTAVCrIYYF6M73RwdR9hnEDJl7IZUCwNQJjIKfVG8sIn/iGkMdWVc65sy1Ia6CdDnTe9nCJBesI
xjMdXeuDiA6zxvsz1L1+KbZVxs/REOa72MrUIq07fslrWk87ZDveHDacM43LjcI13Mqrn43Pvzt9
Hr4YoB9OGbxy1yj+/BSiMbeG2aB4IznMGYLi0kAx6FqP7SnA+LPEdfpv7a4icXlUJlLv+kRf0sFc
qKFMpvq8r/MCKHB1+8zm3trPA1csvRJen5XnkCUUq7CzBHEctcqwqH8l0wNlzYCWbuH9VCTYIJmd
2ukYXqdql3SeRFWiG81N/tahh0AKG4/ogSKC8wcLu5tw/ZNGEmrsIVju+W5sgsdXc055kENiIlQz
UGjNfRiIah6Y42HINGHGAjHiD5GBVWkn3s8grC4kDo1XCAp4U0pq6zSArI7530Iu7vfjWQzMmH4c
v7n7476XuD/rrL0MTp8cpRurVZB1xbEBrQBi1X7xClE7sQgDny2Nuile4XP/JmNXnbJqyK4RKJ26
uY+KcAXxBEj8jA9BIDmA0WId79zUFC9ZuXKdmL1GJfe3qBLXUNpD2Bn9FWwzuOJAEKio40NAvOop
USLfKsuBm9LYDiuTI0B11ZMj+lkRDRYk+PjCFQJbcOzkdwCP/3l5tJmBUHMY/jgTPeTRoUMgRdUc
DD04Rqmmh28ky89RVURzbDdMLJRZu8wIq3ZJ1Zdrim0hfFpjJB7xgq4cIiU0Qpi1MJMWXAoysHnP
SHfJ8yie8rBoblSUMaTELflqpg0UEEnvfLfjsQbMy8+aN4uexnEKizEo9QKLOnF62IHRJINRVoki
TByIHzLJrk47FORnCzDFWlfMugZ1gVjSszlW08ow20AHnJ51Hyo69z5nJMX/7tM1uX8+F9E6nbUK
DnXJqCUUufBwicsoXWkEJrixzqbkKaiII39XJIGxcFXOAXXFN1JeIxMC0zRJfoKotk7jMntDLsTC
RNHRQx7lzgZ2X3AaJnZwDWtUsTNIs3wSHwqfkFCorcqcDHZhXEJrgJgpNgObDkKlh6TCfrOy8/6t
rJJtFuVi35jUWQbI5E2Q+Ex+AnLKCtf5aXDxVqK4/BJIymGoJoejE/B+NTg2XzuxdBfUyNMtvLdh
1p021taprWxvwmxxDtAXfXFU/gwdAPk5CuVJ6qbfewrdDu736QnECMw0VZGukrp1zkFKUxyLbe89
UN+wZQbdIC8ctc80TcHvuNqO9Uk18hV0BxBBv+5cC6aewiuHidl7/qlV4q3mUffahn2/gPEKco0j
EEtYLpzGjeipz1W1A68pm5rCzV5lSQBXw9djpcNoqPeySdSljoU4q5Je7XFUVDr5iokeojRjiOQd
Mp9G+qPwlDygnoBfBQcZ6QGSGrIeTj0sQy7/N9gKKn0zA5JTR90UFEG2qvN0iVqBs81pB8JFEkRL
F7Ljx8bMjVljSflE/c6fmHWrvomEnwm+HcmEG3MKa9Z0UhAOl742eReDBdJ5krnw4zncNwYG/YGJ
+jkWrvMCHe1hJVmRznUYRa2cGgbetHsv/rdUkfiH/96n+/9Y++DLjASxDQQ/LKv+wfC21ACKtF8Z
TyoqLGCbHGfaV0N7NBWjowBuvAA5uHyKS2xLXJsFHxy4wETgJX6M7cHiXff0gG0Bhme8eOIVBLJ5
6fiP4cyEIpX+6Bz8xs197PjR3sgmgekjDJ80qbsYJCD1eb4VyPh+1sKCaGdJv4mmhW2bIMXJpTUs
63HuWCWlRU4JONJT3yiTbwyM7ASbcv1QqwKKLChwGgNwE/Y4E3CPZU9BQib2WJ1PIXj1ROG1p5kJ
uu931NPha9/4HFAuwf+QlQFk7utBCYwTB0oUpu/gPyDQ/777QPomdgEnDJ4clHZnVPaUv+RePAHE
jC4BFGu2oanARNa3tUQ5UoyXe08BR4CpblR5g0okhLlhEO8BSeoPe41z0XAYffcFE/MlhK1hD2UD
4bsrkKWgDSTbFhvwNrwGlo1NZ9jKrWVUwU5Qv503kH24QaoEGuHjL5zxHSQ1vA/9EDMyPBQQuTAd
nPn1QzBsxmuZhs4NDpnY6udH2+bph1RqHtoN3pIqKad+DzAM2H3fA+EPr5ElGvgamd7F7ClI4DTz
94K4xgr8Q3NNTZruPcAFFpCnNTZR6j6nMRJqOUA2O6ToIhhGIQljsEE9FeDEYa1U/WcMeLNw8QUB
Hg94j5bcFI28OVwGfz2ERHh2fwjH1ur3Q71GCtSQ6qpzO7s/RMZ/aTw23f+l2DbUkxn7KJEAALRs
3YjNCwA7s+dBJN/BCbN2yqFkM3ASYbOLLGMTYy/bQIx95Y45yMoxy4lX9dE9Bwl5qcl43rzx3Jsp
E/hNw7D8V97+bEacu5CiW9TIp6xCjwRjc+WQ8pS49JUFLIY8GpjpTWO/QMYwPugmfdFhxPIFEu9k
96XdbWx7Khmc2Ir+QqXTb9NR+xAVEFDnx7vHRbfRpOUrWuwwQ4Utzm3mtaAj4DiPvZ01VmsDH3ha
Oyz8nd369k339hLWlXV0TequWduMOi90iODznvhXswvSc52qaz6SwEq3iVYWg+mkMdjO3JDQAyp5
XawU8u8z/dZaYV+sIljO3kPdy3y+jq1+6XHx0xuPZh2A+gukcXw0IYQT674C/vMSlx9OHxi7JuqD
vd7gwtk8C8xqf9/z2qEv4JDa2nBjtiGJj4JvNlcmgXpakwJdjS0ZTpnJDGz1dMdJyq7eQP5sH3Dq
6wqPXcfxnmTRm2vv8h4IfwZxYTgnp3NX/0QZ42ts/eE76LTmyh88/AFYOkyYEOFe0LS8GSKZ63Nm
X0i+ZsgPw4zHlleYWPMlDx2y0IXCmDJnwuBwuaP4lcEc9MRNq38G+uzpDoIB1suZDY5hLrA3DqCq
LI192MKYOCaieoVvxykZc50t4RufFd6boh0BUDzKjlWcxevIaJpllkTuJS9yexICq/Ih7IVLm59F
bHpvRXlBMhi6/79vDONry59dBdALZPLnmKISwZsJcp8uOQD7MtaIYKGpiwpFg5KRnVnJQve2oElW
Zf8eBjAPxVk9xp9zCiqBOORZQHfSKzNorzXBm4Q0eZML6weDM8YksuhwzrFJAhDQD2HPoKIbE+2T
HlGzDAfWLL8JnldLGRbZ2spldZFj8k2PCKA7wL2233PMaTMx6o3U40WZINPAbNeahVba41zvEzTC
iWuay4DcWJcdHDuvTnrxKRHhAX7SX+Ox7xEJJ/kj+v1cHOOL+N+rf2QG/1z/R7gNKj8WCnX/1Olx
POhmJ2bXPw0RpI8tJdcZAyYpiqCJ35bE32pihL5LZIwDkAuO04w0sQEsWRsvJEzqAXZX4OEjN7Gt
3C5E9dx8ogGN5j6mqmXvws3ChwECHIcBLdYgYzIqFYkS2jkVCGsZBHe2PmbW58CNnouQ2kcdQb97
4hTkiWbI2lh+EW8wb9ezpAi8NzCuPwIA5c48aowDHVqYxoNhdugjePQy2p1T0TYg/8kPD0q1bzUy
a8AutP0LcWQ2zer8RPtEHUoCFnoWhuWhjoJ4RSzVrGucThnOkPNeVu21s81hl2fymzXY7bWvCntK
4LGz8CNUFTjWuo/Ib+DXC7QRtYixqmLx3tfQgWMu4/h9JM5MWVH93cLbXtg8eHF7N16CDlws/YrL
c+rzfQ4o71sO83hdVzIF1KV6VaangFRnZaRk3XWZv40LcFH0BcsnEIplBbm1kSc08qran8rGeosK
TVZFr2kZQ2jTMettGPTiiJIYllKZwVve66pFTWP3WGN2mqq4ChehAqJgAtb26ONKg0sYm0cHMLjv
FgAzk5KXxSQOOMeBp1+UZviSwuj1PQyhGl+pupmTQZKlX5twnTc99RL5PrxB3bT9kYAOXyeVSifS
eWoLN/rptcYZh+KVQHV+1gdgLPTUngphiYliabikroi2Zdd0Kz80NvFQFnOrB4s9b9qJCXT1y1DI
btECF7coY4kTeCGONgd+rwHo8F1SdQpRbP1EyQk5G1iswkc4XEAuSGxywGI02w8D/qIFFv3QgraQ
77okJWd9qSrT2hoUEL6xiRqwIspY6M25V1rwre7BP1D8tQv5qfIL/gRU7pNVR/kRIkrmrTSs5zKx
goNNeLPvvfoEIgAg/YwQHOE+iSmLnZkllwi87nUSsMwFEbt0dwYS0NF8SH32pnxkjbk064UOjd4/
wnDYuPh2qw7SF90kMYrizTXgv1ybMt3akdwDphkC/wyFK82gSSPcVdBsojxNlqxXv9p1J0USE+ma
cYiOoYT1zQjKYtbG/Q2VkeJY5eSG3Ulz6DuCN2lQ1kappn02Q8zUwIuzJZIkH1h31ZmFrbPvumDl
5W4KixsfksC4O+tOs4/Vue2CYMMH+o4aI0YoKCSsowyaWfc4gyLupAdrchJ3RTvnyCw/Yxsj54De
Y1kbQ5gfRlMzsuS6gD7zIot4P1WiMSB25DvF9n4buBLHJOy4wqkaW2mCBSqE03qqDlylESxS+lPV
E+8YMrHE6XPuRs5HqSzs8Ih4V67XngbB+NQuw3pRZ29DDaAvwUmnl6T5qdwrLBTUraFptKviAdzh
KgetgkqQSAimdEj4xStTwfqK43U+/R9tZ9bcNpJs4V+ECOzLK8FdpDbLlu0XhNvuxr7v+PX3Q0Et
qDnTMz0P9wWByswqUBQJojLznJNKbfGYzWeWrjym3PTvhEk4u7xOD32v+a4Y0tyU3ktK9VtMSTiv
LeMFDY/u1Ndm5YqhFaLeNNrxj0jKzBe4hftnFD/RFGBU5CA2Q79rd4M8SJdpPtBN9naWxFp36ALz
x2paw9ZYB0QxpQ2u/j7TMus7unj/KL3CPg9lHZ3s1nOAhCIQHOqKf+3DsD4ElRbfU0oc91qhlQ+T
XVk7J4Xao+/9R4df5mOeItwKH3FzDvj6H9swty8aTKl7dZSnh6FsEIig+eO5nWKop/VefimSp6oy
6Dqwp/QJXusIwYmqOkW+0zyMYRuS90qqb6qXXeWSb3qc0FugZPX3qGo1FKO09BHxG/1II5V87Io2
dstcBW5HFvWkmKzWG9L8k9GXrm1pyg+TjYUqV+bvdpF+UniGcGuygo+9Ju0gFyn+0AGVBdwLv/kd
r7AP4vzRyML2WI3Nvc1X6RCrdn8YDHplZMsmt2AG6qts1L+pZhr9kZlXujQhWODL/GhSe/5mBVrh
lp1SP0P30u7LpMkv9lDdORE1Qc+X6kcQRq2b1VQCynxwg7xKfpcDtllOxjOJaevZHnhhfjdNmnFV
6SPZBk6vfNX78UoOxKZQ6Sjcsve1bJY/wsCYdr0tI8ul99ZzVve/g63gRknVnh1xbT6ldRvdaaEP
y1zajfepM29fDOO3SCl8YBnNeFSCpj2YqGB+hqDrqaVL96dDm9wGMevxeUz1ng7zSt5XWde+kp6g
QEJEOD8422WePql9ndMHUB9ly09O1uSYJ2WK8gv/y/gwyo354Oilsw37ma1oiJzjqIbjJStoxx9C
x3sxdL1+tNCci0Gm9lq/0UrKvf7QJNcQGsUDFeRmJ5q7fN7LrdmH5Um0frUQm9MpYjdwGtH6Vbf2
poXT9EWWu+xZRmJNKxrjzqi6BN3xrj+1reLvJlvJvgHE+J2qy/BYOkA7ci34Fc73XCN2NkUnoYmu
kodFh888oVA1HoYuzp59tXfIV7b1TxOxcViKld8lShalHFqfSxnxUEWJv9ljVWzzTHMe0/kAwL7f
qBEfVM+UVARalFrZTpVV7AKvch5FoOOY+sGOdGez2iD2At9icGOZVxFhiTGYj/ay9rJYYqLqQVdD
10+vo+QHOzsvsqvkkwAEM8jzc6clFydyvlux5lxDjf11UH+aNGSf1UmFsNYB5V55Z8uxlWsBQMWd
4Nem9QRSfCep1VPWJeMDynjjQ3jMxjTbszkOjwU7ha1utuordKc/tGoY/qA+N9GpzIMKu+1KStJN
3Tj5rif3ze0y8aezlHCj1iXjaeA+cpRHKdompal8NiPfOnqxlEG1mfF9VZKv9Mwk28mueeCSi/Ey
eXSPpJph7SNTG+ADivO9LY/WJS/btoNJqf1k5FZ6FLb1oNT2nyG1rZJXs2j/4mkERsK6frXrvt5k
lh5+6SB133apoT3GTsAWlV4I+rkPaC0DEQCQQH8PdJ69WvabKWyufaWxBSRD9SmlzrQBlD2chE1J
NXPTTSixg+B6jLTQ+p1aFCoIbuP59rOv8ZQcqvIPWZLGM52n01mXQJpsPLiTw3FOTZRSz4Ng/FWq
w+RbLwc0rNMONDcu2yTAgzNd6R10f5rpxojs7Ux66I0gpCDpp+FFLobsFE4Z34dClralNamU9hzv
ebT6Z9/0r2CjfTSnIokES9wePKXKn8inAUlGCwUcWwNs3OSpCUht9dnMx+g6kNcgFdJUn+Mit++d
WH/h82O+TEj7zXDwPxHi1swWs0LBSnZx27KjACwA4sIRlbV33xQ/xcAMAnmXW328taxqeoyhxtpo
SjOATNCmx8UG28dBTWx6L+YQ4WC3AEeKBAcMlqKPYlc2Mh6AZ47AwbHKS9smb2eJVsQ7aCMNaL4Q
7aEOS8xyyp2Iz1Uio9jHL+G1MqCclGSg3anieFdx4GPgnFqQVhrcIlejMvkBSKOnpkTbSc65LfIE
az0p0wA5Cu/MyagM60nYGjs/q3E9HfMIHbJSB9nVJiZV+AHuQzmDU6Uc76k6aY/yOBqu5gX+U8Cr
PozWmBwltpal6k+g0cY5hfBAB+u2M2Sdn2k6N51CBYsT6d86QH3XoPs1ajmF1nYs9o5N4rYIYwsR
3ppnsflMiaHPWYxiLA6NdU+Vd9wjG9PsSJtSoihAQvZS8s2Lg/g7YgIzI4rUfOF+r7hN5Pmf6EUJ
d3pUeQ+mzIcijH+wuaIA31Y078/6hWIoDr2j0lVrOGQHwLXhUgfLPGf9VuoT9VGrn0O9Btgom1Cv
eLzBUCLAnCw7VXLyTLUHv6FIoVtM5AP02Ei24SRpT+JQBkACedpq94ovv9mqpm0p2KjlaUgqfYnr
FeWegp55QXzY2RdwD29bS9HPTUimxYHD+kUJzPq5r/sN2oj5i251OyeWpaf5Qd1ra+VVo2P1QoLA
W4YGwopuNPbRPlWLqIIHFgWMAvr/AxRMCbXY/KftRTnKAX1/5rsWsmPWhycDJg13dJLpYDiefRdX
0pcgyuPnHoSk3lb1iz+OFSrnNqAndH4LX6peHK033A6Oau6wDFFh8Q5KR2rGa7x7I6epCuiWd59F
5i9lmqJXP42qUygHVIQcP341Qcvs9L4Oj8ILIgLqxkAv6F7Bi8wEXMWx9Em2dfmZ3w/aWDAPVgdu
McgRq2SjeWdJKFkVnaEdDa1OtrCImCCm4hrCJrrHwIGbn1NSCehX2PKWvD7eUVYORc7PuxRbBimW
APpG2kR3Yq7qdP6hUIp2t8xtaTrj15483xzME169zyc644U37sj96eNULkPatPjBGgcZkTWCsz6h
vjnokHfO15X9ONtVLYmxZe4weFuLgvZBBGtdo26rwPYWb2LWLfwWaXlc5oY9hbeOkpD4E+IpkFwq
rPEBMZ6jYTndQwf1/T4Np+Jix3d0n4QvUu12ity/SCgwvaTV8AUUlXPN9Ww4lh3gTUkb+oe2gYIu
7BzgRVJoLrZG+VFO8Kktpg6ygnudYrMnF/DcRuyYaTQPznZv9w9ijawKEzhPsvCAYrKbWlnPI15o
bWmfTu58H+A3qLefGcmpH0URIAeRa8ZD6hnRMRzsc9NM6WNrxJ9bOfZfwSOrZyQsYGN2Bv+1iptm
T6593AsvzQO1S43QQVgZb65Xn9I67x59RJi/tD/qMvWPapDL26I3KhhDzGpbg1s91BFFTjQtoEFy
CtRBdpFh/XmazKe6kiJn9yHgw6meKsU+Hkkf+MazBwjzi8mfR0GWNt7B8b9ofNqevCQ/i5Fk9PpD
5I/PYoQaMQyYWf9TjCr+aODbYUm5tQy+TBXcQfZAjU6sGjWTtvfoTNlGpqQ9jJ78dtClkyX1/sNq
5oEfLW3P/yyCVnuit8ouGKkU3zhyP0Kw0AMtsAaLEPIR7HXgMevfL+d1s1ZypSifwcPvw74Zv9mT
6W2nhqbmUcnkq6yS7qJ3emvD9QL+vQrccAzye3FAV+ntLNEMm693xm+4BQuI8CrvZ0meOruhA1By
4xDBwtu3kv/BC9gH+RWzr8lKkHtdVq1re5PUE417LaBiEiyz+Cd0YW+HiEeFczIfxNnqWONWx03c
PwhZl59oiI83Yv11nhiuMeuV/kHIzVLr3L99lX97tfUVrCE3y9dC1vXGfXOldZn1xdwss4b8b+/H
3y7zn68kpolXqXRjuW+D8Hn9E4R9Hf7tJf42ZHXcvBH/+1Lrn3Gz1PqG/U9Xu3kF/9Pc//y+/O1S
//mVQu9Q8XSo5S4EITzahUKNdz78h/EHF6UoZqGAnJ3F1GXc6nH+cbxM+DBNxN6OhVEstaxy678d
r1ddX7VM3XnarZ6PK93Ovx3/t+uzmWHr3esRT+frFZdVbt+Hj9bb69yO/9t1lyt+/EvEjAYMhFH2
3X79a9dXdWNbh7cv9G+nCMeHl7ouITzJ/C+/sQnHP7D9g5D/fSl66tvtiMLPRo/G+r4dAmtX0RHv
imHQzZQBelbTuYOXHi3DlUvb20p2nauHpEbUr64cnihntwgcRp+eOJpXLoDU0ejO0WzaCrff7XSE
7q/0/IKgE6ZucpK70uEpsFAL9aCOmrXVKSq54P5cygy0Xs5ybYuYm9B1E5JuYPGg9BSnxjDFkrsK
vanW28TVtErBeZ4WwXJcJz+8sJZOOpTPbpam8YGaFPkoOc2f6co86mXW3EO2lD1LZF8uhtM8Cp+I
Kvnm7h2zGrbAwrNnEabGSIkFJFvOIkT1ZB6RMh5NWVUEJEVOD5ceKZt1oX94ddXuHi1D9Uii/psr
OyPMS6r3m59pZOAyu79OdGKNGxPuj6sYIzYZuEPivLlXh/4eYuoSIflASN6/TRNzxUHEOe+rGGUc
7HMd8K5SgGjRqogqgDgVB7KEkJSu4w9BsW1f6b4cDx/m0Hn6Z/gHK+SKie0OmtxD0weFOypv5n2n
hNa9OEvQrui6rL3e2HkgCrc8n/IZupkwNMGli33YGv5cQ0SIQ8H2FhYoszusNnEWJFZ3BAb5+41d
LFLU9l1VTOZZOIXJSvp9Ko/9qaTfnp5J6oQIORm8RZabmZWz2IVT2MXZeqC9zrwTw0kQ4IlTm2KK
V0Vvc8W0Wg+9bahVDZpn6bCnBaBzw2hSnQ38evXjplRIkiBqJPGppYWatJ057CMnbx57X24eK6Ww
zlZnvwjTaod+68VIG5u9BqHikNKOvDd1xI7HeaawLdcQK61GcR3b8sflOsIhF9PXNK/qg4DpijN4
oJ7e8Lo30F1I+Jxis/iWc4HZFehdaGHpdmi2DrycATXcs9xoWgKveZnWZ6mUTM49Sa7+ct4oWiW7
Itxrqm64axTV3Ph1l27rSHvDTsdS69hkN0BHrwetqCHrJJsvTB9CbpHXwu9HNqDrD6Ga5PViugBi
Q1+wCVG1QDiNnLWuAZSuE9u8C+amCBQi5e9pDjvQLKSwRgSmokAa3Keuerpp+olTms/3wmjNaqHg
Xw0SINv8vTcITqO7zPSpHM0ZQL4pzyFVVIgrocUTBwjZU3Tlmm4hzSsEn/Qc11ANW+Joteh3sJ7U
UMcV9dPMULAPmyraBlC9By6dghntIGm07T2neir6sXoSNmW2tYC6kcMhR7sXY+G+WWeQo4e69fxT
Z9b9pZON7uL0VIg3YhzBQn9nq/d5mw/ZdnGQfKIfYLDa3wLEbSjcqx38y36xXVdos+htrRtbMK/n
qfc3ZlMOpYOkDk/tu0roh9+VNxXRyptccgjKh1+Y5WeHEuDdEiPGH2YuPzK9h2q6T9OTC8IPflyJ
immahK89uLBDNovNiUPyfjYKUbl1LNxdHy8zbuxiyA66O9D5/7XuW3vakPgENeUAYk71ULquh8yr
34a632xa2kQuwinsy9wONI7rT9W0W6eRVfe2XVEq7sJ2qwM4BAbVQwaoa2FIE7BS7iSr/qaNbeqf
m8zqL1mUsTEN6/IUTUl5irXElp97g9yBPNiZK2KqOTAWiITRoTO6pepGHvJemOxAzV0eRnvoQWpF
Tl1HNeErHqzpyM+c8gCYVX0QZyk6oOoUttfVriLddklVA+4iQh2ZptqNMhTGweJlA/HDuB5I6/GX
0PW9DSVnrgzM7lB3oKp8v5qw1fMlh1yiJMPV1hcQVFl96Wp9udoHe5aUdMegi9dP6mlKwhKOD2RX
nDaFqFLyzF8q4jVBm/a/2U3WuxWg/kfvPTbUrOkmtre+VlwmKeFT9hVKAG0NOVri1KSTMv+owdfU
L+7SDMlI0unwZssBVuVDicDKPGOZLNbpgzmpVwb2pp49FTxmylasaA7BUYTcTpnXBlobwvrODOHN
jXKbqJY1mA/0rGc7u4ZomH+d+csMwIkocfkjMCN4PYw6eSirGO1fxAz3BjiXFxEr6Fr+Git3k0GZ
htYHSa2kjaXwkyQwAzWqB4BhYoZzG7GswasmvAJtILyWTaOD8Iq5eUsdUnY03alcj3VcnTr5ppr1
pMjXk4Ev6Z9ah8JbzkpUwpvmaChVOg1NtQLLr9NudC+pHyAqAcEzn62O1RbMXjo4lIMZgVYQceLQ
w8a8OMBu/Jqo8E19TxF1nSAucbOSuMQI2wmM0CwsgtdrJ/OLovuqvpa0NWmWXuzMkXa80Byib+Cg
ED+Sv/m8ARQLQ6iG+1b5VhoKTVbF+GnMe/B5UpxQCfeVb1YmWxQ/Ze/qJ5OMACIf2Hm6WDVrsuo0
kO/9Z6t6gwo3hiShZsXD48nobeOgeB3IbPqzNvCHdZdQDf3XoJhOfkm2v7Gj6SUvc3eYidHAz+X3
aotqkD9HAVrk2dlEY0Z4nVgt+VNYUnjFkqDy+ovwhrr8YclszCgUs4bd5L8oKSRUGJycDnqrfZYh
HD+1dmDu0Toyv0hTeC9+h9eIhMbPUxFaxj6oDUiXddip+k01GeVBPCdPUajd6Vbm3jwrA6rkCXyS
Ze3OiN68bzbhCevqg2cc+PnZLI/qFHyOWl5/imf5Ri1JYNHR63Mj91J//z6kKOpfxWHKrBPg6OJq
SqgSslB+rBU7fBYHhwaPIqYXT4zgtlCvpd7caZ2OAEw6psMhbfuOmywTJr7/z1aaNO4sv3TIoaJD
JKaRz0XTWlcRMqpef2/a02GdoJpTfOQOCqpeTPDk3HAb6NOXmOW6U/xQ5HmwLKJB7/gQjBQ+xauw
aMNHtt0zNiJWHOiaTrb0NvV7fV5+kuzCHVBF+CQlWzlCFyVv6/7T6FeqG/YI3wrbQMftha6oX87M
9ypMZa5DFZTKV2s29XSn7+PK5ClyHhZs+p4146vwiXA9AkfqpEB2GtnTz2PqfYM7pL9zfL+/G72B
LnRxKg7c3iUJXYv3gNuo8t0jYsTQyxu/3IgxVGfhTjWmbllzjUnzaPTcdbZY16jGt9exLCHGRWq9
yH3lH25CzFrmF9V3PgdGhZJK6+hnu5NCegcnmVNxWMfCLyKF24Iq6y1SjM01cnGJUAoSo6v48IyI
ILGGOFsviTaBpLn/9moikj1qAOsgnYmyWg8PFgSD22hQ4p0Ydk6ArdOGh86erE0PB8X+xuH1ya+A
esvp1p4P56BIlbsqqxITORUWGexP6lj0977qNzQnpdbeYWf5BKl9tfGqqT+JoTjErf0s6110EaMy
ipSn1hi2GQJCD/k8cnTffwKYuU4pYeG4tq1x9MZ6Cl2nbWAZcNIfCvDv0IXjZeIrokL2J6bPFx70
oN/XYUqfUlm5tPf0T5UlB58AAtBX6X0SBy0yGzqIDO+czDa7plF1miTEXeYh1fr2IfPVc6k7bxPU
jhYGAx05YQKKlu6sqYM2do6n9za7dLn1xxoPNJD2LhNxszmg7MrR9btgPIrh1BQtzWhm6IqhZCfa
c1Z8SePk7WqwIpWkL03rpCVNTNdNrpG0sWeVPrhEI/6yyN9CsZ5fhS3MDZqI17F+0gDKQc5PgDdP
ElFiKA5aaEb00eT+9saxDtFu0feBYdIj+EVTbHRyRs1HKsWm2DTAY2/Q+Lht+nraU4WHut4Ogyc5
tDfRWKT/4hVzdSR5RGyi2f4nMR9w/+18ERFATrtErFd4v75wrmvQFIysCE3oDlT/eyOAwyuuEIzc
mIB3rrbU7EBm+BAJGP3Pqon8czT3WG9EdGuGljsG2vAoDg2sqdfCq6G1b8bHzATkkUZeehCvCYpp
JBmM6rKMbMpotWQMm1i8He9e8erSf+NNSIl9mNvOc/v5rcvk2DhSq/ZBOCVAb+KiOtMuCLcUDbDP
Q+Am4Vzwny25HDlnc8j+EK4lqPLaXVLa4W6d4/d5shk7/20d4YDM+P9xnfXaw39/PW03ya5mwFBW
JoZ2yWv10EWqcWo8jeetpOu0y1iyDI9eiXZJTC06D0CAUQXULsLUC+8SI8JLQDk7pXHAksxTRKRY
WwylAfWIbelD+NTE5bgTRuFerijCB0BIO8BX1Sa0w/jtLl2M9PlsCl0bj2hi7FC/C3WXpIZ+DsvU
oHWbe37j85OHxARjR9zfhZ9czmjvirJpjm/PNd4QnsjySfd8QfwHu03s/ZA3GlzHf9rk2YH+Hcic
Sl3sGcw7CPnOISiYf+1UoziJ+cIkJih8fLZ8UqBFmecLR9+l9sVUR2kfpQN4jr640CtRXibFKC7/
bigcImSE1dqsJqC1/z1WrJSE/g/LhBGtMj8Vkia54kynaWU5y2ZbkUiI/717/3MccqASXcEkM+1k
d8ONJYYqbbxSFtIwOz/HCZM4VEHnf5DhTmgtSDwN2rbUvyqWD/iM+rKup/Q4D7pGA3P0SZvNXtrG
55G9tCuGRgn0Ho4kiQbmKX9VFZLwZIEgHJ2DeaJf1ph4pnmMrOCTD1jplUPM11bnOQaFCzNF7+2Q
F9Zz7Zlop65DwCGnzofQ5CDVzuL1ISt7ikzduEARPjxO0KQYo9beQYI2Pno6hzqUYMEuQ3VrdQU3
ryEy48tkv00Qs8TB1pJlqhiJ+YMRRzuLVpptYZcJuc52PORKqD0VAK12bUGeTDcMJPVmmyfpjVvk
Zr2ECMfIAhuY2Si9qePvrW8oZ1LD2hOkpmc5CuSr0jZ26OavI1ixp2Z2jW0jXRVzODaa5YSIPKfj
OZbUP5ZIHbAW3el67oprri8m8eH6juh0KehhvxP2pHEat0Ti47Astb4Y4RYvMLKS5YWsy+WvihNb
pyxSfQgT2Nhp837SDqXuSKs/uC2JLf1mNSrjRN+t2C+KcHq+iYS0folZl1gdq21dBrWfaDPxPUXr
fvhCCu0VQKX00uSjcchbvTg2aZW8SBOcZTQ+/vxrwBAieFH5pGUEFdAog5PRIPISZIByYGpbs0w/
DvV5KIKFVwSvQ+G9mZubtKc39Fi7fWto1zSmH2jw7K/0tyre2VegSwfEA8tXVUgjaZpIv5Lb1a4i
uh6abVxp/V3e/JHkhn4OoHi6A0nKv6qU0KkEGZpXkIhhRY1+uCMlJLzjHCLOxKGqAUktntuxGTba
2ex+Imlmgoue48RyYkwSqQUKXZ6j0Yeu3Y+7FBg0B21SAuk4lCTsJ35H3M4oM/uPJNHTO7qBC1Kf
YZre1XREubHlKa6YVNuJswvbNuTZKrMk/YpUL6j1fgQBOOvcz0NYo8YHJ/BapOSdN68hd9XThDTA
FQDeK7vO/GubRtNGyUPvtW1pR1K6fHz1ytDYOE2dvXoWsoN57juoKNTSRjLA7LYaiCbKBs5ZQYt5
wWnrUeQtQ0VQPcBW82G4egWu7p/OTRI/dK2eLXkzoz+1lvYYrQoVnhUc62rObCeUz+hiH6kZ3vV+
uRO2gZbLabu45ylplyu7al5BB9C1cxS12tmVVByhT7F3MbDdb2ocfamBGDzJXak+9GmZbIQ9Szt9
m8q0kTtzUy/wZx7NlK/eVDZn3oAapZI0/ga6rd7UvuPd0ws4PRdS8yTsvpqW+8TTDRJjXCSsm32r
007UwLP5Gn7Xgmj41U8+cgXc1p66opmOqJ+UR1lP/We2g/TQm5n5K/yuNvCfiEjozcYnM4IW5u3J
Gr5JkE9oOm6hsEjAQCVkjaoZwyeMQA2S3ThayZVuPOshKyXJlXyDX7P3Mz8jVSps4fvZ6l3OoiG/
thnkWKFvPgU8vZ74LGr34gCIXb83Ig/VRpQDNzcOMRwj76koUvskYtcIeN7JhBn0nHaJ/wy5X/ZJ
qZJo58m0/ec1wLFIKgrX6KzkZzNE7qSPw3cfdbHdVMUfI+q5RPIfIwRPVBKFbhoGqIn6EoCPDKrN
A+w2Kd8iSQ4ePKEqHjjW1pDhBFskwwOxObFWhXEffIMUGncOnKHt1pkdwuskNl+apLqOUlEBCpn3
NB+mzWtTAx7u6urazFK7akfCVyud4nmkMfHU25K6H6ZC+kIGa4nQAP1s0hHiITMCEpVRH1ZmvnWk
4n5QelbuYNZtnuFRHO/hPj9qGS/blfMx3xuj2m9FrDhocvIDCjvlTozKNpzAVHZH+NzrRzaXbjdV
lCU9xNyEUG5Tk4fLNbIjU92Mny012woINPSobIeRU9kKlLOtWsrGNk35CkDRTQKlkz6F3jjuYN3P
TZAy0OKKQ2DK8lky5gO95il3EU7prdVVIAXtbyn3RioFs0eEz5j2vzvNfEQgK+Cw4F7LcXgK5/s1
ZF8GNZzEYFsPcCH7ffKabL9Kek703aLuV6IVOFpHYb9V/RQhWaQNd8kY6JsJFo6tCBSOdSlx5sf1
IXpf6iYsth8kR0nr8ADlihptm9TYNo2ZPRpFwkZTj6NDpTbJtlZDdppyAnC+ldEZ1avf+iJ19mon
T0gRoE8ttKuFrXG6yR2koX4Sjr+1yfNcEH5AU9cYMSWp6t5tx0HZisLjShC9lC0/1DED1Iv2Xt9/
FlXLxb1wR//r+VLe1DUk6RbO6TZvzX2Xt5/tcAv55cZQh+Taj10X7GIJqKeV/cswnlHGWU+GLuma
gxi9hzbzfUzczN7tYkUxEnYR8R4v7PoskPQeLy4pQp3vZgkBUzGzVotDXnjmru6qabPaxNnMn3lV
cwcaWxFj2PASgtd/m9fYPaAgEdnHJVJafWzt8jL+GLOu2EC8dqAa9Qu9BPNclsb98n6IIaxXwKJ5
A9a/iCrbEiZMdmZxP3+fugyF58ZGxveH51flRlF7eVc33NkEu0BRa79oqO8efFqL6WFVNoKDoPbL
9KLr8ISKKDHJ8jvYF2Yq83+d1NTx9a1UooQKSt96BtytiEc0pJBn3sSFOVzF2EceZ9+NlBKFTZpj
PgaCut5xt7KW2cJNTlihskj+jd5rDeKh6HedyttJykbtURymprO2Vl/7u9VWAa+jhCj7mzSTdbbF
SLX3s3CYOJCthm+1IuedDR4MjrNwWGDGGmLU30XAB3PbKXvobFNX2NY1yMnR91Rb1rKGcJiZ4lxV
n0fN+VLt+/XoAkr206T3tw6eOX5Seu1O6+Klw9eg0Fs+fI56hEEJSphZtBVSw+pJU3Nw1pb+UGeo
0CMOWT3NAcIkAsQhsj6aROg8kWZlY5n417XW5f+61pg3X50wUs62Gmws06ifxSFSchTvFa9907Vp
ckiR1MnRT62cNM9dlzqPXRrMOSq0ZHoffVVPJnoZk7iiFp8pb9EWcJzHnK3MbfR6PTFDntcXtlEf
nMeB9cWoLZTXMA1ehzi0noaex70y1oKTGArojjNZd6DQ6qvA8KSR4z9Fyp0YiKAAZnqwjPpLOON+
hJ1o7xB3dE1VBmAwt0U6b6vUfHPEDBEDAvntUutS86UskrjIbvNilCYPnrwKnN+8hgzy6tJzmdSZ
K1uyl+19OaDJgj79xyDt7qspGe+ESRwKWJ0OiGKrkDkSRuYRLvmIONmgeSCWrPJcDnpkoSSM7PZR
bCVi8RMnTsUBDkdv2yiKshHbFGET2xJxttrWGTc2sYBO1W8j23m7CwCA0jIEX9gH0jDAotapkpO7
hU4MuOsbYVg+VjvDUKHI7BAX3EvgJ/fVXCCd4iLdAzOI9+VcTV29o6/+HBQ6aCjphS44JWt30yYv
hsJbUHJcvGubvGinp0obLHNvHMtSszee+CSjbUh2CxQRmkZfpgKmLk+B0d/uFOOL16rfEWTKHoSz
bdQNJHnqS5lWzvOoBgdhDlKE+LQeHO6ghuaXIZfrUyYX8VZ4Db+Wdr4TUUebL+ChfbxcYFlysG4u
QDHxwwVCu7b3UJnS9QrMpbkYQewyJO0ihqlBQ9+oqG4Sd2cIPO1L643htjbC8LcSIMekwn+KEJy+
79XchNQijz8PUvUkAmigtCC78LWHdSbygMFvpcIm2PH0r8mUGnvEXfhYGbDWJ0MKP8zcs9LNzS7r
QdgyhFegt80Oq90Jq35f0ihJngtxsJupYiiJZsp5Ljhd9KLeFx6fo5APk9H6VbFpZ30KcTDzlkSV
OK0iWrCa+bC6hW2c/GA79SSChON2iWWdoqJQTBZ6q6mVeVkPfdvV566gdend7tONdNEGiPa2f54C
Oeym+kNM3oTDIW6c3zp/yO/hSlavlbQXA6ihkXk2Z+VmYS/Tg7ALizhr5jl9XKtXnm1Ws4+gJJx2
FFn/suiH9Vb7Xxb1EcTqsjq0LVcFOTXvKcQGxPBs8zAM8XdhWg83+w+Awl8R/aKfdp5Jf5m6D6OB
bPE8XGOtebUyCL8vOyDhXfYzXdlvaWiy7yItLUnpZNWnOgHAJ0sTYJS0tOARLq2X0QSZDmHNH0jY
2Z8V7p/k8BTvMkVVdadqNEKiX6R94j3vN4HUyL+k5kHofM1zjFJ9m+Mpknep/RBp7jgfd0o/umOa
sysmo/294f686SBxeajqDjoP2Wf3FaTT99qC+wG+yNFNargcrX7Mt1RUogdaj4eTaY/SQbXq/MlW
nJKdDzgszYFueSYPG8P+cehq9evNJKWpJNhW9fypqeA9sEfVOum9M6aoTvAACT6osvaxkWlf4mq4
T0Y7+RlrMUhKnt6e4deswJgSEUiy9qXqu3uRP/t3Ee9r/G0EIDbbzUABb+02/gwvRfooGh3anUx1
64sx1hUAsOBFNFTkgWyeBzi2ljaHtNBo9UQNY68NsFe18O0eCi3r3DzXUdueOyGiLFwWFfObrVh0
pFtSLCp6KAB2WsuirTK2uwjRElqLeUyRrf7Rl8vsgrYBOxDEyZahEKkXvLEKJnInMKzMjzvCPpuq
SM4uYon3dYQJQU/XiiSFtxn6fpOmR4BXkHz4l8lU44d6FtJrgyD72QZ0TDWO832cZG+bsNFaIoxG
7jYBTToOnXZ7s44AUL3nU6EDqB/yIlFwICM3ivzpajTgwUbmUmLrImZTtCk3KpwP8w+yb27zYSK9
NqbpQ1rAJSp0zdsyGmio+ldHZUrsJWaHT0ZtmRF3Dp/i2eH/H2tfthy3riz7RYwgwfm151lDS5at
F4btZROcB5AEwa+/iaKslr28944bcV4YRFUBraG7CVRlZaa1c2I2eIjPI1JVRSVMcX3L70jbLzYj
CtSkd7eKBmV+7bIXKIUW35HpM5dJqKaLBXzTCQ3soAh7CyiHZN3mBvB8RhpsVddvXLPzj56KXH+F
dEm2KUGkCJQRNObJnRjMPyb4fUA/BL3KHK13+5yhiZ1+M8Cs1zbQ/y/9CKaPmx3cOGsnz/jLX+I9
bWdJWAHZKMBFVoHeI89afEp1TpLGZhC3C5SNXQjaIXcR1ta4cLyig2RsY78IVF7aDklIJAcuvO3r
BbFsgmcFlFYG+A5p6HjOf5/UWA7AeaU6I0lVgf5WXwzwVAJeCP2Mbvpl044UMmVQhJGAPZneWoHd
uLaC5pQKpR64vpSjuxZ1BXZ3PaILAP9OIrDp1Jaw6M27HrViGoHSEXwcQPZBEjk+3kzp2BZHOZhf
yEQXrw+rfWCybp4pkpbvy9b9AYme/gjuT8gY9WM2QBy06pcgQndRY5I18u3aSB6KpLs5nMZOXPwo
c9MEXiYbTzgyWetmGuSCsJaWRPcN9uXw0Jhi6I4uYEkDb0F2uplB35v2i7rv3ya0AhLbzWTeZcyH
lJHRhT6+kw2Gv1zfRmvVxMEqzWz1JAaOPKobPjATWC4+1mAP9SzjSM5JmiYaKiG0Tt4A9E87iFZH
S/IGeNScPeV/RWexenLBBX2FHEDVtm2/rFrjrpHgFqPIykV3dqNKc0/rsBYfHeFKtSYvE708WOh3
BRsmfiLgONL7lNUHWpYigIQEYZ/RPNIoKUFEiSNnc6LVkLPqQWLfKNBoedAbdaCH51oDjmETZ88R
mllR8EhAEwUl0p3EG3lvg0b3jK5sfDW3cf3UgBxjYUoos1X4o0VI+MSQCxIrM07HXR+XAFzonCqO
09YySXgDVjwMC1ZxewE0Q3bGQwl8LbWDZhvD8Vdpl1rLPCp+C+Q+RACiptiYZQMVYF2CM3QJLtKl
uRw5oHAYuwuZyOkJENiYoSM3FEEOrweRE80n220Ry+2B0S36C9lNYUhI0kAzC/361qntm3JX8+gh
mgwH1F9EaRUXDERWFjhSpyj9XuBZDnIV7eEixC20YLKNB+3gBRnB3Yxwup1DQV1ZrvseZSnIU6/C
8IVXnbq7pQCU4aAtIEqMHSUOyJEIZ4QQtmhX+IK178mRM4Gad2W9gCAjP/hVVeKLL2Rbp+jDS91B
16BwEwgqRNO0NFs/felkUC38qYi+NkFzkRIJ+cU4vdY48OGvWnXoIBmaH5lTfHJlVr72Bv616F9W
zzgPFCte5uKhHyokBBzXOgd8nHYq9vtDY4YSqrzsX69cjc7HV3b1Kxu8vtSqQp6lyl9RtP/4ykOf
fUrrwlympTPcTUm5AYkZ2Lgnx9g6lTK+2hLv87DPGMiw22ANiv/whJ7/4YA6OkQFZWreZyA0W/qi
qT+7on/RoG3M/wlqI1Q6p+yrYRnmSzz42YrhQ38f55GxRf92ekiyVJzHLp3WbjhVTz6PQBjNHesb
hDTefgwLP4YRxfG33kYS8I8fQ03hv36MxAmq336MFhubs4198rIf8XluJOQrUIQonkAFWz3YHb5W
9MgJTVyA5St9VV7IhN2WWIXC7rc0pOl8AlaJhp09ztPR1+2LpZ6KxgD0mIMU2Z+cZDXY3L1GlVU8
4KgFYELnXqEn4F6HWCdhIIJ0JFsbxxr1q7muQHJ8BcKoePCit+mQBEM9MXGRTXB689R3zttF6LsM
8HfPGIAu1SMvGSbkVnIbiVPtATkPVHssc2+CpXJFug6OhewCSiDTCWyw0NQzv5MZ6qKQitFRpFND
UeWk1KluzAfsW6JlUtfgw1TSaU+DZlChC+uGAftjkEEnoH/c3xyQRkC0+R6txnZdddEOcp390kb+
bE/FuzwD9xUYJgKQoQJnTV5wXod7KvwVbIIcbwB6WS+K1jNwYJKcL6JIBtsqsVp7RXrvljZCUyHY
krA7icXTHXkZWNwWnfY2HbAzveygug6SsLuJ20+MWGr1SHnmE1HYkk+Pbj4dab5H/j4PAsNzZG23
NhrJAAuLpKvWWQcOJdoCzrtBMo5JDZ0QvVmkUjld5mins9Hli9L87RIqQ61Vjd2v5N4udQwbIIVE
vQLYtarzMHtRSVuj1Q924qbNkhBMFk0+2wOlGcaCSL1q+y3eYs4PbN8kvsOQexk1YztduoyhW0T2
CdJtsN28sY4r/G4C2IFOi2Ve8Ets4cHVdRKdFsofP4dhFK9Gu2AHqu741f00KfHyR5T0U11bPOQ4
wT8Y+Kf1tofCRZD4ziooOQqcWphV2mJ8aBT+pVTWGBjObFReG23Df8gd076CZWdt4HkDzRS3Pxk5
zmukVMNyC9s5xtFEpHVsIPtSAprOxZG8Xe4eFGgrHuOYO7QGmQdIi554gTVoSRt5MOCRsmJR8CqD
glXPr7VqGtDvAKjU2Am/ViDuB1lLsJxGsM8uG3uApmEU+ZvG8d68GY7VNJVMf5uvI8jpo8Fu7UKT
Br0Drd/V+lcRM4G5XznNCb+KmDnLTZe3J/JOujJOXlTHEczBb37z0qeJhtxnH+f+LZg+a/hWy07y
WCb+uCy90HgyYvWvOzWyN5t8v/sjzkih5T6KdtyKMrOPfAxAuqPftMBBPKp6VFd36Oxj3ascqoZ4
c7ag+7Zxevlgpzdz9CtepuACnYZKeua69nwkiEBicpwEZ0fFOm8FSXh7Qbab429D5BJYs6B5N7dd
Tt6q41DI/sNh6fVzPHFXXWBD4suw+B1diip/Qv+qD8TjLxPdgdctXIJTPl9XpJdJxjoVoE3xAlCg
/R6dcIDdc+/bzWyrOLm9QuFXb6/gu8Buada4cMlinq9pxi3YM4prLIu9YYBlE91L6aIpxnTTQeUT
WnIB23eT2VxMXek1eBEezR4QA13pxZNWPArknCCz0EC3VUeQoxDO3kIP2TwJ7cX9SkDcTFlTdIEc
abcw8rD+0tUoR7qs4MciGuoX6JHN9lZBpQiCRM66ydrmS429qmVV1aNdRmArKhSQxto+6OnogIpv
0xtIrl5jr/8EkYtqBe297CpNpFvojmxS25S20d3/TZxRIb1QmqAuH0duLUN7At2+/kZzt9Ogus8O
4+qoTGCWyZrlhbUcJb5Ram5Dv2LdTyDBDiHCY4Agb9OK1NqS0MXk2xfXqszHrBiz+0Swf8hMUUES
mNvScdRnHWWG/tYugIepDOeKvWZ5tFx8CaAe717JVnG+GtHk+GC7tntNIdS88oG63lIETXAU0p1a
APZKNj1h8MDeOucBAhYnAPFla7B28xfApdt9NLRszXXqy4fd7dyP9grHolcd/ze7nHKozzbRgo+8
v2SlDDYZG6p1VfLiGTSG9g66lOGSR13xLHmLpmU/9hdGiGE6RUhK1KDHpGDLBp/PUMgLObM6nR4z
kJDF2DpJ6GytirhiT6yXyYP0O7kbMi8wkYbzukONh2W+kFYc7R17a7lCDP+Qw6hAd3Us2Ngd5nDI
9kFvBiJUQE81IJGZ6vHiJFX/0q280ZEvpiE6CE6N+YKGcd1rhkkDMrDaC1XSGuIKaGWhYTFCwSx2
5RWV6fAh6L0zmfHXBUNRDJB7nbVYMoAKWgEhmB15fUu9Ro7qNlmO893tcYvsSK4WCTIk0AL48Bim
p+3t4RuNa93U+yGAfJwUWOCcIPMyP6tpIkMOOgEZ0skBuzvOkJbcDLrKVvRj95hM0abreXxHpt4M
oHfM23/IR6bbpJvt90ndODVHq5f/UPz/76SkB1oMbA/40XoRIE/qj3dhGgPqUQtpN99UGx+NFLvN
axl11VOZRT8tvetq/DZZBNhMnkEnaM9D7/cheW/ByFiJ820oM3ScWXncrEJjHzm6s3i0g+keo5j6
jIe/jmy/LBcy95pHQELY0i04ewiYpTaQlW5PIIIbDlJALCf0A3GH/LK9MgCYeJ4aCGmoqmm/BQ3f
Cwt420UFODf4CSAUWtjfoLzDP3vMZ8sM5bZ5ycHQtI9++baknABY6qX7tiRayk8x3rtJJ+Rno2ID
qBlxp9CDt4DOgfxcCrwm3Ult+2tcZU+giQ1BWLocu4JvSBssQlrl7PmguGhAnLymYdu3EAqHIicp
hZFmWF0w//xuJ2kxDwkMPIyzFHvBc1BCNniBGyfC82cBqY755qPrv8SYAPwchimxN3Fv9ys++dE+
CUP12YecdS+r+pOwqvScgyF6MULX4zOFJUlm7MERDJ1Nx1/UbAh3acaiLUez4gqNyc46kTX+13U+
9Su7yqH7QWPVOT1oRRxnPUJUCLqg3rS2TX8LLNM/kaviPfHWA3TV3dHdu/1mIvvkWnM8UdyTydWA
kRF2PFXjPdnJRM7/af9jfbzHP/w8v69PP2dIiI73tSVzNyG62jaW4Tl4Q/66DCCyVay/68sMvO+N
DFC6KNNvre1H2RrYduR/2h4kI3rCHGNPKYReUh+qMCm+pf+91M3yvtw8PQWlrzcWUAjXaghO5ep3
kaiXoRXkG7KRdkIP5tOLzM2FPTDwYuNRajuxtUdp1JxxYzLInYUrgv7sg2X+OWnstwdwWr+FzTAy
HRZ2VX8Ga4j3nP0Km7rxX6v9HkbTqyjGv9jDu9+ecDCGAtNdV7vQpLcb/yERifMAtKdE/zDe6JV5
yjswW1CkcOxu53l2AK5EhkOJjm+nBFSHvAXXLcUow/UWrQCajqHGMsfoVwD7svvhFczVHJ7LaDqB
NuKeomnZMcT3lj0Xh0wxHkYfqBUnMopdDh3MT2aNkkTkR/GZhqD627ZFl1wNKNJdC2WvlO5xzXKb
oetJVAsaTpNl70DGbM7efOQAwoxluSMvLckhuHGmoV5S5eDkoyVL0Ovkfdyd3TgCLYoRIlnBl4zy
Jvoi2gIwccjBnSiX0sf1BE28JN7Q0Mq4PDITmkVDw8unGHWjq5PPqRQKaBtQPt+mC9GYy9Dv11Zn
Q6UwTsOHsUGrGtNqobUcQDvhdwAa9wPYH/4dIYPu2I541P8RAeQU0uK65PGXNXyc31djYkMfHnuW
gq2BxEFKxbMdXCdNuz+kxoaI9Gfb7AepPkj2mxYssG5pWFu3cVCVYGA1RR2sOfk0RMlkHhLChjA1
XLqz6YapeZ9EaB2KejfRiELfJzK0I5x4jFbqlFV3fZ4dIT/oXwEN9q8+Y5/QxtWeQRLrQ7K8CdbI
b49rcna+EZ4VUladdpKpLPNL5ecMrLSYnSVuukZLfbuh6YEpLJxE22/zbD0JUhpbwPuTezKZwYBN
FYift/QTjEPQHzn0gBfkpTUYanClyYYHMsnaQAeR9LMd/QhQ124OLvNMAEB+/UQg/YHql/FIls4s
oPo0fYvSZNhTAk6AIHc7NX09J/BkYncXPGgfyElvMlRjIfqe8gd6g/GsQ9vH79NFUdcr7jHQN5dZ
sE/wHAB2N9h3YVM8uSwtnwrsk+wxG+/ixsZ73GXO0mVc7MgJhPS0s0GUsKQJ79PxfVWAxFX568Cr
0ottXwk0wfAQWgHSO4F9B3z3WYOicivH5BtocL96PfR9QDQS7gsONUY/z61XTCQ/TVS1EazcFKCZ
cmWYKdu7GoJvGY3aoSxuaeiFeEBd2F1EdZtvArAWSMggfe6zxAbbaY4KRq6VpLSUi7YDWcs+2H+P
R83wzMKW93u0Lo+AsGZAKujM3x85wNpP6qWdoKBxc3xIFraUCfQlWDXLBN/hw1CBS0NGD1Dxih48
C1UWbI/D7QAZ2wdwBCDn76H1SwbhiSJYlFr3Y/91Uq6bLvOQe5o+/EfkSy9dupoduNVLUiytQUu6
TQvNPv0KzcCQvO2h3h0NaHrTJzt8L3mQ8Yu7PQ1bZq44WGGfE5w8sG35dxg9KgYXCtph0f01rNGr
EZD5PUyfY+bVyE4vavSOuL0ordYPYFQeMgngBITJtt2UZUfoguXHwjKcrQIK4Y7LCjD2ygqufYTU
dcPc6gtL+JeEy/pHk0LvLvNHvrBHQKBbXv3ow+aLMnj5pWjKFNI4mX9VDB/m2uD5HQQq3l6lscaP
r+I5SbpGHawF/fFrY5tvrDFQmpZHYLaII+aDGdqQM63M32w0SVNwBLEFiY0wWOfIvV0hElMdXJRs
IMzjOleyxeJzJ53hUVp4HIQuZIfbCVxYt3hIXwHSKEzsUlurfZgvL0M3QbS0cu5dNXoHW29WPWA3
NlamUpSxJ3GHYvsItOvvxlk8noy2jkzXzmEUQfBPlZknEywntxvfs2ZL+Ovmt5gqDdWnpGteaY9M
u2XaKKsBYvMiMvdkl2Fwx+0A2Id8+tLHkB24pXcpDaztDoPYuePFG+o8UPJTHUOpAlIR1ipBnRGS
c+l0sSNhLinADT9lXeMseYlm9VbE+VJMZryZEte5GEDczhcrZPwUCmc9FBHSW+SgEAm5pWWJD9mG
bAP6/1amm8QQpuvF3SBBF9K52bipSoG/X1MZSEAKdcCmUX0Ge64PiUrXOPR6yNimCUf/pQZ5zdEN
oN7HtXa0VUz+sheg8J98owQTVv2jVrbxqm+CrH67scCPmwkIgrgWqoullVufmqDrVrwXzp20oC2Q
tUlxQMEAjA7RFK5rBlWE1IrKZV6DfCfW8nSlvusDoL0B5MHYtFD0S0fTWv/nGAqkS5qC7YTr6Nti
dMeLr2XZhThu2Sc6cg4Vn+6ZMZ1IhixLmbrXPjphkq9leLfow+m777/NAx8KWO5H57WFLMMCxEf8
yu0o2KgAGBsJGsMzS8Nk3TfC+lQZ/deiGqFmnoAHD7u676B7thejnmSwX5MAvh3PaOhJwaxpmJ+m
cZwnQVZ1ntRWSGgBbmJEQ3ZMGtdY5pNMl8g5Zcc4GkHSTp4uStXbLbmmzEQCxS2mgz2igFbqtsrK
QCN4YkF4HVpgySmMwKBhFKJ9NJy0Xla14K+qkHe+i16vxSC/DiLofqBl6icP3OCTn9vgYQ5G5y7z
zQy6T4If8Jetz5my2Vo4gX9lqXhJong76foRXWSlQmBrOPrGaZzbKBdn7niwqAL1IebdzQOuDjTq
TCjOdyqctgQJqkbolA8tMnozQkjDh0DJ8neb8MBAQaLUFExx4/tcQh3RehT3H9dzW+zRg6w7gX8D
7Smmb6xuGZbBMZ/Akg7MjU7SlA5AgZXrgapMo6P1hSZF0HZa32xTGl4s47XBsfuQBGGNU7JpjPgb
xqt5OMrCu1OySNG5m4RIF4A4KdEXcoDJLlrYbsm3H6KxW161Kh/Ot2DX18TeWX39EAYh92Q9ukUL
LvAXEMSEZ1HVrr3okA/Yh3b0UjMWXZTAuWUF+P3Gs8FANoeg52papElk4NtFFSvgiSBqcPt+Glle
g8x6TV9MHdkd1TuXMu+KldTB5IlyVOAWpgBAMBVz8B9ffrR6wWwLZItoS9dsh56mR4xZib5MujWJ
+PDmIqO0UgeoPmAz9BTSwPsQxwer4isKdBML7UF27dt75sjZNq9gq3rXQqbN4YuiLiA3YVnOfZJN
zc5Nunxf2q66myAECY24tPkyQu7RN2LjRyCbnVcx/7Xzi3FJkwovbXYyt8A8EvbqzsaS86TC9M70
jeCU3Q45Im+eFAHXdh+mas2g0LcodKeCpzsV6FKPzRJJq/BsO9ICrkYf7cG1wUF/hdYDEDK+xeHU
BOYSUTfAmyPls3ifbFaJ3EIfDfLGKOfcATM83hWZbM7Mg0K9YIUH8R1QoJhJqw5VaD7QyNMmugNv
Sb7rPd2eoKfSIuQojTjbmDXgd37Ulm+rhHnerViPTGpiBVGyLh0cNMeMgZDw9lKoLeGnAYJmR6uN
Kt1FaSouAqQK6yCQyZo+UZX+WJlJeYWSGzvRqI3C7lw2PXj/4KNL2Jhy7QFxsU6r8M2GztWHqDKC
+bOIrtryXE/2HcXTRxHk8WIdc9msbwvJSNzbkC0+0zpIDoN+Q/kpkkygVKk1/5WVJT+FTP17d4B4
t4jAWk924bn+0motdmzjcnxmKd92KrC+5NKCknXZqi2FZSih5xYO9u00sMN/WnZiRr3wJGi4aNki
kuXBJlhga/T2Dl2D0bpwp25DLGQ0TJFb/zDkekiUZWbbROubN5JISpjlzxiPhecBmkIHkeG3pKHD
kS2vvACNCNqbupojktfAJeqhmQJ7KDRNPw1RMkjOWd1l8zBW0jzHtfFjXgkVj0sal19pFAvXvQyd
+cmfpum5K0V3Z0BHjHzcsvl9m4cX8o1ALt63ygZnAF4RjBrNAzZYuwgEK8+JMRnAFKkN+YqBWY8e
CANpXu/27VV1yZJ89RQnT17xs8Y7bytTYN37qByusigz0HLlw9HT5E6ADdu7lDk1tHTAFzWHoJum
sV33gUZpmTNgABNrQ8PBAoa7zMILjWhSiQ36AgmC4UhDWtIP+gc/S5+Upj3JhzZ7NHTWtqy5s8UG
Y4DcDa/3I3r3LxSCogy/QINif5vQFcLcohEACAq9CF36IhHzInHRDHsb0OUFGCZClLJrb5E2IdDM
teMYC2a4HCJbIlw5/RTd13kV3aNbMt8lkDdamBTTMLTZlXV/IS9dKFgdyjD27uegrMWXS4v3wLxu
FoIpyXSzeHebdHutUr+MlYLCNsxKd4WGK2BIwthkRxd/nPe9QCEToLVp/OHpPyYqX/c+kuB1Z27T
Ph92HrqFrjF3/+HpVHwvzRCVA796LkCX9reArPWfQ1XVcwAevMOuVjh06RVyHJYeffDILBIPmval
FddnPzfsFyY2U1QkL3UzNpcxiYHT1ua+lHybATi+QTHKfrlNehtit54ikzVN1XF+Mo4sxGck4RXa
+yCP9OHSRwC88UFB5ReOVj9b6Q4y7/4FB57EHsMVWULGsM/Jqmob5SXU8FwnhKxrLtauYOmzKLAV
TLq4+6dCrspgjvNToIxV+yr94nZIauTAZ+Ok3eN4iO33wapbNNvp6RHEbubpU2C2zyh5DOs0x26/
1VgIT+MjROvgcen3Fxr5JtgUpi4TS0tZwHdobx/IN28co12+cSsgpvTU9/lhMJYbMwSDaQIKa+QC
0Ag/6B6V3AatCj4gV9TtA3BF4Sww+Mx87eUT+SNwu62YHU5HmpjriR01t0zjU5Mn6uDrtoqmC8qL
q+9oGHsRPqfRcLImaG2DhQP8jE0lTxRGEZMRV9uuB1nsHuCjfhm4RYOKpzLm3oAoT6tFYpny3hqC
+gLsiwE0K0qnnqwrvD9rLU76a4YdZ+EDCAHBYZ47330RiCM9nPo2CS+QQdt2HE/6ZcviYQMmvXZ1
2+rpCZ7MuyOZJGj6NmZgAySN9KhIvfE1yus9iHeMH5ZrnSBcOn0RYBZY+uj3vwNvlrFze3PYob0U
qE09yXfRt5iazX4aeXU3RU65yFTJz7nuSs0SwKMlJIHm0bvdFW4pVoUsDqUNLsUbyQxgodD1MXof
7KpmeSBHjrfXusod1PhZBCXX3lTnBgxpL/3PWlr9S8zGGBy5YEULm9B+EeD/2qSWHDcUBNbWtznM
a5wX67sT5zvZlMlD39j8ygobwPjcBH1VmybXXFTtCd84X8g5cV6fQVF9LkcvP9kqy1dQxoXAoh6G
PZ6AC7qlS2Sk+ArTHjVm8PgQ7tRCPd6ajIP7DZC4/MFRfnPJgR9ddENofubtaKyqhpV7GmaoWEAd
Uz5nlj6CAWe74GCG+RylzQhshRnsfR6kR3SdektshxZ9JsSnqYj52TRUCAJdwAAgJNutjCqID5Ue
6jChw8y44WfkK6GJFrcohgGFtQKVDT/Q8D3M0qsBLAZuNAIVTO03dHaAYauuvoYecuo6Y56arQTS
qg8uY1hWJ3TEeav3CJQk0AKQSrn0dETUgVKeIqBJVH2Nm7c1KMKA4hy4iMCRjC8k87FDMW09NegB
GavGekQrvfWYi3DTIkt5RxFFktpAHITjAtkp8Oz6qTct8G2j9hTs2GjMFqoF5gpTaUar10Q6sl07
lZyKZe0Zm3FwvzBoau0z0DEtOs0M405RfaQhRGrsZ7cXb8N4VMkmQavyamyEt6tLCIbRWd3Db70T
lUxWdJAnLw3ptH4LdjoZHZHUSRdU1eqcDlTBaTlskjYwAFIu+oNw7OBoArU1V8eyCJRcIyqsNIHs
VDpr1ZhsFTBA80q3CX+uiUwRVAlXGce2h+UAuvFiyO7DDE+0cfIfmqiECRiC48iC15tpSD1IIjiF
XMZd3qdLnxdilRpdtpnHdTxpzvLE3s9jK8LDt6nKCy1RFV52r8Ye50M9GXi7ef0cLbYgqRsPeXIs
YpmdsNt5u0xBCrDPn2Ne1cOxaI9kpxldFNqgUTWJasa++BpsPg0RBIN99FLakcEWZHO1A//+alkC
FLW+0YDQHdLoKKMCaceT4jq5yn0aBWAyKrnrheE+kcU2pj3oI/p7oU2DbTaLtO79I0WUqEisWgEl
tNZoPeyo0CopGnBI0VQOKdkDmrHCBQ3REmtd/scr+XbT3yeAuLSowod97qJTemqKY6cvyWhj3Cte
ADM0FUe6I3fl9CPIie0RvI3vc2IKJz9F1lMNPp8/b8lvtEOzhpRWsnXyOFuRbvi+0N1hNd4nK9aa
8twDgH928zxb5Sazj6NX/RBR1p8s2b9d4tTpT2TzAvDruU5+JOekI3qwNSCP9h5CnhEddKB0Bq9a
YTzcylTT4POjqZov4r2z3EGZgUxUpqKL0YGiUkfRiEJp4sS7eeJc0fq11m3539ci+/sr3tZiv16R
VmZlaR/Ri42vT3wZNRk6bwnBG7wPcdxhz2mHr5WbF9uJj0PyoiDOc9aeHdeQ55GJaI9H26FjKRA7
ZJtvAwBU9qllHchGl9Kr0c+sL2gzAEnpC+9wggBvl/DVswH4fZAaL3XXVN9KO3gJ8Eb4Biro+QZ4
0vnmN5cZjf4nSGUctLvUM//HEv/nMZAAQ5cX+LvXbu+6p2b0nAURPRQ855sWOrUzO4TtQ9mlrk33
0uFX/sSCp2Ri9svfJkUBa2d2iH9PGtPafoltJznJEs2XfWGM93TpEj+HVubyZpmQiLv3Er0hz7gW
fTU1m2VZW1srwRnVk5b6MDXvl0bUVNG85GCBq8McdVJCv4LO6d03Ebe2WQQiWLI5qFAu2s4vQQ1a
1usBPfX7yBf5J2VM27JhALVqu2ln4c0u4+rN7oOxbd8AX/fJrXCGfLff4n+3Vw3616h6NRe+dPUK
lJfQZFZzsawBbe2pD9unW/0sH1izHdxgXN7qZxIlTGRhk2BzK4r1Tvwlj53xSKbZzpdVhI4yqrlN
RpSduF0/3V66xxfOtmm4Wt6WaaPh49LkUFY+L00LmaByvu89tpwsdAgKb0JiMAck5ZLXnrc0WlGg
D2CMLrMH31Bqj76W50LbKK5lERQUgSDZ0grzXFrgfRUJdh80NOlF3y/Yns4r3Uy3NZsk2+J54x/J
CRzYY+rm/WlAG/9qLHzsuPVGZt554MFXKwelWW0KwDO9q3IFqi49pO2KW8aotckoO5LNC0BwAFD4
HTnnML2uh1L45mYr2c/bsoYKPi5Lk0IDyaxUigznKGyDaNkBjNbkpEv3vmwkcFRQNXZVY2e4+7rD
zo72M0EMHAQNaT9DQy8YJBqRUJq4DcmLXjZ8XrJTEOPUM6CDeBuN09eww5Eo9s3hBEJx7PFo7Gsj
3dEliUpIxGbtlqZGYFnHY0NPofFthagCwb89tI9/2OeVP7yIysNk4Qel3CDFMexHP74yZzBffQix
hpGbfC/6dFi2YxpcIPjbnUDjgXZCVYVfreZMAS5UiZeVD075ZqzrcwkdkRU5vK0NjalvUHZuVl4j
k3PI4+LCJ2APUNpKvnvsaait6auNpvQVdGxLvW2OtigRI/cgINyJZ656LUxHLJLMju/L0nMu5MAR
AL0V2mGgxW521Ab4lyOGPoqxOfgWB7WiqyFQo5CPZJOdC5SdGtRjg8zgxo4NeRflnN1Zrfkg9KY2
RSmJRrIz+MYAYz4UgSHyGPs+OyCrsqemllujCw2h7uweQH4+Oyme7HRRKC0d3MTb/WnXy4Id2jhU
Vrf7EK/t9ALZZPAjGnJm5x/T0b2L+rEp5x/v1m9DYYBElsepzre3ZRkw9ec0kMvGEOPZ81DQGYHJ
vxsiPK7RaJY8iiwE7LeCYsPYhuXScqz6xRct2vhkm78GAVAAUpbfwwzkSaXX/+ydcpVlhQ/90EcU
g1KcUnKxrEM7+onSGWDcefZtTP5Bj17z7PS9WnN8NZ4as6yOFqqrmylwsKkE+cAiLoLuu83ipTHl
xU9wcH/qXeW8hMaI5D4y7xfPMM195aB138eZ7CEtg2EpO9N6Vc6wl56V/zT96dCrsHkFaBMCXWA/
9Hux4HKYriYr023kNNmh8UV25wQ8XlnhIF+BpN+qOst/mIp/7vNUfRrkqHD6tMpTaPXOCZ/sau0P
fvXi90gH6lC7m/aJH/Bj0ybuso7THhTYrjgmgTVdO2FdwdPhvkKjGWpOkdOdoB9WP4Km7RvZ8csg
KzM08lyCtu6hFRxA6iRYGSGa60CAGV+MokzOjcVx2Lft4Vvrrr00Kb8DXAOZLB3AhKe26KHk65Rl
5T2aX8r7KkKDFxIONfL1bnFvQXstWNTF/6PsO5bt1pUlf+XGHTejQQOajn49WN5v7zRhSNoSQQfQ
ge7rO1ncOmvrXL3T0RMEARRALkMSqMrKxBWP2Q01IYfLQGS6C2yx6A21i4wm2XQT6AM/tXFn+Vm8
gNu4O9jTe2/uCJEtMIbqlmrCDdU5t8T5OihTeOsPIgaJ518TSQSMV7iZko1BEBEsqD8mJhtPmPUi
96vvRPY2TnycRaqHY5MvJJ8o32bit7kkGyo+1Ys+Go81sK7a9A+QsFlwFyweKrMvM2ZhhDQGnAPJ
hjAOkbTqMxI0nqmTmlxhni27/bCvgXBHmCziR6Py+ZLoKBxVvarYMe8tOM1Of2hvS/m5PbGaV57V
H/YlAEBLYq/A/+Y1CBPrvo+QTTV7smTY1h/8rgiCnDwX3KCESaBUtRz8C03VgHsidG7xxainFpJM
uwYp3JtmsM3XEQ/eSHviG15hoE+pU+M0aD7eQKXaB1EGEpKnkYjpqqd+GlkrOIYit5hHkgEPkQRG
I20gKm50AtFx79dIOifzAFGkkVz47LUG+IgMsNJD7kW0zqPKuQdCPNngxwhOXRqDbxji1Tu7tgvE
BYQNtXDNoEdtg17VttLvkC7aDIU3RshJFGtwdJnfEweZhUDMJs98ZN0qsDrrRnWRsW3Htjm4ZTOc
EGeH+LinyvsSj3mk57XyDcuIxzAFuHch7kddgTGs8IpJVcR5qw0ml3+6tlHb/3FtUcE+XVtsGBDZ
nXK/KHVL9HW+rG3RHObkrKkK1HxzoLSv2jLukUdS74suTbsFPKugkCN3nV955dqOwRgwN7oI2679
XhgLhLEldq2Nt+khZrYUfYhvnRprFeMdHfHTOKl49VMhNfM2dQSxc6/ot3bvyYMBSMi5c3V/piMq
dKLAUBa67uraUZbht7hm4SKvvH5jJ5G9971C3PvDlNI2gOoXyJMTUjyLF7IYHNtCfNN+QvZPt4Qe
e3To8Sixr2H9Tz7++ZCMRhhRCMBLYr7peoFtP9joBjh3uecjByXM1uUEK67tulmYDZCBLWBBjy4H
RNpJx1cyCxloTnlRwAPXYq8Rx01zaSazNkIu3zT8T2Y97vytBBQRMlaefqryfItUbsT1cOdtLC7G
bT5Vu6xYJtANeUllyQ6p5UJ23BjZG+P9jyEJ/FsEmvsbsGkjY32yt83AXdbaQ+RqmjbXckv2Q+J9
TKvgN96NOTLbQa0Nht2ND8zYEtHFeE9bW6oWLEn288Z36kXGRvypCl9mvE9Khkh0iexSn4CrUczb
hWm2fB3IgJ04oV3xkmjdDdIzbj/OCHWaY9TAT5ONVnNCkgnoJXIQVZ8g0Blam6hAUrny+m5D/VQY
Xvw1cQtr20tLI4cFRSyj9qzqUiGVP+NgkPHdfkGNsao/bGxX62VR14j+TtbUob2oB/8llBbSAsFb
aK3rs+5CgAmhL7VsFCQauxRofoTucYiVV7MB41uz8OGa7BfUWE09dOQDKbNXpXdzbS9MC9Qfc6+2
V2YBoGGPlQHHa/xY042GW0icm9TBPUeHwn8o7CyBwhn85lQgRpV1cOn+qjfgF5Lg9aeWTyOpPqax
Cc3yJc11HQMhIbjip8LKPXvt9JmbXUAP1mwYuMAvhRnaZ6afzAnuRQU109EoOnvpJoNcx1ipeNiD
hP5pjPIlmaTUNgSygn6PcNbXGaqYPWF3IkDT52u5MKBKdgimgo6ilDcSTAouGrGfC9bU2oyVA/ju
ZMU9B0rn9bAjG2pyuPo1mqa81smGqkrl3Flee1zTUyvThaBk1SFg1Mn4o0jgjayQL4961vslCIei
H3NbRj1kzitPbdrc+EkeyE9OyjSOofIjQJ7eAM1+wt7xszfzb85NGuzz6MmIjWegoO2zZYAfsLPF
AKX4ITmXQybBvaSNOyShWcuyERZ8PFm0AGOkfO+jdA2QogT2I4ZwDQ/FD52U31TkNq/VgLi94Qp2
jwWPD+7JmuF3VOkeL60WLDgVsvm9dO3i5Yr7gUt8F0k3nOZDw9bGwaywppJpiUyiqYcKtwMyawAt
Xo/dYBNbSNoDHcYbgJd3EOusHvyxCE5IFqyW1G5okC+qSpQ3aWiPtwHvsX6ZBghwBSBipPjRQX7x
o68gp9sx+RSpsVr0YOQ7UTF0Rn5iU3Fto6rudL3kmbVRIwDhnazPtRuppwAo2PvaD5fMqgRwLavK
ldkT7xv1BM8r4I2FvifDSGUXoKT8G6pVSfXey3KYJ4FeHWhVM4H7cJpTTRtaPIi6PVWzkY8rYIGc
LVUbv0B4EA7uDVWHOKyxG6v8lT2dFFyh8R7RDXtJvYjEG4dSgd6Cen23jc9NgxUq9bLeqm7gMrij
Tixd40XBB7bLDcMewbacVkjIqA4NFgdwJeVpeMZ/KzzTkdEVr+DL7naWqfi4sMqwhQN+ABO8mWNj
mEOZeTqiIoIqwCGMUVyrf7K7DqMRZELDrtX//6mup/zbVH+7gus5/mZHHV7d6X1rPoQCIssGVELU
gg6vBYg/+ErZRb+AUEJ2vHZ4MSjpS5X/GkL1a7c/zXit0tHfT5A1iEiaHlgO/3kaUf51YXQWupK5
8XpWanSr0lEL1zHvRh1j7zZdxHUIVWcTOqQhRZG8QHmz3Bt2rG4bSENyhIJOcmLspKIYOFAgRlgs
B8v+aOvoKEk3BkSNzsN0BwAbretNpVPkSvw1lkaoBGi53rPO1/aRIXd7zPAkorNeOwbQ63Rul16k
L7Ay16J112kRB8v5jH9NDC8VErfB4d3RuTMtsUsuzWQ1T0WDhX7LvE7czFNl2izWIjbK2SQwgosN
EqItGCb0wdVMH+YjL2s/jv7QRia973gZbmyMo0L+dXRtc6dprrNSx7WtBEvoMnFwx4PeLbgvWg/c
VAJM6lQNeRrcawsS2l1q3YjJooS82k40vF1SZ+n4wb2CvyUvO3aeB3UaSoFI4oHnCxBRqWt549v2
BTQp5Xsx8ovhsuLd0d5FeDiQaPHDpD55cQZupoCFe6/qnwiQTjD0aMKiwxMwt1+byILa83K8QZb5
gg3YEGQ8uQWBnnOXxIl3wQNpTTUqjBFszpndvLdDlCLS1wCRVwRlvfTdECwGXh4dq8yZ9vOl+9b8
dZQm5kcbHbWZ474JMWQLpnLvbe6NtswMHlKt0zvOeXoH3mv3VDfjkZogDpHeNQDi34R4lkE1r4+W
ZNa2dwJkTLdkRUVT1bvUVt2Zan2cpHeVVC/Kk2DSmGampr4GZ4VrWNH+2tYqu1r6CUu3ZEIdmc6R
dKGQxENtNKcoIScaNU66up418rS9TXswUF/ni+zM2ntmD7yW6eOCEzX6R8dt7mgYfSTgIkoolRaf
ZjdL0PAm8yVcP0KKHWUH9q/LtUmG1W0feOJ0vTLthfHCBE0iclLxhZFt7VbhwjBc79OnKq0QMFIL
dFVkQkUwggOkNmtz/lQ0qdcGEN3Lc728npY10t8ZJXDr10/aVq1xYH73ev3i4CAF77/O9ter6yUP
blT0RnPNv2HQF5PXdbiZq2PhHMCw0U3JNN3esyCSYKi8/5rUzaOV5eljAsnGg8cYELpTO/TsbEM1
lxHrcIA//XrTgMpo7+eF86RBdEdGzLXMZeOy6hzb3FgZXOULDQG+h7Y3n7tmkOduqrlFMG6AFQFz
chmYD5XbV7c+SK8aPzUfqKk1Qe0V5VF8pLa+jYpdHiu2nAdwK3rozU2otQkmTkD0sK5ukz1NDk7c
9ACviLmgKg0I8GcxXLO/o6Z2hCsx69tqS5Mj2yQ/Jbb8QZ10uUZsHhHCjW7mszd2B7RZ7K5pMt9L
uwtzigvZUxEkyVeVeuaJaj2Wh9vQs1rQieADjUYf3QGpsqJOalKQyFw4VdgfqJqOhb3zYjjryIQu
oUNmHBsfqMHwoPESlCPb0QWA1oMdIt1jK4k9VRe/sNhu70bH07fF2L2HXRC8Qtp9WEMRcNhFPapC
GyuQbgGjmQTBqahyKPAhg/oVPIUOKHHz5li0MaBr1t3c3EKBT5cl+ELgo1l+7LhBobabcXpXbH6K
0MexlcXiE1DPTmqIiZv2vYHLLqLwheLXEZPfdK3VY4Eg207XkPiBlzZ4nAwotI014Den/mLAyfkt
4QBApp3zM7WzmyYbrDedNAP0QC1559pxu/VLqz+EpZvCT5EysAY6/WM6QBlXQqDz+zQcGqXOzxjD
vRzOYPxFw01oZ/hrZAwpCVMeeewbYLYwUySfZaJ/hkYFuJzRfjXrpuzzLPAQRoRDbTZzkXtPZsiO
+JhtmMyus8XJ95CIDiB5PIDmG+kdxiIf3nNPAF0aWC+QHS4BSjTzXd036XPZOievMMU35PNkywLw
6Iv2LHZW5oDQmj3E3/4a2WUQo6CRyo0A27ZttjKSBAGiSGbPdCQjN52Puj+0/ckuYibDc7PIPsXZ
DNcejmAG232K6s0xNj48GHx09xRem3s9RMnW3CiRZvJXjI6MaZasrHfU3ifZQo4I7F6Ktii2LugH
Xqy8mPms3Mw316ntV3ugkCDOm6mZzwprabQnDQi0rcB4nux9+MmQpQaYAh8UeJStorPWE3Z+KdwA
PNilSP+berdM9CKMdXgMUsiOACqTqks+cgRczG5FHYgTqksMDUF7lYz9Chiq8Hg1CwcuNkOUecve
QTZnB6DGUedt+yg6S67BUtZv5uoIIjbHrXBJltc+6s4cQeCanaiTis4DYRiSuu6oRrP1qfkxm2N2
H7NFthFtWi0beLx8K10QZxbkh06db1YXqtUsq3dJkFdLqlIBJy+IOaP64pQBAJuTRQ0CsaUzSYlQ
2x/mmC2mAb/P8aez2CW0X4sW3JNicIoHIzWPxM0QQp10lyLXat1PNwU0+uLJF93dlBDtfnC68cgg
/rrGw9E7ijoSy8YfnVOdKvuZgS59pq3TUh3AQlmsIqDmXskszErnZLJo61uqRVK9+43umLqGcEUJ
n8Vdw1hzbKLWX7Eojb/p/KxKO/jSpqBdHZsxPrA8kw/TQOqvUgUNHQtwITtO3X2aYR63ttz3CA4f
IZruG6Kl3bJ1AnGb+qYJMdcRLKO2GiGinH7YciiyaMgxypWJ4GkLhl5wfzhs1dORja1qJ7UPdwGO
5t7pyBZfedNDxd1HmtBUgBRTR9sagN4tbxwEZTWeRA2WEeD398ZtgOfMXekhtD7xpc0/hmiGVe3C
6Uq/ZSba5A7KcpMG1y0PGP+SgWsXYordF2vs2VKnSQctvajbNW5r7BginTcdUsKXiMuNb2Xfn4hD
O5Bg74xV94WVGeQgkX9hdEn+KJF6j9RtHEVVAdlQPJIfjUR/tF176UgyVq87WYEZyMGDEika+YEu
OXSz7OSW1df5iqeP4hYg+yKLXOgdFAuSpyAvTkoZwWMCwqcDnijTXdgNX6b2jOFtYQnhHFwPVCm/
t48IZCyUWZc7PP76Mxb8/Xnkbgd9aEdtU6uIFyXrk2FBPZ6Ix0VTcrFV3QBdMwM6CH4wObWm6rXN
S7NhB2xbdddORQ1ifUQv0EZV6ri2qdqrN2VotUtCuRHeDXvgO89xwz3h267thpeMWwbs8CIjmtar
slVgV3eIrdVrqfH0iAzTupEpN9bxdBS5w8cRtf2pF8BS0OcAK7lN8O85+AgdbOrRK56qSr7b8DK+
x2W9gSOu+2LmYboCfmq4aN+HZ89U9UZmnru05GgsQj83Tz4xIpCjmOocHjmsc6IDNVHhTV5kOkKY
AlquxQghWoBXN4mnka08JdwRiIvaQAAA/RvbPcORoy7B9PiV2nqzxobtEofjkVwYfbp3mIG3RJlC
A72tIwdiOmbyHuKu8C2Xfy0CkaxMzvNLkDL/KEZVr3stNXK9kS8ONc93p85/DqptHn0RN9swVPk+
yjmU0qbJyGK0obge1/wrXPvJKvRGufKYP+xAIUgYdSoCKct16HFrTdUOyXv37oeBY/Otm+eAiw/N
wyhDpPancb5HTAMJhlB4uIMyyEdb6Z2NMNlL4a7/pFkR2njVTp3jFIr3pGArQBY74wHeNXwLXRwV
K8r9TxG62iHWa+EVBpUnEClWdwLOmLmNqtQBdHuzs5eGBwKE1mmtJ6SBtwfHKiZuah/uwwrSENeq
CwJFfK/2ObEjIKR9N1imE8M4pFqf3bqKHjzeZKd2SMMlMXq7v9q1srOTsid5Jnjg1+DyzSBKWCxw
25rfwLehgfm3sltPuwO4XvBDZDxuH5hfgXBoetQO4sO2FWA0ti0t7oUJ8modIpCFveH4xWFQ5un1
8AK5mI92AmKAI3NuJ/tRJuE6MkbkGDRNunO6WGwQ5EBczx/xXESsHOw2SApJs2xnpnnzShaiiZ1t
AnG+BRZb+XKmnm8M1m//WCfiecTLkCXD/WBnuaCGE24N9TP6SnX1uUq98Ph3e/r+y7j7j96/jb0a
t9NUpW/o7RiNh25A0BVS6OWxhwdgIyvTfpCAhEHmWI7vKrwp+i78YY/lT5v7/pPOTOwsoz48AQVe
zWN0XhhrOSBTie43NjjVNjGEgu9pWgPpacHTTUUWjPaSsa/XnOlrXnUBMol9XkLcx0HmdefmNQSK
B/2RiX21gyYD1uZt/uSwmuF/2lXgpsntTcYBLo7TsjgjCV6uAXsqnyvP/E6pjYb7HY+t9P06hsWj
WBkhf9MufkzKWgPCuNxcq0HdlxvII4tN5kXRiQ9IveL9C6HflWohTSfC4eI7fneyNDYycRmaX+t0
NrD7B9abC0QLSiBEcEsorDDhFnaKE8nQ5FOVT1XqtVvkdlIv9orWE/X+aWzqCkQucgkCVUNesEzA
uhICtFbZ+8dSMyw1p/auckEYMDRvpfaV/VOnnn8PPdoVGG6j/E5EUwKDjk9g6ubOd4kc4hVoNZwb
o4Dq32B46VOUqWoNJanxjJSv7OAWqbsdC2Xf2knBly13xVtryfs8U85PJPYD3xjod1H+Gu4JDfhG
m1og8se7AvwIAVwxQX7iTRsCPdA/0+1P7ZYj3a1XVLP6UDBY+S1yu49SQhjpKkiUF6LZci1AhjtC
kOjaYRYOBD+MWzDYgImqAGofzpVFyePuSNVmUB9VSj3E2+Fz7/B7lXoThvSw/3asGoHRKWW+ArXt
idee3AfTAgtoRCiy+WUuzlSnYjIJ1Sj3SerFJxOLT+IzSHT3I+RK3Lpd79yzMb0QGYItO3sL2Giy
IashH38gSy+6xdp2tqJma7Bh1Wewmlauf80F/orZStaFu9F+ba/hoQRAuK/YS2yDGw73dXgnRQ0+
bjz8z8iRQQwqbAWcLp19HgEVhzhibd83qm6WypT9axLYX9vAS39YZYPhUxyKZyW2Six9dwMIrfYR
ZxBki3BPRzW4UboBYZLWjM+haXzNjNCZF5RtauYnlYivtEyjDYKPLNeFb7fpgRZrgYP/IJLhizWx
eRGvl+7D7GxUeFVMzF/U3vQaqR1Tu9P5y6sptUOmM8OLISgXIOwdt0iayV88yItL0xff8hBp0B64
2C5JJrqLjwRqQA0a8S2BNABn4N6wvDjc/j4yNePxVub2i8TK5gwKJnnGqleesQNJdrw3nn07jo92
Em8iKy8fsixpb93UA6ClgzJoD5/LsgoZ21Gv0fLmFEX+l7mXDe57jeSPIxZH2LW4jgHJS3jIyJYK
ENdteCeNG6rFZeCu/v2v//l//vf3/n9FP9QtYKSRkv+SOr9VsWzq//q3y/79r2Ju3r//17+dwLd9
zh1wWPAA7COu66P/+9d7BMFhbf4P0YBvDGpE1oNTq/qhsVYQIMjfExlGyE2LSrhuA2dnBxOrAjLp
75t0QBqu1t47QucIn8vvrbGa97FRJ9IjMla2Ka2wOs7bHaBmPLu4o8i3PvHKQS7VWYihjLezymAa
N7/VkUd8EQDCXJcZScqTFaIxOQRCwExERZSGn9vIuMyzFcN//AB5YqBnp4LLvD/bU9EnTbVReOiB
kelXb1bpV5Dp5zveMqzYee5WwCP57WxCY8mYJoCaAlv881fvWP/51buu4+KfxTli0K7z+1cPejxl
dLXnPjRdPOwQBI6AmjLHde4Y5VuVImgyLSe6EXnQpe9Ut2ThIucJqdoMMLE/W1UyNA658D/N07GJ
ZsPuNcSKjQPntXjL4spaJXbanT1IYh7LAjwZA2JTzyNIn/H1uu+TKfingfGeTFkIpZEoG050m5nV
cKNFYh8cx8IzFykN3v/jf2n//uVwBElwUY7n2bYbOAz137+cbhj7uBp5uhtCAO/40gZFbjtC+MxD
eBu3s3ffjR3kjSb4T6fTW4QgquerRWg4I1brVr/oohAaGhaAJXHfg1hbgO4r0yoCJleJB87y8tBN
vVSlIsK2fHD76CQcBubwv8bLjqdAbZvmN9Yd//m/YE2/9fU2nD6uw2zfQ86WY3keEHK/f1wAX/IB
+4poNyPqbOg3kiopVloB5BwltpG/SY1SeztIIAwnQeXUBadGpFvQJDAPi4jIsrcDmLXEGmjg3+rX
fkLo+dXynz8JfiSb//5hOLPwSYLAtnC/Ob7/92cKg8aS8mJRbzOdOgcN8bYl/LaIJ3Q8eo3zAIQE
gAH4XgXcqgO0ALXDH+ttwIwBd0AsxWvAVAbqae5eTKwAn6DsviQzqbg8RgI3AVUVB0lYnXQMFBtx
AmRSUxywf/kG13fyMy8uAZ9kTGRkY38Q+m8T8dMSz2l974RZs8lZWZ6arPUO2NJ326Zyxlsg5aOV
BWm7l2metgnjn+P4MY9lgHfDxdauKC5mJFxzAT6P9gLYw9mPUnWwHNzn082qkQ8c6fNoPFXIgrqQ
FTVTddDluAMW/Su1UxN1UjG0ZbgyG+4u5zNQYz1NWZt9u9BSRltq+3Qy32u2ekjq46e2vJX5qWHl
incl1D9oCJ2KA4q3tbIq/9xGNgav1MRI367+dNUQBosXic+CrYTozD5i4KTIgOODpoYJtKyfyRWw
lxY/JWBNPZapGYK0QBvtkerKhyZ4E5nx2reHdRbWLjjux3RYgs4q3nlukz94Wnjn0QlvXEegNjXp
LDQXdcM4mFt5jtV05BwNJ/95teg4+wlKMgjcaidFdB0jsS3y9o0H0SuaI5gmAo0dUkg0P5OFk5Xp
DisVLAemTmqDPPm6loa4nc+UB8MmH4ZxNc8Rl/swGZMbr9rGdYq8/WmcVftybQamB113nNdWYXln
Q23kOqlnjvEKsNtiS7M6YxFe4iw6+JxxtQQ4E/ygRTjsMjafp4lC5wQi3Rcyp3l6OFkWDWhNDlQN
he9MGCpE2aZLoKKMkN2UudaJRkV+ZOyqAr8JXRW12RbAIfA8XMg+dmKkSoWmWNF3M/ThF1vV8clH
pj7kjNuNJRznHrQbzr09IjEZ7J7BunG5kBB5Thfgz83vyAQeHxuAQmjDxJal1lbiNNugBbcTlBez
LsugF+7Ee8ewiudsDHcmmCC/Ih5Vr9xGWUdowPT3Rtt+M8sw/QovdQTRrca8+FGQ3ljh6C6oQ7r9
z7b0jLs4VOkJit/Zik6AdcrRn4JLqh0uIE4AqWCPn4JOkoWPCph9cOH02TYrumBbO0bxCiG05cCq
cGNlNYC+ARbVRnPskhIrQY24wRJPl2RvgkQKiHd8ZUUn2aLoY1YuQzzEQjOSd9RrunG7cmMj2lJV
GAG8y5DBmaeq8B8uEYu4+IFmD6AnjTehNao1VUtZsRsATHezbdMDLQ/iRrUJa/s7zeYVnrGF5BGf
UmzMB8vADiG3j9Q3t0jgUnLEH+ZL9Y1GHritQXw7XbmdjXhMBBVAXDVemnH965oLMBQn2Dpt6Tq0
Ys7JduTHNXeuf4Pgrpyvefo7bJBpotZ01owDTzBCZ5hqdBa6brz9u/m6/umaaVBfG/9xzVFagT4R
u6CbRvabzkj5VlfBvsBOCYhAXcDNZrQK4MHpcMh0hSAiVqhF7PFdQD2+oYAdlRlI9mfLBhCbhPsR
OPQnL900sEN8exPG/gtUeSHrRW0MZC/iRIdza9FabIHARyiNdCVivADs9CGpS6BrKuTcYwmSPQAF
mz2UOfRBuuCODODCsdcMwLY1VQuWWvcYTIY0BHzs/qoTndxQW+1j667jJYRphr1qs+XHMMxbiwZe
Ug01zdhqsweoRTY3g+lurxZ5OWh8TK12NJcemwDi1kvII5ZFcSQ7GlpFPcjxWV/vqU32rDsNTvI2
lqPe+3aZrUzmJ1un6fmBpTI/R31VL7GcD2Wx91MFsnEm80UmiuGHGKG269U/h2z83oG86dlXWOol
VSgRoQcNwVg73ta0muiuD5HVJ1sr/2KZPnbuGITw5RZPBOtrwm3QIjZjfk9n7gfFD0nSu3sQNWwL
30WypzV6UFQVP+zOKrFpNUA14vr8HOOtsXGKyAS2EQJmQ1oGSxbCA2XU69JBmlQGn9dXP2IXEJpN
m1F2K/weX3ICt42ILfVu6Oh7CZ2dV7dn6dLphvChBlvICqSYDCCc8ePcyKkoDn87b6wj/w7oFIAY
heieEbMF3NyEf+e380EwDehKVRebYCjAJwcuuk2FjKxVmIHQWLamh/hha34FTHIRtlb9FtRIfBDI
4d8x8Ko8B457KPNp1iowl/4I2mm7b80bGadYWdNIYMlDUQ4PYWAWBw/SXmsakMvtaCX+FwB9MtAV
d/UeoAn/cQzcW+of3URiy152F1Gw/gKsKdTnpjPlQYS0a8d7xG3X7HsmoINsVeGXsNrMA22/XVt6
VAeTaYADRPU6XwhimAtD4otLwVN/trzSXKppQriRDyrW8nn0xbCzAMzf5I3Wb2kxLMjAsIGWhJJC
fkQqbHkf+KACp1PVHFB6JGPw2wgeqZMLPpIVdRi83gR4ar5oHyqgPohjtiLtjRfl4JefzgnCgXI1
Cj/Dhhr+VyhWlfPXpSBzt4D3Mbp3DfAFh5OkE42oEvhfB2x+mtGNtv1YVDtwwg7PowLr7fRFpzmy
XEBHkp/d0QgQEEmsxYhX0hPP5VM5gE81hndnp6IUJO6zGwK+CI5MFiATXWwkp7Q86jAj78HoIZUy
vU0rI+H3xVT4GdZ2pZ0Ya3p9xkGLDv+7cPt6fqEWeTxuFbIwlzSIrFrEUgcsJ89Uc3sdgAO1w2tY
KWuLZa55AJ5t4cFH+ZQ5hnGXRsWR1FF7T+HLAfQWQTZIp1aVCaczy/s19bp5lK0MZ2j31Iu43s+s
8NmFatOMFnxaT3KaEWQBoLnDFLzEeX9B9zMB9Q9AdE6IBPonzVusTtuyt3adp2+sqQPIQ0D6PnUb
fbHDQ9/dj0UCRQF4yf1TyK1fh4NwwXk89u+R+aVzIlCv6TZfQgDaTpfCE83SxztyC3JYJ11CHGNr
tb59qYH+uR8rJs52zm4+jKXRb3iv89Vct7D5BV62bMA7PE1WS6jCsOQui4PsHo6K6MhF8EO7Gfos
7edrq6nxN6MT1Y76rovGXAMXwNaIPtvIi3aTlywy3HVuBJCOnqplB4K8UKTFiaq9be0QEcAqSoX8
QY7FWg0yfYlElZ7tiWIdC+n0BdyV/rZi4UdvkvXpCvmzw556W+Z9dZSobmioEa1HmwE/kpXFLSiH
nug8uXTKA11UPs0PAP+fL4p688qcL8oA3woWC2m5DaFIe6KY2xx9m6oS7ohFiJ3MnLpBJnNSx6c4
XWSE/WzkUWrHdaLZiOaMJyOe5+OqbKI1tvRItA+SB3jlxicb2IO0AVabaqxTWKKBG49qvmnv7ZGl
cy0rhpONhOJb6gub4AbZ0/4N1ayIPZQg+phriHG96N4zL9Qno/ybKXg8c7hB4DSaiJK683wKVmWT
KFZ4IqY20N1UCxkMcM9NFxdqhQwSM/OP1Cvxnl+YuQMHNfVCjQ/3FGSGfR2xJ9cLsmXOzo1bpXvo
T6nH0fWSbWowc0XVKGPN2a/CV4+5Mf7FUI2JBuR+UydrcCpl18FB1oZ6hFqq2sikr9fU24V2fqoH
PNHmsQ2y1vzskUxzCeI4K4iwcJ9OKnTXrsG/mW2oN0A+zAFYjKzq6ktmg+gxS3NzhYhYfeElVJfg
IsVhIuDxGsCfuZkbSxGgq6zN2yRvnT1cDwMI+qc5GNxyuZ2/Vp3Ygz0GdAVpKB/MoMsvZSwuDIKM
CqG7ERs20wa589TL47o5hgP8/9ABVQ/UBtrxLxy6mydqioMOEn7TRmigCQYTGBJL1Xj6YnxvwpEd
CkhtUJVGWMVGpC27pxZTYK038CzdUJ8Y0u4WbpDZnCy6HvJjuoAniaq+aFrQKLb3o9d/QeJic6Lm
xkCQCX/Q9kDVqC4d4L4A3qAqFV1lPdpNlp3pTMEIsEuMtxcAZLhQKhhfgQl1hT9Kdts5PVvbDAq+
eNKUG9kob0UDW2Ua992P+dPWZTCuBkD/ESTBLGNiWzdplmwtMcgHMudylEuLjdbH5fuRgz0QfwlS
sH8vgd5FdkS0BM82eNbgTLtNvSlObviHaxMdpf+XsvNqjtvowvQvQhVyuMVgcuCQIilSNyjLltDI
Of76fdCUTZXX9dXuDQqdMBHo7nPeMDk78irTVZY+qpA/9b1qmvbAm38NR3XRIJE/Dxt4J0dRTc42
M0GdzOQk70Pi5h+HsHVX+cvw5PUlpL+8RXxgmopf/QyvH3e9g82CJ6o4GNNIu2oW2u/kZfIgnTLx
Z3jsxjr/87NdNYf/2S7HMzXnbP6ycpcPsxPUcYkIXAdTQnrVfRYlpfGzKAmP5doZ0CidWX6/fLbK
sS1JsqDx1OnoTpX30BraT8nVs10BYb5p7L1VsQxj1XadkYV86liFyl5h4rzMI+pRUT56uw9Fa117
Gfq4e/RMr8aiI3uVWZsqidydU1XermfqBCvpzzYgVyDf5f6T9ZwpTX4RbFvSNBYVMdm/u0jGczqJ
OoCYOG3nsUxn3/GKOyoUyVGGqz/qZNDanro2+JDax4FN3erVhB6drbp8achaicUkgVoAY0KFwXiR
rQi+YzeFymaWjtFuiojTVcqItomml+pVpN5Wa7r5jrHgfJ/hIt2jvPo+6016kiVZ7/b6r6GyTh5U
W5mCmU3bg2WgPBUjFXaenXZ4tiAlbLtatLtxLZqK5hztJIo3srU0E++hbsyTbJRV1TAEnqFqj7KE
ejFiSXNennHE+/1qqraLo8Z+xLese1LSa68X46O2mtGN+dIcvbBTfdkm6+xIQVQ8HgkIrf1lnZde
u6bXL0OS3z4H2vOk+rL4r4FGYa3m4IBE11eKVxc8+UpyQJIX4aHUXTe7FawToMBohLAi56AohX4u
wtH+v85Y4e80JyQW3xE9IpJGlGLFhDTWl7EerIss9ZNinZEp/UOW5AEAxrxJ8J3bG/mIbNrgRk8D
8dR1sLxMGHfKenfjA9umaKCtV+yEZV3GURFPtthZSlbgyLG86vIjJYiMBaawXQRp+PrkIWmac2YY
ylWW5hFU8zRqr7LUOONwaUp32WeNoV7iSODvsR7Sf86s2Ov3XVq/yx6ZVv/qIYtzlm0ss0owiTA7
BIGAZC0YCPke2mW3sc68B6ygYYiuDaVJahF5HkgT5eg9AP3+NQLs8c+l0gFPWdlx6OLuydAW89FE
i2TR26e86Lsnh0f7oa0Io8gOsg55DTTtyUx+DGpLxXx0vF3hXG1r2tipHpO6LsybPIzehCg+jkao
fs+86bVBuGvaeV5bTNCkk0FITfaTraR6ngc08g+S51x4NgK1tnuWNGdPQ/HQlw2yvLbiT/wnGTjY
EAJl58Ib9S+fZ5Eyi6Ba65SIVjP1fm/97DeV1gXp4e9iHOt3grOkQ/j5b54W60915T3K+gZHQMJm
bXVQp7h+F2yT8qmyX4eeBQ+CKGy51/rP4QWaweeGRPm90+EPYgYdfWUjgRzdetasdfJM1slW2W8c
GvHvVtcbf40tm7DZeKPQ98piAFnsBJRVdBFPcwU3YK36rJdnpd1F1941271npcuzmYVXBcnUv9YT
ElijPMGi76PGafBV+jCGC/kl+qQXJ6XR7lnIHiKWv5w8bb0F6WR3HgmQ8Jva60E2GIsuTt7fI1w+
6e0DmOUgo3twHWMJ9HLq9qNba8/8lMp+zKIikMWsJe9rEbbxZbGdUrZprBSiJtbxLlb03TgmyaNs
9BTkxGvuvLPSGdqzvHCT1ARW16KwubBXEGsPifCi2jS7d+je20ro081boVrphGGLakXBAAYtq4Kw
M42v8LcRmEjzaqN5mflVsQuitUpRgzqsja9N1b7PlpHdI+Kfz/8xSNFmFSNp3b4WmJwpSpKyVgqi
aOBEMYNYnoxLwIxlH2zDtna5ohf7mYw78XFcZWXRaE12VuvkK4sd7jabJRf14zxn5knPPGUDKXd+
U6Gwbobeyi+EXIavmnaVvpayl6hMBfCfhzuwi4QS9Nv8YgyK7CUH/1cvQwGZU2i2IBqSDl9N5Sqv
UHX9r5eVxX+9LL3abCx3tTJqAflD7Er/OSQG7PxKvX7W5BrzOH7RuO02VnWRDWi9FjeoCP1FRWbp
rci5l5lnXtBstw/5XFu7lMzn24AfeNY28ffEQVIyqjr3kqDL8zANGNAla8M6MmyS9CWru18jtTD/
GCk7ZP+MrPXc+BiJt4v4juHH41x2hxjl0D/aYj9BH/7Z4Avi19Vgv6DG3G7LYYyvTa2k50aZ9J1n
2eUXIi3ktpzB/LNfel+OSsv5vRdL/LUjGB8USA7dhElqVbOI3wFJTp+SNhSbKM/q7/Howrkhc5aG
zKhK1b4tsVfDoGsFSufOcHSb8p1Ffx7Uk0ksChls2Lez+40F5yGe+/jnKjubgkF8L3LN2YSlFd+1
LtQPrpvah9LQSBKBhsA0aZzeTbtEVJi5FbvE954Jodcs7xbWWvk8AOjYVCi2HjSvLJ9VUlWAb71l
U5mieh4RB3/o8K7gli2fZQ9rcg/RMmd3WWU3XrtJXFccZf8lGqx9nWtZIFsJ4nc3yOqP8qVklSum
AOHj/lGWOmF4oL9QlZXXjuNG2dk4XCHUw5uxI6O8wjj6JvtOZd7c8tgCfx8rBtLGcf5M6Oo2ZEX5
zYjbMDAhWJ4a161ftQWIDeaF3+ZwRlulN/lToKz6VqnfZXdFc+P95LKwl0VYMk7Zje+l0dcHfA7a
nazGVSbozCQH2ZLrx1IX9VZedFCsU8nN+GwXHQBJwzxWTZk+paWJirJZsIBwBtTCyyFkKqyZq4km
P1VdmT2IeQByV4zpxo6a/gCnWiFBupb/Hwd/XGp9tf+8gBbhyZJgtU7Ag5BoB88CdtFLAu37CoPU
8mV9oU1LUEWj8dGtKabfunVu9ns3m8XSUWWdfJ1jadBGEvGvOO08v3U01Cu7xfyq4oNUoM71qqqe
eLDtWvjL+hBlfTDsPZAyW1m0a4s8PIGCiyyGxssQ2d2rMBrzNuVRShqTiw22BbS7R3AiGXybnP+f
cAsCxJwITiB6dE40z/tmGmj7Y2ShPkGdG3ZT2inn0Kv7M1B7d2fElfKYzNDvBYj7b9bQ33Q5fkkh
5Y5x81dVIBg6Od2IXg5OUFXoFTenmvsjomLzIQnb7iGfFTSeEIZ9JUH0I8e99GekYj9m8D5qTX9x
M3dCG5h7T1khf0lSa3vDtPtTJxa8c4YC30uUWJ7V9UHB7n36js85ymLExHDvGA6poYaHWWmioGt1
46WIO/dQ1QQhZHE2eAKmSpp8FLGcMQ6616YfxTHiLs0Rog/UMjFfMnUiW24UBfMrxc5KJop2+dHZ
IV19qLG1+Gi1m6g7OESEPsaK0mGdlwmMH9axlU32pJ01zDjWdwXYKkfEXxk+WnMLWG/vqmiCrK2e
V8WHSFPmj9bMC5V9NGh4Sa6tS5aEe1LsQGPWKzcOiRAM2oyPVkvDd8vSkX+TnUWsGnu1Q9VGFpnb
tP3St5BI1rHFNC573QqRsF2vrA36tEdMH+Dc3B5bt+oO4Vy8oAQ9TT6Y1/YqD/y8v84S48Fpl+ny
7x6yGyQTouFWme1lsa2wfCqEhYT1auaRm7p79ZZugwhw+MDkazhQ1ex4V0dI0chK2U8eojL57sSW
dpQl2WgrqIH0+bhL1vGfXZOMWFSWkAv7rJNnna4+6wUGM5/XbvHJObvCOrVxyIwnu4UJCOga5mIg
L6zlPHz8GCx/Dub9/PliYYkYbK2U95QN+W+vP6ZMqiaI7a3s+/lijp4eLbetLp/1faTkJ5TEXuUr
f147LnR3Q2BM+7iG8yV0NIC7q/itPCgxurfCw7NsXjF+f1dnmbA6X5Z1hEv/ObVIpcGmgwBiKHmg
Agu5fJzKrl2VKb7ocEeQLf/jcl0W7/UwIrWwvuS8XseOenZFsmzOigvhy9O3WuKyNkOVyBs171hH
/Mtl0bZSh32TKK+q5UWvDYr6sl6bXONYNyrLWMBXb1oLMM9evVJF1ZsvOdEAWZ/m3nRcxARUU14c
kWRyJOBeiYGwoNVIBchD1SXepVkPsth1Vr1TQ2D7sm6sa5LU5PgrX9VVk8hU4lwTp3OuadYGPY7p
ZyZhk9jY2mCHzoDlIlF/Oy1YZ8uOskWLMdFYe4t17Ge9PPNC7dcwWfwY20TWySxRwGFt1O7nWVcu
QBoy18yv8jCbMfTh9SDPZF1MwihAWrLZ/KsB4TfgoOtY2TlRhv2sVuXpX/WyhxxKmjzcNSyXP17x
v15MjtUa7zsBxDUyR+gXF9d5p65mFZ92iNI2sZJ2FpnteniZqttGFj/7jEakblRPGfd66yTIDlkx
9l5NdHSqPNuPIspe4zB9lGD2pQ0T/har0+s/PTxUaP53j1Cpu2BeOsR6PPRcvL4jeNVFxUVXna1p
4Hz0WeVkCVSVz/LniEZP+4NR1ld3vYis/+jszKoTDDn+Albfd3eU/+Azm+inTsROPNJ9jXNAJLz0
69nq7h+VVdHuAfStsjrUleuhbTLM6jVLDeRlPho0BzXfFG2zRV1FtVel7UmZcYPPwn7zWZe4wnE+
yji9o6T92aRpiNv4cqSs/K1dltsWZtK/LvefHaf1HcgWeZBXtDX3V91nkbuOiV32cQtcDRGZhekT
eGRcJr+K5uo64Y1BZqes1XOdhOjUCYqypQ9bvQ+QuAHpyq+8k5V2Y68SrbORBCl26JUxtk91rPIs
0WPn6Hop4ZKxSR919022yZoa+b+DQ+Rx81lnW6iqxkW2gmes5kmAFXgqn2R3ecgMj2W76uKovb6G
rDOFmkDhwvVUL93xgN8pGJg8z64E47JrS+zjIODk1GGpYYGruRxli+wDlrPbtNqAqtbaWzaAZNV2
5WBA4M4z/VRa6dA+hzn2S1aNMYHnRl9yK57etTxlm2blHXnoGouALAIgUeBHONdQHFg4RndkTbDL
UMDDpmyd/TE357+gPWwcb8XTZ/0I1sjwwCyZ0DuyuH9WQpJ4g9FApHIQQlOzNDkq67pLLetya0zz
9Fy1kGtjG51DzU2PH1fCdobgSoj8Rs/tl+XFLVxyJG266mxYOnlcZ84qskN/l+WZPLRxWx7M1oB6
G0VX+58DoTWYCBOPtTx29b3qtu+y8bP+X32XCUN5sG3/eY3PoSJ1hxMOCVt57c96efZZt1RufIkR
MVvfwb9e6bNOvpl0QQjLxRPin65uYcb72i6gPUdWe0WmB9tAJzJ2k5u32yZZygCDW8/prC9K2bnP
VaHfK8SwH1QSqc9try3+4nTZeRhz73kJ+zYg7uLwHdBqtqO9M1j+b/W16K3ORosCBEdeKRkaDRVf
8YdstCBuPoXcLqy5L01qVYjiR9zqOOFxDFdxITJQYBlkWZ4iWjeeQLR2Z2uavJc8xHUtm8abLOm9
9iUv1PHhoyRMAlvudP8o2c4hX0r1UZa8lAiJDYujMJyvql4C4h675UEedICw2yI0VCAK1BW1+auh
AVGJAK7rbjvV6m34FmsLFDc/4gl1+LxCDWvjIYnEvshirAH/uTJUBW9bGKAvPSxRAvCH5hYmuH3v
AN3czdJJDrPp6H47VEBL1oNBVOSaYwSoh+xGWJVS1xsRusjLxPKUkuybxKbuN3YMeQCx5XuPhHWi
TBc1nscgJ7L1HU5krdnfG3QPAjXN9YuhVM5tHkiryYYa7D8uKur7MFoGCWQ8H3PF3c9tV55ypDOR
ZPg8TYBnn0jrtssmifTy1Gk2SuqTEh4R2CTmnPV322qqZzEAA2eGb44E96rnnAXOvsGYLJCtuTNZ
12bMXwlGZ92mHxff7eP2qVqzs3D+Ft9y8NQYIg+JxkEfEHntC/XUauHycUiL8ffid2Wxc2SXlOhM
VCg6y7NwKcVvRdnwr7psHVG5BYZAcoi2dFueLdahIQ81CUHGY87F1hFqcx6iOHnUrGbwRd3W39vB
fvYm1XhO+8k8pI4Z7rJqCL8qOUI4QGm+1wsCMMUwd7dEzY3rRLZzUzdT8TDFQm33URQhGAzKC3bS
GB61NsW5o9XDu74e2DXVtxFP8zoh3L8FA8sivR3R8KVRdmOK/kH4OjnJa8iDsGNA4NEOMga4NGEu
OM0hLGEa8zejqtA9IZGORnef7OMBRDiiLeKWwKq5lbVAgacNbSIRFD8bxFrMzQ7ok4Ek9meDYlv1
VQG46dQFOkZF67wZUYjylWicM77J1dex/w712XkLUeQ+9mtwkCxB7YNgjg6amivwkUcFrxpbubQg
r7djlJP4WRtknWy1NLa5SOfRBzhsvUERwlcwqX3wOhDirmPivz1nT21dK88V0K5Du5j6LqsL5a3A
KFV2mPE7C/o6NS9yZFgA1ZFCuIi+PuWaSn73lzBnZ+HIq6XGQ2Jb+gMRyXEX5Qp6rv/UybMmETWy
eF6zm715SLcpO6Nhnlz+mIyVB6vBjN0rn2XBKHlA+Dmgv+NUOn85zdynW9bd2dbs3Bw/679HIatg
PERGNfjtHDp72SDfSgj2AUHlCMm/1aPMsQQAy1a8zjjwPQyVFvkk9Ak4N8u8d3Cs2MpubkiKwDY9
5t219f97lDXE9UuPFLZi6MMdquhwh40A8crAtYpM0uWzvo8LEsXL4rIdpJtsSDNVvRBixVn07+F8
Xig43biGuBzjgWw3EfbRtb+qlvomKY6Jt8duwfmhRC1iippbvTqtYgeDB77OiER3bNHvPoDMMh6s
qv01mm/0DfTwTyPqf3C56PqhuiD1GJyVKCgsNLXjEHuVT6EG2dANGFpmqRromQYYuHWv0hhW8oOT
Qd9HauxeZUnWr1Wyl7eIcP+R+MWYFMCfaYsv1ayHj0r+BEgYyst6WBDIDpJ6ineyCFx0NbWq532d
LMiMuP2l1br5wVpyZEXIum9ckIBH2Rg707zDE6vYylbch6ZzXqCKLFubHH71DI5LNsoqmBZAbc35
QZaskBhD2F5CtjeFHqzuX9kqbjoAKA0yAOkbWfx0D/uQHZblae3T1kq3kQ5jquNOx2bS5i+ui4iK
rmArw5J3+aLA6mEzMb3Ma0lWqbr+imhPdpX9W/6ye0z7mHXWHi4wosdBmATwuZgHmQLKE0gxzM8n
Pb4hVs4ScOLpU2WPs2qzejTjK3kpNeANjY+IDOgsbH2em49TM1SAK/V0M+cz7gfKgGZj/xZ1lndP
TzYPm0fHsL5k80y2NcudvUl0fec6nr0zy+ytSioFkL6tbATpyQPp2COyTPGjF/Jw10bkFFwC3WaH
XhbiskZQspW9yTPFAm5UV8hp6DY/a6KMOWZ61SpB5W2IPzFLE4olcsaUPKoh3lNtaAZuqRPFTVck
+cGZHmdvXRF5CC1FvD62ZnN5MvRm2bzocXh2kQA6cf9PPjC2P0sED54q1YiOkZu/e0P0h0gibx/G
mndIQ4XYFtthZsmYf9HyYsVztrdXNIPbTsekqfissBndGNMo0/JnyL33qja8nejvehqCPq+1597Q
vnma7voqiLDA7EOinYrjNwYJInUG+DNG/WYYuXuIEhQogHeIqCtVr949T0WMjjwhhogCAhCJiC2g
Z0c5VdXUBmQ6tuPYMy+rWXKegC36ouyuPeH4iIj9X6lVIPhTG902KrV6V3VK7o8mAFM9GzaofAB0
it81u1/+6Op+j5vEsV2sB6Nq1LPXgm1lchq2XtwUvhbPP8P+j6ZAC4u97w+Eyfgu2nc0H/aJV3wd
csAketXvjLl80kGr+WOD1Z+ufI2KdGM1NdNK3SEGL8w/suINFvbO4JspPCwMJqf9obJMCCzzFTZA
fQJyzO4E6V3fTAZCBooybvSlyABYWd/0WF8AfLOm9OJSbOjwbhnWtiqYYOcc6e+6Sm+xDbJ6icjb
WSmKkVPZ70GL/qGMRfHchz9rBI32MNFeFKKjrBOWWzURQMrjlf47ZUweixNANr2Bx+STLDUcWcIL
QCTHH1kSNTdtNpCmz577YdBeDOc0gKDcKKF41uCFBKWJ4srEM4CIp3nE7O1mLtOpFCq66Gl+GzsU
uDUoMtsl5ccg0TvsY/Ckpzg6enW3dXSsLMKyQbDYHB97DXPzxu7qfWwjATEM/R3oR2A28wgK2Txp
pav4ahznIO36L85SkrCcy2U1ZW1OIhmPTQ82F+IrqVng60qvHrC9xt7cLAC+gutCRJBsf+wgaFuR
Jup6tPsHNDLj0L65DjBnNIxFX9v7ro9RMonVjQ0CUiB9cVgWeAwmgsw+3vPaiW25uxl7haV72ByJ
YfsmWvGgONRT4on2xCoi1rf1XLenPkXG7kGe1vDeMv+3tkVXqShKe9i3an8sKwJdoCMZJa+iyeaP
C0QoNieh7ufTMu4hexQn9JEb/LbNKZiKpT0JL9Z3Vq8+qHpVnwCSL9xhsYt4LfvjoJ0BmfT6/IO5
yoYms3iPrVi1/VgZ+Mx+0cnWdynmVJuwclAEz9y/nlDXfk9cNnBYH8Z+oX/XbeeLCHtfJ6d3jIwe
vaZk+LNq+XmEt9wr00ZOqUJJiwx8WaySZYP30GRpjJoTNji2eC7ipd5mPUDkpv+ROykhjA4KUAzL
eLsosfswNOExX1zlS4jcUjjHZ83oXwqrK3dJVb13RaZsnbDlx0NmA3fr4araYiCFT6Jaa8svbTx8
ixqzQ1citvepTUKlGvtdODTFhvebnvN82nsxXwi+3J6v59ZwrUu+LC0Tz/lIXl+v2bqE+LYm+W4h
oHywRXvJ87LZIUrzMlbqRqxKvbiGINqNgj0ZzXTXleGlqXAOTrkZVW24V6H2FusOoZq2OavsNzb9
MgxbmIvWSdHxz0ZezjxmAs+Bpqt/Cq0sfRzCDLX5qc84aE1mglFcm2FfEz12haEd0Etqot4K0KMq
nfaLmonX2lRj3zMmtr5ufosdO9o1xojaUwQ2tfHyo66xSEjd9K1rvMXvU3feOO2l6jLftWfbF16B
/V5eubuSdM+tB7LYRG13K6yeaG5e7aC2w8PqhIpCSNu/ENNPfDFYb0YZwcgi5PQgVA938k1HhP5U
KvMPz4GNbHnv1phjxmKMx4LMkx8L0sVMztNmtoDzlbrnbghDTwd2XhnZNaS6srw+J2PHM9idzB1S
prrfr74rRqa9Zlk1gV1tLubsekFSDSiZppBTxZic5WEQVnImO3rO8gbeEXRCYLzDFzeFYEFkyc9t
BaG+5mdiWK/WOP/Z6B05sNi8AMY+V7AQnZk4omm7dWCEzdcW65etU2TPiLxZt4np3u+arDlUUZvf
8xkcnhL3j6JffLPPs23Ooi7QIWYFnpWgt66NYGlze9Nr+FzVujDw5HHTQ5O70QWR4PDQjkZ8Xrzc
Ooas1E4iTrVTMhowNONiOZdJOh4KJKkuQMONvSbEfB3iPGIxC60VeEy9G0ZsKsg1adsqSZ173kXx
NmqudQ+txxQ2yVTsOJ68iiVxUeM6ESPFtFlRkJsuVcmbm0DiLSGsZ9vwMG9YRP3StodBsVF/LBL3
pSNpv2kcq0f7MEbxqQcGZMwIZCNYqH5danZOWj2Ub0pNTtRLu+lYWaYVQHnFc5fH5dtkrU5J8Fre
oBV3gJPBPoBTxYOhF8YbExg+F1C13ia773FUEipOJxZqpsRF3iIrB99cLuMb8XQ2bGk9vGkeBrI5
KKk3z2qJLS5u8xZh6YpZTVa/QSGbkDiDcB8pxgn7B/2GGohHQMIJA1lMxKLf8JhXgil+w5O42sBL
MsF0R3idmxOTrGmeYps9cRiZww3DwvHW8lnPk9vsAJyxV2YCCiovh2qZOdaVtTYRJe+uLI3y3KV8
ZaO5GWzeZRUmKcJq04hilZZu+whBqSXuAWkiZrQxI/wM7MnUNjaQ8Z2qKi0ytu0f7pCRYm4HOAxq
+YWczrwbkqgLQArZG7TJDX/QkKysrdHxZ5Ea25QQsG9Yw14v8RSemP12S3Ub0no+9G0S3hY+i5LY
FzCLL1kcijuB1N7P2ESw3FDUB4Tp0FcolrttzkzYZTNvCCSArkNHjcQUO1l1SPoNZIZuZ6yWNH2R
bGDEpw/22JdHb8H3BqENFHGr5VvZl6i+lsu+xiNhO1feK+DgoG/GBOIL93+4gPida1fwUWywIdg/
dQtobcfehmkc+WFGoLVtsLcWnO6SBMqQCPWa9XN2t5X0pq+P7igjcGXnfRP0KLkoVWMxcQuIDwQE
UMYJrU3v5Q4a7CWJSKaHLgntp7HyCKpb+a7tjcofS4IapRe5QYocv9+SWd62cYUHrtsMJ8Oy7Wsi
NAwM0wXcQku4TDN5oBYsoR+cMrkURg1I17jMSmdt0QBJznA76j0Lf4t39qAMU33Q5vQmlDY8d9yq
vhNVf5rO0iOLL6zDoBqXOE4IIc+Otu26sNyXkcg2ZvLS2lp9j+ZJ94mofePpTYZ5FPioW/4wD5Uf
t5HyYFdtf5vsSfEL0vXXVowCu9aYD656pxgh1KIkzJN2zZ1oN+CGHuBP2aAHUljYmTmahk4gCiQ+
EkGuqqU36I07/hLTrWvJNmJq4Z2i0MW/JnevyOrth0jJ/MFVH0wCOlvDnmdf65RT55UvQtjOpeiU
H83EDzVZmnE1q7rYtnP6V2uA32mQeEPH+F72TXLJhnHylWR2/AnNx455H1UIphXVzk/YqoXbOUTL
WQwwpfswRAK/ygPhKD/MyRzPZgh8a6riTdxP1qZdbdD7Ss9PihiggBoERuepPLrzgE6rW9YXc9Ru
asOWygAqYmBQoSOACliWFZnI7XMzYWnbTSyetGZo95Bst/GkQFmrxXLILbzOtbJ67tryUVEBvCF3
1u6dtn3XsAPdGI1mcodl3Hye+bD0Eyy5JTq6ERrSa0y0H+J0izgXK/hImwOV3UflxeIER0kle7V8
a1sDrBzLgoCbAg4FrnebZZrQgu699ywsTByABmId3W6cMpS6WvuBVOl0mwAZFjxgd5kbvTpZHm0n
T8dbRmTbZYpsNsMDX9AwiJ0dhepWONkr8sxTUBMy2yKAo26zGDRhqUS3JdcrHK/jZduGTFG5bRq+
E3rZTklwduzypNuIMN4Tg8tOKUJItqrbZ9b4F6xHOkTlkruhacq+4kbyw/meAeAY80Q8tuxnI4tE
s+GSNxHwSrq6ZceqNjorfXZ2lRFN+7yytSABYOMLF3Gf5CESk8Xyph02OQjJwHLSx9gTZ9tym22H
YBF561zdDdDxDoujejB+azPgGQ6VZkjzXY8M39Lb5S4m8+xHqNvtwlndto7b+NCVs13oWTxJQhFt
u6R71xDj2tZ9O37RcsJCOeybWl+F1z0PBxnDJvYUJlOAFccXfiqXGIv7B+HPbCcUdEdnI3AyMDIR
QTnQ+k6DvmyTBJMe5sB8JvEaE5+B57pRwAYCau+azcCSYoe0FaRxlCBAh5fdU51B4TJIBHrk/JsJ
BH02mbOvspI2e4Taef58R2ZhPIske8SvdNkMqhZeRWu82yZ5+GWoTkmfimMx87g2FeBcJdmMyjk7
7DKhnp5xQgo0PAE2da2pPPdCqHMhOKW0PXV6Achrynyg+7hCI3ezVxX2LENtNR8HawEFYZY5QtW2
hWF9uuzgaCJNmkJI7ReFnfqUJwABvPqIAUl/mkYxnOTZ5yGyzf6UJ0Cn4NQwUzuE28G37+cic/f8
uNXJyNQKjy3T3nVLecN9fTmJmokhwSuc8OyibeTV3I5kQJ9N+5oEI7osZ6IXrk+o/yY0rzmldfHa
uDkBlMIcm8MS52yRPVjNbjYjEtXPp9HoUZZzWpyJbC3PfctCnUUvzOOgrPYE1X6al+LELFKwCZrC
rdWXr3YMKqAbopLrE2ppcT3KzXKjxGXMXsoNT/LA8pV1aJzeLMLuu1BRm9PSN3szG619w+Pw1Kgp
2MWYZalfN+VzknZ/tl3Rf3xX8kx+TfFioUQ3h4uLEkwv9uHqDSL3GfLMXYurUQK/d9BUBT7A68Ge
wvFkRy+QmioedFsN4UV2F2RlPSd5NYqo0DatWqfHrltIuC+BNqaPmuIleAvywUi+WVq1KkGwgm/b
MNzwkFrfQI2NaXtLFR4XCBpt4nQOcz9Ww3C/ZPVhbGuEFQo8KpL4OHbwEhUWa8BgJ+Mk3wFiHuSF
neWFtF2FeqjhLht52mpxxfY3NPy4A0SJVAj07+ey8NhajSbxGuTBTwAd9JOAY76pHHhs9Xd3yb4T
d3H5ZsOJf65uueyOKaNIjilNLI7yt6r0qTw160EW5cFEzIO/+fpT/ldzCDrgt96j47W7eRQEF4u9
VmFROdjvbE76TWtmur21FROBkSI9DHXukdShQ1Thxla6CdJ1s994DfjM/8PYeTVJinNh+hcRgTe3
6U3ZzKru6b4h2grv/a/fBzHf0FE7s7E3CiQElYUR0jmvCZwSyB1FB+LvMP4MUPgkAzhoSvPgJ214
TpQUcb3nFtOGQxt2r5lfPMSMAxc0y9CrL9JvYzoIAuU1NK0Wx59Jf65R6iMcrrh7J66UDcBo0gki
mm5+mWaM3VN60Hrx6pAV89M7Lnjvleoax24OE6iWlV5wyNsMVaVfRw2h4SNEBOfeVrzDXueCl0zz
N0/SIBGDzAREyq4/K7kd8+q441MwhojSOErNrIk4o4d4Q9klF18NUElrFKZVkLGuXBpcfH3F2kxk
nTfKAEjLNfRN7AnzjuJRVhTxxcunn9xs1IIBrZ7NPsPpRI+aXUiKTO8b76kPJuNIULmANbaNWELs
rKrOn9UUUiPuxtCKkyLatInIn62IjHOeZ0goZkeI9tOOLIxHL+S3jCHQtigO6+4U/wXqv7r6WWRu
MajKdrUylQ8xwhmGliufCobZgzNU7jlBJfoVJxNy0tbU/Bji4OhMDU6AjXl3nCA/8gpkJ584+qc8
81FMiJRvrW8WW9PVOhCjQfKkqKx7aq/bF0kYfBNF+E4kaYsfmvmlE8GrjQzrrzQgnsZ3Qc8U+znx
mb5kIio3lYqIvlnb34nMu8QCGKMctWlPBEtupAbhuLQlRCuiJbtc1PFZR/9v56TmdGrx3j1OpA52
oDSNHT689Z7p4y4v+uiolnO8wyMilRFpbYLWfgLoj3lE0N0y+CRGlIdffKWwYYKTTNDvcaHmM3kl
3KuGPd3qXv3S1NpfWd+UaMVBmCTbTx4G5dzIjTx0gPpsJ2KYv0EUp5Bb45FBat+MaXIt06K/WnP0
bgTq2xtVefK6SnnHiGwfeAYhVRh7O79N9oOIxDtIwe8Bst+PZqUrb4ZqKYiZqv3ebVOQjVYeHpJq
cL9UxK8rzwVbX/vjlcCn2CUmckodGeQT+og7F129b7XXG1sndrRnVgDGuSrC+ljDPbuHZgPrnUz4
r0o9mZYX/aywh2I+rRmvXp4UsxKsefKMLng1Sp/QhhJkP5LiF7ICITnSsNhMle3dQRv7BxE6EIbL
CcXzKZ6eCTH8HPXmPI1Bc+/rxn1tEbYIM/DM2H5VR3TZGI5k/jvhx15kzjsml5Zs1vqyW/aUjbIu
C9l9PXpt+9dTyN02xqnzOI9YmXIWRD5hf8wWU8tm3mM+JetyS35vulClk6z/sbnuX7vLNll8aJPn
kW2j1mQ7Qy2GDWu7BO23LCv4qM6bqsMUhnDq/1qNzmRCMO9PFCC7e9Tx/64vhy5lMJIGVCzlIOKg
vMiimD+zvZkjPibrZj3+r64EHrPILnrIR13cLE3ldXBTYwuISNxkW5HajO6R2R9lmyxUuOlq2PsP
S1Nqxy+CYWw9qMFH42yirbi0yR1ZPVXkd1jwL0fNf4HxoZ4NFdXz2saKc4u0oPGcm4m2D91CHK0C
tXtcqK0ntTDVJz/1Qj59Q/OtcrVPeEjOekTKcJn8IN3byEG/5uPE8kmMG/Tq8i8hiItjhB3HicQI
rGXYiVge7DTd63ZdlRBL8bNHO+/qBzNKji7f2Cu+KkyRpjg5wxw7xiz5r1nl1EfEXd6zKnGeoB+q
e4VlF8OKsB/7ZoiY4auP8dBcEENJr3gpBQgcA+QGRTXtDU+zkaBN0Y/Lp2+BY4gtF9q7E9B/zJpK
/YLeWrYLejvbq5P2Qrq5ZYnZFls7j4dtHZbZ0axyMj0qgkyaDlGOqfcu7jr1vXR6AKNNPLMpiCQl
qHUjCC6Mv6Lip1G3NStlAI2tsD5NvVngG+01tyREpKAY8u/E8serbKqE3j55SXqWNVlAFBaHGur3
TvaXbU2rv3tWVz3IWofVLBmmATe40QOn1gS7PI37Wxb4GTTYsN8rou9vsi3MmewCjnqSNQ+PlGtY
pr+Qofm7wzRYDnIYHRiU+RyySPXfYW8Fr/I0XoFHp4qRxGbt0LWIb5pKlZxlW8l7+9AoPtbj5PDH
fIdeonjRplTFUiUeD44r5vAEw7ZsE1b4mmZkUGWTlXegbpP8hxzXZVPYT+NWLTT9KKvRWOe3kaj4
coYMQzIdoJLEvEqQK3DQl6iInFNUM74i2fI/0O3SpZ6Yn2v+57X9Yz9C/BlwSEM/yPOtHTstvA9k
41jZ4ACLglP+iGSgeTaGWT+nDIeNbJNFl6s5Dp4UIlKAc+rjNGs+Qc35Z8faWYsn51To6svaJLfG
BCPptc2N0l+qVzH7qUJv41Z19JjrpIwDrJOWrbXNVhpABJV3kT0UMkxLt0yUyUnRAcM0Og6lUWEi
TaumzbsgELT3mTMcZFUL8vTAmgTetWPV74HvzyCfOVY4dw577KyjAOdtWe2DtsC/CZwJUk2svQL7
3fAS8G25SYR5rpok1U96DXK/6Vv7fciq/hQozNjk3mSo41NTFeNOmHDluwYDT79iUmLHROdURQsQ
SUvsN4yTWYJ5wSdZs1Itvs95AlkLXd9+M0wLlaQmfZVNeSuYTaTF9CCrIKbMLY4aX0p0Hnb6UHpv
VtgpSIKFyt7yPPdNY2p0UjMmdbKaI/WC/hqTHNnZYLh4gcFwlTt9EB1vn3Uea+zVR4P3qihe1Pmk
ccN0t/G87EF2xCSKOd3YolONjcRGtvV8efZBjQqVx/reC4sOEg2fvEF+2OS3ydUdn3DnnMZpOugi
W8PWp5OT1IfA6RKwnyI8ZqiFvIn+tSiq9OAp2HQl/ax72SP+OtMlDTgp+xxU1rsSd0SnEvVzK2K+
7mOWvlvaMDLPZ5RDwjdhLm441ymE7oyOaPLeKQPJFs//VCZt8g5EOH/1WvMoa2XRV2+OcWZ0DPc2
ziIOqKCLo+se9K1YOw2ZH7zXA5GspCQlBY1GP2mZcLYBOYE5yudsO5Au+zAx2wNhrDk25jKdT+8j
9tNbU0/FydN3iI/iPDyr88pCT06GqTwbWfW51RWEkd1yfOZHI8ORD8SrE9YuigEtMiJ5vJ2NvFmG
oSGIalb+rcm6F98v1Td8JSTiZlOZnn9PiWvFJXN1VSm5PqMGumgu5FYwzzHs3HwUmUiWJm3wwwsG
iLeoTn4Utov3t2FAFbfQhxuZ4l7TMv2LuXf9wzWDp25ItV8V+g2xV1sslp7rcdrwwc3IYTcNcAkr
3ng66lNixl8HWLoLV7Pezag+hwB5f2gpwnDKS4LQ702382ulqdkh14jTZkqU7d0+Kkh6h5+Z9JXH
zoXIEDResPFhdr2YXV4RCLDDH1XwTRWTffRqbUbnZ+5uVIkRZlGQY2PmErRVQcbak/46RX321rfR
zC5MgousJiV6o4AmHmDe2y9+O5KHavsSroYxvISVOfPLovoAKjg61SUaIZaCgXgXZ9sosasTQb9q
b860clbmxo2pP39+IgdJgmIHCGofKST6SWolm0hvQoI39sbUX/GAuImJEchgqD0IX8/xXstAfSla
8a47DaLdafZqsVp77yZXe21q/SD3IX3qXVsczTaD/bNlcH43A8e7pwUmfrZuvXeWMeJphiXWvG9A
CI5YMx4zc01Fb/FWdkTu51pHsviW4Yska+gBF7faiw+BX1jvTV5ifZSlR7mv9Sz11fGr01IrzPK1
6aezqcYqshb6KS6T6Smdi0btr1PU6IRrqBVt3R06V7HRMtLtp0HXHNa8Y7ohojPbOc+NxlxEFt+Y
cUyvqV7ZT2qvsdcfm2lvhmGHYO1cl7tkQQIT0e3uSVaWU6VlbZFUzQmjpn1w6ruUsCTG98bGtaoA
whDKYbKaz3+AJIDN0TPsmawFcCKqQ6PTe3LV6dwG49tSlXu0quguoRU/pUn3l5lH+Tkl4vXUdeXf
BQqYzh6V/3L7YUevesOjzk9Z+zaGoxmbetDKDQBypEXms4QNwaBBjxAMMH3xbMTucAg6yJRaoopn
3iRIAnY3YUAMvEq2yX7uWIhnWXVL8wXGHVGG+fi1fSpr5IsqW0GXUVRM5XxtF4x+AOOUIouaDIAx
FMs+KUgiz22hyeiJEJAAzmE3b6mVvRd+GTzJmueN/gytxB9u3tk3kXJUejtiIZ21b6qd6Y924XwG
MdIAeqFHCSyVxfFdVoKKHFNaxdODrGoNUA7IeMlRVosxi85+jzW0rCLjmT5Pfbj8YdlkW+M2rBJx
kzUr7Qmx9miiyGqIE9/exi/5IKuBbRUXuBj2RlYT3bFeKii4siZ/XyP0U2Kn1Yv87emM8xqsSMHd
ZP7dM7Bo1DFXldUCqz8eTTwPZdWzU2SQIoSg5r7ybKHfvSQFIV4Sy6TWLC1Tt0pZVxebZAGB5LFk
rDbz+qTaZIYEVizYH+fjJhLC+QaA+FqxhUMA71NtTb+JW3waiYR+KVroIiTlgzuua3zqmRpucEwp
nkBwJKcit/1LY0zB1feV8EQeMjvliHg+62n0KUGe7WczOjdzxD3PcfFHTXMbA6x4uGgFFlNuBPqG
2E/480wiviaCz8JAE270lAxZBBJHiCsp0mM0TG/2lBkb5DiBbxSJ/dhMbY75aKnxePOmdkn6LAvF
tpNnoqFIZPvfHBQet10MA93tS/JpouwAXAE9h0OnorHZwmLxmuEKWH46V3X5HRMT5Wxp6fhmtSWP
3fCi4c73CRX8H9nkbknQP3Zj4R8CO/hVtmn8HEYhurWJoxyg6aufCivSmLQ2B83V7ffAPpISSz4b
09QfDCWM9q6SXIXi/WC6rl7MKvxlhvn3dghM0julc9JAjJJlc/dRgdDYUEUJCkyQH7zAiL/2JImS
0XKBIpUkKx1e7LgcvJ0ekF4qAQLc8vxIRD4i5YcFXZNF96RBnZgsgfa5nIR3sjwynwDfk30ZII9p
OoCVerDwdd35D9ZXF9b3U59pN0OtLxDRyw1ZKHFQcyJiFnKXBF4G4r0qc/PKMZ6H4aveMEl6zRvb
PY1pi/zhAEAZb3ErVU6aQl4NTlN5gDuvIw/iG5cfQD3Up4QI2A59JXuX2dns6jOd+TwisWmLL2Xq
VvdJ56NNk/7skLgH3I2vqj8XijngsOpFP8YMC4yhRzsX44vfEzSYotE9vBlwyLS6oHkleasdrdIK
LsLKiMqHhbsTmWp8Avn5vbei4reJCia5oF9h25aQvwOC9XmBOETftBsVkbozPgr9Tc218KUEpSJr
siitRjtAnCc4NveQhV/oIF0G7+pDVrkho6IB+4tOYCP2EbbLz51mqveR1Ore08l1y6qFkOJTGnmP
stbNtqe9ARl7sLsH2WTAPjhiKlruaheXUK8zGlCeAIjmmmzSZhPTssFlUh4wf33OBl9m5i7hKdf8
We2zaO+jD6TVDItXWctTTewT188OsjqwsiFf3VxkzdO19h4qCQgBB0l62aaPnnbuvMyGRcPZZMGk
5MCrgdnLfIBwlXEfl9hsLgc4mAC3OtmHeacyF0NP4E+BNHCWPQh19xc/RwVqPaVwkwviq/Hym9Ow
z7ehN97HiHDHaGn6vfYdtOWq4JKkAV+6vIl+242NrjRzp5sT2Lek/4lvrPFGTHM7GtZw4zthvBVD
8SOIEZqQ+wjRqlvEKb0TiFHzzdZwl1A6LIVl38zQxaXMcxLp895eJdODGZ519M0XvvcFYJhqTC9e
wAwCKlp4kwXiKPm+jP18H//Tpo8hZoWlh3i3rYe3UQygvHwP7W/zmAShcXfz1rjHk8KgD6blLKuR
4rVnbQIeIrtovW3c+YCNThou/TNMlrYDKq0nez68FNUBuLuPIDrctlJpnZss4qhmtKv74eyIyLk1
aKM/DZECzVwHgJabAnZ0OhHnmY8gIhi8oiXHmsZvsi2o33rPBRr2AJv/Pl/V/s5Txd/D7AcYpY/K
DS6dflC0ul2qsq0xq12l8T2TNSxl8uNUArBbqrrPUVN69AFuPMumwZhmh9dI3Rp6Ke6ybZz8i5bx
Ysha1SjdqbGqnB78UVl09vhcAA55XJpgQZ575v8bw8nCF8flNW/QzrJH3dyQ2yVTbPTiJgtPDY5q
bkxPsjb4bv0UVu4x15Mw3k71HAWuSmcj9+YhX/nEwqEXuS081eeTyDbDi395qspHryvqVy2EVfbL
wellqNWbLHiOUPDoyFavbb7Zv1ehOjyg6KPeMHqMHirN/mvtELNOQXmjro9rm4vfXDMsJ627HsEK
ZIS21mCPD3oYvTSDlz7xDUyfSKFfOkgQF1nDtsRWN3LTS4Kb1pjN+Y82eZhV59+rxhc7rShTQD6Z
8yoLtyJK6EAIgKFOW6EqgHTJxVT9Loajeq8iv7j7cUF4zYvCo2xLw4xYZQTEPMhyzOxLX93w7Ptn
2dk0cMzJUSk2TOA/hWo3+4Rhdi/asLpXU3FrCBQ+ovda3fMYkVszUPytCh0Ur4f+6rRmxwVgZwB8
akciFaSUZld3dayi5zpyz3KnbNJcQyN4X3tnbeyLp9EcrnYVdNzP3nivzb64eEPVggoaRfpY4fKd
FXtF7YtdXTvVTrPEBPDIx/hQMZzHLoaiEXV+/JCa6t6yy8+14efw4bsHv+gerU6g2B6Qk4KX8N1v
o4MVIHgQW6x0cmYAHn7bpyG0f05uBoKtOqudgDmhBGC61U7fNcxBtjWzj8z7Wkd6uplACW+HUIFI
6vM1l9k+8DGw600w6KrSX0BMvGuVEx4FHwQC3CqQdEDKXadf1QmtuUZTDJILsJNc5ZgM+ifWXQw2
oBd2haE+pZh/Yw2mPJRtAT22691z2kGAM4z3qO4jln8u62TQnmkXuPcptTRU25UL8Y6GYKKRb9Js
bOBMbdQBXyPUiUnfjrgBeEUXbzBPfSlZDD+q3asW1N7LLMI3QmKwx9KE9yiMB7OO1IOCMcomDz9N
0/RGRmgXNlpxyO3GvXYpbjAEAthci7FHAd42yiuiZZ9BWAxnX226Q+EEuOrouv/UZT85TXBBbsXY
oPvcbx3TIHObK9pDylw1tQb11Ug4c1+m09VCcFYEgERSZdrnswMwBNRTrfXVpWr9aq9iBberHUc8
JG417dRG/ywG/ANATLV7MUHRUKfi1QL+8Vrq5rsSheUpRa3xAZlEcCV8U/ZJ7TQPRZ4TJdF7+FuT
vxXl2D0AJDi1FYKMTRVvs6o4eungnTNjLHcJ8waWVmawMUK4EVXXnqxyRgSKVtubeFcfAAh/R6rp
G6NcejLJkm+5Wt0WOFy7RZ2NCB7PjV0rwPXiprlqlOgkANdCS4IVe2vwtTds2Dbq9zLWR3h1ZnXt
ARqclTngYdSvckatzdNqpig8Ri15kCRAmCWLkYwI+0Z919Nvna08JQk8X8RRtkn0Cnr59+Qa5YX8
m8qXMK7QXFMvY15qNxOGh8ljT7rXrvoY/I1Tbo0sCB/arBQXMTDDSDXe3zHAlydpC+T2+vnpLVJC
Vk6HJoUTvmObxAQzJoZql1V1DOzxu2uq7sPgxviGFy9NQCh0ATvUENyqDlNy0QU4QgjINFr2gjhU
NUdKPkMEyPBOD3/WaYFnWWie+JZ3MYgV5K2qAxf0d5VgETMQhif7gClHU1ovBEb0DU6I3c6P6rvn
1nDM3NrgJTbyc1AxDkaKuZ36rt4WLTGBKntB01R96MJQe2jmwjFHi1Q91I5sE+jC35stSL1A01mh
KE7L2GvVexHH7hZQ1iHMxU+FzANKDCGKQoQyfnRWX3xqkDXno31qMx/fExdOky7IgagD9FSP6fGj
qAHyTK+sSJotec+yMJ8wmUs3uAG8J5Ea8Ocda4ZQ70bIxc+DR4C90tuRrLC4IazC57MpQSj5agsO
34weBpCXm6AAm0UwFsC4CofHbAheT4k42N6sPlt2P4XrpwiUGcAbXT0BxIA5apb7x2By0NuHML9p
NahMza8e0mAI7Hdfe8D5Ktsh6uxszKxRtwhN53s1b0EotwoGLJqqIB+JXowQPomFwr2P5XgbArt+
INSYbqd2RBQtbZ5hL9+INNcbCz35M86DoEB13zo7tntR/M67KLHvXqwZp1NG7bfa9R6KkGHWrBWG
saQsTxMKS40WfO0Boh7Ltv2K94EBJ9gWe6WIx8cer6IHh+BxPhOIRaLfE8e9gn8YmWUPPlew/zqw
aie6IYAvRdFeN1p/U+eQKNKoJFDRCJOsW2GdSrfMN1ZsN0eg6zmgOM8CdMPH4ACZ+eJkJKX0HM0t
pGPvhdW6RHlybYdN9rEYG/PYVaWHzfwbXKZWbfwfk13t4LzzLfVmiIzyIzS6bWal4qJjz7jVS7Xe
sVL3Th3As6MFDhTcCSkpxWfx1kK4d6ycoIdq7pgBPnqD1b8kPRpFDjXEZOJ9Y4q3LFXs61qUfe4s
VZuZ/9muoIhh8/Vk+cwdvd4Cx+imAD1Lzzv4wsf320N9TWPo27Jk3uiq4FX0TeM6VRFpU2YfP5NM
32ciHi+4KJ5ahKJetUj8smaHKKg6D+gWy4eR1Rkf4rmYxXPMbNAeVLNqXvuuGZ+aaB65qXmFaF6r
kKluWSXHQjhqgNs8txFM2FlpWH+0XcLMwwo/xYmOzqGJFbYx2IchC1l/z4XvPk5eCw+t0aJ93b4m
Th1fApYHl8R3wp2RQwCAjR1eLdt81YUBe8MbeKKardWDuCK+F+17Bbto3Se4RgyG5x+BMy09SQyY
PWekoQoDSzSt2esKBOY/hdKSL8L19JR72GUYAZJafgFSY0i9hjALfg0OsudzIkCZ9L3u432N4RYc
iXYfe3CsRQcaaxT9yIoT12YUqBl9PPXMg5pfa3N8UYNpgNrh27sBVZrtOFeRKRhxAOZmmYkL0MwJ
EnglLdKTkwa6yDPzK4iMUz/CSAGu9NSa7avS4P+UmVG809sym7YSMxfMBH4L/NnewUUSTsHkPg0J
ptlj2KbPHqm5S1SXnybgRu94bYA2zL8FfZi8qxkuMV7z0819Hm4ZJXDmUEE1YZPNEBbtHM/VHmUx
8gkDYOUpO1/2RgMce7VClgpgTx+kwFhl5kWeBqvPt7AS2TmNCobsoXV2lRUBDyGlAAgun7Y5immh
k9u8F/bWZMh77DUovRVAAfzX+kNc8/eQHPEfIwKsp3gKPgVIwSE+ehixlts5zgDBfcYbAdDexRp3
F/3fREF9q/rNuqa5Nn16rIaKzySowNiJ/aMaQxJq4HHO/uvBlzwrjM9IyKPIOdz0WFinpFduE0GA
md6qHktzNh6IvqqtcYq8ISBbv/OiyTsHofUUkUrbJjqySo2aIfxngBi3r66pjw9aEr0NKqtUHBmR
UQygDM8mTaWPrk1c8/eAAn1aFCBEWrUHm4Q3WK7CXoQjkvF32zvaHdiuizS2MrIQMBmntRlXnyVd
vcsT23uBBeA8q+PbBILvxQCMYONNeSij+HPBxAD5yhBoZUEyVVanRE+Z82EHGWWKcoxbN2D+ZCTA
X6xdJlpjWxZ5d4Idkb+1ZlWfBtgiW1nVY6cGb1xZm6BW6kemy/w/TWvv9EL8HG1lPOZRMl0R/njp
JsDepmvHzwIpl2dRaxWZYaQwnc5J9lZll8cCGrghYGcoMRJzKT9vZmq4PVLBTkCSMRcbZxrSPavo
Z4M4B6P4Lk2xTQQs9i2z3zAta87pjJkpZlxdAMLibDrP4YwbrYxRPQOMCGYkqSxGPfykKIa/j/5p
ku2yezq/dtWlEFxXr4FOt0nzhFICPWsd5LRWlWLnH0bVYGIYvEU1SAH/PtQiOQjovHZjwC3qhztC
5agb4nm36GpIjJDEDaUmCwY3clDyngU35I7WTyBJDt9HtxYXcFnWtGeyyi+Rm/KNtkq4ZCe5GU9E
kGBh8e/1VQ7a1210FIQK5TjOkELmsukl74BbixqvB38TK9ocR6BVgMXak1X54ijZLlaF8zr+NLse
FPN84er5jHJrxSfaWqxOewlVlI3DlI7pSfYMnYYrgyyi+Pv4Zj6J7KUF6rixHXxE5a+M0ZomAYvw
2ezqdxS1epQKI463heTen8Fw/mjn+zeYoXPKUKOWOWBZxPL6y82IJTIpLYzvZDVNy2NQKDr+M/Nv
ysB9CrwzTvJPyp/hiecgLHvESbpy7xXFT3lcMgg45vNtXO6wbJR4qcwn62LNpNG1bSj09ojUCp5M
gD4W7K98GqDdkqEexmTYq3r1TeKBZdEDo24r+HXEU5EcScvexoyodBLGeLfey6T3gvMKVPG1g7m4
9+qAO2ojIXpo4vou770du889cZ/DVBkM61YforfH1J30Vn5JHJZ/TYBm23rTwA7rQKhrsZO3S94N
uVXg8Rlv5KZ8CqxA98krtxsv77ILvo4e6DO5ORcQEXg2lGOpsYpCXzCeACIAc05Y0Uz7Pzbl0Q6O
FCCRXSO7LJtT0oGGssOT/HtDXROjrndRE3+eBv0ir9xylaCWbnIrGXfyWsurEjc56/9GQ3xlxgDI
eyKPkFuybXkcZF0WRoJjSN0GQDQRfezbm7zxy6MpL836NMg9FZHPTQmGfScvhfyReldxfRqR61si
6MxyrfJ7M9uGIHe5XF8zc7oJ4JVxSJkN8NTdtTJrYNoGh2yC6Nzo402fhw752U4j25m94EECY8e3
UaFzooRboydkxVn+f/3hP36D3MT2CrK7HuhLz+XuoSaDQ2ln6Ds5BMjve4vc+MkGkDXcEri8y8Vd
4BR/vDV/gCo+XkGDNF4ewpqc6oMRZBjmRm7wVWlTdb9eYQbBi+64ULrXwUXtXlJMLA/yt3R++ZzY
k3pAo7GbtnUaPDS9rgDzmMeh+bWWR8qt/2zz2mJCOCCId/JJ6KLkwBSGpcv8IOgD0k4mHOv18Zk7
2OVEB1Pf9kiwneQTPLRWfxozi2VJuc+cHuMjLI0JpfzXb7Hz5OwHYIW9zACuMANS1mdvih5dfQYw
GrldzfI2DG/zsCyfJFld23KiP/OIZOmTs/edsgezkrw4QmGMlP1lsb6tfzyiy6bcP5Vef/Jqcyuf
hOUQbAWOyqcGp/HlrrJgr48odJ/XN3x9lmWbrIr5KVS77lAD0jsGTniQ+0z5sMse6/EfH0FZl3dN
bi3HyPqy+WG/rH5oWx7borTtv4cebOVI8CfmWcCV2yTAY/IEkFtng3CePxy6B9FU6CxUR/2ADwV5
euYF8o73to4xqPOcTc2rw9yA9eGDTsRiUvNNA3UiA5TSV+3VmrGq01C8Zr3bHkxzYipR6+pOFTmx
mw6BmQ0J3oPkHYzZbBdpTn21E2Hx7GBevN54+VdldXmd1rpsXB+TD4fkfdKcOuwH5cMoi2oeruWW
HkNfMiM4T/Lqy5Pk4BlHMCs8dp0PrX4r3xJY7bTKzT9ae9f4K7MQUZLrlhHX4D2kui+25FIEXLA2
UpIzcXCoIdGMbxhi/T3sgLsjY7KX11gW8rZH8/QEoVzWyGPyPRv1ixcZ6UGdhmtsFgiUee1JDjIa
o3YDZ7dAPXcX5GL5AhjNT0j56VmeUN55ucVI38xsGDvsf06994JZnLtglv3Yvvt4nh0y+USsg4Gq
qc6Z49bfpzeDtutGiPfrVSxSh5E0nj8zqZtaO9+CLiRJJfAC/gKXbDAT95AflV3IrUE5MdBFGTRr
v+iYyckWeN3yOLrOeQSYQz73CD0SjeLQ3qY4hi2zq2UVFWoiJ+ema8sgDJf6qTJi4yDPL3+Xb4fD
udGfJyNrDqppvMq7ut5auZW17Y/IGMPNkOco/UMh/3uBtg4civz2y/oysWN5WuBIw/IBjP9eS+0M
dn6T9Y8IspsnoGnlRbJ2+rAtLzwLv4sgTZf7K+/EOsasN4YP9K8EeqY5etXOgiCNLIZj4HCS8xK4
jOA7FAL3BZdM3hn5WAuV2KMFPNjP8Q35ZwCVHdYRfb2TywM9j/frRVj3yi3Z5f99KuZqA+ylx3Wo
lz9GVpe5+FqXW0vjFGL7wYQWYQY50VVa+6TisSi7yD+7TLnkJg6bvGrLJnntv2H1y4dS/s4/ZhnL
sUXmboEFPJAQxB6DD72cv5IcIXQtX5MpRw5mK0bzK1orxJODLj7ldRCoe9l92fTnL2gIGKQVyTKP
k0+qnNGtxdo2TikpBw2lSA2Y2DwJk//OWiwoSVn/Yy67/PpiGmDiPA45um4d2zXw9INNlmraoteb
k4T67sofYlYX3dXVs5yWyUmd3JLFcup5WiirJILQvBYQQNbOsstalVtrsd7GtW39Gx+ODbP3FqEO
xjDGTDlwtgABspOsyzePKx6zjJ/3Lz9+KrR8Eyq9+sc0Ut7C5cmbvgmI9mf5uIYo6QKanu9B0LZI
bsgn5d835dHLUAUopz65RbL7SAURMEXWJdwHTogkeMi96451DSh3yGLtJ6u9/6PXquy8/Pr5SV7I
Hus7s8xnlodZtnp61pI/+ee9k1tLL7n5sS4PWs76R6+Pf+DjUYpGYqOx37QJqVk5rqyzB3nsv7Wt
XeTeZZ4tN9dC3o+1Krfkcf951j+WM7K37PjhT/1b24ezfvhLYh7wMZqr2gBG3/yK4+FMrqKclrWq
fOFlQSgFciY0Ihbvc5htLda2KcUTFPodfcrGYHPpJIdbefK16x975KZvChBCpOCXJ1q+LPI9WV+W
9aX6z7b1MPneyX7/1vb/eyp/ymZyfx6B9ht2Lg5tTGvnubD8cK3FspJd63/EKv6t+4e2ZT0xn3b5
C/I8H/osf6GPvQdN6X+rrRds5dAg16Bya/1GyzFkrcqtdUK2dv7Q9qEq+/kdggHdD61CEiHObYh8
vJzk3pneykd42ZStsj4RymZZnZbpQffy+zq8A6aCNr7WlWmmkcu6HPmZCwkiSlZquUvoyBdWM23l
8ED0H0nWGmXgv+lqy6Bhq8QQ5OiSFxMkTMTfdv823K6PgiMX/Wuf9TFY2z48LrIq9w6iTghZuDC9
enUyd62jJ9NWrn9jAAaEi+LhTTR9eFjeeHlR1mIZVte6vFz/WZU71ldXVgWBlP/D2HktuapsWfSL
iMCbV4S8KZU3L8S2eO/5+h6kzrnad0d3RL8QkJkgFSUgWWvNMf+5fYvtv44g2uYsoXZCSbiM7jf7
28T61i/+P/c9G7xKeHnL9gaBEW2JkPzx5ngfJvYVCzExuG+Ktb/GiZvove2PP1z0/LXL4FTSetbO
VAVea6QUuAaIEUTKNYVKjuXBVeKI1z6LW5efJVm2E2emTPo8282y5TYZhu7iYr//R2/X/h/BzD+m
CvehYk38e6OiJ6J3G3QLcuUW0BMtjsCkqLCyh9kpScdAc1Gmi7hEb3FK8QsYZzVuPsSF/E9Uq5aD
NdbZpE4akoN5nu0TEMGoxBGtiUXdkK1079u+EUjwz0LDLRfusDUbGJBxQ75HPgxVCba66h+FZtsg
ARDJsGvEWRX/lzpDyqRWxUsZozMRenJ1+QfPLdCd9hbP/Ov0i5P6x7/o9up6O+vinUWs3i7ziOTk
7OjTWpxl8bH3hfgC901xYv9qu73ViZ6/xZz3kaL7/iepYaiuTKz1XGwMsYoLcv+tK+JxqwECXKso
ZtlEegaAtNjjM0mvoZI70ywwPUuv41DmqSYJ3k118Bwp2VZZjiEndXYug7p1xai5y8adNJe6J/cZ
RXrDULhNxKUuFk5m6yvTocBToabolCb2Ro5CI1+DDMJwmTf7NVFJqoYna9+oQfOAJotcM9BYhOeZ
hXtRLJ9Sf3xZKtqfAjCwT+hvag9q3AiVg03RlgE8yhLSE/UIBSI2q/QpdizIgnp3nmJYCBZlCxuV
3P7WMfz5mlbND/SOu15Xyrcx13HVSv2vvGRKXuMDf/ADmUrxrHnpndn45hCtJ7PrByQclBY6zjC4
QVPX7/VMTS+v5OWrKqfmCqIO5VUR2C65WGwBdELJc25U8JtkGZRRTJKpKanjxoixuoxLD6EkzAQG
HAXCRNk2hVle5impLmJNLLKisOCe5TlgYYLwRhEHXlmBH/Kn4VMnebZt5QXll8mVhh0JJA5vCQC7
ts+bW1zEUK9lBJ+aj5GoDMHQa7OCmiCnHXgfbgr7QKUG6TWHYHsL9Wvqp+g6LAuELtHVl5MvsJrS
XjSVGSbdcBehchWAzzSDbI0VXBto2FeZTOg1lRRlNY1jwBsEHbHpUFqVmpzLHEtRPGTdaRi6i5J0
zsO8LOqMsj2T3xbqakbcO0I1S1dKaeGKNpCd0SfM5sZRhQvj/5qSaL7ctqjmgPxr8Zu7719FhvMA
ZSZaVWHrwj3V1pZi6N40NTmMN4rpC03RD6ZFqTNlrYqnmmrSuljBg8HAAbx0wvJUIbU7Ncvivsnv
c5sUxFAH0EYm2rRSPeSznmorRdeUg1gUU/BvY9FX0mpyULk7YUqwGajBS+9TMGqbY/+ZDPmHRiqd
unDk/lxbOnpmKhOpVigqKDH9/It053uYJ+rn1CRUKwDEeQnGjLJrOFgPs0Iu2ZgS41jZeX9Q+7jd
pWlcXPgXKEj+W/mpGSV+XFmqn2Wtf6mhBp3tKHkYzKpB+irVT3FP4sgC9rgWm6KDVOgr+PV8XY9u
j3GHOy3DYyXFlC+mlmvZjww2TZaE7JZ7hvfHzkb+ZaWzfhSHqhtduVhOuEMchlNnBhZtwwOn8u7f
oA2S32E4J7fj1trcPjRdu85lsDYrH4vlPsieMSqcCdoXDe/Kpn5EaNE8oT3vL4SO92ILo932CdM6
xFDZCKxpGSHaLK38e6fEfpFteFy4BlKojeyHiMWyKqGgO8FP60/1QFi5TKGdiA4LksUeDGZCNRun
QtWldgtsU1mJTXF6slReHlUWNWHL+THHkUKXapnoxVtz/H37c9Ik97dmUaM5W84f1Gkq8rLJwZ+e
38w46JBTxKpYVMGMwv2+LX5tYwtC8o9G0S16OsQd3vBA4QwVeMHgUteFpUJZcVNS64+6DsJdbw4B
jPew+irLjeiPh7DepCrUpmqWLALWko1bOPHAfRNEwalbFkMC98TW/O0fHX2fYifzFvhmvEbCEB/L
McPDcFmINdGm85aNZYMJUS1Woga/wf9joNjlNvq+dzdiDvj/2SW1B+orZGX792HargBy+zheSplo
4OqvbydGiw+ZilJtTmm76ChIO+pGiwIWIuU5WhY5gImz2Jx8H2Jh5A+I1+WY4PrSXcqQy937ILGG
g96RB19HHpmdY5uoSlhWDp4YkyQdrDeDUnzIUqL3r13FpvjgFurozgIEfttVfNofe2Sqvu5KCjT+
7li+1VTGiB0f58L8SLEnpXJpttNjO1Xp0R4jCk4UyJtdRp5RJluxTopQeZbLcDjZav09DxX5eTAL
+VkN60vHDfZCbhqlC9BBnn69Bv/Lqlv1aFJa8mZnHIpkTnlOoRm8RZX0jh45eBCdehmc/SI2r6KP
SuF1iqDuKV9GjvVbMij6i+JHxauS7MUQnjnZs9w0yC8vYZ1Opz5Q0vO4LID7qYOrJzWrZjO73LOp
xls2xRiEpiRyfPuXnAy4l9rELlEupW+ZU8PRVrR2JTa1vhl2Gq6pXqkbEPFd0+j6J2ysQBcZo7qO
EFS+NT22CDJ6ve2ir3yjFKz0zMzXdyOWmdfSHF8ooek+jfLbbDf2uyHZ7SErI9BJptp9NjOFFLJl
5FcgOrB0w/53YJntJyVbqjfHuIibjf+iUHwGw7YdqPdkLQ7b9Yw1LHrhf5uQRf7T+VebalhUxWbz
qRyceo1fWwlhzipeMskwD03aTTC3++JFRTH9hPW7KzolytheqMB4R8krn0WT6TfkF+yh3IrNEZrE
XnGmZCU269jWrzNZOrEljtgN8lmG9aaiiD4G00xdQmGE2rGGFYMsuvahsJn5maB73HnU4oH1BC27
rvzBOoievvWdta4MBr873E5mnzsPwJjorZerfoXGJzqITSuSTcoUov4oNk2MiPCBVP2T2Jyl6ZvN
M/8itqY+u3K/zq9aTH2PPwa7MBqkxzRr5XPkIyMOfeyqhry6UuizBjvRP5ZO+5rErXykWGF4VNWW
SyWGKl8l9kkMEO1wETelVGcX0SQWOpSjyETAUHcqhqsF7rGZGTyK4TFytGuuPzZNsbE7u8KwsF6D
MS+P5mQVx6hDLLfAgsujJLNousoGMytPXuz0QMfNqHkIFQsr8Ml4gRCWfspG5azhZpY7sYlGh5J6
tXgr9REkpdZTS7AMU/rJd2H6UVWTj7gryy2F4lX6SRV1tkWOb21Uch+fpqEdc1synvUws85lYlBg
sQxrJ/nXRLXknkebcmZap+BGxJq9LGYl9VdE8Brqd/9tuw8Ra4bU/qp6Vdn+b/urLQUwnRk/1OPc
XEapoly6sEHfUdWl8yT6lcv+qz4O5ltjjfCBcrU4ZaFmQjauUirihvm9r+xHMXTU0lMdac5H3eSy
Z9excU5LBwOWuoaWAhf2FTnSDwn41TouVjZlQye55KKyx/hbp1AgZmh28+DoXXCQTCvZRmkoP0NV
qV1xeGv+kEun+dGRN6KMSI/hME7ajphtCXW3NB4dE+Y4l7sF2FLJ3SSrC8i4MKpOJffUk1mGXu+r
8aEGTv5Px22M6C7vrehIKH4G4+/JcyDHnugPqXs8iaPFlk2jWSEnrCx9f9sU3aqjJOOGSzu6jQwU
9dHQE2MrmwPa7fshDEs/mpSXH6zQkNapUqjYUg3WzqDed4/XTXNSNN3amEk2XSd8XLy+lZtXrkaZ
0h/b+mLu/AibR/rdOC/2kDAlHQtj8/hstoX+A00isEid+zy/Pi7aLLEQqQTzuq6q+hKrbb3TtWo4
RHZr4O7rl9gSdBZ8LIpVufGhzFRLsFh+73/GwfiaRLr0S6LS8vZBWa6AiiuMn1M6fAslyfpQzCaD
dqzMz6EJG5wpSvCAhNreZgtUXJb89NinsbElHJA+2EiBqHFuDOJn3MhMfw4/uQF/IT6UfqoBPshU
JzHDZhKeBLb+K4OMrHb9S4A1R9M+9R01y3CKmxen5Z2w6yvlgbqNjvIcHJbQXVkewTXf36mqhgfV
aC1IAznFLU7psqNYs6yaFCAIhHOXgHXBv+ZJsQbnJU+dD2WKpbPeOw7nAHxvHab1QWx2GuS53Iq7
vRr3gKkU5mX7rqTUrWhs5zVAkO5WQyif+6r0X6N6/lSNQL2IrXmpALdU40EMdRTrGCmGfxVbYR9s
27RMn/RC9V/9mVxiYTTPpWZZr/529DPrM+ZRuW1Hud1a7RB8Feq2Hmrzq6QiC8ucqt4NwVB8YHO3
6o3IfuI98oTJQ3GpfQl4foB4o+tDxb21LR1RQcYZZ91FyTJugR1NXESA17RI+yXsDg1gaqEVdK/3
AY1Wa15ldsZmwFLw0i0LfhiT1+CN7IlN0UHCtrg0M25bWFYfKXbik4OuoroBw1GX2F1x0ZaFCYr3
aEvaObeq+YkowEdXRtPXFC2FHi16DjhQIPdS9SOeh+lrrCNjNS7t0dL+3+NtkEv38b7tcxzK01ZN
YAN8+/f49/b/6/j/PV58rloNKLcdfa3nRrwaeGF/LIepflQtXd2aSxu4jPpRdOS8/N7axBBAkc1j
ubT9tS9PTnBWkrONVZ6JYmEsakunauQNv4zsnzYZ+2gn1zf3YaJzjB3HrWv0BkH5IGWtgWASzdeo
1EOwtrjWvR6OjZeNSvEgFqPO/6vo31RXaaq1GibyKagQ4nGTEhsQ2uVTuyzEpqlJiO5v21nl9byu
wXr8t1e03zfFHqINtt0xjyhouzfdjnTfTrnpzaP9UHK6vvXYf0Akcz4T9Ez8qMp87/hoSdXReprM
3vmmAaAjWugMD4ZtYziawFspUjki+4qaGOHxvimljaY68ztEhmHbcVQBPH1DlrUXnxFmlPP1VWuc
ccJ2Ln6nkOhajo15xYPKWXulbsTAdUDTNmrTjge1DmF2L4Y7wlHnZq5jhAXiXF6+RIdY9LC61zZF
VijRe2uvp3oJXKf1HzMrkR4BRHeeunOwEUvmGaaLBjsGCLmlu0xB0MXEY72Vqqzf8vIHFl/7Xent
F4iR4T2KcYJPurZ/iJpe2clxm+39MdUvYaDiiSGV81sapr8pOsx+s3OIHfxB0nXoWFj/PuIns9XG
LrhURdM8FstCk5kehgW4xGWApi5SpIaSDaMtL0qKLh5ksrwenKK7iPFiGAZPa0wjJwzQgNMkiyc7
JfN4yfbJYwCsA1+1Jr0CHcIgwsAYTevkcYMPWn0xgi7ZVkhrzkmGqEIb9flk2VQWo443j1Y2RPsC
lPHR0SNjT9ijODjTPByyahz3khyVx0wrMPbx++iUND6Ip8GyT0k54fVaEySJusTfxG0r48Ag1xvb
KUaErkCXAUD1V/IT5TqNre7Rh/YEN5jaQe44VANVff88d1j9YO48vkQGeOROd/suJCgVFPJrQw56
FY6y9jbaNixvuKfveM/0bhVN49nHhwoEdZ561RRGkLDgx/FsQvDhp/P3pLHXPn5kH2SvG7g20aK1
n6Nnakl/R6Y8f5cS7TuBX+TlRkCgPLDVTdbycPYHfdsvR7Bj/DuoiS2xeBh5oTInIJ2UmHwvqEtU
O/2bQ60Br4DZcISNOl5rjNQXGv8MdK0+O8bUgULmCuDNqNxljQJIBnjfeImhtTApH3e5LkUvvuRY
F0tBTSuM4EO9R3Jn+MOuT4fpQzd5d1KU4MUuuFKUKS/ABsjjR0QB4Dooh34n9lLjZF9rg3LILWXw
iCUWBxRBMa+qS2Ww4WDI4bfurUmfACKKIWLtj0Zz6RGNf/fch4+Z4BPyAffjiLaqstGhkcBbZTgG
Xoyyxcqxlbq3DgPLw+jLGfgKTkkGb5u45YDSY9mEaOesp7bA53LZVPUJ0ZJuFHux6ae14qJOjF1M
HhDJmRYvBctCzUP8nkp9Ko+jk1Q4WLAmFvcxYk204TTO6EalRGnIqcb6f+w3A4wqEaj/17HF5h8f
beEjsGcm5P7Rdt9FfP4YlfMhSz+aKQxfuOf6bhFbxl710Vb0ufYsO5a/1YZQWs05/2bLKeKrWRU7
sSV20jXnue0y52wY0g500XxxugZJYZu37/1oVa42WMG3NpBeEBQ5P3VF2eQ2twM44KtAydWIAUB5
uyz+TTDjATpI/L2K6pjHTtN+LHb3q8ToyjNx7qMMxP2MUKA650oVbsCZzm6iy9X53iF6mWD9M07H
kqdorZXcvVEig3PzcgSxixh43+zN0XKtoSZn+Z8P+evQ0pigF1L9t5QaVYCZy4fcDyA200HekfyK
D549SNapGwMMiLAOxfFF6kMkJKp11SE5XlNzufsqBRUGemjf2lD6YqmU2juLUMHZkjEuiWVQ/7fN
pQ2n7uEcLQvRRgmmssYXjSzI0nvvEONEW1XL2UYfcAUQm62p5esILIzXxRPh/ar+HiFccAq5/lSC
CflbX05vVslLez01/nM+571HqVj/qHYxNExrzB5sDahKDMTtPBn9sCuoqoXgGFGzj23V3kgdmCDL
XXyw5OiSp3K1yXjXvcqwdokYEL1OjVoisF5kr3y7cEXM235PTAgoxqzrX3iKfvhNav4oDf8gE8gM
IOGga0rqhKn0a1G2Jvg+ggwkNLrf4+Sc/DwvfmhN/E3SiVJzt6SAnqohw+hxw9JBLRggPbM5G179
emhgmvMCIXpHKyyPYYYUUPTmWHie/H5uXNEbp2GG5yVMOdE7tWZ6qSX9K1mORMYjf0jr6ln0xbpN
zAnQEnPy6KFsZekS4yTEemDM0YNYEws5Cz5nVa729yaxhhtq6MX4+Nz2uvfKVmZtYxJRrmizmhDc
pN2gOwUOurqPu3+OPGTnRi/Mgz+rjJ1jXKlQIj2PiVOSIvJJniipcnTsTjnK6KjQrEfKNp1BxYgO
sRhtqEEraRlTS9JUbe77KL70o5xLyHb/OcwfQwwrRkMmDn4/Wo9Nx6q3ptK7HVd0+2nMR/wxcjYl
aYUdlu5ppoMQbDm8NNRIBFGw/rGj6Lh9pPiCYSb7G0fX325tmvgG9w+fnISfoG918r4JW+9//Zvu
o/85rvIzC+A23L7DchbE2h9fdvlyt+8kem4f2pXZQwzYFan41mht+Vgsw8QAX68J84hV0SMWkzj9
YlW3O9ANw3eHjNBZ6oYNsw3s1Mbm3CRRtaoxsAgipGZBk38zimaCoUdNYy/vzdCft5bT/aIsd/JS
wIpy9KNXE6wjdRM/Cgc+mDN0+zBtf9aZ72yYMx1tEKZRpUaeYk4Lytb5YUpYZMedK9XcyAHN6uDw
bYcYY4O7lV0nb7xn7hDhvepN77g9lx1cj+ml9iuKi7tXJRg5GDI/iNjJpZebkxWjv6yoeiKgs06J
bhW6+i0shpNE1nMqsEScQDCUS8KvkEg6JOh9d+iIeU11kmMkKY91m0hXOeaVt8TP6Fr5R525CPZy
S9Mw9sik0uR8a1MwcXHnYsj2970CInleVoNcwjdVuooONGjf2hnFVdX2SDnn56Z6blJ9uA5MhFqr
hoWe80o+zJSMAC+L+SLBq1RisoJDDrYHVWdBdmhHd0RqqjvUGxrppVdGHMCWxZT6j/WAjj8rjlYw
GFT9syiIFq/QmI0btYA1JtpyCAzbGZc1Aqb/tnUzEwmQpuq2wkWvsA3/IVsW4Cic0qqurQmuKW3h
4ozMYa7zsohSrdzZkzW5YpM7iHaNoVEgGGpuTff2xtTfI6PVDqLJlioVLtk4YxfaFGvRJhaa6quk
iWA2iiF/dEDM06bm9sGi2VAL8rtTke/FB4s2Pxxc02k1r51qMtbLlxSdUSLnR8MEQLg0GYTVL5Yl
eUMQxo9FuS4QBF9bRYkeyZn/HqPK3w+KdgZEnp5GzKquYmHPsP7BWhmbe1s69TkmbpD5E1mKJSSN
vobndXdIjMS4Euw3bvt2kbmeCx/3o7BtcNGyeWnzUzyGZqO0t7dtHJKqTV2k+oo6X/rD0lCPy+Q5
buyH2WF20M8VuaKq06+Ok0gPRnQMlg0tiv9ZjEb92RG1PEx6urwWovfB/Y/CjPu4MYFylM7cesWB
LLkw8a6IrhjedZeymLzbL2ouo4Ba49aFitw8FHUWPOoEyR7VuHgu/WA8imFiwZRMdbEFKndiU4xV
oKx7RkXluNhLtKGoSJEkJGfe4caVIwfONc015wqXez5oWvcV+DWUkKVdtbIeJ6nY9WMb5b8YBgFz
T+Y+PIsRzPyucqRox2jm91dMUbuTAse8Iha1rjiIVWsltPEyGGfrKjqUFrinXJKcEZuiA2CKfqlS
Jow4b0iQY8OWVLKmrfqI+2/SG6f72JDYKWZmjbVN1Sre2BMVE+Asw8cSNYSHPUuy1izIaCurrfyN
5miQw+G3PIJ6jh71tkEbqiXED0biobaWYiq0eJmIBXOXGbcs3DzVeWS2UQbY4UmYhfgLqc8HPPzP
2rIJX+89b/Hyw1vDof5usVbxMYc+iDXsmjPy14d2UQl1SwmjWBOLQRRKLgteaimcFI2ga7uto5Lx
HmOAL8X0Et4Kr5Y6b5lpd/0hqzNhlpa32EX4cF8wR0bqILYzoXro9exdX4RH3aKkqZevgDcRyiNT
6I+MCrAbNEiCAnB3D2KhVu04Y3BUL/yN/6yqqfMjSlQYGE0O9lF09/2MQlSsxmBnQP4nMWkOwPkk
7aDs3c6YPWFBksAZiW2TFKI4i7duYC/HJSqzhX2C3QEKM+QL+lqaNAmJXfdr6vSfPrSItKi2I/Zf
nqE8B/g6Hoqu/7A4rccIO7BNq+hf4aQ763Gpqk04TOEcueNka/H33s+2WBP/AXJY4VoPOFcSLmlH
uVO9Ogn0XYtR28HUinJv8pKQVHHtSnK3HXTzNeWvNowRhT6iDpn/MD8BpWZObgOknyXDi2tEzIso
LV8qrq3lnyXWMqAN6wosCM/dXjk0kC2CyiTRpZWQ+JJ0PP1xYpAoc95MpwGhaCkrScp84v0E3KrQ
+KFnobTWjFMx1OOhCc3httD0aDz46nLmsukrU9TqgOS3Ojh5BXRcrOa20ytrsSqsV8WaWCSWX1Ht
5EDDWGrni8WOpdQqBDpMOv7XH1bpWPk+ygABLBrR5c8UC/EH3ze7TIMso+Cb6S8apnmpURSnoxCa
U7HazgS88syavPt/RvxO75tizVEG7K0Q8HLzLuAEstCWsr/7wuj0cNvpxjFZau/F70AsomVzIMWx
maPmJJpK38DcIbCZjQhbg144GphSz/+3L4qnVGlq3Ee1HA3Yohq7rVqdOuwTIF+I5DmnCx+i0rEx
EAuxGUdQiJVI+l0zpRyOGEO27txYPa4oUjweLbvwNGy62mKc3CDDWjfEn9qT7Yq3GFX2t8R+fjrp
+KKUC1iX+Qi+sQWGc0jpJ1LnazXr0Y0m56yoQhdGGYnSuQxPJrUw58DvVuTbG3eYskum8IjIncrw
HCirR7lqV9wySlLoRBbLqtuDG1hebWf5EfW9upsHHIRMG09a672t23yjk4Shir3r8WJpgk3UYkSp
567UZ+RHKBP0eOBy04gfdFUxV5MySWtfarGF6dUN7H/wdPOrpqf7vCyJ32FJFDX6ZzVUeBZO6Qb8
UrQ2EPoVbXcKg1p2eTiiTA6LwmsQZITdCfAr9SQxKV1JJvUaxARV0FKtgLJFm6FaPKJbjSpcQhQk
p1dzqQ74G9uNV4KoaGxijf34u7E4MXbvYJXC/nPvnIIpiVcRBlt+HstwTbEojRTC1b0M+FaLoeNj
mln1v2MfRbZMJdVqnA1768O6kcp216ohJwEOXaSbnGk9RCveDDp1McObYy+hS4wgmY81Py0e3cu9
RVFgx1jmPk+2mjQhBJao9+8GacuMYl6Rf/xi8hyu7Qn9fimZCWwiynTsmbmnjjbHBo9G+SZ/eJA7
0y6xH0cQSDsynvKJYlrcM2wcGOScf3SJShfNfBcADLYDW8Zrq9NhTqF6CqXfrY+3TD2el1+QGpvt
OQ3nXwadq7zhQVnxki1Z/qVQux9VBh1J5RJdKUOPWdM0kG8MLRxz5Fj3CIieiqTBAddEJ4aC20sJ
J2g6ovA5kdOV2S5IEVjL7qi27z7PCw/Kq4svM/6gGSkcm88yKyeCCTH3K6pyJohexrmrpE0WNP7j
BHF9ruzvZYqrXiAH36Ze2rQ2L4KD0nvLBLA3tfBIrdzGcMKfEhxWtxjxJlbG+cOpCFgQgFSkXxYW
iXCNtGivKUTynFh+hLhgr7Qp9fywf5kUe4MRLuUjIaVYki6TbeUNSUp+JJXSbeZq7LwpTMuNZL+F
Up67Rpz56zrNic/0+cYwpeI0hxxwaIkMRoryEIxxC5py2nfyN978w5UzWf26q5+bBKvWGr8u4vlr
0yk/lbYHzwIgydYwPW77NypyNWBHcbjCxTNzmQ0qqxn+qutgmOq205i5sRXuDF2S3R5klxnrb4DE
Kp0iSTBfKfOjSvbyGPcVG2KorHQ7RQsM+qb3wOm/+UFVA3Uqfsbzx6wmwNfS8AfFuZnXqK9YKL72
1EuSdYGWOhwdkKlLbqMdO9sj1jZOnUXIjCJg01d/E74BYWJ+xoNxKUaS9qlz0lWGZcpw1mRm/9zT
43WP63BbNid/7jCQzact9rwm7rJ5uJu+45xNvPolybsvpcNQXm6nqx4z8+/mBddbEAjEGp1En84d
Ogcy2VEzDNgw4DexqosOIFj8reckuXWJKbCkSftyZJIV6kq1arece9lLLQL+WAoctXJTZ4b/iLdh
uya1E6/Gyno1x8zT8o4bgQSGNk0/8LhPPcUh4d3UbeQ2TfZOvSgix5Z36DGJ8EuietOsMRJefGKp
jB7XjZS+AfN/BJ1mu817b0Kgq6IE3f2wtyP1ZyElP7NI/dFUGmaBNWR+mXcoItzbfOimjZ2RLIgU
atntlDqicAo+FKKgYwbsb5iKZzmuLtUSqMqnJRH7S2ssrBcGvnBIqWzT6y7cu3o9SuYidy4f+jB2
o8IkWrIU6lbBuC8UHgoZNUIm8D5YL9w1zWAVK/s6ix4sCjHcMi0uWVL8zjRrX1XmtybixWvUr6Gd
Zp4upzsKVYgH+S1+LYOPrt4eDi1uZgGoaq+iAn3daTFEnqFPPFPCjV6V2smVjHz0fE36YUM2Cv2e
QvRIW+uYSqmtZW6nsX7B5o00dKZviQJsjZlIZpi/5qO80XH13tihSf0wNSuRwc9MKj4cuYgP/SoI
7YUh9tRrIbTx9G2a29SDP/MS1vOPYjTf1WJ67M2VmpnVxgzG8wyaMzEhzzX4TyqmeS7AWNtFA2ew
UMmo6c0+8X3KtM3tEEmeHeF1/zlF5ZcTpC9m2Z1Gk5pGeXgL23TXUIOTjPwm4rbZgGQDTdOfQsCB
FLQBRqtTw0tK3sCl2tNqrk+o8ka6q5piIIg7wYyDDw00AO+KwPia2vELb+rMtVLptbEB2bSR+tlk
yY8BnJ5WjZ/oy35RtktdrLad+2jf6dnLhIx8lcrFU9kBL4/gMPUJFdWcj2cdE7FtQRqAmj+N2FEz
b0lAAlNr9kHXPeJphIegTXx8aK1fjd6ApuAJi8c2Vu+5DvIXgLIr6QOWl3IOtik9qW3+mIDmcZV5
MNa642xH09l/Zg2APmhD+2I0Wnj7CcXyE+URIT6auLEfMcUoLuiGKeGzwKarXJGlT2SHqHBr/JCz
9pTIw0fHl+LV7z2iCAPSZ/rm1NKRO98zxWWl23UWpz64KDjTF4a6beNhNxb+ptk1Q75pOC3cJHjz
J3c4uuT2Iub/Ayhgq7xERKl2LX5qcoOx2OickgLWZ6cl5FPyzRBx9Q62/ytNsVBOqE/Lx/rd7NqT
6rTXzk5X+Dk8lm3wZWS8NyIhw7phSD8tNPXwSYt+RWoGlwcd68+Z3wYZAbDxOdOGWhmY0YxrW5Mp
MO62Ou8Ze4e35SK7YD1aMw+IZGJVXC7du9kSVJ5Te3Th8Dyk8di4lQURUNYpONKy4KUw019lO9Zu
1qaDVzkdjpGIDutQ3vey82RpTCKnEHJ2HvRHrWGWXXb+V9dy3c2dujGBeVtNf9aI3kFOSTwQd6aU
kg2tfFCi1E6B3H2HQUihU0AITSN2WPcaJ9niNGJ5MnNDVzKvUy0Hwb9tu308ZF723GQwovpEkjeq
BrOhqaMnDOBbH7Y9Dzhmko/OT3nsupMCiIy3MWNn++2LpE9gN53uS28hjU9SRN1L91U3ziboQYo2
ER7FTuJ4KSGCmgRHSmG8l8sSFw+TsEqPV1VARKCT5YyIdbLL5t7eYzL5bkXAe3iCd335U2mZG08D
l2cBXyeOTrpU4DA3wFCM+blU0ZPC7cdDnURVE/49c1Sdgqj4jclo6OpKR1pJe/UbG6OS/LsCuc6e
a1QSCo5gfmTjz5mfu6A6mkwWgza/9A5JQ/xFQF2dERC9Mdd+s0larIxg8YpQxx+TwRtAYvfjxXZ4
1JiTl9jd4jDI09zEQCpu4KhW74lacXUMK7Oe5Qejz0Ym42ni6jZzMDOlbiOIfvfEs9ujUSyELGOE
9zYOr0YxrBXVGJlYYZoRWbAdzO4qDWO5j6TkqgVMyPGkzVUj32pEpqpqHpjQhv0WkbbWmJlHQOjV
DIPv8K1gpybU7IVKxRXAj0b6TdDvW1Qke9/URpyBW7KVl6wEYwbiXndTqm13sxHU/0PXeS25qmzb
9ouIwCTuVQiZkivvXoiyeEi8+frb0Fx7z3PXifOiKFAKlSRIRvbRzbrBEdMdEi+ZzVPduXBTux9T
uSFq+RgTzFoAQmP4CPculT5SxtukF2KjFtUbJgs3XTHj+FwuFs3vlSC4enQ1xPpl9CSFTSUEB8oB
JFhVakjdWcbYTEJBL5wtpCWTaEh78BILcY81oQoxP5IOC8h+mMhst/SNMKZHXbWOVcIVGPENp4JQ
CbqSP6Yd9OusxXE49yPN2sbW+D6PNzBnnjIYqStyQSo/1/ieiBI/o8SANjKzXrfQKrXTAsGbLwrO
fAu3zcM95FVvDoq2sQg8Wrmm8iBKsekxuF0mqXKFDypSqAkC9XZxlyP9I2ViU4wD1oFvfWR86pYy
bQK9xywZCSmOhixPswx7OypC0+XsLxW0AxQmxCZG6Feo8ds4wiMpNX4Nqy1W1gjcb+KaxLwJhGhi
L6ird7Gj6rjK2euUlNOV4nKW2Kb+AeDyQ4ayPPQpXWudxv1EVFGqa/cY9uVrqDIIKA1traalubzA
j8GI17pOY99Jt8LEl1Ybx52t9Q51QCI9rOYa3FPa10SrsKNuD0rM2VbWYtVk8inJCuRI1g3GmOu5
pH4eWpdUX0CKlZVF24HEcVw757MFhV2K70lzv2Q+J2uIbJLTtLuzi+HNboYvnER38zR5lq69l2Ns
4pY8YNGL+CIYaxN/kqHw6IOoUjz0qX3XNQ6yjCQ/9U5HA6VSaWS7b4nZkmifG49Be98JFatuPERJ
ECNxR7WD9RgVp8wUR6FZXLphS54TfYxatS+SVUdfFsM6itVbAkee9J5UTLcrNmE03UeB2cMFtO9o
qBDgkgR4Ns+vjnvvWAokEX3x4svb0WvbhAKbAhP7unCd6OV6wsWWmPNVX3f0G6KtIotTkT1hm+fS
7Ax2nJNeLSPDHxONlVivMVSPC1/RLcNzbpoQw05AP7gLZIO7HZyTwvaHSn1VsoxWS6dvgxHPvTEg
DC/DBq2yOy/s26+ognpvGnvqi6bIKDAGe2VSVbL6Gi5quqeSNnEdzkipil1PK3uLtyEPIXMVL4Cb
W1SG5jlO8j3Z0WtEn3KautxTerwBE1ef9vb0Uoo48wN9mwka0gU6VDSooW+RA1OK7jUtwgWhZuUf
JPxqrlV73BDoldQaSCt5dco2QUQ6WenTOHL3Nkn13siBkqO3WtqEDe3hiJBo13bxUP6WARkZaSTP
bRhtDIJENu40HmSqf2YKgt0owfl98Ruq2i8YSU80xMuNAkdlVXHF+65iszZ0uZSGoTkX08bFBXia
gNvhc1XrIA1xZyuRBVYoETK6WkmD9i8LwELi+LsMsqNqK5iaJ5JkocCk9RQ3uwiDjRWkJXtVl/r3
YGA7lT1pll1sw1J7tzVlZ88j+IkLm8eQ32WJ1Sl+3d/4zXxQUQ+bSo/OM5bDOPumqUcaLC4E86WO
iHC9HbmbcikiOCw+oMRA/e5/ybc8By4RyzFzlEbQed7bz642HqYaMxJ85siSN+pLX4uPgh8LS5S7
OHX1rbJELkdyOmamiut7XHSbOGadplL7Szk8c41CA4FUv0yHll+H05bX0QXvQoxvoz2xQk+ppitr
ErC2zwhJg9VQBbCHvt3xpXKMF7DtRzvvqDYhppozjDOiq5FOHLLUZZnKFBUYFLxcm5BswXqrGnrN
m2rp75UGlyqHMwFge1/y5a2KwbhTshTIUBivPX1LLRz6Nek/i5+KGx4jUzyGs7XTMgp0ERLKx+xE
BYDTHmtYR8e7teoMiMY4CQNY3bpReCd/mHgDOj8Dysox6u8ywUrNqtHTJAOxKEJ9jWqCGia9JA9q
eMSANNvA4bpN7P5IWwGhn5KdRRa2axaBx2Fxbp2MB+0jLJwPu2ueG5UTMzWfyb540K1iLUJyCokA
xgWcINnppqm5WpB1wRDfNYb62rXmp2L34Mow3RqD7LpEBYxJuP/bc2ygmOj3VXdOK3zAmQCgwS3m
zdpbsCxeHSU8zjgVYql9THVrBrhrvmQ1bipbec6IJF7ZkTF4Q0nhrZqwGQLOFqqYrihdpOJCXZki
uymD9rMQSCiibsaUEvpT3T3YmTgYudV4utJRUxXQ71UMqsdEUdZiyeftXM1HCk4UfVJ+RXm0w7ji
po6jjZqa35FTg1PVdAFJUiVKMd7qkzynFoGidZXtZU9kaqdKH1b4R6o10EV1ErrN2E9SGs9JC/8t
KDAONn3+hUMXXey4gCQ8HAtFw9/J0qIVosdgMO6DFglFEPzOhfKoEyU0WmX0qKTveCYW5qx7SqjC
xhr084T32NpotS+7a/e6Gz+UA511FIDfbbB82VH2Pmn9S1qgqyZtAferks8cD+cpHU5lAj0vCD8o
IT4IVo1WdtlvTDm9d3LR5ancyJXchRE4l3iP67DtqM0XpHLc0sWL1sYENKvGOgHwOmhC9O6aJFKk
TXHMM+KUSvM+dwZBB115m8PhqFZYSLvFSWcKF7azbcvS8fIBk7ui9eMhfo2zWni/lSm/TCP7DKSE
a6mXdzluja2dM7lYNWlLZos93mEuBj8gPx6WE1ptTR7QGT3oSg85HeUvKovdNGBLGJENmiQqoF5X
9JyNcM5nYaxVeqp4cIVoQYrBU712HhOSEuN0M4f2AQXlhyWq92yeLz0+X7TVrBNXyIuV4tamdGu3
KOFgOuFWrxPPHjoIxwppUcl8Rrx0g2vtvK1MwzexN+D+o5FHmXmOztXVz2q/I9MBF31o4KPTYbLO
h5KGez/agDc2eMrKoKLjLC5ORvbciXRNgOptHbWvUU8LfDkF54mIKYgl6ia0OFHQT5znLNiCiL8G
dnsGub0EGOWzSkCHllWaTwrRIRP5Qxvpb/loCRZ6EWUteirHxeVJtNwYi/jhShUIVUAZwGO5YzX2
QKj2q2yTL1a/j6hA2z22+WQqz8Ea3curKY+1DN4oD+BjRJQoAUD9UaGRU2uErXSTmfpOru9gGQHr
JZNByVCF5EMqx9KWypm15suYg+3Onb0hL7tYl6Y1sKYf3U0+Y0UziyzdFfWpKBUaBBzAd1Lli3Xv
akILIeLA2Y2zgm4yx7KSkKxwdMKbPh5YNOKcQG9f8WRiEls8mdupybUbJaODVaFEoBNhs1BzIhV5
hradJrfaI4+LV/VEBtOoGfm9MjWYxttps71u/tmHDX3CddlkwdpGwoERv9S5V7WEjdt5SZbBkv40
vjoixoybAAvLHievcqd9aSNJR+T0boEjawL+qW10yo7Ps5k1CtVOBCB9mNiztHmes7rZ9lTo9cA9
rK8BIOP2gXzhj67NFmUXd59ZGfZC692tHfzaZHZ6U6Z9wCPjXtNAd0tUEZJznL0pHYaqpUFpbw3a
T1A4XDRU2HkQfBqJ6DwgImeNbYBwDUyc1YLPZDEtOdVNPCwlW6QcIhsOX2B/Ra7+1TfQtycm4aAL
9jgxY5AOYtW6+oubYvptbuSknKrl7eKlA2NY0KcGnO9d5xn/PGwPC5Il5sLrp+Q4q9Z9Li8yEf0q
yYaHIqT7nDnOvpYCSNO+pDpqctv5rkcTE/+wup3M7C5ZWgeukgMbjvVBqOHgNbXBFeGSAo+q7IZ8
jGJdhdVID79dU1wPXNbGvugFgTomq7edEUYCswmYHaqFI4FmSzxRU8PGoTGs/cSUlzrpX8d8CVoc
k34bGPnvEM/NqcVpIwTeVk1WykbocoOdDPoDhuG7kfoaT/bJDX/1xqAnW5OH5rDglLFTMD0mD/nw
HBgx7kIOa7QoNMIVEuvV2OLlMJaj57gJa2fbHFb0VLdJrGovqctsjXcsq1sgljEnH0qLD6IDfbF6
cWaN/Wip+UuTO5mv1CKGaBG+4jGChN3Rt6iZVA+iB9PgQjq0iR0COQSk6rwF9vR7HbG6zm+sL93W
WSEY0kzTLUGmvEo/GPTCNqpjfcwo+fMBqDLoaa5goYLEnY770I6s4RRyl5wic7zUsjQUTf2jlmEI
qBpYvvSlhFYFYGXK7zSp8H4phl02gTNrmenudbFv87ZbTSGNqWYGfLLt9KMD5ONuUyqrAtJDk5XR
Pkz6pYDW30wkLivQyhC7k7G+VfOcxopufpZL6yl4r0BYPC1VqF3bYwNmCU22vgmRBnYUI3eBxVlZ
lICdnYrupD/36Os8OCrSdwsTl/SJtoe1JNZ0FYhfPHcD/TJOGJwR0m0d4VJBebca67S7q8hMXzfE
Gy2G/Adw+VNoVl7WgduMOGpoA7AmtZTcJ32F4wd3hKgSgVd1sXpqB3WTU1OuJhvldDyTWC7UiyuF
sRVqV21wiNzPVWKvrLTwI53Aljnk5hCGojkM4O2pA8E9Scdnq4BkqrZPdM34/YsZ6g+IbBA3yU1W
AquzbsWnNrGIXuk3eDHgIlEV8bG16Z9WNaC9NEYFUSx+kJmb+3NrcDMemlcsevzCXOrPEmnc3O/N
lJk0i8vnwpqNna2XsJlFOd2IZukJ1dBpiN+Aw2enNXVtRp442g1fRJwWyiAQYDcAgVxoLLMs8znP
6tyztSLwsFwp4HKiepWJR2RbgQHUcklespG3SCcuYSOrTU8IseQpVEdTJC+txXcbaK21S+IUAhOX
PTKf59riE1cmb4meCCQmtJjWaMlYTv9iuibE4jQ/YvU5HsLyTgVC4YwqVgG/ih+lDXbfTc1yj/fW
5LQhaKSn60yVZdPr8S1Hll4S9jvBwp144ZyI1U4UW5rFBh4xG7c/lRHhLWhlP1RLtPe5Hvh9Mr0Y
A6rL3u6fmgCtJzSgelsQRMMU3V7GeGaQ8itICQLWCT+lYXVr2+luQnqoAIeujjFKOAGbW/Ib/2a+
oim57dVOIXzaQQHTO8RuFAgTKgmfVgeh0wkb6UjYLDiTzQC7NS4kVP/yJKaW6WYs9D1GJeVMWWFy
zgmpfY+h+aHqv/04f2M9Q7gFRuFmdTs3loozTgAOHXxgvsWrhW5t1AwFBS1D3GsaRCbgHsrQnwd6
zBYpPknU+02kvLm1cPxOqwlci9PyROfP9rPZIR1P0NOh7eWpGpUO6xzEvVSsrGu3GPsID0+MdM1t
e58YwXRjBSq9DZY+ooCSY4fluFHwgoeH/NAqmbqpnVs8LigM1em5H7Xd3KigwmP91PZ0RKyh9fSw
aLxxcDUKxWzmvw9PUdO+ZRYtMuNX7+Nbh9U+i2Duin0/QjViOdCNNKAjV6Fm39Xoxi8heSRKSZg1
4U7roVG+67J/M0JyvbLglHZwK0X3PTgA+jIBgodd+dgCCpD35uL7W1iAH8ZTH7A8THBv8BHofCiL
ei2yp8NoE12QJ8mdIiTu+ebEKTfLclVCRVlrPWs+e/HEb2TxoxrDZ9urVCzWsNOYe7aL6fZQZp9w
N0ivxP2Ufi8rY92u7/lECWdVlAC/mNk2wgIXsuE6VZJdrhLoXAfGbdW4yU3ZcG4b1TrkS15N0oUe
SBNcq1zTj9phOEvHN2DPrp1RkLbRfUxTeeEOm1AFGyshkc/VZQEPRG6mZBHstqw7CG2DID/L7wSR
FUuF5EFX3cCLKqDXqDRj/gI4ycKyuxQWylzlC6x9eFfCHd1XFWsnce4b2mzzWHzZ9uLNIlga1Q3E
up5fRVPnbejOzSVeHkzQtxwm7c11l5VVRBmBPMjU4tM2SwRNMO5y6I9wcnXmUoLVHcXFxb/up7Ws
mIcDqT0mXZxwHqgvDfYSa03XbS80do5lmWsxuy9hHAlUbmDaZZMPfh2wkMkHdBDJqh7Lal+NzWNv
y3mrJ0bs93V2HqGM0TumO2fUWbXl4iHY2OlSfIRHerV04ijhmGNR6WNTATrsG3XTnXvp3GcFX2gx
Z6tcavW5dVtJhvfG4abvSDxZWtobuI5d6mAC5AdmbKPxc+g0XMRt2vJJpz0bFsxC2bzLCicXFF2U
Qrnv1vYlpyO2lrNoPIpWP0A62NNixTNnCdoYfpJ6WgdW3xJfeJPW3bjB+BvmYnB25/AUWqxVWJZt
Ul1G3qCk4DHacKORP0CRM/4w5WIeZTu3mlHfVV0KDGOFz9lE/1NwXwpxkK6V6XckPzgJDO0cm0a/
bos83CgZyQiV5vzaJhzNvH0e2z5YCWyQPXtSPbuZmJ+N+VuMzq42iMlOfm2LE3TOs69qRFur2i21
n0KIUTGFh8GQT3UKmaLl5NKbR3QcB7eG4RMGkR/ENS4enb6yXfG1KE4oxHEnaVzd8ALdPuowrzP6
L34fWnsXys8NQsUnbYkZD6VCt73kC7DFd5MhtkRHVAK+bsbAwdQmyR5diz61bpNRhBfIjVVOl96g
e2CK4C26hYHCrOIFw+x3OtT9vj5NXZptoWXspz64EBeC9AUsItVGqDo2xwyn6SUvzJ96Hk9CdBeq
VGyLo0MaMIKzU4EQ1GxS0XF2L9UZfZSLlUSCcrbJQU6MXWW2e20kBz0fH5Rp1k4dXCAdHvCmjHd5
TYnbusaPnhrdqrCaF6VsZ3CulJsB35uOMrOC9FQ70aGllwbm9qGLtj1qhMUmkTNtlLZ1181ceq6I
OFviuwxnBi9kri/rLbZKeziT3MpTVUffL98zizixYDRInFZ+QrP7SEX62dbRzNmvb4eK30XEhBeS
t76x5uY9NAAhk2SR0yd00AwynvTSCT2BRRkIAx1bk6+5r/sNxCdm2JukTZ74/e/tz1rW7joELwCm
BfRvXHWlDCyrzPBnbMb7Rrd/ZNa+OFPzQBci8PREwSffJjjLxVGqClgOCG1h79BHVUgNtgSUbCIP
nFWXzxVLfpWusx0YB4zSPrVgcLyqgCe2dLOKFnk+K7VsTezOvh8tzB9uJmPa2lxBRVhucybuwFJe
jS7+xdysAHmuxm2pQmtD/h7VP4XdvJAzBRpdlJdKbLSAOydzOu7K7i4XPe7HxaeeOnDTR79zYih1
qpDkMqA7lUv8jDJBsAu0b1v/oaHp+NHsnkYoaetCwxoB6nVcqXB63ehmNGdtlcTRSZYKqZVGfrRQ
q6VFlW/byVR9aHMm1cXgdYW11YYxxG1MVkSwVPc6B8Zhjcs/FTc1i9IQRSfpjhHCa7dqmeG3k0x+
orJaTKfavVEofG5SOYUFikN5yyJsyUCbhmdtjtwDyIY3NmSPO2as+aNdPEayvjU6giCwqebfiNdD
DtfVAS1H722erJSlUEW73IsnleAqIz3iqXcH/RvTv1HSsRppYoyEO8Gc2latIv1BXtpZ1Q5F3m+G
QgnXVUpRJptdWWjUrWDCcRHz642F70TzKc6ZgIKoKnxVtjehQ3B7qBK7AONIc5XGdzMFuXL/mo21
X/cNJUAb3ioaRf9QlN8hDb0qIYzSDZV4rUz6h9VWF6G2u9zNJr/VqHezNrXAgwzEQhmOLMFw24bG
pxSH0GDWJCfQph3268JxKIWJzL13f8hI+QD8EpXzTAdlOxIDh6blYLAojULKiDHULwhWLtGgXuKh
g+2h7WWY5RsNeMDKrdtRdxcqD+WorAhSnOC6ylp/acb4EYYl5Sg+VGbbI9QorHMxGw+BkdwL5pSN
Y3fbtJ63rtRuAu7kiEW9rqRBRjSlnySgkSR2JnG90qvRWEOjZMsJKXYkvJgmBzVHyx2X0XbqtY3d
tlQlgI0umQUrqWRHMdbfQdJ/pw29imReadV9VnUdFw2Sv6B81SPrOx7Nn64v8evX14aayS3m9/TL
JowVKlbtVvQJJEvDXhY14JlyMcr5MTLt58Qed6pu7KuIUlVp9SP2O8g9BBydjhui2Tjd6virCcWv
VMkNA2uI3hUbs+IOqw6fdYFtYPopDEEOW7oH1L2zbJC4rC1f5sBd19MstlGrPbnksFaV+xZ1CyM+
jo7KAJECoh0pEPl4NHNyT0sdgDt3nlRc3LqgvGB41MO86h+qHiymDRHDlrZ1QjhGoF0g73OEDCt3
no5F567j2SRFiSF0TI4GPim0WZ2N6dT3hpl/1A1ZZYpq47UPIU3tH10BvGy4yApM52FoNQo2c82U
SwcajwRouOIpJaATuQn2YqZRfxRqt1ZgqVakho6xfrE0m8xQfAMTMPdOBrvllkdf4GUuUnMlogJt
OlKfoDLvKqM5m/XoePQaWXYTWrdSKuM266zGL+D0DA7Mx7E96B3d4JB2Sq184eRA1CPY6mqocZCE
l6rb/LQD/fIs01iX2nsgeObGWJPc1+Ztp3XPuQoEhivSokjfKgi7G9eiKKFQHFCrLG1A/KRibCfU
cAIcoPoNmvfK0TZdLY6dbeOHIkmGTJmzMbSwSwDNrj0NUrQnrYy7EwDETFtvUHbQR4ZVo8hxnzdC
3idCSe9ZVi9/X3eUDfpHfIq4bVoBXpBBFGpebarN9p+nGaiMvU+sYXW57oIOQB/CFG9/D5IMYcI8
7oy+OTfyHhymuocu9iBVzDuuuwziXc+Vq+7+DFhGZQSYbvhvo/XfAwGko9IfdGV/HQfZerwbK+Lr
l6NeH9CW7CIElbSt+c+u+xqraT0YdiY2Lv/Zl8WOp2Hqc7mOwLtrgu2SAGib6XARY//PA2u7O0cU
w82/9gtqA6x0Bhpa/xmvVRYuFuJIn1Q//92dEa12DmEYXQ963Z+VE9FTkXnLWmQj9Sq4Tcj0fKwC
iFOlHNqb66bllumSATf78Zh0j24dZge9AksswqHjztE6d2QgeBnym9Yr7PE0qEy+15dOtdt4IWS9
/XUzydxki7BBrP8cOAyGI1mFgGbL29YZrnOp9mfo9a0cV77QdRGn6zsNMZGNc+CEABIMH7oq37Gc
VrzrZozy9DS4+lNeKfwfqnoxKq15uB5H45VAGXV1vB7ILCD1VYUbbK7PtonpTXB6UdVk5d31wcyq
epPWXFpYZUWR11klXhdD3njXp2E0l3e8YbyryWBmFl/G5PEcwbqiqfX3OGkzjawHii0ghb5pWyO+
ALFHm3IYs1ta8AtzQMo7LOrsdRnG/X2Kpea6wVXhYaorywtQ3zxSe9VeOFjZcwv6xnVnDi/RjJ+d
nZn2azGaxSpTuvJd1PKHUFnkknXx4vRJ/jXKAtlgYnwXM0T2zCl/25GKIqenQoej9HpVMnHM6m0w
UtGs6iNoFZTcHBcaYSXQD4gmptzpGT2X24heyA+NiIPRztV3Vtt3Ngz/z3hI3pwiqj9U1gRUb437
ptO7XaVJNm1iGRKN4mrVHWHy+GpmNlPQErh83RemEknlrFD89FV1d31CCzWbSSKQ/nXz+kQdAw4l
YaZQ7nCoP+NkOPoWFLP1dbNdDlDauuP3o4Oj3n/fg6znEvo0fTRzqMrIm2tb3SiGhgvxMuZ6fJee
4HaszP7Pv3p9omiCbls09LSuQ67HHxUVnn8f0e8vK/hsKNJ3c58SF0kL9EJaUL7rKjMhElRGJy4z
xW+VMXnAxCD2as1s3/NMOeumHEJ6xHezE0S/VW5+QPB2XwZLd4hAbpHNDnYGquJWB6UojYOtD86G
xWvP9Z/r9MWN/nUI+lezxMolMn3UA/xAczrfFba03kZLL70wHOZ7V4vLjWvl2O3kTX8Du9/Zktoc
XIg1bdZGlarPMAoTDJOi20pN74tZ18+GzDFaMKyB1gS9wC6NqjMnDo2isEzPKUunrYHXwilNRbbt
KlxSsoIGV54O0yk1jXZrFLAKCkHzvxNaftK6Sd/ibBOeNFe3tlwo9jFNEQKUTLhcZTcFpJOtRNq/
M8wkuqMaoaTTbOsrzG7wlbC+W9bhq6YNp/vr0NicFVCZ/wwd++ZfQw1kzvcqGd/bvjWZfbv0AfZU
ciT7bDsEeJvitgyccd0H4LntKzlE/kBc6FrWKl2/YLjL9YZk5SSYfT2eh7vrA/GytmdgJ7G5bmrL
OK1HiRsa0txKpjaCuxOwbFx9wr0eV+Of10UJoLKjB/UNTfDvmTQ/jKpA+uH637bSxfYGnRKrQWdX
kqICx3JADIwu4c7AVXgNaWf0r/uG0gnuqO7h6OO4SU+Icdd99mCshwl7puvWEAX5GYuy3XXreiD0
ae4uIT0POjPHuD6YwgwIbuYa+rsPPmdNK9fS991/x9H/WOtY212uu6TrFFi61buyJkJ9zLJ2reoD
7AoAlHajJILfjjjIyEeNiB5TmVOwLL252NwWIAIsO8EmU+/PdlPVGPCB4/4Zed3EOB+oaXn4e4jr
E6UZtheLljqe0w42MENz0YJJ3V2B+0LJ+Cc4Mf+PnaFpqTtFA+K/vvA68PpwfQIdKu3g5cXzLKGP
p661D5cFaBXVxrkH/7mEeQWtBdfAd1DDhiaPWd7qEqMKc0aPU3Y0HA27+Cn00r2LQ4Q3bgWeft2f
2+4Ddh/qg7uUu1WFLEaJOsYX5aGUuEKZE2nTwVRU/nV/F7EiGjr5QhfHxpxoJF41oXWZm0TOatGg
HBqbs2l1/bOdSC4txh4rc1M5XHfVScqz1+0/f173/n2+dxGuZbny+6/9181/7TN1R9vnVeoPDhgq
uVfTIdKnfx5UtbmLOz7rLOCL55FtvmoJ4gNVpvKdpt23KaT1odjFc6tp7V5Yhtg6WhL5bm7g+oEH
/LMoNdpnKDwK3WE+DTV8meosfiHxklBjJkxYGYrfGNPBwWUrmBJjDSuc+a8Yz1NV5T+TxNSza/TX
0GxUGKSlw4p9UG6Gl52u9diKqrTuV+pghLsgL1hat0i7HD3/kK72Rj65co9hdnkodGwGY3uGkDB2
myqX2Uuv0kSblEzbKEi43q3A4wC53730dShvtKrONioCsX3ZhfmzM017wMjiQxuMEtVTEBzyqE/u
AxH+Xt9u1h1+wWosL3aZ9+cgpMswLi9Y/g8YlPS0EriBhRWKLXaSnwmWpKfrg1GM3akSHfRa08Hi
QGGVXkGQPBl6LMbVdQxazuVPaNpo4MThn83/HuI6PJfyJc+zcvf30JkBLVgofet3FdKAcZz3+La4
5+tWkSJAs3ts76+bSQ2LBXrqfnCas01DsN03ICCww9TYKyulfpl6+qpJIao3e6ZvHY9Z81Fm+Qs0
j+GLiOZTRz360/QWkqwiJMG+nFelg0xgpbCQX+BoN0Tfko8wZJxQLHL7HJ14i055MZcr7QqHOV2T
q5ho6e118+8Taabk5CDDs+yBuy/xs9ITI25gSH10rKhyN42E4juMVrOPjO7munV9uA4xl3HXzWpR
F4khBC9r7bt4VJV94aDrylGps0rvMVHQEV+t4+Xp65haCVQvy8BEa9NkDLfVL5b0ys2fl+ha5tV6
aF7+DOZ3OmskS5i1ad8hGOIg/32PP68fgrzmzOI9GigFh1G2w8Zr4WHfh2le3AfLkiNWa7g6/93n
NF27ToHAoO5gCYdyRb+tVcc5VnpSH9GyvLAmNh9VZFX4jVm3srGxlE3gk9uciMfrkyau9mt4IHKn
SniCbW/IbWHDd81aI3yKg9L2ZY85gp6M6KiQdxKe0yN1G3Prcc5g2bhlqPxs6K8FP0VPSWrUrfmY
cywfgmx6HE0jWsskQ0AEU+ABNNMfOdatYRrmw1wHAKe2zgoTkR1rc0zdDdEmq+uztkGnc2rt4Eh7
HoPROM7OsrHqsw1jjRZ6HX9Wdn5TF4n5XBvSRlMRYgcy5/GLVAAQlgH2//9KeqkNoLoTfcIX+fNK
ixnLk1Oj39JbAnG3q+xxyFAoYeAZ3yVBgG+U1pa0SDJ7O0yWfki4R0CHyTs62kl5ZH5rt1Ou2mfB
9+PbaWrclRnxd7Gq2I/jYlmEH++qqoSzbbpgnlb5ksHQ2ZN2otWZAVziurXsKmDwn+Ty8GdcW4uS
bAvln1dcn2mniYTkQQREECJup8ftw0js7i2jix6khWdFjNGbf928PjBA2FZ3T2W/qIAwHvo74LqP
AZoADgQBGfaB2wmSafvwYBVZfRqiIffTPGuf9Tj5uv7UmvEbm0P0nXCuAqZPBF0sr3GwKjqI5TWZ
DaZQJ6J5no2lfTAEP6L485rCzbSV7uT/vKay4KWkWXFAUuUetHZyD7Q86W8NOg2JKinCTcq9oSYN
m6eK61P//pMi2FgrXbzJxirvCCkQ6PhI1V01fHpcnslRn0JMGFam6vBYLDv+PrRZTAAwrNfHGSGt
340krjfxaBzLQk/92EyUF0Tyl4Gz8NuM+1vRDMYLuoWCtnjzv4YGeXe5lq4iGm+lG/8z9F9HFbNK
xnpZpcCIH3pdGE9qUMvHsP8fG3H/ofWW/ucZzf0fz/z7NdKVw/9j7syaGzfWbPtXTtTzhRuJGR3t
88CZlChRU6lULwjVYMzzjF9/F5JlsyT7+NzufrmOMgI5AJJAEMjM79trb+vKIwllKjucxWt14B2L
4p+AqGqs5W4sAAKE86ZwIwiTzq0Kt+uqiuf5mtzNYNAqeKq+rZVlyPDVYdJZsnZH5ZCZ/hWSEWOb
ECo+EJVXDrIe4TuLp7JSpIMDF3nuTdDPzRayV2uJ1tzJDrWslbtyUzomsTK7jRYF5Iwf/WXLKPzP
rVsFVyPP+ZPPV2OXDCzMibTMTl4mspPcYxT6sSGYerjUD54vdo5O4F4e+rYv2aY/+jawexcwDlqw
w45/lBsT0Cf3UWqs7TKFXdK0aL/l7qVPPRLueN9HNluqCaylw1gmJM3Qf1SAv19lWaOyPj3vagoZ
X3JPbmqfdxfpScHiUtdpzlgeL+XYmuJNlMIxkwcjcYTU9O48LFcSpKlri8eVQ4zsp3MwcLKX2Tio
5NcUaLXA9XVueAJkkJ18NchOZTLaaMQ9feWOWvpzw67pAPhdagtdt1dEWvWVPFBuQCtnp3pXzT1l
Rd2TH2Yx5Nii00hxmnmeCDceMUMoF7KIlCnf1jqkJVnUDCSjClrNa1kMrXDFC1J7LFxNO8Wp8Sir
+xB2a2PgIReN2fhcC0K9TCHsvWxVTPUWJ83pDqNs46HOpvOp3cRor/qoLeApcRARj3ENV4j56Pxr
iQSaYG4q+k2Pr9Kz5uFM8uff1ph/W4ZhwYZI0vB8+W3lKWN+27QG0Fyi0t9KEnrK62LT5D550TMs
/UxHn3nql2JZByjRXFJoZKtsmIaEJ7ssJ2r2kogk28nSmJZXPCqR+CRi7UaMdZEFhuEJttuwqlnP
Xg+1PZLKFKRLD1DBTc5QCOskzyT8UIHPkr3PB9p6QO506cy+HuHJVOrwRL6Zz9Siv4vxv7gGIH/V
KoPzrGr8+NEdUB257qns4qd6rs5cdDZVTDi9aWPneWj0aMlCfHgtWxsrwhNjjD/6guzpxsBiZ+gV
57lCNLbJqmjYyKM0rWc5so2iG1dJ3I9TdC1/pKN06jWkVyKA84/yoohAbpUpW1kc4/FlwncWhlVd
PNa+t5Y/0m2IjYkJ5+u2S7SPBqqxOHSOTaIT8VBVxMUYWR1xyraPfWkSe4mE5ZEXajyMY2KAG/qj
eVDIYbgcMk3TyEMUxL7Jq1U3UZ0E3YMftN0DRkssHSYkh3o+RZA3GMj04+ulh2i9pz7Sk6Psj+tJ
vdU7hJayWM0nnKO487nkMX2VmkuYIu7W1c1t047V7ZCht2cAQKp9pfBtVYFktrrlfwvu2qDLv+Hh
lJIn6M9eAwZq26lxEPr30ZNp1V9cXcm+xZ5G+otVftI1s1w3kAmvWY20jsUkSjyQXPtzpJQr2bV0
iPNpvercTwnecKMa8iYxq/5+KtxuIX+ehUgx6azy1StIVVTKgcGYEptXNaLKdR5azjOJA0fZtYm0
l85R0SBqluCXYkVH/g2515dLm3nU739DzBzq/DfkKWMq+TdUqIaewqz8Qvput/HK2NgkajztSA5I
VxpgjydZ7Ko4W2mBqj0ZTf2jdXJ9/aeiGmvljqBRukHtTJxEV6KPKj7pK3VUqxuS4ft9KeJ6BzYZ
jqgSJisbbt6nceyeSYE2fnPqqzpRpu9NyWMCCHmEoJyjJ9erbmrWM/MW4EKvZ699WgZbeFkp+Luk
L65ZmcMyat57V2yBPGMzbDRL5gH0Lst+RB2BDbTXpNZNIvS1NyjhNWEjZ5mw7rqW9aWjkQuE0Dm7
1s18nTc9lhF+yxG6G2L84g7O+QT9XrcNXLXEbK9n2+q1YZALOpfKyCeLJ6/Gc2NXBWJdVR1EgrlB
dpGtbqflVwQQoOhHBKgggW2SyjePBuubR2veyGKQ9NbVhLmkLMl62UOkxI8I+tiQqbMI6ft8bJ/j
cRSY6SbA9WYpAewoXZ8KQP8PoU/CZC3Is5AgdHuqnyzXiR8Ipwfn+iKxl63Q6s/QNlCbd9+gjfMO
I/3lzi8Mb+eDDto6QZI9xD1BjkZRu296ry4BQLevKtSmFRhHcQM6FQe0Ngk3Q6nUHytVPPlV3IPU
wShrzNxnM8JDJRJ2fN0WZY8HiD5C7R/9E3MMxNiZf4esvL/Wtca6M+eNoZG3aOZ3YxRaM1GsPZKC
eYX+j1zLyoirvTYxrLj0b+s63KgNUzZZJw/rArLwx7BNt7IoG9Sw+g623jxcutlkUtl1nt4i3rTu
ktKrb51OWV46QJZhaBaNXy+nqXW73DYToj55kGxo23BYxUngIbngRLJONNmA2XWY7mWxyz1rk4UF
2RAq3jiubz47TOmuepckAFmsxzFYQ6pRd7Jox/lTQ7jrhJjKe0Chvqmb1nwuRh8Bm3svhsg4EroA
we+rv5GGpW6jqmBKI+vkJgyz+hrNFbJl+qpTrm+8qSr2TZe9kAuM9Nz1tJVQnei+HzPzZGhfWtYW
EM5gV7EHY4bkdW7Mqzy+V41QXalEh9ay7tzgFS/6qIkrWQKlaJ7c7IvsLmtCU6h7Bq0/nydKcpWs
iEZZV3bXISRt6hcfDdX5HEwuSNcupxfEL86ycolMR4T+xfwACuG9PlxKnncuyWfVAOXi0ta9Kf1x
nHzI/dFTHkfMqX/QemLV8wPwj57nnze3zcCdvzjOHXyyH/1+7/djfETZGB/N2Ltv07HbgWOJj5d6
uXeuKwcCZj2ZDXS/VGcVT/qFLNdT9zXxSczHn+HopWZ+lHtyU5cjTBUtaTEQ+73BE2o4/FQ27HCX
q356iHp8KM+nuZyhq5VxLaKZ3TefX27kuRgUdIsP//iPf/7X1+E//e/5KU9GP8/+gVrxlMPTqn/9
YIkP/yjO1ftvv36wyW50LddwNF1VEZGawqL96+t9mPn0Fv8nU5vAi4bC/apGmml9HrwBvcI89epW
VdmoTyZ53U8jAjT25WSNdTF3uNWsGKU4qRcv3jxkDuZhdDoPqJGZPbos/R1iOdbOtK7jBUN6rewi
N05aOsusIt+3XChh7zJQwSQg2fhRbNxUk6mfN+kkbgwerQdiw1xraEnGDVn5xVYRfru49JMNxNww
0MxDkMlFyKKome3KzOmPZpYOR7mn/7E394CckjGMI+80YGpy9DSxb8I2vytCUmk9Y/yp5Gbq3gzc
cfP3V950319529Aty3BcU3dsTXect1c+NEfy+PzQ/lZh43q0tDS/6Vs1ucHdYt5HvV0T35hryrU5
4kxG2sYAOmTe/KiOKhdsYFl7R4Xg5io1VBPgzVDfuaFdgVCgbvAsk3RStQtQ9f1eLtrqa5lULe4z
wceSdP3bkGj4R1X7mMRN+6QjmrqPyeWWtU7bREfhITGUxUQQVBl0BXj+fIyJ9mDtJ3WFeL81P5Jr
kSwnO0uuZGuWxz+dfyh+Or+iq/u+rRBaegLXU89rgHXU3ZHV57+/0K7+pwttCZX73DYcgeTLMN5e
6NbJHAasfvadFZEeXgzXT15hP3W5qCYoC4R90PLkNb409zlY1DrLDud+Qd2iFIYjegiMqbpmWQc9
bMwNl1pji2nmXNk5c/6w3PU8Y961tR+9CtP63pWMu0q/cPcwq/R15zTTa9Msxpr18AmDmI2aau2+
TQ3n0fTESbanzHJYMdcKlJyedVOBN17WnTO9enX8OLDG/Mgz4N0JE9IP7lVXJ9FwOSRwSydzOHW2
HVy3fXGUJSCB4+lHfXfC5xkCX1dk3qLTIT+S5qKvPOPShUMbIzsfqilGtZoYn+zyiCyPAHQICPtw
uFe98nEchMDgrWMtyWnmv8VXPtn2emxN9UWF/r8jWcg6F60xvMnQsD7oDiZBYW6mGKZy9F+ddT68
0mEh/LduDcN1DNVWVcMi6qeztcy3twbZQiXBaJE9GKxVJjdWAScry42PdhPmd74xdneDkzwF6Kk/
hXWmbBCQWBtZnHuFgZ7djQU2L1rAGpWH1YMFF+faLgX6ZQLp+JqZzSetrY52rVnfRKXfg9bLn02l
aDHT6Ok65gaTz1Og5NWJyN+mR/DxkOeW+YChCrQOglrkG1OHKXC8bQqjXclWeUAVDhtTacyHKEqM
VVORYMLKcbocoiTa8y00Hywvm3i1ex75zX1cISxfkArXPICRNZnTvelriFNNDNSByR8iIiEZHj23
3EMsn99oreke5kZZzxIpJsPQiJdGranXrKB+r3o3fWzmTTDesRwWPciaNGSZs6sGIgNukT2SK1ht
FIFKSrbKo/s+OR+d47p366GEARJSaCqUsyZeXqKWXWPXt/Ugmo1sKDVgM39/Rxhvn8qmqjoMeQSP
ZMtmLcfWtbd3BDRLbYT85D/gEVazmK8ON70IGA365JWE5Ufh1tqr1pZiRQBpuMbaY7hRAldddkpF
sn0U48LYYmBB0jraqdlvwo+c33crWdvMHcImh2PiltFKdpIHyQZZ/Jd155ORIept69qx9fWoO8kO
aS5weh5/V3LPGGIdJVo48oJt1RJdHmmll+Y/9TlXGFW7/TcXU33z5J0vpuYSx1YtVC6WxnrO24sZ
B0wzEnDz9zZr9S+JnboLYSbtSQvBdxR5ihg+cbOXnNeWdMSSPaoqgPzTMzv1zdmpMDdIYq2hSgC3
WhjzW7ya3+w/bcgqOnZtkh/pIKsFk+8FgHRmcD5a0CoW4mhoanoHRgm80ITVlWxQU+VHQzo7bHiz
p5VitDCtCmS3ueeSggnj5++vimv/6apgKocCDKMJTagMAt5elSGJDD9rEuselkN81BHbroxexIgE
52QBGfQHHBOhgbrDQjthFB4MR7kJcyiV/ryRRaGUAEGcxlrJBs8ezbU7WM2qriKC4iZpW2Wgj59y
07SXfUGAwiyK8VPkb+22sJ8vvWrL61e2isBIWmwVHnIfH5T7ThbP3lsOLweMAP9UJ/sVs1vXufPc
T9aNtVNd+YbyUs2BL+RVk/HAY9h88DQ/Ap9iQcOZW8JyqvbEXsj1nVt/6u2C0GQMbLjXAXn73ALj
Z26nAqsuVjwyRH2f5nocki2eESVfBhgajvXZ0R1YXEAHu5rlOzloLTp3McwldY43zG39WIwPSXNQ
SnCrDA6gc/YChnoVFTdtEzb3ABG9Kye1P6GeaO5lFfRATPn0MdzIomwQibtHRvb69/eIZv7pq8Pr
2XEZr9iuaRimM7f/NC5neR1TplEv74MApk3TZs8ynpf1FhOJwVJZEKvCa0Z8/UrG8wob+Y6KWr6I
4LjF0DFYC7HCx7dHulWnnoJ+vHZT8sWHRigfQZZXJD067VEWHTg5AeBlcofs6mH0s02ohf4zufv5
EUnnPAikKGxWQR3bshkEUkwrHd6hYw47WTQz/8cpZXHyxzWELEjQOnc5hlPqfehByg6n2VAtL8V9
N2+isNvAwK9uZQ/IStM+Ye2ZtKIcRCnjTOxcK1PsZWdW+/NbD/KHPF4eQV5cvW77FFff+UfIzZj1
G4GveWy/oLhq7yzN9aHfwoAZCOC/6K0GFQxs2rWCg9ij8Mu9FxTipdCLZsMzFWvAuRtp57C2kKD3
jZMCPC7QC8z1LL+/Xk6r+wiy5eHytAUgtX1MAnXdGtMxr0k5HcsOIm+YI9QyavO1suv9SEqavxgU
YNp5Hn7LdGQ3qD+8p7ibtJWnYOWY1X6/w1lO28szmayO/nSmnrjjvVsM1wlSEbiC0Gk9KC1WCY/M
mTey3qzQL9UmgHdhTT/qZIPsx6RvyfxQP5/DCclvy1hh8Scd9GGbfo4TUO0i9743EZS1YYIThUPW
MrLH4AT1x9rZDSO7AdfOk9BA0Wuek352QpDlXvak2H18C0jFvhvTYZkakc/qX949ghfxb0jEyh/z
dEb+10WH+xhFC0LinmX9FCUnRUG636nGsy9q9fyONXGxytXEvtfKPLlVS3srRrzsZNUQes3K07wJ
NAN1moFJOSYqss0jpn2jEUJJJhPTRrW5DfTE2ktLRdwhsV2c65rBnuA/qVcgljFuHElSUTJxF1Ym
wJi83uteVf6GW8grMA7n2Ulqb5lPwjjB4cEDJKmVQ5FMyTUZiP2mYD55/1fnSeI9MbxyG8PTXJcQ
UmDLFveF3mWnEG3xKeDJfULJ0i0CZgZ8paiTG7MX577WxFPKCctZ6zd+ciBDT2M+PkVxMAdZLEDC
qjJ+YnRrrLo+50U6D2DNBD+bEa5jXzWVzspt18c42efQhoTq3rmwZbe6U4RXcZqPkHHAVjdOYT9Y
GmF2ADHOl0kJiCj7xm9+6151SHY+y8ODoHDvWP0Kt5FRTP9mmqy/f1syajBUHeCBabEMyzPl7YMw
Joul0QYFEfBIDgxYudbfSnfASsx0olbsRO6GgEhmP8GuLvdB0z1ODYTTUneVPe5igpXLjPFAX6Zf
c+5Kq48NQnK/92Ci5C8LlaRme553m/OmrYW/TKBfrMuGzL92njPKvaS+x/Bo6deo3+Q4Qp9F/S1W
Cjdt0Ggn2aASUD39/QtBvB+XzpfBVBk3zP9ZlvXufWAPQ8F4Qm1vprQyGdfZCOrlN1jVcmudt2gk
sexkneTypWeFamUMevn+YSCPKBKSPeS3PygAWYY5jMK//5WNt0tLpmoL5tsOnxyTbtY9rXfzbp2J
vci6MLo5D+gnz66WzeiHnyuxJHY0frbVFDmZ66kIwc7V8h1fCfWvqn0IlufeKrK2zwZYjnlEIHvX
EehKMySzh6FkybD0iezD8Ekz13mCr/sY1Mqi70npzPDBvFd8cLdyb5zryDkM7jNfGKtx3rv0y3IU
/PKi/MebBbdaLsB9zYuxCv2geVf85/Z7fvOafq//az7qj15vj/knTz3+/W2XY/i14r3xW/O+15vz
8tN//Har1+b1TWGdMZAZ79rv1Xj/vW6T5veFw7nn/2vjP77LszyOxfdfP7xCbCaxp2aq+bX58KNp
Xmhk7VBjXeaPpcn5J/xonq/Frx9O37OsJmT4moWMlc7n/OnA76918+sHxTZ+sZhKzBN3oasOdMcP
/+i/yyZH/cUUrpizqTW0ubpg5pbB3Q5+/WBov1BlOSrqK+Hq+rwUV4OIoEl3f7EFYbj5XtX5ijnG
h98vwo/V0/On99erqUJT3z2uDCTQBhNHoWqGLYTF+d6M25JUryc4oONuSIqHPkKK66XRg4GqHeHO
kvQtoK6KuAUUDmtehUbkaEa9SR0VgF1i7tzSTu4LDUcU4MNT0xtbd2qqtRVCOMJhvV3YA8IkK2Hq
mdv1HbqPek1OIk5hARpcBxF5cJ12lrOoPMR9acv/uu+vfX24H/qBtHjxnHmQ1LxwwjIJd0bOFaOc
08nPT4LmYDDrn02Tv6AXC/f4DHRQbHFF61nuCQPfAiKHDIocg2hVlzGksrh1tqNtwJaM/WdXJ78p
Ucz20LoJrKPeiq7aunmKgvuQqMcWYzwUbFG38zX7JfDaaiuIqoy1/1tfW2RECFgZSDQTMAHXpMiS
csOTfzGjGpMpGGFZ9eE27RJ1WVp6vUFNiIQq82ZHtgynpwg0G+az42oKYmupYj8IjKL6wnj9N1D0
5SrXlSfL7so1UXSCumMIizJxQFEGxiq0tKNNfj8oPObKoVEfY/3YDw3JMYa/z6A8LolO92Bqp2HV
ghfbI14OlrbblvtJU1HsM7O8GQMs6FkCPeRWdwx9mLTC+sIIL77WO+MoI+2WnczrM3W7rooC6ktC
HEe1Sm3VDXa80WsN7arXLe0R9tlYJEDuZ5lkx+ydua+pbPUohCJhurjygBDOcUldhAWyhpyoCwuv
9SPCGtTA/bRzC3RYHTQXE1yO0nz1RP4K6AiE+mTdtq6dopXSCi4qyS+YuHQkWzbHiYzOfZL7t2aO
Q6wdBtoNwnVsz40X0tqaW88vrhkKF1e4Xaxc1xY7RSUU1E/OVgfD+uihzV3UA7zbuHevxgmuEstO
+8SHbADR6Wlw+3Rp5SwJ1kaQrsdEX2yyJkM6PdOSoPHhCkq62iq2jG4HZGjYMa8HUmT3Joa336qE
LOMQAnaKsmPLLGRjZsp3YuT1Mh4mcHiI61Pf1+9JBiBj3N5HE3EMLWqvGUUDKob+u1GtRFxzCFbQ
KGPJGOHC2UrTkk3jn1rwQ+t+YBmWjHiAPJ39uQmCeKcOxbhICsTEddn4y6lRP5FZViw7DfWKMZRH
1S6/9RnpnEhLHlwrJ0Bde59Tpb9O1exhCgR3XBYeDTJ8F/3MO41jCw2aqq5Ep3+CQPtQT2q90jDs
WLV1BSgWKXOVFPU2H+GyvzJZGhfdwPRg1B7GUE13ftbfucSnVQGTxcK3uB5Thkah9+j3yncnJJEM
Fj9+oua4F5G2tcv4YWQ0tU4xuV8WIvuNwelswdJA4PN07hcSGlV7g0dCdW06wD5hjTIDqHlujVl9
xS+rk7U74YDZH/KM/A2ytkkx1GzSUPNtjiL7VsfSvRLVdV2xgGzZZrSyyJe5auInN64AP6pbRoj2
AmVLehd/FgNCXIJsi2kgKjxaDk7LsH76oinXPL/Jqm6R6JKHEn3ySmEufRPd5zLA12XDRH8gx8tb
pKTMek6XL+DHCuBTcb8aS+MLjGj8qfA8RSNQbnubDDAiDMnG1HCgt2Zoux2aG8YA9oaIac80dNHG
Jd+lUqiMhnzQkkm3UXPzDsP77qYYgnQHTJoQp0EW7BTualxm0PoMC83NnhKtJnsjLbekccZtyTxm
QCHL88F0t8TeINRp0yr0wAykTvnJdPp61Sc6pvYwS0tVf86TgujOSBZn243BrtcneFQCkVU7xB+7
sPOgwqAZt7KoX3dMGsvMxqbdJMPU4EHXN4+spoyA2JEIionHxZRC4y0FJDY9vR01487GeoaJAEpV
v7Ah/Y5PRaLjy4bV1f2nKdGdRey1MFAdOBEknqc2NvBqvLLJ1F6OukpqtXrQo0S9zlxYE/qh7+Po
ZmKhFKSynx9JArNW0OvL+XHtkqjvjmlMoof9VXHNnZal3lbRADh1FZiGujE8dPkQDa3+oFjearLN
b0Yq0C4Bo2u9aA45C4xRyBQu8/AL2CjIqGH23KybUFsoSC1WKvY6K11Ag/IsZ+/t7Fb9onYhWT46
jGDwI6uiEDs/dzBz9Nq9EqAMMRmvIw9Z6T5O4NDIUdSCLK3cGaASYijSRBvhgFMh1gCWzk2O3hTf
40fArdBAgPYq/QHpwRHUxmy+ULY7BWumBQORbQeTaUFEdVUAZgM2OG7McamOOhaRJWwVhDtkYwAX
jJobEgHvysrboGjDwg0pyKKwtrB4XsogwawCh2CAySSCKlq3RxQ+HgJNNGvTIoqUOA94EDTL1Nam
jYnADtxtt58cjK5J/p6hodD2vBVTNhyFMq6xb+XbMmbgYeFJWYlpn2mYegXFHaiifR5xy40khOAc
FX7uVNM8+ugRozbmT4FmuawSO1mUeKv4rn6TutlOqeNpCcoErsxsK+k2yJbdvv/qdCUJHw5kGu/V
H+0nF8LhQi8rgFp42pPOQD7M+DXGiW9FSn3Ix9NvhUu4wsfMwbX3LcCAZWk+h6Pz1QxSsWqrj7Wj
bPu4OQmjf/a7CdM0spCV6JqHggdZxr0i0e4WG6JFk0XK0miPimFgRWbpR1jA1j5MeMna6DsyngXL
1gsQDbAA0nhI7RltQHjy9iHYsapEOaL0WHeO9Zdh4aRwLhRmnDjUO9eigGYcGP6m1SKgko1+m3fd
x3hMAQgPztFvuLkaXWeZOPC30YDOmxD63s/z56q1EZXydFvauY2HUv3kuhURmDH+pg2lsxkU/bbI
uqcpqgD8iVgsXbNZ9YOtXfnNiKJcgIbAQhPsFp97y3ilTFZM2O6zMHjKyvKbgpgEUcSwcj0LUhHR
9cR5NFwTKQn2t546oiHFiVAPuPvIxEHui1ANsroODzA1kXW0FmbicBAO+CU/4YfUYxflF/4ayxKk
5/Omb0x8A5I0X8f4YhWLHuxI64Gh9fx+OFRF9vNG1lmD158buAEYclpA9aI2KQ/JHxvHdIpDRbhg
r/ibESbTAf4t3ua2GWALOJf5cib7DkpvWqb1wZsdBafOStZMzGantHzcR8VDGmPe1IVkzWba0MyQ
7x+buLZ+7MkGBKfWSv4h0Bjw9POkGdtsy4ZRfHoYG3w4DVFvZb0zN8o9uZE94K19NVltBgVBo6yS
e+58jvM55a5sEdh41FfFGAPlK79MkaUfcnIjQ9VlEUKLt2QL3rDQbOKo7oXGQXawp1Hdgl3Z26YB
zIE1n+zgTBm75x8xl702mimaLFDHs5lhNdvQVSnuWAu5Kysvm3d18ozv6gD4kbKrV6Qsc6q/OpSA
LDGQiIWOPOdBTpL7tCgM7NyqeQP9pDwUVs9SmSwbtvkxKUDw9/MnePlYo9lcDjcWPlv5MYMwqcj2
mjtZQ/8xjXHfxV6EOhX2Gv4xLmi23+8JuffuhFUcMF+xg3CtZ9jWXzYqseuDNm9kXVibxCbtZMQJ
m19BniqW95g84XkX6dOzFrN2MkiPydn5Ue7FCGFj1D/p/DJpv+G+gYEfCn0Y2j3fViuzx+Vo4tZn
5cneFzXmGTZMLpTi88fm+yVHn/fltY8snua52XgrlcArD6z5mhezi6Dcs8KCqzFv+uYYF6lK1pyB
055KogvWmvOuX+LOnUADNtHq82eBFJq/RnJj2xGfQjF/ozITLyYnZFIjCtdcTi5fHXJeaugrODHK
otwjnbk6GF2EjaIsu4SYmYkiQMhsa6cX+YuCb/NVHiKuJnt2N8Y1iBwYbiAqqkdoSFnFo0Rrxs91
6W3jcRruRX1tjFV878APNSvvE6qm5GArPck4DKXRsAAVKGwvwkn90GdG8Yi829zETnoHYNLHESSL
tkE+8rrEh2Z+XjKZs8JxnU/zyEODUGBgQrUI8CVdlE4S7erJ+qoJEe06BMV6HJM6N9n6wYzUm7JN
xArpiQO01Y0gUzGK8GNlj1aMxAmrjq/6loQj0aEW1rScN6Q1MXaxmVrDR4wPBNEWg4moWDWHlWWq
2hUubC+dloUbA5zTCke+es3yN2JEf4xZS0Tao7qPOIEWe2Dc7gJWSLADFJps0rbFHQtLBDKzTk2t
8gCzLH8/Ygd0dAECurwVSJ/owhtNZ0QoqioEZQtxYRdrTYkTOVPNYr79UvlAnu+5sat4tfTz7qXy
XR/Z6s6mkpd+eW29VJVTLCvdPcq2pISPtJC7ExYQm3zQTl7OnTY5GJ2KeSOL5w3TkqWLe+myarF8
jJjOkPo6ldYevrFVDNz3LtwYkvSLg9K5Jzj83UaeqO65j+VeFasFzLdp2GMPfGnDjL5cdQqgFVkH
wgPZyGhdyQPb+ejLKS7FrIa6rI0hYsFQ41UWe0GyG3EhiGffy4JFaurm3csmcaJ621v9Pkpm0xEz
I4gzfxW42fmOJEChmIKKc92lQe7JjVW5fUJ4GR5Sm9k8KzhWbvx4fNXqSOVB8ntVURcGiEPe+cV8
veR1iQqbBXLPuCpClc/QsIzrRMFmz54/Kfk5WA406IX8XP2UTIil3NXmV4+qm89C14clLFSNNyib
sc31gwZ5d9lVkwNJCH+ONuVPq0xfO/RRoe0cBk7m/GxhXJ4f5J5b8BG/q8OmEqhpr7ngxAxv5Qv+
DOhc9cHt5Z8cV1clocQI+u5dnobhXoEEW4QMImEfaPOTWOv4K+Vel6Yj0qh+5+vYrBpWMW7NTgNX
Mvjriq8GYG1kjAv5G0zygSgdVeUvWPWGtsgzcjrkTx/IU93khX6jY1N7iBKl3jvd5zHq2wP+cNui
UDHvmF+QmhVWG1jFd/r8t0qbVgTgfnMlyyRAAUCuQeiuo8FHO0EoEQamj7jBwHVu78TfpYmq3CAl
NmBZzG8EcgOqmuSNMd+6anKQTsRyUzcxUEabyw1Z5IdZsWxokcvx5pDvj0hu2xjeYZByb8mzn3vN
J7/8RPmzZMO/rHPqgHfK5QxyTx53qbsUL6e5/HqXuqjky+r5rJnVdvTRu5xZdgYazDvs/LtfjgGz
G+wmoa0vVecuCiFVnpGksLVErw4T0PQD0BRrU2D1qyV83/MR95CWVy9TfL7Kynz3sXgV5DuD1ZOD
rMyn4amHU7IxosjCbRU76smDDOHn5EWQ9LVQ5S0j71x5n1w2g+3cgIXTNhUBMXXd30V6BG7CJl4Z
Orz++wnw0pSl8HpBvMPImt/DRWTzMgFZ+MPPWa26hx7XiY3jjGs/1NOdpdj1wc4Ke4X6PmVaIMID
fwKLzc1BT8twHxhVZIMe9qJ9Oo9Aw1GcRNK44ZJXNokncXOQ5+AtDmWzn8xmW4mE5xLuUmGT/saq
dfk/CCz8b2IGb0IR/ypC8f9hYME0XVbz/3VcYfmahL/l1buowvmoH0EFIYxfBNaf9hxj003TYE3/
R1BBaMYvJM2quORYgmVVmyTdS1BBFXN+E0v9tqOz+HUJKmi/mLoObt5RHRI4SOP47wQVtL8I/QmN
UAIZaapuaMa7JMUGB7ACRt1wg7eLuxa5uimawbju1GLY+kXQPeXGkOF/GGJVGwLbhykOJaMJi23o
tThwEGlK1eQr75TrbnCDjadnN6EVrMpgFaGpuU1VVzmQ8/w5VJyCtauk2w+usavd4qmHGHaLrmK4
Zbpv/ZvQrjnHQi655yZCUEK7rjYnobN+rcnc9J9yXIwMRBoR3O7G1/R0C8RuqTXG18mozF3Q+BkR
DjtYibSNthm0gWWLZ9V11Q/ipgiM703AQrc7dLc5A5AjuIFsp7cKvD+ts44VbmpqX7UnVrCxZDP6
eCcGcNUVhMsjaV7furgPWdTN7nO7FY822p8lGptu7UVFdwVQv9laavZbkwf9VTXbmo3IqpWsJJTe
4YdOHnF0FTfQGAf8i3B3iDFuGgSEqKA/eYoCGZxEwqd2YCWEtGQMedesUxNHGB3lgQV6fZeRWwqt
qAr/zTW13sWf5DW17DnhzjVtAp3v4sRGaAeO5Y7YdLA8t+naAKenzmiBQtv+Y+erS7PgzSe1tXqo
hJApo8+wkb85hl9vQ7fUrqBvQlaL1duu+7+EnceS60iWRL8ozKDFliSoRWq1gWU+Aa2BgPj6OUDO
1KuuaevewChBEoSIuNf9eKfvW2KovdyS2qqC9DDrtWI6Rg/UiFdsaI3KhlPRbDLfwO/Ko0zpaMlS
5qdgULzAYCK06qnh5pHSPyUFIorQih8HrF3WKk0oBqXIbVZL390YYFFVJhV0DjqiNgsnvUlYPXQm
2nhTqeRXjVqvPuk229Kd7uYQ1JcxMDeSqxbFR8hTCbiMUXZHuyQ5IyL9FEiO+YAbctrHYZu9aO0V
B2R11vX0MQJyffyzkLNjfMQB9F+a4P+mb49WWrHZyy2OYV37Rz/QhnHTizJtrrn5lQRTcXKSWmfT
xYK0Sqhmsa9FJ2mY1mWQBuk2qK/R7HpkW52YNsWMqkz0aIZyjtrc00Oxc9uNW1XKy99Oiv/OB/KP
Q9FWbVqgtk4zR5kX8271t0PRVDDKlIAdr4ommiOkvktuZaZnhn206UbL/S8fp83mhr8f+vPnuXQM
bCLUVdd2Zu3A3z6vZP+fKpRdV2gfangT6q+qTYjGFbTs1Vo1rmNLOAHAJ/ex4oBaKZR0cWAWJ1dp
AXcZyoP9oI9u8NLqSnagfsXpzP6Kq46ZeyReqDmgxSIqdVf4CukYhE1f6JAxDdVsoFqKb13+y/b7
N2IHTdFMDTwnQRRcTf71B6Ekpj2aZ4CRDP3DTsPwZIdLBg+E7RKN/DqwEsWzkcZ7jSzFGdF7eqrn
MNLYqh6iSAs25Kx7rcqb9JGzYVOqd8siMdxfao7RW484BEd1Sja9MhGANJF83hCIjr6cM7vKr7Pz
qd/2HdRw8mWPlUMOQpSRSDPBfTsqEZzfhrLIlSg/UgGn2H51M8hwYYi6yw+vatyBIQYrjJOETHV3
hoXJstkGZe+sfBgkF0G8rtq6iper2nAk1kRfi6b7Pc9trwL91BpkqkH7JCIddC6lUwzDmmqlzcnH
sEYJiWDQ/7zdzf+/IyEJ4vKoowswZjfTv253xerM3DRBII7OuvUHbaUKs793zPqtDwUnXhmTOVE7
PV7Z8WeiOvEvnRKzFhf9Z5XYgDQTw7qFIlYOcH/krtVs/yEeKa5H82vhrGB1GX92XXI1Ev0waFb8
ERcORBJnDG9JOI7QAzJKcSbxxjK3jE9D9Wfj1gPwXHNDzo7rjXKy11o13sVl1p8B1nWEIyBNCnKV
gSf+XnTaxj6cHBKkKoVCu6lU29wYjH0E218IHDEDaaw0hvP0GsCbln79LpOhvKV6Wb8Y9v1izHca
s70oqvefN7BGz/afx6pu6JwRLOoRKkVkm4HO349VqyZPhoAo/dJSuFxXaqqemDQjOG8GZe69q7t0
spz98sSyGByYlGuiAtQTc74RJdZf71F98aOcyvpvD/3tJaYdq0SEzm/8szaUgDTAbYR83+tdnvbT
mI/42ysnC28toEYcEEBtgb3zLUVfZwehgU9fvtCfV39/5PIFQ+TppMcaL9+P6cs3+PPho5vwZ8Dm
UA7YaDf/9jf9efX/rlf9mQXOePz+Dn/9mD8fvzzx/Z2Wm98f2pXZDXGjWstuZ7aOcirm37C8wDdq
R3xv+eWZZTEum3+5aXDIJtU15Bq/U6WK5qQJzkL3T5GquXsTeXjTXaTKqU+6A30oUc6kow65N+PY
F2lOvyco0duxfR5F/1sWYNW7RD/HxvRbGZCXyxEhcRJ+pkM7bcJk+KJQaW7ijlZjbzvJehhOnauU
z35nX4n2YRLcWGTo1PmrFjFcLczpkneKF9VqQPEkO3HBJ4xVpcOKT9TTNV9fhRSaVmVb59Q7GSbg
3ac81xdYgu57weU8gBkepeTL9oSY9H5Ex671BegSYxU4Rgqdil6KowyPPQUEr8NkDy/LLujJ/GJ0
RqCBmNCHR0eD1mnDdO+1cbSrFf2sYnJ6Eju+RDOFKHDabWLVd6rUbl3gAsuICf5U2rxcZxb1VbsT
u4zDYJO7yGQ1vXgIdcxf9Dood8kPI/1wYAZuzBHHRySdtak3xq6i57YGEbiSc6Bm5OCPzuh1l4Ju
TJKUJPdWlkfKsktQofo24d1dOfqRuKhrEDThSbRKBjRs9JBDdfvaqr0G29TZJIGKh5O3hLZ92GDR
VdPhZ2yWjxpOjk1haQ9xUF9cZItY9rOHKTDYwE2JhK4Jd8yQRe4/+TT9N8EAyQwJS97JH+gMUR3k
OI2Yz87ibP2mGx9JW659SjHo9IgoCEGywRJaD8LKd05gqadC4cyILjcd0QyVe1FZpzq0YHa7Hf1w
At+7EON57NQbM4EVLW3+vXjATpM+ZHYuLprDWRKd7760h22gCuUw2ohAxMAOljt4BP32nHUFLGlp
HgYQ5CtjIv83aPdqbHJ5D6tzZY47i5ADspViypQJjeqopfaLp1pbAf4M6MvGjG4Aj6MGfybImZQc
4ltWc6+JzsRaaGhy7AlcCHJGCm3orWtboMTqxbietOE3OuZjOrwYZvzTKuaCaS098oJQDhb12THt
Y6Ek47qATbCFpubFmvzS8c0hh0rXInpouc7PcfTnHB2GVMiMLBtwanmyUvuRVIJ07wv1BFr1ZYjD
6tZTQSxDOntlI+9qgDeblpnepBSPoV5qINEtywvq8ipMrfNIWqQp2aj9xQ7crayM4Oj6mGvi/Anq
xk5xIigAxRw9oxiQqKOU6N8hh7pPKCXggfTnZJBWrJUtQoh2PZUKgtjcNhl1y2uXIQgweuUcEKRU
1iKdy7OoZJV6a5HYAEtMW7kJuXi9Om7z2P6SIrhxwiJet0lexk4kzOzKcU8Q03GE9uiZiXLMAs0k
pBFAKBEe90bhgxvrYi/0PzMLZ6nOYGNL2N6W2Xp7VDBUO1YwXuWTHac3HcymwgmRZB8inqaJxh5k
9d4zhxjdrkH0XEcvODabJxiK7Vad1LOwi55mBofykJf7ifHlCrjzM4MtEJPuc28F8RY4/llVmuzQ
atU7+xDCmdxx9nqSVYCOS3DqGAK4QJvvwmH7DaZMPBRc2tYokGZkHVKtIQG6V9QeEi8V/qrxqDFC
pdKb53upaBSHRCU2sev86puKvCezyTcisk9Mh75MGtbFvKWJI5o8wxEvItI5+1nBq7RhtUqiHMup
ddfGtDOj+EIbuScIyKaJQ9pLXIRMlMbROJlAZlYps6IpNuL71Ik8qY3NXaPEm7g2Dh00Q/4AuPyW
BY0FRjDVwNZ1t5Mk/60lQ6prk49ESpxWGu0SGJ9EWCBgQ+7WISq0DfwYAylcbtdewQgAQNQOg49N
Jy4hsPfToG5C674F++jpI5PGNnNP9Vh2K7Ri61GhJgflhxwyFSUjIc4neeulo50ydGguPsZISUn/
TSqk/wkhHD58Ta3OHnOfVEK/Rd/AvGiPTC/fqeZH58qz1lEaJa34CWLn2fb5h6c2pE4cOuvRdxPa
A9OjhjyJHzdU0IvVYSv1Tw4wuUu76DnhxLke60ZDaYhsh1H1lND6LHuMPkMS7DKyRQZXyTdj3ZWr
Glsl26B8gXX4sAJ//w4NaEUHOyIcMFbXQrfe6mq4hpw6Cenedb7WbW273FbFLBKfbUcR5tFtn0Ay
MCKxQwdI1JgYRuz7hPgpkXvoITRvOl1/VAXx3/AHOQOAutqMRfvUgXBhZAO0hsxSe+u26CD80txR
mLgjjuExltO+KMKLIv1fXZ78UjuCr1U5gHSfMjgow5sCMgyAqsJxZyANQzloQpmEs9kSVW/0XcHc
asKblb9a5GWuJ3bylYTPaeHDaUITcX12blyq7cExKnXjRx+5+3H01TfNFNJzFaM/ycAV17wpyLac
X7EslrsJDJGbYoXDyTcnSSA2b5vfr7JhfjgBny2nSTy0QzfsSwlsMEiC+Clqld/LOhqaDXRUu1dA
gtSKM4UmBzqUG6jSfD3N68idewmq7wsTZkTSpxpeyT5szmmn+xvdrcW7zGpvWZc9IUayuYbfa2Io
DkzFsl2XEbQXh0gRJ0JobJqdP7VMPVlR074JA4s6jcjiTNmlvwglRHqh4IwRVrBdXsqmT1GQBZRH
Qjkye+uTQzhN9X1tsOt+r01eYqzePzQ6o+sUlf9NwZh+dEIwPyqllme/dN9wBtc/lQ4XqW+Hb2On
NN6gBOG5J/L4AjYcYZOBcp7APq8nI+fnAB2UnkrVPTLkOSEJTbDSS3cvpareK52P2HB+mWK86kZp
fBF9Nmem5fVtDAb1aJLeve0xkr0AEH9ZXmliD4rJSHjtAsICInsAqyoanDqEXRn5RnWl+MizAmWT
Wf90AsIAFEuPH926FsQVjxpeIEvcG5WGs37+LUbIIaPkyGsK11jTqQpvnV24R4su+1YqdcsM3nla
NpCaVndcrqrX1Gx0j+OgP1VJVV9Nu48x8Wj1Z0GM5fJSQI/ACwoigMvET/dWgVo07yLCPPSWf3b+
YJfRrhM6/qcwSWh3VDK/XBq8JyFSAjicwnzx3fBxeWnQBQ99PJcNKsVBlwsYN2O/u9Y6+Y+Z1Rmf
LUlr3xvSEeTdQYt9UP2p2TtBWO7VvlUe6ETJ7w/uZUYghOOuuoB1mA3ploiS8YEplXFtR/JaQyUr
fvTGq5hS7RPyGqlWKOPOWBXaKwh5MhDmF+REJ5Jv8hVHaFOFqP2zFCIE/wtxxR/1HBwl88te/cos
8nAMoy8uo9HrF1mo4WZZA0JjyQ6nWIjlUmADF9+yG2A0VrYhNMb+QsD1/VXqjupqa7sXB2H/RS07
BCKFwzW50dOzL/fLqxjykeXEZ10LBEzn5QUKcunPUTws38fyCbTN0aZek9Rozy5+M4TBU/MpkRJ8
fyHw/TOYyL+OpRqT2Gy7m7w1nQ+bP2t5BXUIfFcQQm6cPM1TOGoxWI+x/WiG5vtXm7OCmEmnekuZ
Tp9a1y69kDPee8heuayjqYNZtZiHd4FjZqdsPjXNk/t3Kyp4KZsWVhi4GNdv7pJAd45TiixxNNLw
PR+77fJbfB1uMc6afRQL4AR6NZH7m7seOxMG2oEglnk9LelQK3qjyb051ghjuOYSOyTiN2IToTbz
H4XgOKAL1cN9o0G7HsnI28Jw114ZHsC+5hU0KjuEmPCzJ+x6By1Thm1cWOtOs4uXAhsShrvhM3IS
d2MqY3SqCCp9MCvlBwFpwycHj0I9gFhJFGP1RQkpadjzGxQtPVOXNNGm6v4egQiMrRDHlkrG5/xG
zYwHr6WuceR6nnq6EjZEWebPy5Nl4YQUUEvr2iMEvg4lbIZlrYRh4I9Ruqe4bqyDCQbfK5Jo/LR6
BjdW8AmfJdt2Slgc3FSpnjUKfMvXh0bdrylrzRQkf7ipKTGXywoJRfxoTTt57BpdP0aFE3vL4zky
8rRp+/dyhME/5XG77wdTe5lsY798xUIfg00fjOo5biP9zsSH871GC1sdY72UcI4YWC16WvbjeYtY
ZOiA5QnfnKFVd7kgZAgiTvKmQE1YVikHUqudKaJwoNT+fTvm0cq1mKQJp3HvylwFWNZUKhjhSD/j
zSCbbf7tQxkeKPNMLwUMrD2yP3sbD+70XhLjpNKXvaPN0eH49BNvIATpGMVEZXeOeP/+VjMgG2Fb
f1Mi07g4gr7A8kQTTtcksPNnOVmwoNyEOe7QJZ8tzr35D+ymHqtTE5kHArwxJ4JnPkda8fC9dSBC
rxHDN5zLfftqhg1ehXkj1Gr33FMYfbTVPj0Oegq7bv4RqThpXOg/EN93W13P2WWGwnp28BgvzwtV
qOtlF+uC3r8tu93oMDXU4h1C5x+D5NIdkDp4dA0CvnWu7a3vIDUuASG1XYo4JrY+wF2X+0w3K+JM
IWGruS53FvECF8IUTaKf0L5XUnJV7R5IUi4Osa2TsgP07Kga6q5X4NjXLpJVRn7OLW6nhxFE8KVw
G498SHeXM4PlEvNljYmAMWAQ+tZbcAWbnmC8wSKS3BEftlPSnlHhxmW9UzwXjntA0D6sMmyzx4HI
0zpnDogy2r7YOrPqwOi0tRvReJs0+ShS44Myxj6NHfOl0+ZEDA3CUWe12ja0OUYbsxy8UNbdcWqB
P2BLL78XQaaRAU89af7T8qO9iD2Wm8Ms5+mkdqoHOHrOrAf58/g/X7e8eFnoszDk+25nhLsgn07L
25YVLI9Pi1poufnnQU7jLpRn01h1xqxXaAwUmIlEMGOANZeioVzgNOOFdRXIDkXqySR/yW3yUaKI
GVAo2mlXOC30k7eMDhcD4iwF/Y70B38yYpd5kXQKY90S1f0IT/2o+k2PwC1i4ypiYzqTuXLYRNvU
+rRbZTwIV21BJIIYmoyi9GA5dFwEhthz5M02Ouv7BXKkr54UNOGzebHcSk4Kxam9PmiPCag3E7PN
sVV+FQJA2yqc9SDLAtDGakJ3sKIbo23dvvVCGGBeVEm4LkFxIiaHLPAUUUTTe4ZZ3TJbP9tIvYgY
ZPNwlDWeliCpLRJEPZZgwhBX8nn5cVRHy+NstlLKueRYTMfW+ILbXJwEM5VtbkfPqixZd9M+KXE4
4JTiDe0sbcJsoEzrmMisSC2IAlzkTvOzecMQ3dLLTdgRWItOZo0bH6RHbm8YKKB31dfLFyPfw90U
JbM4iPP84omMQf60HcOxp4bk2JXeiLsw86VXaPJqxLBaO6aWtqt76qwNdBzET+WoN8gtuPAivpFY
nDr/6CchEb56A49i3gDfa8dFzraY72eR6q7jgcSx0CD+0UeSR8sQkUiXewGnKlos6FUnutboQyg5
xFEqVuZki7Ul42Yt2/qefONupyBTPiESHnZaY58tMdYEpuGeXdGFpiFSuqTX1/1LZERbu6hICgkw
VzFZNFozOoYKYg911jnWcqAIKSNrbTq4QEAF98eyLDj/xtroqaFuHcXg/+ib5mds+9na6eqE9pp+
NWRe7urCuiFmCzYaqtRF74kaPjs2syR0uVXTOaPEL/p824YGeQ0Aifd5rb9MkWtd/PRM7qp9J8jC
OpEdz/gwLsn4niX1TS8lAVGkvNWVYJ4em4YX23MSrBp1Owyx+6azSMXxsdNrMkEspeI51qXaXUU0
xQeQAi/gV6dTC0v1lDdG+UCGYbKJxsC6kFaub2OdNPaxg8dKE9Le+oWvH2Wn6kd/aFfuCM0NXDdT
Yy4Na4jU+g41QX4D1bXNKwrEQcLIuiS2QBmfAqP375ICoRQZe4VnKun0IHKqjHwOsu2Omm0CKPFI
AoxNfYVgkLRX1X2ZpRpMLPcytqVNqCbanW+FbYdDf9foyWlR/y6LbNDv3EYhY6bQzoviepFO/1kk
Qs3XfQG4SrHFjyCJnhXXadcMwPyjKLoXIoq8JhloNlAQgVjSHBXBIW/LD9NJ1O2IijGclWd2YzIF
d+J9qDPR8SpG/hzXchZYJmwgTa13JFag6h+1459FYc2R1sTCrkRWfPkhvJq8IK04tJxvpfqiHx4k
rjXAAXD9o7g7LgtKTh069hdk2wNsYQTpbRvfIiyd21T7P436H7W6dGN0GOimJ8EBmA7DiM4XhgCQ
chYaRHxPsYe3ALfyjmoNaL1I4UgMyk2KQYZycBOmGNDn/ZxsnlmXROKwPIJyXrfBBFjNScYT9otz
EhfuStF8BkezKqpK3e57sdxV0LCkKBR4RqF8bhV9cejnX7IsMl2Ym1mfSbEr9I/TvCgDmXoZtpGV
qoSYw6biWkiFbDTO8qHPV1gWDoLs71v+X7dYmb7KK3r5Sdz2x9Yi2ne5Zcy+gT93l1sK2qsstsr9
In5eFqBeua5U2XNgaPE2nEWKyyL7yyjw5zEnIU03DgNjLaqGTGFdcjGIwZiGjl2uOB08dwHhSv6k
jytn9hgkBEYcQ31OOsyqYS0MezhMc9KYWpbkcBKMsBoygFd03SiNOpzb8XxShqYFqm2nvngx5ESh
xlDu/RZUbeaXxalXU3wnI+eLYO7BEmSL3KGeG6Vsq2VhMVpfFQoq1mVDdFniUsR3qVLOe8Xyc5Ka
Y8hnuq6Ifa6j0x2i5FNBaXgi/GpTjSpokPk8tZy2Oo7ODXZBYpdA7FNe68CK66kXhFg2oMwMR4Qu
+K3cHsY8ivAjwbcwShokkUJy0s5sDjUtn2kry30X6Xrgd+lB6+M5ghuGoJFhX6jc8giX2kt1n2tx
qLGzd5pOZIYNLgZb71P6l+x+OR0sAvx/PBZY7IhuC6JVY7/o2sL1gK/1l3jKYi8Na0zGRZKf6RW6
DUXmYiVC0O2TEgw7O1NaurtMxrTCeErypNoqAwhjEsC23czUowcDAGhONHUT0oYzAKGHvhJnWG/E
Ew+wnac64HFgRpY9Yc5FxXP0qwafTFh9uJl2wXJXP2VmPZwcib0VHq/pDg8ETLrXHI1BoQt5jF0a
gnpIb8mgJb6yApwkYxSMt74qx7XVinzjO4AGV8ig8DNqPW2aVIbUYjXzrJqE9OI0usv6JHMYvWdI
y7OAknI8T1ds84rihQAuKrweuW7KRqZ9f2+bJtMoVfH3IcGF2iSAbtY5VWJLv8PhnK8xI+IpxsVk
U3x5w2XVYqSZz9bxQIJaIkkvQSe2Uke92FpampztMsBvGjr4j7PAfUpl/LNW/PKy3KMWzxCw4KSS
xm6yblzTeJ19TmT/qR+dISxPN1TUFxqJI4NRecvjdinpImghycx6Ur/UWb0rith8cPvivR4DbeMm
OjWlqrX22ogARpvMp1Ix61dSOkiRjdR00wV581qokwlmJ6cpND/rJLi+zXRY6aWbz0zt0VilaigO
SsG1GUBw/Wpb/pHhvPtVGSr/hz6R3FEkOwXEKaWcbZT1w0N7Tay4uS0LvSkjxBODi18HljiDRfWz
FTXigcx8Cjp8g0zVom1jpuNdR7uducdL1QrnRR+baA+A90IjpfNEEcL9mG+NgGm9MBqKfW3kHDpm
mxybxBjvw7QWaxAJOEcAtWzQfrVsaoDmsMBwRcZIniGd+Ud74gyUQj8/AFjX9hABfmV1p+AcLssX
Vyb0NqKGYpsxiY2mIzpzHENuGTe0K4Vr5ZcMHt1EggrXlZfBiY7NkITr2AqqJ1sb0jkvq16j4KKe
rFybRph8CZvLiGrBiDSaCdnf0F7CNJ0DBvHCpzH+e4x+zX1NtsiJNCL/l560mfeNnlObDl5WVb7U
NDiwgaYkAcaIvgb9arn5A50p7QlEYvtEcENqwzOIxjY+1EPXwDSKHy17zPat3pLuOh/pENT1U5Rv
7ZFW18h7+Ne41OUPaZ7OoU/1Zbmn2oj2hFLRubGR7OsACEmoDW97UEnGqz2kBOAU2VfvUmfzZRxc
ZTq8V7i3z7RFqX2bun2wHVO7N+fFJKezGVNHzxQjYcaCF1qr2MncOG3hZEXrDmnFCmdGj33XGu91
cyJvO6Tb5uvJhnAg/yEfaWhrPmNPX+b6m0axEm8+ofKlGn45DUMJvKf0tbt3dFekezWNeST6s3hy
XcoWVuV8BHMpgVJlCYcUBBuUPBTUianQ+hjHH05qec4UTu+uC1UzSsNsEzh6tymVotkKY2wfsSpx
Bq2m6Af69tn/af0izHxItkL2wY7hmXMsytbjRBa+I4AMtpkTYg7pgP50Y8y8aHhdQMqVqUQ0ELkQ
aDNX3vSr/727PEuHkyapyVCxaPzq0Ro4OQ+j8WYAvNhVfoBkZb5b1cObxGy6j7X+d2Mq05XYyFUg
3RQjcoT8LXYZ4BpUgE0rS25ULeEB1AG90mikbkJ5V7F+uBnteyQe4ZPh0wigSzLuA8WxHyZVmdsw
RbUy9Kl/ynfkLhm/lVZ+FTSTX/N8lBvEO9ktBddI3iFM6gxGyy4bk5hmQ71Fmxg/G9HwriRFDKgg
cfBuOPcQ5qtfvVXQmiHwaDUVe4o/5I03RPiapclpuUgpkcKOXiXYTI6jbVlPPlp1L2ZEsBM2sK7A
FqqnDwTXRqn6nkbBdDAmkArGZG9UKy5fSKuws9h4lpbVP2azzYGspxuYPeLZR0c9sBNB2jAdyJhk
G0AB6NrjaFjmqZTtY1GlT2qlt16sTx+AOUNIPxrzmqaNHhpBamPdSQEMvpSvvOctqQlGaysOjJpW
8bpCUr8eW+pbIwxOjlHDeZ2KAaYE4IRGt950OvxZfhgqRSU/ttmlQahsK4OwQ5DNe51S0p4yU7Q2
rd7Y5zJX5utr4Yk2Mb0liXCBdNIVZsIotWFtJH7rESJkP9aj4a6aIreOaQJoyTAL+9gSfHCgejTt
iLi6xIkSvofQn1dTKr5CVdCji7EpgIQUm5Ez8o9m+GkMPT3YXi/BaBgF+GipXpu4exkEEACnyMxz
3DUfNfCBxzQoMS/N9U3LqUkZfR+KMtg1rak+9aqWntw2Uwn9FJDWoiZl5AsSEPzbJ45oEgqLdmVZ
luZNYAoPKr6AdRPHpPdOFOYc/NwHCfBoFc/mMizA6Y62CBcxUqDPSGWoK0RYful+FUQGuASdG+IS
I9L26BfD+Kr1euu0Bf6273+w1VL86NqTlTXDhpS75pNsoC1qZLEz+zA9OMW8VRT9sUoi/aCAkzuV
Pn1cVSXIVJoDlMJBXNVW7pZ7piV9Gqxxc2nyFgnIlBMp56cb0470n8lU/ISfZ2wz/n0vIOaJaYT9
2SOJJbKAoRjplISeti2NjKqanpsB4QVGMOPdlc95GI9nq3dGBJWNuOiKkZ3GESecKBUiMKb/W9TF
zhbdLzoZd33sIywUOkOLaBpOAqgYNkqyLcRonwTyuVWYx+5tTDr3xlE5Iv5Wi4aM7uzXYMJ4ieEo
4+kiRzbNDnXdOMd6tOxjoIjHRg/YC5uGCqmlTdciT8gOYyrWgMVcTz5ekqRL4euExKcvk+km69qT
n2qHvm/cx1QVCGDIf+kyZA+D5TZXTlF24VzTnmlVOf9C9E/iUvkMsKrei/vnTBm7C8UL59q0dsa8
QhK6Foa7zB2n1eCr5YGmcbmZqqbwopz3tmblHlndM8GNrxGTqhdtmDHmfe4N+NDf587jZxRW+caI
e8sbm5ERGni8Lb8mvRhlL1ct9YWjIHxrZ5b5Dyq8N/K6tPs+CRzck3NuK7azXeeYwcoEtQNWozmS
Q9i8WAq19CAjm3k+TGSTF6sllzUZzS+lzKx5Ct/fI7HPTgZDe8hEarQJimbXynr+5f5zoJNwDwEg
/OHPI0ox7C3MEOScGOsCo5Ve2biPpfxyuLBYnRt61ItS5EFqdEcwMP17X5CQOnXPAttn1hRk7Vg+
FaWpCNZQ0fttmCfx2Wz0R8Omy2JFYrppcwRJjwh7H7iDv03pfdDCbz6zniZQV2e/qdHQVYP6cu4d
Rkv4vh4qgHWb1IiLvenIfp3rnLAny0xPBhC7VacH9kEohD82jqqy7TvkYpPoJyiWg743AP+UdpG+
ArmnxEK9Pm8BXlDMdb8ULhZAw7PH0o5vkBqVjSEtF046YXclQTinsYgCEicDa6cW9FO1jl6WJd+z
ogJDR0470TPqrnFbrmFR8GYGds8X9lF9i02hls0F0LyXgrwgbXUm/2mx2a35CvSfVKZC/Gy+lP4c
tFOLviG4L+NE9fjqqUcBS33Iqlh54ACuh1XS0hk1DCZ+Rn1epOJZHtaeiBoCoiapcl4J/V1YKnLH
9QNZVKfVJ71qa5yIXOXJRDkEMO92jDj8FXit1FOIsVsnPHOqnaE+MVe+CgtNlt/2z4R3Xqqk0w+M
TfJNbmiU+eJQPzHM4urWvIdtFd8NnVmdlERc0lBLrk6StlzhjPBC5SvDl6mE5yRNd0bWNic18g+q
kok7P5jgt0gO5ZRq2Gud0KPMu5c22EZplF1bR0+voprg9JshEUg8lCUqclqiobUyHa+llsDWVOwn
qbQq8lL3FUKAdR9Vr3LYDZROHuKooAAMa2knh6LxSiPxnII6ia3u2xAKQVBOG6kTWh4IhjqZudNo
V3zoFh3fuDA/TKurHmIiV1ZNlllfSqWu9SIIHpPR1tZ6i40Ghl3cSXdbmVa+b4N2eG3RJcX54K6z
zEgPQhjNY2Kyw9L+2Dtu0BDTbBIUrmV6hdolf2RrUJTCHnZCCQNf5qvt5umu/jEEKmnxcLz3/eQO
xyhKzqNknFPUgJUYy9SfLbJiqRAKZCZwJLpwmDB+sCXisRteMZ4Q/ISeggaTPbwyZkFI6dcPHZge
rQySe+YQ+abPa9ezCqvemxQw5tpBQAobi2jQWW+uyo0LvbM2WvtpWSSUdkeNvMIoG177DDEUcTrx
LtJDvC2WiwVHKEc/7NJL43M5BmDlIMhrk33ahsox8XttA8ip/KBSddfq/pswxZ65uGRoxakg7pi+
Op2TXvMPbeR0F3cEpRqWU2xB+VoIUlKI7ETNkT7pgkyh7fPUTjRqSD17lZVYcZVSr34pMir2BnP1
KHsSblKcFKq1cYB0u2VC4yZiPEZdA0m5rMsTbnMmKoGChrw39AOUSE4KqnoZG6aZRWpXjE3IPEVk
a7JPMm8b+vS+gwR7iaV7Dixi0rSuQGSW0XAmnZ66G6FpbVllR6hLpCZyoP0Pe+ex3Dq2Zdtfqag+
MuBNoxqP3ogSRfnTQejopOA9NtzXv7GhvCld5TV1+5URiUOCJEiRMHuvNeeYSWccTKIDTo5Lj4oi
pndxmxaDdfCD1BrvURROeUgZjqARLfzHiaT7zSOT/Bx3S5rfIDBZd47eX4VbTQXVFYRV8mCF0arT
1P5U6bIbmDXaTR2YpI66+bNWh9oNOpYjJL9qbwg7f3ByjPxDFdOQqYJ1NA4lxYo4+jmMhzbe9sR2
31f92N/rkIj0OvlFH6s9KVbQ3DIDzujveT7REiTPZFlRYPaJq5PT03hVCYhEmyVoQagtqXsNSSdJ
MdYLTh7prm29mgEGC4z4FMeMAfQp9F0rqeMdYyDtOAwD5bPCoj3cq9Z92LY3QW5mr57uGoi/EKTU
wV1pTOmyE0nxQjIIDRzH+t2gzW7nXkmetcUoHu5SlbvxgQQW7USZSj1ltFpOyPEgENTKVUvoNHnt
7YvTIayt2jA6FoH/1FIT3tHBo9zH9J2a8zmqsTFVRnbvt7q4NRSSl7KcLj3j0Eyt1VehuOjtFHrG
QiO9bqBrurcwoCLHzoxH1TWiTTQqlP8TS3/UbeQCw+ikdz1h837hNr+iKX1wSmQ6nYgmpq9NuaGp
bW6o68E39YmA6ty7zClPYZKtKVpZh6GgSDbW4y6yONMtKHowelMDY6NT1bkZOjVgTtA82U1h3syr
wrBx13kBP90qC2qGXDXTSPXXXFaTZVv2VDWRWV6NuvVmUtJaEuv1ROr3AHik6s+AB4czeV7BxsMC
SOdGICKimxxbLrr/QU0fmfFdY1WqALMJbHaeCt8L4eWO7rtB5SOwr2K9unGQQLSuHpx67FqXlnoG
jkblwRHtZmosk1gONd4YMovOFtERgXN5sS0OJji4KxInLEpbKU2RkeJkTlF152qht8XbqK+UtHjQ
p5SDb8rOFc6UtWl6nGNd7cGOomoXBAkDBo3QFGTZO7piiBFhyK0LfwpOMzV2XkRe7R2SfMoyzlPl
K0nP9nFeKE2LGAJfICUXLPLIsSkjFNUdYn/t1hEFcDh4Q4sySO1sUTMPRQARSaaZa5IwRe+gbm9j
uaiyRaWYKJCcCuIEXdWVph3DXk1eNDDL0Di0bm2Pk3ZoGa1Q6pYsKc41aG5EsDCyON/Ri9bWqVtZ
y3oo9ZuoNtIlbr921ymUDcdeIQoV8vG6ppKKgSd3D3kfuhstqu6E7bhHStru0QtC4I3xROw6rInF
lDTFVaTk010T35vyvBtokbvtsr6+RxrCRL5p9aXSNr8yG5mJOYbTqoSjd7AgKjDDaiDRNeEBezYq
mPy18bPgNHazGHQUN33EgemrD0Yn2pNPWvU6qQhyJsLnMk6Kcz0Uwr4fW473CKPYx7y6C8dpSUea
GjUauLb+4VXd9DLYzEEt34g3810EIld2MaERp0QAAz4H2jRo5k1pjBXy0slc5lb5bDStce77X32v
ifPUBFgZCtRAghLsibnkBv5bgZ1qTJmdetUKuOfOMkP/KTaJlk96FRxLJM4caHTydfLAfIFe1K59
Z6vJXTUsygXdnenQdxWQoE42sCMQD4CoWQzXVH2qA0mYYbEIkfPs0Nse7ERXr7M+ald1nz9mOpGA
CI2NF7uadtlk2LfQIsDcFfuiMOxfZhCgKxbxcOmd6orRgbfrI/hkcZHED7QDvetIysmJKDtYNWNr
1/TMS+57KLWp6SVGeMgoR9Xw/OGvoIU0SrElCpUev57/iqqAKU/UXKdxDygtCLu9RkHl4IhuYZi6
d0E3HS+1JDR3813EXt3KwZoLv0MDA5mjWetqAy4Rx4qhqCfUzPCihtJedmOqngq1U09pr3NGj7kk
akbQ3A3iJVP06KI7TXNXMERWAv0FIp/6ENl8FYGS/3FrXqd0LunHmbF1WgX5JKarOyP1TpRRupdp
pMRVjh3CJq0mYrr27EVAkOxGQ4OEGVXQQgzGHxRG74y+HsgZaHrK6AkGABvBsuiz+sZqiDaMU0Dn
U9NZD6aLWHMs7PaZP4nGWBQXr6J1H+oguI041LehNVFfVNuzmLCf0GZh2g6Cblpa4eD+lC5ZPXZQ
aIdBuk9VNE9krZZ7qnH+vdmgndZD++CE6XBtqJjNwqiRzoEi3WOyrQ+6qvmHZJMaZn8Vp12+IkHH
f22BKDqitJ+72HI2RWv/6h0qv5pIUb7oCLCqVFUulJDLpTrlyQvCxaeA5uSRFGuGdMzG93aLPKHw
lOCW8ydye4ICEaBGFjVKWgVpNYR380IZ4R0H0N0Oep9VcPm8adWDLbmaF5GgwVGFBhBRKrghOktN
CWDeCfG7zilyXwXnlrPXLlEGsYupv9JP79y1b9NmNhRlXdBpQ16t4YKMIMaRwpltUWKB9PEzmrpd
29HPShQmeLBu3dZpt2qsUH8yFWtr0/vaWZR9l0lNG68KPaZAdCZ37k88aN5tS4ELHDQJtLQDoMA0
hbEsLArKmnG0ZHm4Mnv9/4gLH9jlf4NypmsEgeCfExf+Xx1NRf76FeL88ZK/4RZU7zfVVDWTcZAJ
kdn8ZDhrkBhczbSZ9gIz91T7k+FsOL8RJ4NOUfakNZwlOJSbPxjO2m+GDmjccwxXs8jM+E9oC3iy
JU/hqzfZo5QNJxpwosoH+ks+S1ZxahoSu79iyinQCHF+nxcDV8ODFukTYK6BEiS98KUnu8e0Dlmo
dKQ/bsm7DOye8hZ5eN8mHnC7Puwo+9Mgn29BE8maLPzgwHxjt/Qzj0wuPnAsM3VFYc699fRwT6cz
3gTFeB8WoGqX3kwHyrHjP1NuudLD1sdnBSbuc6HR6QHqIldmhEUi6DezJ1OfnLWQQrRato9Dp8VG
YwcKSws4JmIERV8xjPqDkaJX7TAtZ1wLpKu/3dRT7y1KwOMRAEzXYH6466b+j2fSvOFCDjUKfGOH
k8nWY6Bj8zfmjmm1g6y8jl2b3vy87uNhIP3HBl2buukzyELWiJykleKyz7tpSotqkSthfKhwChao
H/KJ6gUdY24GPRqcj7Xz/Vlb5g6VqS59TIjLqaCNXci//HOh2fLPD2aZD0Sz/ECbB4VDhgpBaKCT
QsmtcTrJmHGbmV+E6y3fzavnJ3w+q6/1R6tHvzGx827ghF5mytoniW3WXc3rImHUf0DYPh8mKBLn
lmHE2UYZtHtfCrSw3/Elza+Z70MP4Iv88tDny79sMzfkVzu2QNPSEc/z/PrPd4d29reNzivnbXy8
03zz85nzC7NyW44IDhMl0cE8yAGqvMW8Wj8YuJdwgsub88p5UU2YIU3mGZ+r5luZfNl8y6oUbGFF
/PGMz/WfL7AaiaMst8Q0FYchdyFHNTAzCNWeb8+rPxeO3Fc+Hp9X/sP7XzY134yqPt4klnH/+ZL5
1sd2vm/iy/v+5Wbs/TLwkOy/v8OXLaX2aC/wlkLv/fwDvjz+Lz78lxd8ufn5ob+89B8+Pj/z+0f7
/szIjkGjpcbGwdS01CUE7nP3nm/903Ufx8X3h6PUyHffViqSMjcfOsyEcRt9e4eyKZhzk8fDz2zW
aBl1Tmmfr/l89rfNzg/Y0y16T2tPeRhmolShzLc0CSn7vPttHdAzEHKzUuUvN+enzg/Nt+bFvKF5
k593PwQz8/1s3tx80+pbtvyv331+4ryY34bpx70i+nQzr9KxBnfP880OYxF83mbStmrv0DhDJmpL
EOSIuxfCpoSszivnhZvqWGQ/HpqfNa9to96awGtVzaKp4n5ltkrcHeeHJjW2JwbXbFW1QAXdfNmM
bstJSKklqyyhzb/42JZiwJk4Ai30Nwnpjasx1U6eAsOwtIefUW2++FNJfUirF3lIkXaoxU98IXhz
22Eg9+3XSEg1+ImQ/AKyfsYShD8VpGOZogBOB7T3dDREdjCc4M2Yug5M/DABk9cyUMyVs/7yKT/+
jNEkvn6MAKiIWRElz+Mfsih595+um2We86MfT5FXhm6+BP+pq/p2F/80psNvm/5fbAZLidjSe/tQ
bHnzxXbe9MfN+e3nzbgzhm1+g29v/Xk3UxHAznC6L5+mIeGh1MdLOV/JZu2qlw1UHqWetZV/2ee6
78/5fPjzOZ/ryhkX+Xn/H21Wn+Xm86s/N/Gfvc282c93+dzMvM6Lk5csgblHOtof8EXY4s0HhnFe
N9/lCn7WYnXczEDGeX0XNj3XQvmyj5vzQ/F8XZ1f822L891svkLOD388c37R9Cfl8ePxz/sf22S+
ggTBSlcQxREmFQpe6dIiNvsHXqDsGE7ZVdGTP6FlI4BV0Q/bBnzNwmBESjmCIAeUTit4/GKZmjbc
gLD8mXT2tHJH8HJcn+m3hc6AuCjxtnUm7ZhesaPQv/Xo8CyTxP1hmKh6y+iQND9sxd1rSZkhCK30
ZeGDpDedy5ije6SPSjekqd6ISCAmihEGuJ1rfNbTGYbttikHF1ynzPOIqnvEuFieiuY5jZQ3hJQR
HBrhAWi1roMeP1pMjlpgPTVe7m3xSnhrq3fQm4VbU2ApTkljpHDdLUAokJ8QviXIlBkS2zujUUgD
83tmeckmKwlw64a0RzNv7sqkAqUVvSc5ZllmHCrsXfuKKQIY1Z6pfpMkryO1sAXC3/xIh7lYubSH
U119yoxkuM6i8kqlQ01BTmYLOHckYcVYljZeSMmiKipvnXkKTYl2TJZdH11sDVWVTVTW4rXLiwzp
fYHtVlE16fCOr6J+ei7SCMMCIAmtf1GbOxGU54rSZFDtikzN1qUjz3NWCPnCACc7Yp5NIjD6lgsy
Ht0uRe0Jhcutaae7ikzsg67XsnVU5EvhFj+KfiAOpg3wHKLiXoyhcasbv9LOMw6Zj/k/dWATgJy5
ZK19lUfVC9wbwkhcIPzjbZAFh1gvj3E5vJeZBp5a4ketElkaQYnY4FuiX1Mqaws/D6M9QXtSylKf
ciC2fctJtVKNfGOiBc0EfhqXJOKlU3lvsUbTTG9wV0uePUrGYGV5BQhER3/pwlu/hjFURhHObCz5
q7Jst5pMeQgsZ20s7TRn7G9F5DVE/Fn21O+H3n3JQz2+6UQ53YpnoPaD6LZORLa61Si/K/i7qxwC
Wag+Ft5UbIEJY2gPkWFMxtmgk1jkm8AixWDwSm/ZWgOkVWo9XRlOJKSghoRLT8/GNGgxp82+ilHh
RnEEH8qtnRXGbzz3kbPy/WDdI/bdGV77EiTivaQstqItKhbIkqisE04yNtaNRYm2WHYJnsXSaO2j
GyCk8dJoOZS/cLz5m95LN4RSlmQVqHRwhXbwmvI9r8yzJXxtU5bsDmuS7Jo1xdVy6yVnkCPd0iIi
fmk3yDtgn2dLIyu9FXidCE4Dl2g7ZWZj2mAE3AAvfjdpl3Lqm4WpUVg1fcyvcf/STsOt3UoeCFaB
hdDFYX7FCCodI+R4yovmTNhP+eJa6S7S6HA7zibj+GiSrJbxzguULbeC0T6QidQ92lrY0wWiQ6uK
7Axu6VAVo3bU49hf8vcEazPQ3garTtd+b6Zgm8fyPOT2fhy8cVennroqadIMQypuIT2REw97iqs9
hClLi7LziHYN2RYu4Gx0H6a+4xpeS9KE8NuNYwQa9DfzHj0mMI+4vauN0N1NE3NWVJjkNKCp1QqL
CRlD6CoJmpPqoj0OrS0mtvPQM/3rkFqu8QQ/hIrIN/U07ro+KfYDdbdONBrKeNDNJUbIKe5ezRqt
ydDnwaLhwF8WSl1sjHiR0UxfW4q/FVYwbEjey3lt+YAeGyFYa5hXfgWTBAe2wWDEJh6c82kJ38Ml
KMmu2UDU1dY6wEbQmBV5EseEvZGggWkhsNGP0k9vSWc9PdGnQh2XRk+LsJTue4PMoar3IFN0wJ9V
6dGfpFtfxbaPJgdNdtzvSn5c4HHh7xMW/xyrf4Tl38b67+fVuZEsABcxYyrpAKXkBLQKxIABdEAh
GQIwdrBrS64AuQV3HQ7rFQqTPdSkfM2pcESyA48ALOAWPCIeHMkqaCW1oJT8ApL0Nq0kGpDXuIX2
t65AHfhox2i+agi+oCBk4BAKsAirMdcvON8eOfoAKEh2Qi8pCin3Ws/fFJKvMErSQgBygfbQdpAM
BnXMuyU6+wdkMd1WGK9aAa+hl+QGTTIcKDzdDZLq4HSS70DNsSP3jTKkfZUE2r0mWRAtUAjV+uFJ
RkQJLMKT1IhM8iMoC98ZkigRSLaEgmwcn3W6pX1i3ZGF10kOhbixJZWi5wDjSDO2VRzhEABdUUkP
ZwPMQpdUC1QbKKjs207yLqKZfCEZGPlMw7DOLnAM9Jc1SDr2vV6SMwIQGkn7VNsQNbg0qj6nuxbU
BhMEKB/AN4A5eJtC8jgsSeYANlZv2xpaByPpfQ2+Q+hwPPC2rkdJ9oA0sOJsh3pTUj8QNtCOBQQi
JBEEAk2/NIGEGBj1JpghosMsg/RlCx/ncbJJBDEH73HUVUgjaQWtCUtlO/qvtbCOkM6pGiOcXuaJ
jfo4VVbOMEZLjpR8hzADoVSp3+UD/snEj2oyCI+6HaoLs6Lp0A6ehkWqStYxPSc68vpL5QriLeos
WOBkhBRZqu5uxHXPFL54oaKW4bNgRCTsaKNY9sPQjRtbyx7yaQCk6+a7NOAXdhpcVaE3oeA3ATRZ
zX0uGS/CmLBmGuF14hYE44xWAh0j8peNm2MVQJxp5Gh3LmqrD9eo7jYwMrAZcmw4SA82nEha2nCv
dF7XgW8OZID5Z0MyaZjgQadJ1EOVAF2sqVf0eGR3kTCTbRNHjyS6peQ3KNeOMH+a3YAbZQqI0oCE
Y4HEIWm63kxAcpDxoXIhpKywxytfftMlQJ1CknXGkjNf3y61EuYOiCMSU9zoV6lFhIKbDBQayehp
Ja2nLuD2uIqHgByUjwDpg4thLTgfH2xgP6Gk/uSS/+NbkIDMnrTKUIUNJClBI7ighpFDNfOD2vbs
kcuCGBdBf6uXN5ZNT7oGNEbOrU2SMoJ9RqySS4TmPKOvJMAV8SR+NuN2sDSkPlmAybj7WQI4MtXY
3eSSeeQAP6o7v7rS9PBiDilwj5j83Dj8lQyPNtikEXxSKjlKlSQqEbW4b/KezFkTtRZuaEG0neRJ
vUN0zBaqRDPpjvmAbglzE2hBv4N+FrqK9NpjysmRDSKJV6JllOT+vmIIjXvpqiynfG0DitwVeO4c
LCOOYuwhTwnAHFcO7wgmpI6XOAyalVkZ6r6CNjVJ7BTnuHWmef7JzuMLkvo3AaHKlKiqCGZVO8Or
JMYKANexCgFb+RCuqnKXS+CVZ6hkfe0Tqwff5E0543ki7GIiV/QERJ3EZjF9WOrmj17itBoJ1qok
YsseBuyY3VsOeysgVY9vHHNO4N4zY8P1Em4LaF2jxHbxtVwGMwftm5enwFAv9GfEyiBYzBLiVyDh
X2qpLtClPePUKBfuEOpXCo4MNdLFLsyG9SSTfIowDo8wAa4TytAzZgzeGG4RXG4SQRZLFpmEkqUy
iUtiysQMLGOgUEqEGUpvYGYVHiWrIeSt6otVoP7oWjLTrW4TGIDQNIhomUSjpTMkzQqIbwNCD7uD
7pRP8peIYhQv0NXoiJ9JhWs3Idw1IQFsJSQ2K/pVw2WrJaDNgNSWRocSBdIaFg9FZVBuuBeXiBQZ
HHlWCBFtYh8l/EtxQMC5qblgiEaAmEtkWVhoYlX1GKywH3QSITcMt5pEyoFcvYYQQn95xs1J8FxM
dBA+DH8N9oxKQ0/gs1CTI+QNstJrEuGC8eTXSKLzIH0KxRRAJEYZI5j/6NQrHtriCLg5WXJ4MTrQ
BOTHnnKHxOUhdHkla/BeDQp7lfv9OzLXK8frtL02du928EA5HiRQM773uCMfrRALQCIBfVgYDCAv
kDFiie+zV7GE+QWmf4THclW23bT2hBpsXeWUef1Pb2ySE5WjTWQZ5kEb0AAnUYUdPtgHVIVp0uev
VtEARW+xX3fq3g79aUuA4e+lW5JTQdaRGr2RbVwvKtOmaOOhRvd6AV6g/VVnPrI2MH/uSKe+0iMU
7VwUSsd7sxVyO2KcZrV3shxSkGvilDw64Q2pU26dPKJb3fWa+2A2hLB3TJIXhjPe137FryoeNOhz
K41M7YWjJted2lxxloYyidPYrXGC6UAwTP01LPorBV/+WHTYXd18USYRwl8lbdA/auGu0019W3v8
ZIgy6hb/vxqTY1lOVXqu/KOpgApazKv6ocODkianj3VwhUv0/j0S4z9fFeh+uMpqWsmlXDc/0E0G
EjtnWFX0KY0QtUR116Rmf+61fts6NQQptBaw3pNugRY35oMED0rZEePkM4qNK+Gsu64ltCs6Wiji
I0oE1x1Q6ttWLsbUv0Vu7YLWOTpBb53nBeVI7OHjxEgUx/7HutxG4DCJkEP+z3ViQoWkm5G+rVxi
PV3Lv8nkQrAzlk515qBAct629WbIdP2MZlJHQmmUO3ck7mS+SwfXOMe1E930ovlY9bm+sc2niOHv
YV7lKpV+TsthWmU9aud53bwA5EhIeYAceX7KlwcwK2Ca+njjebWlIz2J6Dfv5zee1/lhD5atNbD/
1Cip5YecH4wSNT9a9nj38cqsjK4dRwH+Eca31Arxf6Hk07Totq+G9yGq/H2vGSd1jNOrYbDM87wA
vCKWdM9JjP9zXTp2+daHcbNMVCVWFliwjCtDEYfESqxzJBfzk0Vk086B3zES9rvMc5BNuFMCezFZ
pQt1Qt6vC8gumDWh9s33w9LSGRkN57hxbyaPc0g3VT3HjjDPHprDGys6wtowzwbTm48FU6sXEYcT
po+ULaaBjEXPDS4Ofz5vSGA7pRPY1XlDjlrYxyCLzlmZieuyGJEAyj1qKiMwABBRvDRr0IhmNP3J
X7vV4+Ku9IPhOD9tXthVoS98FyzefHd+rgb/fGVVvbqeXzWv00esCkqBOlcMKEvUwDunueGdCYOa
DoYhfgR+7Z3n9bqTdTc2Nig/dolznJ/mi3FfOnp4mp/BLPCsRvTmo4n9rxijdqcEnn2uysIBtEJG
pRa604o5FrZ6+QDhfM1eLa0UgAN35weCRDVJq0U+EyetwsA/bDdNRvx8F8FeTTrr6vO5YYVgHS25
s031Kt64YwwPUvHD2xJJ6mogvnttOH5O9ERb+RvDo/rWVFV0K+TCJDxuT00px9c1qP+nIvhfqQjg
octA8H8uI7iExa/f/2vfpK/5r69agj9e+LdAaO03TVd1uvgEPM+SgT+zGxztNxdwr+ppDtnPDl3+
L8kNpENBHncJJUdkwEN/SAlMNmdaqjbnR1v/iY7AdiRp/4uMwHT5D4UxBQ0TKYPhoGX4ik2u6gDP
gizOkiaSL/Qg/DEeQlu9H91W36p+ca4bUrdGo+6WXd5mzJAHG/MHDklP0zYida4ZgAXZ2a26e7eY
jpFuPUNbReEaXbkUjqiqzEXQzE9ODpTdXjGBip7AYO2b4tqwoltiQq97xoNLiyFyRyMGCyEMo8J1
t44/XaIBrIFW3pIyvcnITF5xGQSZ4Qe7IEuvU7VjeuRih8LaTXkwIT0zFeqjmE5ODWY5Gmimo2cE
VJuOSyVuKFoY2aLTrPe2Uo+58qNIQhwK1PGU2L72cpzYFWYG0n4hdCCQLDq8FrkevxMvQd2zca7L
lPIIKr4z7oBdazq/OqKJa08GLoLspVpm7jwjO+lo0BM44wZyx6oW963Je8fNikjj37GPXKh8rqcw
+H20VvCDciZGFIlFv3Ai5c6xkW35eneiBH1Ef49TelBWed7dghk6RW16KnJzJ3IchhZQtUrd479B
BezA41AR5U/HwlPPRNY/hoq1M/Lx7OMHhylTZxoI6WaDlBl77LiN7PRUt9G7hpDeU6InvxkvkSvu
9dB6hhO4hi/iN2vpOXKMYZsNyclO4lfNmo5jz5+Z5Kde6y6h6u+xoWFj35iR2Jh6cpJEKTMej7Hd
g3mheOtFh5qLVzfBMCZGnFrbCeW4Se3G6cSmRfiOJW0HlwSqdHLQMu+611UIQPZzNTYbRxnP6mSf
2vEJ3geJYGb4ThsbNYRdHKll7334vj58cgoATOuYxysmsmOUODvBO+MFBQMiqyBkkGut8Zx06Wtg
pVdBv/Zc7Qxgcle24SEm6VbTmSTXyUn+wprfPwpKPsmU/CTk7h1+1zvCkov8GhnxP1YuO7U5YXnc
1on6NqoCXJRUrQ3bkeyI2tVWTKH2qGKWgdFfPAq/XIL7I6wsgk/1cNEY3mHQ+jNh1+Q5RYfMWCSa
dS07FnrIN1gORw1dYxCMR5ic727Q4qEexBKrw0Y1kxNO30e5T06VtYPVuDQBzvjW8OaW+oniz5AM
9zaleDC9z6GRHKYeN0iZnOoqfp3fY6SSM4zGuaHoEfQwWkQVvPuNS+5FTmzLAGJSHY62STmXXyUk
0zbplrnJ/teO505m86rRsyXi9zppOEm0m8yJD+qYknSaHAyO8wzskY94Ff/O4zBVS6xsqyGeztGU
nJK+xYnBvqrUd0kBB3jY1lV3MVNxXyvZqZOnA5Rz4fToTeJC96kIhovOT1Lb6WvTvZAfAqBoenSq
6VH+gkIdj4ocMofZq/xi5P6oBf3FiXrGBNNjM+I90XCyI7KTfxLdqxWjGQb66Gl1fhqMO+e+Uc+t
3m+LYKMP2T4warYHSZa/J/EclEDxou+tZ0B/a2+ydpHp/vQA7oacE3wTviUFTLlvJ8lwlJ8tDTiX
9RjpI22AYaxv4zg/xRGnAhFOR9sSNNE41kUmNlmTvg+muY6i575r1lo03Otau5E7kwf1oYr0R78F
/5M9tnxTRuc8DyWW6kSdHlVz3yjeHSS1TW3FByWuN4VBCTSfzijaz6E1kK1jrSgTlXhYFDE+OnG/
dXPABn4RvbqB8tR5we1VM1jXZq2+hUyEIx+0kQ6j0FDta8MZ3jzLf8gt0nSt+L3Nx6NOyaxiZ1aC
aN2OoJnsa20dlHik+uLKKMCx9qBu9HZXTSCpXfsass39VKnn0lxUg7xp7SxjOhoShXqrFvGhrY1d
paenDLobSX/0yUN2Cb5pG6NljeukvhFQhryyvcdVuZlS6jL+cJw4EOT/dEw2RXVQDHavwXY2VqAd
sY2+Nf5wHtg3a1PcV5iYKOaUWz+c1rVj7eTJCtMJkmioUIs2SAmM6O7lCdscatyG8Q1C7vs2nh61
OHtFpvSg+48iG+6Bx9GyMYc3Pfy9oT4dDPa1PCTlOQER4HVIcUkeRI3OMca4PwKE7D4LUVZILbjS
eLjQhbXjmhgyz20vtskxz4lqkXTnsI1fW94jzTm7eeIUDg4RuxSxLZG9xl7P8RFeAWmR75XpzvV8
xGnDtabXuBEV80er4LfN/WxN+/QGh1mMTIHWcjjiIdatSFZH48OgtGS8jMYuHWgXqVb75MbV6+i1
3c6Ktbc4IAay8mgHgu+9MgS5fnpvH2JOsVf092jEjqO6tmFdJI594HL3kEZ0M+IOLGdYNRAikuds
GM6edK+NRXZsteYHfB3KH77bEtiLtdnP+zHnOtuSimANsihJAHSq3g9SiKjFPbQi2xQft+Z14xTB
rc3avXDs2yiM4drICNvPrNr5rmLWf0TXmjKOkJq9bMATbfBHF95zAFabdNI6o71yBMQg1QPTnyrY
5x08Sga1YBwO86IfKw15OhVdfyLekFYuCXKgx9x8M2DKDCOpLGyBA7leGewzilwi7arNqEaPmqOF
+zHryUmeJIxa3cETod2C7C7vVt2UrHNTWcuZLNeARaE8u827XROaPKTrMbeYU7ergWpitUKDtB5b
qmVl2GNUpd9TCaUhxrdoPxYCgf+RDzftJqe5dsJ62DAooo+R0yEZo02qhOe8wAvP+OuRuKfUeoU0
twu5Cqyr0H2tc81dV6JzD1EufkSDu8yVOMSkRg0zhjsnbGARzBsf7cFpaaD2+RLrScLpRl1orUW4
QM6OPcX6W6okh444INdEV4MYCC00RLRyfCZ9TzIL4kNcc/LgEABjShluugT1SKm/BgnMQMe03JdU
zdobNV57nGwwW69dTn+DXtGMT5xnR4HrnvX3YCfucfZdpzY57b67nazoNTJ3Sl8fTRJSvwzqzx/j
4f/K6RcWETGn//Pf2l+HyWQjea5turpNoViz/36YDKTTFDF9uh2h2e9Vwtw9vc+dHuUj/gnc3Mp4
rBhHATpe/5t3/pZrwgAdWjOzB8MyMQK69reoLA/eNcUUh7ZGoJ1Ho8wX+ED26crOOL8w0Ikg1Q1g
UBTPvpZDpX/z9jL56e/nB55hoIHmE6ikrqjf3r53nMGI8Vnu9DZ5leeanAmsUtEiVi+J1l9sI3pt
in073EZQbGuTsxoDWzQ/23/zQb5F6MjvgbQ65lUM2jz579//AoGRe6Hb+PlO/vjW0F1Ig6KHeHQd
9WYsGRik7cVx8oX0HQmtXsNjgXqCgU7j6pMyYPVMkmpM5A9P//qTyTnaX78ij5Rdx9EszTHlJ/+a
EpUg5o2p9u08wRSKKpCBJkJpIsDGfc8g1LLXZoIhTe7eZcP4PB3fGIndB825sOJX1RvejJATwDw8
pFh8Dra6rTyV6fRIVtDZADpgo4GQYzub3FKnGrZyCGJ7/TaJCaHjAJCjdLXlSEmHS4bi2M3U82RY
u5rfog9crLy0EcPuEot6rZnPqQs2g4sf4txtTkpp7TaXauwxvFrLBOsw5FsOXaiQNvZyNAGVUa/p
eD4qwfiWTOqTPYCpHo2lA/TN1cTFL7P3yhNsPn6tiyrnGkYnwQE1zV6zSFWfMTHzv6yAlyH67j6s
sXD861/hH+0eAJN0S7M1FWbPt/1UTyNSonQTubPeIIVRz8JLD1n6cx5ZD49aW+//9Rtq3xX48x5p
EunErN01OUa+/e4e5WLmphyZgT0emzS+Qw1tx8ZjXPSXhgvfxjUR/wz86hRxyAft7pnuHioTtSDj
+pSQEG26C5t8nxenKesunkdSH0mHhiN3BoAfi7QbzwY9broNN41OoR9/tI0WhlbROu9zUpqcZ8FQ
TG63d0uciQurs3cmA1A5K0jZE7wwO2j6cPTQMY7O9NgxqwIZtgbttxyzHzaKA8rxW+b3WzNOT3nU
baLmpxuiTtESgZTGIdHo/1N2nstxI2uavpWN/Y9ZeDMxOxFTvliGVhTZfxAUJcF7j6vfJ7N0uiR2
T2v2RJ8MpAGqxAISmd/3GjCVulPuoknHiHxwrX2sWcrKLJVFsMAko0T3IO24i3zhWgg0xU/eNSAq
KispvSrXWRfc5iTZBsd/EiCcni0YK3BkiFJWx3WxTi3jtWY7KpBLYtEK33MbE3nOpuZz3U3E+1mO
5RFb9vChqvdRxE452Pf8jQMrPiVqdgpd80UvrN3Q32TmdByV+LuilzudBDSi/ZupTN+0FOkqfQXV
bsTaMJys3cSs3bfui91rd2K7x4rlMME3RIORlJ7YJyH6oHcz0254U+X3o85Li3+HMrB+s4MzPNyl
hrmso/WHwVXffdc8O1Ctf3Nrf3DWvNxnDvl7DfEg3XI/3NrokRaVqQBRFts3saUb+dm1Z8cvP4t/
MtytXf6b2fbvZn1LZcnpujjgWR/9AGtMq53UnJhsEzZkDRvT4vev1L95ZIUpmikk03So0eJL/DRv
Ap9IWhwG8p3p9hgwWg1BnHR+gs65RUJj6RAKusfX6gGDgvXkYjGgod8SJt/FKrv25kPc2oABvbVn
aSLSsvMU/Zyw7SHL8uIwETp5ehOHnFPUSzBEX1ybj6n65OSyojMhZ4iJOMnG5y7Qn/uYqboGc4HU
2xoOwamxPQS6uweD3x/IxpvuTYe2bQ9FztdkX+YY83PomeekNHejwZK8ycksPcwDRhZsdMSXtFiH
gEg9T4b9hMwrt8y6d8tPJREG14ODOd4lRnwie/WkOVhTZiSu7PiEZOsp1IO10kwHsW2C9n1SUWdK
rPrI7XGYg1vXJ/TREC8AmRfiOmggSVF81joHw7wwX3cjSy+sXL5bvC6UiT1JhFXDmIDk84QZ042b
GjsRVxAfp9ZMNLD2XnK7e8qaGuqrgwMHQCU2Jd4Iaojvgjbhk5jB0bM6/GYaVf9mgcMt5pmCGqWa
pvUhAplj6DMWkDZ2ZLzzRQ4aq6jiGl8k9k21Q15ZSUj+p0AwQX61C2WMMK4o9+BUH3Vvma7MuT/X
bPN6toadaZ87071p2mcLP+2KHbrYuvX9XZMhQ6QERwy1wGfEr15bLsocDFOsnmMj+jy5yRtiYFDV
df6kQ97tTSDjBYE/9NIXnc6cVxEC6HnyWY2KRUVXjw+db53FrFrN/TuSQwtFbQ6RP7w7zPyZgGEa
KCyBuisnFxIKYq/OuCUTJ6J3GKo8eC4ODV236qwROaU/xCbVSWLITuPWmttNSXCkMbptZrHaIf5i
l+NzFap3bPDGwVwii74VqzE/6XHHQuUgsM55izMVELu6ecj64R1VDYi01dpqRMjCePFI+NsYY9lw
g7tieLbB/i+6gEfC8O8B49at+yWxlAfW7u3qn3/ov5nFWLiJ/2kGnprah595CConbYc+3w1uvmq8
Xgh5E9cchq24yY12vDNBLJTBb+4v3RLGfx9WsC7LZ97QGnS9v0yflWlMhm52aJ2E1jNQoZN4z7kN
WN9uPaj8GGl28od2JeJnSQx72jB3NQueciLwQoRT50ExkJjuZn2Vw5YSi2x4d9taxcSAtZhmf0GL
Gp8PstGsl1wCpc54J6IbeeK+oKWxGSocUpkyhujUKcq26e0tfl4OdqCL1GMVlk3vgW+fQ91YmQT3
0E1YVGV6sjL1Wcy7MTcdIjPLAHPKGrvTDp3OOEMmolsh0voQsOhhPVFUM6YtvIzQpnFjExksknkt
klMG+/F4fhjT6ZDhDga4cT4ERvIm/s3GrD6jVvccz+qp6vhdki+Kk+LQwbaPc5MIqTCnXkNFXiOp
cyMWOs6o4udjnRt2rjMmQFV6bnHDtfwX4oE8sb37IiIUAeZhLRDP1jDP5Zx9F+EQt8emmZX5V2DN
UPfHk9YWK234XqcxquLZyTZZdUzz/J6paHcwE4FMQdlMicbz3PJUimXdDHt/VskpDBOSIr7N7IdO
bFhpyLJ5m4btbpykN5NqoqKrnko0u6fYOXdjArzBOYuotUa8TkSbpirYoPezFkE49l7v4h/tGaxY
Eu2uUqIb1SGaFncP4g0f8WwMPTByf7oTdegL6LOgwJKiOB2dcsLJ/WifsKBCunkeUQdvwLGH07JN
zZ2YfUVkrWC/aLb9rTas5SZ26p7caXjXivhxJjijdeqjciNm3Y4guerHJ53UgTbHbwIlp+Udm83w
zTT5VorFDE30NevR6gSxvUmCg2VZLyLSluUM4OnNVeuFV/ghTnl9sLosw8e4so9iwaSl07OZmi9x
EKIvoa+1ZH7vQ151rCb6PLtR+vgm9Igj4qGkQxsPHIzqg42ItbVtSnixWgfFjtXtTVlOB3nDk/QQ
y8iI1/A48Pdk9jKJCph5vha78bR0zqAtVsQQl3o27MXLJzdbdpAWwl/9Kg/eVYW4vrjhRPQVASPu
afYOTVXfeGNGCoLwQuP0z+lMhgcLrHUPxCed+21fEXVmOhZxwrn0v/3zrKVJT+G/TB9I1mLlYDOJ
qB9W+elkxBVu59mucab3vOEPCT4c7THiXAQ8OswexGbU7bIjYUxyNMMi4UESsWdxYzUhJAAXPxoB
+SSbNKQPaWLJaVtewNG/YHLz3tfYw3vTewwkgevhABihkeqtVNsF6Dck9ZF40LBu7hNF7xcqEodj
pOg3Zs87B9dxc60CZfHGbtoZVQlOu+vuModNeqCrC9UqWTK7mFsW0Ysmokgo7iHAZ2PFq+nVW1l7
4SqANYqOdPpUw05dtJjzkCcrh8U552+1tMNuMerFFrAckfDuMW6nZ7wKwr7/rtZGucS0+LuYX8LZ
2BcYGw6luhSzum22h7XO5CTmnMdAUc9qVS+KOnxTXVYh/fBsqOPDGJu7tkwWoXbT40sn3uEpwhO+
0WwQOQAdxVJPvHcRaPK4I8Xz1zjeowY4mLxGGqt34mpimRToYmsMp+RWqZ11QU5A3BWJQwaei5Av
X4FnP4nIgEI6AdnYG7HTAPLzpCX2ziqm9wnzrY64fSZtVbTNri5ZBRXdA7YllaOutGkAdgz0PS8B
PDTf07Z7MsBPiAe6df619P8/7+O/B9+KH4Gn5j//g/o7MTBEPsFm/Fr9z6ci47//EOf8OebDkFP0
DhC8+N7+46jtt+L8ln1rPg765cp8+o9vt3pr336prBFeaqf77ls9PXxrurSV34J/hxj5P+38X/+j
vLsG9f6nB1V8wI8Txb/g//7v/yLBk/xK3pdn/Iu8r3v/5mEGZnuYhaumLbbmw7emJbDn6P9Gtl1T
PVywCazZLFN+JNzJxBumyIUTwbFYLFhEmH4k3C26LJUlqmGQDFJ1w/z/SbobjtixXecU8X3wgrag
QWguX9s1PsSyXPChWYbL5be5ab/X4xQcQ8KXZxxF0pWHLO0b8UYSgW38tcoF4jXUjPs6buI9fuX9
tqjRuw6H8R4plHndkYxgC2QVj3XdN/ddJIAyafkoiwBDNuLRqMSF8CAeg6o0T53l3hHJiksgih4A
uESF8y/OgOo33XTmCLAK57ali8DUxoj64DSXC79Ji9O1cMq+OLlhS+p8ihRv2UCIX1275ZEcI4/6
3lGOzFTX5pwkCo4s5IoDZWCSrLSX1NHOFnmXb9jzHOBtda9TPearfrSYDpD7vUlI3G9Rq44eTbUn
S+/oPU6opFlztahJg/jVySRTQbqRPNWfTbJdFte2yk0heFnejWxXIrvBue5eMQrbX6YV01UuiiYB
giSr3GnpDnT4X9pdmK+LAfcg3k1itCwudUJd9MkLRe6wr0Fa7hw53rqclefjPrdgYDl10xMEaZr7
YAiQnp0UQLYpyqVK31lI8iR9dkDO1/7roR9lSGOWSrr3loaTrOvcHQAHs7CSRyj+J/ACmiY+iF7Z
0VYFqFCrdTfIluBTlNTVa4SI7Mrv++DG9EhRlbgJZV756rEY344Fi1yvG8/hiBnhMDnlK7ksD2Vb
s0EluTOfNSw7nKGsXomO5DsigohJiGEIAN0XwJYfHDAAP51eBT2GByhiI1DZwZTJFS3C4aW6u1T9
KDHPKFBWRJFsfJdyFSy26d7atu7zgKBv1Y/4k1am5946WuFBfaLwSP+HSLIcru1dmIt4T3Avm2SB
HI53C+SgX0X45V6uEXpo7JNYzlg7xsOxE0WvWj2SjXANFZhDiw8dcsi1jTjvvDBCIIZocDrs13A5
0prqs6x1s9niuCA6PtZDJaWLWdY5pGnmLOAKGKvryLzOdFLJsPAvZ8oepue1XwXQepmpH2TBi39b
O2hUYXfByrHU2kOdA6qB7vK115rzpIpseAkRIi294NME9kwgLfRbHSra1h617ODHQ4m3UMCmswA6
HqilMnwKUfWp176eKeewQUtMwcVhB+8hursU4BqOearhRfVnkzhSRPjdSgJvfe2Iei+6+6qPY/jj
XDEwixsf0UmQiLEAWVZt5a5jzUMXkzi+LEyd37mzQ3N9bYv8+ejFinHC06l9wLWyg2upXE7yozjY
O1FGgoRA8NHrZjTbs62sgOeGe/DTYTg15hGVaQgytfGjZxCnxVCQ2JuG/gieQUM/tgHa705BpgI4
PiGcWZzgsIfnVrSTYaadsF+wICprbi/jutn/0Z81KmoLCIb1YbtVWlN9aOp0enCQZ+P4Ugw6y7Rm
grxTJdqlbXaYHRO/PhaiaQyy/Ng6ycv1pDbE5PDDRf3LBYqgv60CQIuBGuZ3Lij+WdW7E+pC+d2l
KemaDX7h/VJWU63J77xJB8H1r7HXdmtiM5EpSr80eKYhucF3x4TZPw0xoZdwtLJ3t1jhVTl/UdGg
XCmYg5xQTWGA9eOt8PsBKEcVJWjcn9YDPxZOv2bsPr5kPdUzgNy5/N8yDVTGfw0vFjDmiraZrW+2
53S7lr/4cTRq7ahbXm9vnNSyt1XWflJ0jZ1cZpbJuoXAuy3F3xzjuxUuPdZt0PFDaT0ub9C+zEUt
OmVbGGC0h8p/CKgmsk5aFu8zs07cfU6kMcWFZqmo9bacg7dE5w4lJTzel1O+kTVZDP0+tbvs6VIp
o6MaztFdGw7Kk9WCIVXJBxxlZ5kFiAbndb2XVZUES2PjmOPEbn6bppZyY8yTsi5TNf48Y08ahFn8
VQOZkySd9glmgbHJ8avaTJp7zMLexjmYRTOIXmdbpwaIoabXTmY2l2vbV/NPWk7EKmwIw05p1KFn
qhM5HAh7st43H5SOwnG1fsGs5UOrjEW1J1g/B0dZk8PcJq1WaclHT41jPlyG7TsNSB1xDhKxLjSN
0Y6VrddGzieLLJ4U2PdxE1pwd81EUGoCel7gr9xsxOfoPDhat9ayxlnNacnyB4Or8z/fNMQ7P6zM
PMLdmuUQ+Ga353of87xODOinaOrg6+Dg/5T2dfLQB9p8bwTrJMb7aln13oh7c3Vnu1O2mfymXRvx
mD0hWA2UIEcDcQjiEeXilDtghgbBfKIcWIt6CwTEtFVV9FAj/uyQR7JNjpPVD23Xcz90/N3gaxsr
TB0ig7NHjBvcT2Rap9JMlL0Gz3ub9GZ/hz0zDBpTMV8mp3v0jMH8XuPyVaJb/t6FSGIgsGRYR+lF
BWfCQJNUhXcr6yFLhEyoxho3l0PZardWs9XD6HgZHmJiJds9fUABOurS4xDbMRgftdmXflbeejG+
NVlieC+gFW4nYd2ByONW66tyj8EEdtDkrc4pOZj1wH552fQZ1TabdQT8ORzT6jZG0xGDNcbJJtKs
uIJlMa+5xMl4NVhfxirxjq3BszYXWbhuit5Y+7Ga3APOBnlUtiptrApqs0jujV5J7l0wZNskcmCm
iDY5zsQXfZe5ZKxkVRaDWyk3XTzhgfWvy6HJmJ0cNsIGf/KVDkloR188wAUxPiUAq7LRtg+yMA1U
2/2UPEcuVgjXDnkk25qog+r0d92Yw+lsykNl9eG8Vg+aegEv9G1Oh/poe8E3E+zjeXQ769lJPaCI
QfQEF3B4DKdincXEe0sV1+jSw/lAa0Ptiw0izg9c/bMzZ9YmxHZxD49BfeTlQmKPAXqSfistq3n0
LLR6zclUNyUkXpJ17tYsB+2L5wfx0sCG+han0/LI22cmX0gHzumQyoJZRyEVUTOiZOibIuscniYb
+NPKCpG/b/TgzNI4fKz89g7aKMFJ0w4fcR/0djG02qXslEWv1HdTraknWbuOqIyI08VZf15DjoA4
6l+u0cYBvtN6pq8rv5oBDiS+e3M5jAuNeL3h0vrTIUHdYVK2TmeEa3BlyrPfozLKNg6ILby/ZxVH
UpaqvA1kr12PK8VxlccwyZUHqHBbS4zq87n6TbZOF7Hzn/aTjsqLDjqO56qWBsDc+xBb98OEcFCS
5t8S3evvMFGEyRz7zZcyCQ99UmNikJwht9cgzYIeK1pH/+R2hYmIsnIMUxfb9cgY1ZWPqs1Gvt0Q
QzdumilMbyJUJrxN3A7TZnaQT7MhEP0G4iIT5b9+fSAmyN3aluYy6X5McE4pXl2zPfpflSE+VV5e
PI/Y2XWpa7w0SIHucwFhsA2DiKXKjrXvKzYUbJifqgJirk8QyEDCeBcVhoshBlW/K76mRlPfGa6i
3DtW8Hg5u8ydjUlUeiuvXXnFfaOegCwjQAvmaW5ugqxsDirpz3IhDy/11mngr9CTWETXNlY5NYcW
AeI1rnv9qsA4qr8NSd43VghJr7P4Ema3T1yrr0nMJS6ID8e5FPHYDOS2RH2IXdQrS11b9BmkU/n2
M9F7iFpS0qaG0zEht3EPNRN4rFt+lQNqnm44aIpLVjR19lDlk00zes1rarmwqb3kDdnjBAQZUxxB
WP0TBmrwAZvSgM9o/1w1hQNbbCjoNpvBCSZ0eJJHshDCVwuYA93mQ0c0B9lvsFWCUPHh7gU8oRsq
bx7DgSDxIQ+M4OoEBia2v/aNWwPugtYe9HZ9GjP1Fh276QHxCwrHM1eg7cKNJaqyg6TgOtbt6TIs
aAZ/j6YpNsaE0z1N3UPEaXX3HgNZ/z6pQ4+YffbcF65/b86Dfz9pZbK1AvIBfVo4MTKoAzKxdhxt
5Rly4BwEn5mwrYM8Q7bb0OC5qmzIA9OVV5U1eYa8aqaF+vJ6lXBCzQUzymgrx0WYk1ZBs8GhwrrR
kjYhmScPRSGPZDG4oXUz2Kz/F/Kwi+cV8VaQzkmSb/556UPe/S8/A4EvU/MMk3iGQfiM/p/S8To2
kEkZWfrXtITmHPlVcku2jBxllN5gwJbcyqKftOQ2jox4WcDI3Mg2OVYe1a0j2KAe7tDijGvHWA14
0oTTy4f2aayTczk8fmhOxKfrQXxsiwmXAVGTI2TRKDG41dRQLp9+7XBwQl43HWDSn9rE92gQjgbA
Juj9f/5D5FHekPsM2N9c268fpmglGGlNOchO2R6ZbXYTunW6zfKqZ+kPTHWW0pmX+sdDOQBugofu
pBj70+FPp4VGgU3DXy4mTmiVErmfUvFWpJtRHVdT9ySPcHchqTmeMJR5jMbg0Qhq91gV5CRcxDo2
Fsq3PdbwoXuUPTCM3KOsTsSnyLYB+E9i5CQ9JRw+Nbr2efaa4IEI1Hh2CodcgDKrr2nmNejWwK+H
8J0/lal+kO1spmMUL9xyl4WR9qrbDxOyWi82Uap9qeEdIkf9zVW1vJp/k1fW7V9xJCZvP1LKuura
4FQI6H6EKMZFoSVDr2dfCXrwC9s+oiddp7sQDGq0QDDRlbUixjBsFepZuibi2i5l4089Q7wbkT84
yaYW/C5mKnC5WIKaw+o6eJwD7zKmKZFsnxCtbnGT3KpCjkNH/xSkf3vW5sG9h/DF+sdxlp6Te/ey
CV5Rc2NaSUxqzHXvdVGUM2njLIahLNvkuKR1UYa2baTYxJAhxcWF9/HerXPrkGuDdZBH10K22WGY
b5iiobaKcQ4ucagyiENZfDjvp24rGaad4rGZFZrgH8Z9qP7dpaqGV+IEc/xvvpnXtghe8Tc6zOqo
HAsnV47yKIqa5x60wfZDO/YEP0bIsUbNCtgDu8zShDjy9fwP4wbcU5b1YOPH+OsFiqLyMcwVjU2Q
dyvgxBPS5X82yivahMhAEIHb7yzz4CeDeSBEFR9mDwJWUmNi19IuO90xiepFZkTWZdz1DKJv976v
Tttr0/U0ec3Q3Eb+I9Fd9ejyXcDnt8Mz5qKvcPK7b8mI5D5xhjcsnPolQYRqC6nJuxuDdF3bbvWH
i0PKKp1qdhhd5RzDxrFWOHvZrx6BGrntt9OwXOCcmD6O+pDsHESKdjlpuyGt/Fvdn3cl5rLPStME
t2XavmZ+UT3HAZoKXdVPxFypdlHo7LME0a/L2KyDtE5Oeg0brXoe6r3iHLNIIErzboDlGtf7SbXn
bWkp0eMA8YT9Sup8Vb3X2B3hAVQaKQmMoh+Ap7uI4bgdcWdDvNG7+aE00Quz4xrLIdFmIR2JBpN7
OUE2EezvNrBtu1UQgGOQV/ID494rURaSI/oRDbSBEBcKKdWwtD1QHP1UI1d0mfFGMrQoyxMFmrSK
rTwzpSxk73VmvHYkvFssnbj0tWmQF7lOqNdPurbJ0Ygc/7i8v9NQtOMVHsw4YgwtYBIE9HjDX+qi
Z9Ischqaf7o2XV//2t+sBuS46+Lgw+Wu5/InSH98mqkN4W8WC8avmC2mXAvYqyVsKDXVEcj0X9cK
GCMgup86xntgKAcbQjnqSxGenrjElotL3YtCXGQrE3JD3Ba7S6OLE9ZpBM/noGfnot1khHczxD5k
f4mNyFPaRPOX8NTNJXvn+Ba4LPAAVuQQKe34VrbJwk49e9vgar+QHZboReAggDM2C92if14eGX/Z
YgEcspD8tlUwRGQWP8AAjDptMNNLmnezDvZ4epXHtPRx8q3ibyNgRHVjVU15vBwG3ue2VJwb3g3q
e6D4TwXvrWcM3tW1P1reofGc5sSS3kS+AWuQOsGS3ek0e6E3dn+aR8PDak/fRKHqviCule96YHDr
0Qm9F3Si3nB+s+/SIkjvAy94Jax//8//VpED/XVBjisKgDzkoUBUC9Lyr7+u5iWuPupq/o5ml7ms
49F+8PGUnJPQvpM1NND1bU7kYpkqE4a+mV3cBxo/rezNBrtG4TCrF77nmJukAmqc+LN/GCdELuRR
aQy3vToTiBLtZDyR8pCHsrCmBk+wSb0ZAssnKYFjbqX09aFNWnXbA1C4xb6WRQZRiCc3rIJl58Ep
w+sZPZXGVfhcKwpwOaIgkqoc5JFsm3Hlhjrkb69N12FyLEItQQOtlHOVWlwrivpzMEXVJ5ad1gZ5
qBzKUaU8t1MGyMH0GzSWqJqG9llRPOtW1lR9VY1z++yNqnGH6ek9K9B4988/k/YxjcxTKEApLIhU
VvNwxT/8Tr6iqWNZW8oXZDoQXYLMbGDIcC8LWKApCZr4jq/pEdaJMvUUgbXtJjuHqhHn9zW07dvE
ytA6xxh12fqBfRfhnROhTEBW+c0aFB99XS6I2kxOSKwjlWDW5+tnWBG/KZawR3k92a5E9adAy1dt
oqObWAK9TpDcOoCT1A5F3M6b1Lf1hzTG9S8a+uENUcddlhbmd1eAGZH0eYNj5oFk9ILHKQZF1ENj
O6iJ0677GulG0y6QX/kzRTRXfFVDS35OEdU2SHrLOMoU0eTl3SnVqr89KepaNV3iv/YAQNUg7cd1
FXfsTuJT0FOCyltOyc+fYCkVihvDsCyron3IICqe6qg+o/3RPsgmHgqcmuDarmVV671iQxglQPez
wo71aPr1tzwpi7vBiLz70XAfB56ql9qGz9jh681T1UF5DrtT33vx45iF6W0NYhK7R9rBzEVrc3Ix
SfanSSDdohWRO2R9pnRjt4Nyuhahav+o1u34CYwoMfbHUO8NlOz+Vei+aRzSzgLL4weNuU8RhJVt
csjUZsYhbEJtm6jECuq46D7r77XTG5/VtpqgaSIQK6uKUo6b2pjsjV1HxueaJcECqGdw/nFOEVTm
gxaE9jYcMO90jcpcpvwz3hv7NKMJ9UeUFYvBVvpjjxHsoz0R3lDj/I9qsqaVFUHfd4Z2+gT4YZeR
c/kDP3NtrRjIshUddNkYGIIcn4Waw9NZmiwpOR3uojj5NTeYQwnkdsvfPIGQoD6+CXnqHJg/vAMh
JbnYc/06V1rBUNZZVxdf3EZY7ZWufauJAlPbcdlmwi5KVIeurEkmqvoOrg1syj/HoWA14PnpH6vB
aA8uwZ9F54zaNpg673MPPz3u9RnOZ9asBtUNjmbhTzfGlO8DRa/vcsvmhYS6pYNLy51sas0YcKXV
aItrm+ywZvRh1LQ/+T5nVrUXgSYttI0F2IxsO2q0B9IFA4RzdBOsHhyJrAZBGVe806fhcDmUrbbd
6P7ypwHysCzJ+eDiDjWDC7WiuIwWZ3s1+pKxn9iH3oT6aSp++WiOYYTZlcvKYcpVmIA20guzg9pu
7GC03BThURYI34VHxLcrVFzNfHVtk0eu6P1v24xkSA6+/XQdJYeSI5uWrtp7qxBSFilIpI8UpVJj
RAnA0Xc2KkGW2Hv5YvNmI07b+BoQFdEEHbO4VTK0X0RNNjU9bAMSE7AKdD++052B1z4bUQMxq9eq
ToOdiVXbBouc6TWMwoPOAvLJTxOTtB+2inIYP4y1yN0kOg+5bzz0tQkkk9NBwwzrenKCvazq7Oni
OXu1YhfLYnzCsFk6xBbSjv0Uhk+tKHqNBLzXPl5aQkjPQYobVmjX1m2SZ+UhtNqDPnY1PwEFhFkE
EsIhvpk1u0aNL1CRa9CQchW94dyDblAnPIJYOKyQpYnOwFRqnGzTYtvmSfegz6q3UF3b/zJU7TJq
Tf+bbVefyWnXn4dmsFaqOKkKlWZpB3a8SVH7Qm6kTtgaykMnZ5d4KRTy8Lj8UjdU39+WMfahxLAr
Y6VbYPuHWuiLtYm6LQP0GlxF+LOT2wGEW5E+CFC1EIkfNcuHPQCYGxdUzmcWEelynL305KPZ80gI
FyIjoYvAz601wjwjNAI3vrGElk9ott4RgtNe1qTajzxy1QJJocI+u2lEVsIdN4k6ISwh51w3mvpd
q0evct61MLf60SHr2Tyu5qnUDx/m58gyHoZutLCeikreURn6Zl4x3ONohWxdrUefUo9Eb5tk4atZ
2F+dRC3fYUvc9G7mBwif3SvJ3C+7hIrd9v5ZFm5lZ8fYt9eqgw30pUNRLB9RR+0lQpxuf+lQOk8/
l4iYermnHv1ppnAz7SirbpvOHdgG6nVjNzuEUu8u40TTpVfWeTzUyylyHLfYnbzU2KR4v6UgvMPY
RBZP7R9lobHQB/b1YBdkoPy4wk3XTuqt7AuKsEAXpP8ka52f949o1X2x0GdZamgbbUohGCYLr0JM
xQWGsr62dTaSVQMicEHW2Mdru5M4YtfaY57OAF2thEY1fq7LCb3IjWyUg9W8R9gmzs+JU7R7gCDp
y2R4uxYk/mNBUPmu6+IvsjmOUNlMsrbbyGrPjb6Imcxu7dx3n7xWwaObs1vXKW7IosOf09z0JRlD
bYmi7LBxtYCNrl1ofxQKAtFFyUSAM72HrlQGpEzz6jc/IQ0PfCe4B/sEbAEiIN+3Hzbm1EfS1vIg
vC0PiW4bCJWKw0uhzCjWDkhg96Itk93ge7sDNtSQxEsn3XeprqyrWMnvHE/Jlk2tRF9bPBfGdnwn
x4szOurNt0XcYMLsdbzDktR5HrPxXo6MdBgDg+d+srRp2kCaT6EZqh+uFYAPJ5he3jnDrB2GVMOU
VB6aY2JUsB9oHc1oW5ZQ+VTT1Q62ULTkl2k8u987gV19qjKtXdnpEO16No2fVB94+MAbBHHVrP5U
TC5/yLDR1rLXywbe+76lwpSi10HVb9/YuYlHMNUmY0oztVFZyCrE9PzY9axTZDXnB3NQsn8I5gqe
QY52MVBj1NCHJlioPsEaiHJ/xEJ7K0J37HHGrWht+ZrPs9EXN4qLUy7kPNTINazb4GHjpT54hQ5r
sdUWrVNOb02rHrraUP6AqrYnphk82U3o3s3GtGa/DYm7UJJX325QDoJ5/1SoUb+2OjNASdzM96Rg
p0Nh8YaZsqMsNPJ9lyNZ7TRhOC2K6xDFt8e1ZiFpP7fBtNHyeK0C7zzIgsh3ezAhapeL1rVJaGWu
slXQyNgZBAxuZVF4WbRH9unt2iSPZqVGbz4qtJ2SZSj3QLH5I9O9W4A4yVOLcdpBtgeiPVaVWyWZ
Hkc8+A4DkJ1VHST+MpzCAiklvTjLI9WpofL304/eSVRlm+z1UqAwOAHPL2aDxKc+qdYZ1HVzqkl5
LZWyqb70tbKcSzt7nRC02jR61u+RldcfSyN402dWwMBFd6HX1udiiuuzPNKJ96FB7trQbtmILBSX
btkDMY50XgBPVlavHfJkFNcrIQ+Zb2WHbLtcwQK377BE25p6c0SbfAlCN7oFX0fOukJ2XFanJhgu
Vay+C1x/y+NQj/5NMddQDMuhIiLkJHdz2eN9oqt8dbbLC7sbO5QGnXiVaJFFuCU2PuWuVRGTzCxE
p3+pKjXm5f5EWC97892Cm7jKjCdVL6LX3jDHZZaDKDbb1N6MVWvCrlObg4cAEVwstbwHroHVYGUT
AI/CYsuTm972nvmcR7m6N0RNNkXIjN6mDvKNdofiDDw5WDeyOwuTau0iZrAc6+rklnb4oA39vG3R
J9sAae5ewwx29gzjUIt651hifg4vpOpfWydFCryLxlME8+Sx1c2Tl7ndq47XwWaMdMAj4nTwOwul
z+P7CpdjmbgnQOHeyGS9LJww9y5V2VHIDP91jJminZlbKPgpnfmo42ffQ0X+nPJ8HlApRETFDNvP
sTFgdBsq7qWXnxLeUTU4R9mr5qgsGpkLpwcL3rwC1xdPwk4SL3kS6f4dadn4VNjkr0VNNskiz19h
hRu3JkDBu1nxyn2SojSY5NEKeZpi71dN86xnFtLSWe0ga0U11ce3dhqss6zlvv7/+DqvJrd1ZQv/
IlYxh1dJoxxGk8cvLEfmBGb++vsR8rb2cZ1zH4wigCYojSmy0b16LeieqvhJ9uATCZyhfVYzO1rG
VbUySjQoapQrjnOOrltQ2v+7LwejfoAyQ9Tpw91QTvzVbZ3CABtW/ms9afbfbP/bmlRr60u1b0P8
kNS6tJAJbQ0RNYuIwEpC0XfuLiMzhqQmeR/t1v7RdPysTCMKFgTTLlWUKp+1Z4nlZBjBUz/frV0P
x9OYlkTeC9iFtFFNtv5AnHtACOxglaTjBU+RL1Q5ISytlC9yPAqj3+O5ll4s/KQnvYNgJwofq4Gw
W1kO4ltjVWdIXYM3y69x1nP2YPXojm+C+IM0UOx0fvqbwyUaY40imhbqtSiov+UQ6gxg077AiGI+
iNgt9lqYQo0xxPFtbTeOfwR6Vj4PQW3szNZJ1zX3+Ccqb0u5tiEUfwkPL7zJignFnAGoOp8/VU/9
WFhE/YLUJuLhMVhwCQiXjcR/S6i4PLpP/GX3V1caVxHcrK49BKv7UvLor/Xu19Bx6EHmTSUU5Gqy
topx2NbV2Hy6sE2hc/2lpn5q46b8N8Wam3whyLPsfGckFmpMYDiq6kGaZUVz9AiivPg2xMk5iqzU
+o7iMPSOgLsuoYL2T7ebx1A5hZpfTsv+zfA/beRYWVCAUyQClvn5vL+Mw0ZEW2FBy6EVBRV6BncB
zCsvbR1/hwc1P6Elq72I0YUDAwGqbaMgb6JEvLJCOJgzB8mRgZhPCqrLslFmvoehXNhyq8gOb0Em
l6JpdqPR+y2CdD/h1o+V4FDPxupUqqghWyH1dtDhpwHkccg2/j6axxQzrn6Z1FcBgvCOBnKTx1lz
8ii796YIAL432s/7yF9WkzlYy6lJKSBju1iKon5K5i3SCJYIOF8Dlezc1RokwCEZ9VZen+cvtnBz
cFfKJ8xR7qIyJm8ZFahnKRrSP0rh5Z8pxXlh4ts/UHN+M+ygf8sD23qg+Fg/xJmjntqoUld1ioRQ
X2bKHspVENq+Fi1Q/VMuttn9bqA9cxc9u5aNraXBo5xolB4SoHYtO2Ns+s7CGQXE0W2zr714mSNH
sTACNfmpNfsy9NJfXRT+jFSX7JaSsCsIp+kUkozbi6nPNpPbl09AE+Hq4QX9LYViSZ6EjwTdhGd/
qLUZr7zcGi+tDZDcGEwo2MQ69L16FSpT863q1hLxHFUuynhZFZ3h1IIrn7KcsZiKq6lA/w8Dif6t
mRSUZxP/VWsic2OpJv5roolX0/WfaugavgyO9TqpWfHkJF3+pDoujkJlpBvZlROKqLcZNRlnOaQ4
Gdl7EoGN8c5uGdyDVv7QkvodxmuKXZy6WRteMOzVKZkubA2hmouG/LtZHNwpqX5kHdxJjacl19RX
qh0fvd54JMxf4BmLFtKkHu2N0SAYRCmHvaJW2z9OUDYce153q7abmk+ry7byugTEuVHxUZ9KS9gP
lNz258GefjcF8K5DFnRzKe7vIc8dYoJJMQj/im3T8m58txnROYZiV4MKL7Guka/Gm3iowjdcPQRb
hjDb3rpu7S6hHa52sjtpcQ5Regpz9WxsJYa66GrVOxBMo9uAb6i0RJzkbNT4HwSknTOP0uiNbfC5
hN/h8bYQiXa0iZIneSKcL6g3Ndm1HYfl7b2dkcLqE7j95UtbjrV9TNZU2Kf7kBwHJNdXRJMb6NPY
8MXNkynaEIJI/avWQK7N6zitdkU6fQc4PMFaWGeXouKHUhUGyddRixdJUns/EIlb6PCm4bsZ9bkl
kvwlyq0c/eQKxh1/3ggqQG1tv88PHsGLTanlzZWourpUAZyu0sn1V7Y/guWpwFqX8PY9ycZr050K
Eup860U1cVpb2dlTmtwMXAUBaQM11KXTFIugRUDTSoaTbHy9SceFPBy9j26K1wiW+2+F74SHvqao
zEwm7y3SR2+t50641ueu1/sQqjSat5OzCML/KHPTPctTrbSDxp5wGYGP8slIrZuRDYflsTQS9JLm
JaAXTLd5Br2n2sBHYeKaTL0pjn0xouYxlhBvQcemLQyYrDV2hVF9VOOCqjQ5VXgFBeKzvSH/C7Kx
1FZBihAWBcb1RWvdbh8b2VX2CitoLv85ruo9lPJyTE/TXtoaMA3dzMCs/msNOS6HBuSijoSqXgtk
t+RmiCyW/tC15NAdPYvehym9jWfqoD/YRSF23jz+n/ZyvBNF8SICthyzUnXbtaDI5yM9A16up9Tq
KAnB8mFUpi1UADyY/jidlklyY+qrWbTQf3RhmnmUt6zw9w0Zvl1VVoogvdK//0/3Tk7ojfWzrLUQ
v+g//Mm729gmvUbsuUUAFa7CTEX9KVO7rW/F3oMzd8OovxAfxRFKY/0Esy1FDPO4kXjc2GLi3aba
+UuHny/YbwS68aqEWUSRm0l1SaYqn4mufBF+Z12hv07OkYcmiRy3XRw5tuYlAS2ve9CLzt73sPrt
ufUIdP+p26g1BzKqZGy2EuiKvwFhJdohsidrP8p4Fkbp9WElxzLH0h+muIWRs+oeAKPoj2IQ1nOc
woxkeaLa8Oe1ngmaq4cKbRK4FRXzWZr8OWEAzslWOQai6anZywBl4KQ70VWfe4ngmVhk8Uus9NOi
rp09QnqE7VCS9M+Zk/mUGWWPA1z0e3AO+zxNm0MHrTv+Q3MaZziebPR5X5ZYzoffd/VODsXzBi2c
G5ug1hLEZ0KChhSeMsF2OMHm5a3yAi0wwx9Ot66MH5pJeUIvSN/Lnph0HqguxIfkCTc4Qf6zbIB0
vhuDXVFW4PnPSKZPDzjvzoOYu62Px2KWyhczQXZgGZTlGu9qhPuTySLyPMhQW+W2mhHNcWcHPRnS
rMqzoXf68/R96FVbLBF7V6GKirr90PTW2hOevTPjtxx8zi/Vp1bFs5qPICwDeC/sH3ZUmys9zthe
Rwnk8B2l5KoW11eRm+KqhRATzEN53rEfny2aoXHOclKazUPo1uyp7Si37ACB0FEO7B4du4ADNtKi
Z7TAii0OzQS4bgZ6yOmbZaVN02owjHr5rzOlkRUEP5K+VZYDYbUnURvXzDTHj0llq0/4qFvLLvUC
X1IeXpDxTjcrrSGm5jbAziM2inODT8PNOHUAh/+MIXmE4HZCzqIIGhP9iBQlMXS54iHGLe3r6ODD
QXaQXdlMRZCTVkK/pipKXGE5qMEQGa7lYQIGx17KQ3lmsya/WW6b2q62adjVT0EVUn8LvxuiLrxh
TaR21BQ2FLbP9aXx234faLye/N4GWtgpX0hNdD/0WN/7iXbNoHzaZwGcYJu2Qw8tjcj2u7kIT8Tq
cKig8Xk04GV5gJHXeO2oYMhSS320ctV4Heglc0/OQQN6m4Mq7TZXCrg7/sd5ck6bMdB/zjOhpFh0
YRIu66Ssl8aQk1Eb/XYHyhxeGCsonwvDqxfFDGeylVnORSxiu3los8j81oOLWoxtpj8qkygOfVIV
Dxp4mC8Vvlk5Gd/aYP4vRyqbXG6UnIGZ6ks5oRnolGnsmETPj0bUobGPrIYbFOEgqIBZO437yxAo
0VuoETbRe63Yaoh8HAExJTi9prWPq8za15DI3Y4Gu4BRqA+3RpHNwJ/Z5D4rj+6nhSb8DNRBxGfc
9cVQGfZH4OjjpoS1eDMgSvYxoOkX5mb2lddU86BrGeRDPJ5f+DM92jz4FlCvpAvIm7sXBGcApyWt
uvZGpXtR4mQgco7knJzt1Jp6RMIR6OT4DTGwetm3RvJkUV77Qp08gWDVnA73lWoHvHoxL4z9gvI0
cRB+0h7hqDeWQRcry1J2a4f//LnpXNtAwHc+vBnOR4kSv2ncSRs5fm+qKbiCtqPUvhRvPPbrX2KO
OVDZ8AOXt1t0kZe+lLYTAKBtS/iQoVOHfSVelspwToQzXDsnG69DKnCJAArIIdlYyL/pYd1eZI8I
9nC9zcoTQoGHALULZKj/rCGgMT6l1YB8KUOyiUx3PCD8+SZ7GY+Ss1b2gITmUmAA6s6hm8uFm7m5
dzMleI/UJtoEsqJYToDrV2FgmauHZV82deLDWhVXkNKwwN+r/qsfR8ETnCcuBenwniCt6a40R1Hf
TB0Yht1o3cYPGu2t06oK6M1g7atJS3fjHFwPdJBKYR4VcB+H2WvoeNMmbW1tFdp5+hrnlY6ij6iX
I0T2rx3aq0c7NwQqq3M3pEpJ94pX2asU0LteJZrl5CXVQcRGdZBH90aJXFIksh+Ty3JvlnXQVnDD
QX4bla32YCsQ53hWBlFh079GdVzvxeAmS9mNbSs95HpuLSo1G16LECoG3zSpB52NId13j90AU1wK
UdZrH7nWCUqJ7/ncywl3nON4fJNzTZUaFy8qH+WJSeAbj2MQHuRcakbWtXKUtZwrytJ58iFclnMe
anzPTf5TTg1mmLxqPI0CBP2WcbLNncx8kXZw5S5iQURUXtvpzRVpdncVtjUcDa2dv/r9iLgXwiRU
CxSvU9i8q4VXn+WcGwMD1uMhOcpJfubZMvNEvJezihMVKxOPeiu7SBeh9YaEyNqMNfL+pXvI/RK2
/v9sRlRc1F47yuGpFXDF2EiH3sxijfopKBxQ+oMeeSVt4BvAZmqmaZvq4vq7K0+U8/JsCETVtR+a
2YKIjLcv7V7d4w4Qc+KVDaTHSpG+ad1hqZBMXzW+4fFfNQ/26MiCO5VGbgSSWp0ILvb6dLo30xCo
Jz020z0Ivx0SNCCiZgs5nkCnNVIh7okNtFZQds7TuUYV++JuRPw8eqhFOzs0yq+uBN1Gyhekbg9D
ZjHY6VE2YQAwHHqgGfsoW6QWUQ+c57Mqf4pGZ+bj+GMjDxUlzo4Of+zCGYdL4owwqEZBCV1oXL9B
PVMtBs8KiMfQFXr1NCVqjKwvPbNFxdnoxme8F7YaBSqTFVQNoipWvk6CPJoUdPFSYV4hXBzXY5QF
qxj6z3iJq5OvjK4o1onJPbfMHDLtgUre7NbXhHcJM3c6ZqZuXuU6bskLPDcep3m9AuLuszX6QM65
hByi4AploKT5JYdu41MKZ0lozjTFnCTHOregrLcL2oew04q15kFnZ867qGQK6ksAgxY0tMapmTdn
Ym7kuAIFRaipBoz8mJoVLLgL/lK3sbuZPOuPrRzP3HHW/eO+b8to/OL7EBpohfoxRE6zHVqvWcfU
9slxmNimD1dMzdZS4aH3zAr2684KjyZa9EsI4M1Nm3Xd0+hk/VOobUO3Ma9yBA9F3xLnVBBQ9qC8
jXNVJadk1TslcKDRBMT3qLH/v80CCKL4CFm7pTw5zJKfHVDild2OyVs7VLshz/Sr0aYJhYU2hSs8
KLQscl/Dr3KwRqfjWXQOyRdOyAfCFYXdHOScjb9/8ZTxXc4FhGtPug65YttE+pPbWW/BJH7oftG9
xFVgP5f2GoVrr1my3KsCE/rJnOfstHaWblI0W2nauSh1QlaCLOE8m02+d/yzDrKfcp04wV/tI0qH
a02/GPPOqJp3S2VuPMPnbpxkL1AbYkHN0D8oBZslL/LFebaXk8Vsr9bW3/bEb/sHOekbkzg7o3lx
shDQUuojMOoiBG6XFiKAfWk+8ZIyn6ArsBbx6MFOLULrKUfZA6boaCsnpVmoDeaqDgjH38+y+ueC
YrWrPEcvoV+cktFa3k8aNPHk+jpSgPOVfKVw9+58YXO+5l8Xlt0gjo+JiF5teGYvwhL1Sk1C/w26
lF+eMKafofFSKAaKniWVx5qrT59NFEAFPBmAj3jNrCuB4EpS+ATWFDZBBQjJa+SMzbJ3XOvNL7Nt
gCQtQrfZcz03IkC81YM2cwN7V/bsuTgSemQdZU9aOFXtoLNjNjt5ltdl8VGM3jfHdKyCZVHJBZXc
gtRy+h3VwOVCT0KE79xB32VOdwERgcaUkG3ke8FJUz+lxW2I0svkLPsVWSa3RmlHm4fkuD2xOcnj
alipRdtdCqNmC5Im1edUG4jRqtq4r2vDf+/FC/re5efUq0jzdQ0S4VFSEYOEapiQUM0jVEHbxyvL
p2JuTL9RYYYLS0QL6BqaRsCXbVDrBk8UABZPPkFY0B1oIMs5aVVC9EBhRnWy+s64GHNj5Va37K0m
XsuxWkuMC2QSxsUJnSsbF31/H6qM1jxH2lWv8QsW8vQSqDg/+GzJL5qSmh+TnVhH2SiuR6hLHhZd
xWFhBuMqY3e0vBvVQ/vbnHyvhQf6TzcM2t1AZnZn+vF3nhs/B8h6iHtO01Hzw4hfcNE9U/DrkM5X
/a+57Ww03VB+WZ23VgK1+jbaqEdmTWY9j2HiPUyKYx9jo9b2EXxKM6w6uEK5sI+tAJyWtTKG2vlE
9Ntda7E1bJBqdD4VknewJFnv0IU6u7jTgociIclehFBSpOjSba1UMd69IH+lxNCCVDmPXyayq3IY
jcn4oIT5sJTdwPC9VdZliK/8PydBw5wvrUmA3iI4XWrhNzu09BX8pAa/hjG4BIhj0yk/2Fd+miqo
ms60rKeq8o9yWGjUJYwCUe02SqsP9ILRPB16mwTzEL2RibmdPeg6YUQnax9TN9sPJGM+CcXA4AFO
aJ2WY/BpjCHSJmDyFB6jF8L4FZQ6jMN2o634YczBzSD8rCY0Za3yI8w1G0djildhMfhsXUztAbzl
UfUJoHTsGE+dpkdLZc5ui54Q0NgZ8QnkbPLC6+Ug09yonnbryW2sjUyOU9+27MnyvDWg3g9jKYKV
NDOo/qHuTeQXqOy06zhaH3LZqkhgTkSZYye77YPb+tUnIur9DoUp9BXma3eTz7+oJ/ZZ1zxRp2oh
F51KJVpZoAN29fjN6tR4XGjG+BwnobEtyU0Wm1B3w21OzdNxssgjJG3jbdQmNClraLrm3HSUMAxx
fyC4qmnceXKsiE6IrJBQo2eZXbfGH052ij0qB1GiZ1X3mfcSVSPSg156lL3EMKeXmfNknnK7vj0U
RdbMYQuqiSjROxaCPH3UUr/oaybaUmkRfmSu973sLOWH79fofpH4gdWwWLu9GL+LoEuho+itN7hj
ohlghHawOnQPfTSI5wmNcai0Kign5m5HZTKKgeFq1LRmlpcFrZlTsPAQGr5/LnW3ew6AVvEgR6qs
p9Nn1SoxIDmQc0pYDqfQrCjSZBKCUCwS7UfijckxoaRgzXVJaiVGsyw79hdTlZmXsoXhVILA9KH6
latjBn8ASTUHB3clxzX0nHM2/e+aqMutYVpg3gbD/hQFIde6/sqveHhIQ8rJebT+Qil0pC6mQgGm
g+9oVRvoE8dJhBM0OHvZUL4BIFMeYshhMdrOvpqbv+f/ZXo/32ha2LXvfXn6rSugWg6qXL+6aB4t
hjLpvjoqsBB0IWdiAreCWwKgdniJPCX8qge5vqg603sRFRXfIGHUC+FxbeNRMQsDm6gPyLihL6fa
kK9mln+FcqrbhF6Ixzw0CJTOY4hmKEvuZWPd5SqB4bTjPkzh38nLqdq0QJ4/RmF/dYsqeRSUMDzn
mbEJeUCwW22nZTLZIJF57tmQaRMkAsXQHn297t3TWAJj8MJ+ZY0kIGGQ9p8aQBJbNdQR0SOR8hT2
/IZK/KZXI9FQdDfqjNyaL96nchgWum3BDD53UcteVG4RvUL54zxanQPJM8NNPni7pMzClY+v8M47
3geUbyDKM8+6nvWLslzvLCflkOw2KDGZVPy/DkM/bb0+cVHZbrVPImKntvOtZz3XgpMT1i/J4DqL
Qu3iGeTAxXUtXrfF4D3ocxeMndgKP0fcfe5SmKDsFZ9MOARX0asRlcEZGu7PRrE+8yJ8V63RQowp
19dgxYqHmj8AykgzktZBFqWrFevFJTlxNsv4Ne1rb6E3/bBWhHFsLUhnuhnhmUNQA8A3hnx/BonC
JhXsplRNQA8wK+3iJloKHMCr7PWjDh8EQtSIfXhXQMLlHpyd/RiS8ee+rYfvWluxvcizL76Jig2+
Pe6N7qrntrT0pbQoYZVTivh7Q9RqieAZ+t0TqA5HIBEwedA21a2z6JXpbFfR0Yfc/cOJtRC0WNLu
LcPPPnrTheeUHRdKRN25L0NyCPwhPrrU8h/wRPWNIUaxCAPiI5B+BYtJA+JSdOFDWnGbRzplbo5p
KOcYZOd+KHnN8Pu3XvRACxawuJZX9FXjbWYoChTx2u9GTasnC04OlD7/GW9AXqbm0OzGHPlBg3vs
U5mKSwvG+ZefJSthq+n3PCKiZwvATlRdJuuuZZ+oDmp/sKF/Xqt6Zj81pe4vdIhbvjmlvo51a/xl
BP5+JBrzpdbh0FfHwDtaVoy4XiJQd6C8+i1CvH4PNc+4lF0R2vYGzApZunlWT2DkCDPfWoNPE28k
bouVoznudpxnbZ2AkW1WBHfmWZwh6pahyj0rBCfeJjCvRVUmV7lS2VKDUNT9CzCd8WU0ihnxxgUM
HWGcsrAv6L1+BdDV/vLdnak29U+SwdliSLTy1aac5qEezfyUaQT3rTDLkecb/asKXHI5hlbxNXHF
lhq95ldWWbueQMuXOAzEMo/EdE30iKJuJWv2eRmOJ1NFq27yW/3VmFO1LsWqP+12if/X/OIR8COz
E/WtSVMHMIFXcMdRE59SfLsZYG54tDwQwHqMOFnN3xEYf7dX8hdAo1q0q5xGHGCrQbZ8Gp2YFImZ
iINs5NS9a+sRoCoX3rJ/nZOnVFVoladseX0UZzE3KBOnK0303QqmyuJMfAkIm5zWajf510zEng6P
HRs5S1XLq8dOohl2hcu7+NZYRYB3NKv29Sl41Xmir3yAGXmtf0KY5e9a2RVx7MJCCGB1NlGtyYQe
0+9IvmjRgYy4KBbycAy0+XDK603hd+fbTNX50aHr/Cpcy8N/2YfuZSSKcvXgwI6IjrxPqpGfyCkC
KZu7URPUW8Pg4YBUd/CuthCqEzSZtnKWNzWEzUXbn+QsSXWYuxT12Rqr6nlecmg05U0uGbVIgMqu
XLIn+7WS3QD35rak7MIOsbHMytnyG1QRHSBaFVCOBUmZGi3uY/II8ZNpb/UChXvZvzfyvHtXHt3H
cFi2tdecyPCYkAm8NmVGQbjRuY9t4LiPLrVcqV1Mx/u4OQz6IkvBTEgL9rfuIxo88UNDJJYM1T+n
IhYHK4bd9QtpN+xNg6Qsz+dk04etexLzkebGv4/kGFul37N/2f23WUAJ7m29Ig1OPmyuSaI7+2ag
nhAmIipkZ2lcE2E8Dk1zwuuQhzcDaUsyT1+ELppysisbdNE5Xx7+6yTSJc6+1KxmNYZORqGAIrZR
B1A3S0XwOGVBQM2GhlspgOlUuUfy8c/EmDjBmfL5pTS7j3sJHLM8L4DbE6p2F3K6MfUTqOL+cLdT
Yj3a19H4MViWs2t8T107tTrs9cQb9p1l5lClzf3JTcd9pBa++XCfN8uceWkqB2/2t75uBjq4QECg
sD4hVXHJ3Xz6GhS2gPE7b/ZhFPXPSAt8yHFflAtrHIdapzQfNy/Vg+Ca1ZrymLswqHGzNytR2wpu
R2jUW1KPKmx1A6SzE8J0B1CWN2t5Cs6ld0lKJEE4n9wfZ/WWsvZIcZ3kmGyMFGwxEF6eKmroLzq3
noOnc5Xsoq9R26pgROGXlUNs3yeUpgbjq29kzbVU9eqalskb6hjjB5wJsBOuq7BUX5tX4Tvda+13
Bsd60nWvEuv8+9g2IJ7MgukySz0sY7vQ171R6uyvIIoCsvRTGK1z1KN0eIkECM1QZfcUQV3/gqsb
bFs88JWcVeoiPdWT901OppWh4SIdwCWkyKtO0IwbwcUYOxCNZuWdZJO1JLkXlj82m07x4sWtf5+X
R07VblUz1fdtm6jtplEif1XmRFe9uOwOVkesYuH7SnuQfWcelEd/jbmpTik9kUkcMQMKEd0E7+Mi
qtx0TnBp3f53YznQBaOoWq3/mqBgAJ6rykWG4c8ZxPeCS2bmiMy4+fKvcbmmHxbPI1wdO9kbbL0n
q0Ygea4NktU+k9YXO8ssqNX6p+xHjlts0ihFuxcSYbMzsLsP3Y5cqofuy8kxueYfWzn01+p6GBw0
u6q35jAhCoGapra1/BYF4iwuqURoR9J0fVHsOhexSdmXRzlMqQsjjY56WPL0cXzjDIWXeTb1KZi1
L1dap5Rne/QhItaiXFvFSpwDup9nTfyHvvMW9cSNAlaZbydGhGJ0bqPc7LIH2c19q0BfA0QauOH4
3dDin/oMbZKTifXEr8R5xcZ/JMH4WGlK9A6W0dvbHXSG0igYKsHjqtJBN7A+P+t0CR6yPkjjIfQR
O2r6q2vb5NO4J+RwjYYXtLR2dPtQusleTvlygz6U+WeV2MmjhDTgo9Tox4OwSdPHO9IBDPpfI4X2
GSdd8ghYuL7hJf73Orfr1NbHfY1+oFiMcuU9emRgCgg0hweh+qO9BEAPNGxuqGxEl2JCrLDLy5Zy
RaWNjxkFq0d51MjBabLZnOtNyM5tNpLzUa03v+1vVvKEJCOjDtUZ0Ny/FpHTt5NiJ0yO7R7RcPeQ
oNC36VrvhQCvcgjNwRIneRjNoqbyaOQHyUODogbQfk4Hxo5CR+6DyCcaEvvKISI6sijy8+D9aFw/
Xs1hxHIhk44yE/nfk5JyCkBAdZCWihGum17ke9MbIEihQLXSZzSpYH9+o2G79f9M12qv9Oc/3SGC
p3ohudk0+I/qVZoMy76yksOgxU2wuTO5NcZ4u0BskWU5/+neVoDBaIAuJ+sp6pz6q/ZpW5ZxlY2w
9fYUmyFw+5CnVxfWyi5yBNrpeWtc8zo1r0kVUDGi+GhF/RnzeAYjI+OQeJ2XkhOFI9Du1Mkw3sdU
1f7wkqk5yJXkOM/VVQ1+nDIizjTQRXlUHHG7nhxC0D0nPds+yXNih4LbrtF3EXssivfLAXAfz6vO
9zo81Cpe5BB2tFy4j2lVYZHsmg1GlI2VMh72wXxiKY3koR+QeNRipMbu3piYPbt79y/n7D5xd9j+
f5M6QeYMQFe7Hjo2PhP4hqANxAVpZwHb8NzY/WMwWsO+5TVvAUxjrCqcNyKw5k72nESIS25o1cXx
qh+DVYGq/jMkLUbdSEGSTOV2tKAiTrpSOcGyGiEP1o3v6UQ55dD6zdPQZ/ZDWir+CdVfbWtqdbrX
IXBGJmsKNkbRiEdkq/pVnEXZ6zRVbJo7y31L26E7KK0KPooEiQtMkwb9suxYVgctj7yj7gdMtp35
e1Ja6PoYH81ZsYyNsZpa8WMxJxbjCIUexNkeZE82Ck+BfWo0P7oxSOKl00T9pvQQFabC2F7Vdmru
64Bi8yAKlY05Tu5Lpwg2rbl+aCwwhaS0H73ojKxLAv0jTcLb+NpA3Zu5TnORvdt44O3ZCypHEhDT
XGtXf/HtyNpLCzVN06sL+fKC1LW1NZ1ADZYUaABJqEW4ua+uZhCB9jmJ8/tYUafo/BpptpLLyAXb
CrFN0up8o/lDWXMz5EmzK8OwWNw+gqca+Aa29mLW0xgsbZgpTmHTbe6fubWN/LEgfPqf364fRghk
ZuXc+WNLc3jYb9/uPvTnG94/QWy6pESQe97eLpmz3QCogvtwv2bsODDw5GTg7lftIsV/oBTu9zeU
C4oo//0Nb3+tCM3W27e7ra1bAf4O305ay/XlN6whTrt/yH7+hllz+/+7/Vn6kiLwZPj97eTZqmPt
lcAFFTX/IeTZRZZ/iXVh7e/LO6QdF4NQ4hUwvOoZ3NFc76qWp9Ju3SdSZc81yr+fFN/AsZf7ACw1
v3ovtHxZ2kp2LnTPROkdKYHGKS48mKznXCciF04+T5koIeuZmvpR0YyvclI2FWAMw/LGm73oKJpv
CICuZT4UEZ326JbJj7u9pxE/5J2Pw+mqq9ZQ8PWqmaYd/exVHbvaUxgU+hMcWkd3aJRTPPfGyun3
YcyNIyelme1DWY+3HcKDiYnfhNBRuFAez2vIRm/K4SHrnPJfY35Srz3bqS+3q4xxTczf1xfyMvKs
xoxQBbHLbC+7gzbWZ8DNt548a2igM6rsCjrSP5831HvQB5r7KIdiCB+2kEkUy/vnhTP8V6Gm9UFa
pE0cnhy9vn1SOQS3O3HQIQnJ9vGF5JjxmQRde/uTAPYvN2qcAeM3vgzeyfDzHGkyjQLWMYgu8shK
M0qnelFuZdexUpjcKx0EQmQ28eovay9Rh52g2vG+gLSQDVfw8/H3Fe7DdlLGFOP/c4X7RFq1v69S
UIQCfzz+kNrBkayG2QNQZkLbeCJr3VIMSuqDZIc7D5n15KFqn4wu6XZRIRWPVMKghs3VAF2wIp9j
vyihGyw7Ix8+rLoPF9pgjN/iojkJt/N/eRO5mjwc8Ak7ssq4ZohIuTrwKTX87pjaz8YJlI8w81z4
yNr8VaeuZ5XBr3qldImtqWGoZz6utrHDzjk4SufuvNwVu0HhzjUKR8qw4Hlp/nd+XOMRqFbZLmrZ
arj8jdFlOzkzGGgnobNILnmhd9l4vI06BtqavAgeQFTk/Bc0/C/ny6huiPcrWrpuNdyTZZXP6Wzt
mie1+VTBP7SJ0H2MhBYRM/WCi+qBBwFfrEBA2aVIgGbNaapt9SlW61c57v4fa+e15LaSreknQgS8
uaX3pqxKN4iSVIL3Hk9/PiS1RXXN3n26Z+YGgcxcmUSxSAK51m+8SFuEY1nv+HVX4FRqizS3pDfw
rMrKUV2TQjLT++6YqQ2iu53ub/lqKEvRzQ5x3xW9/BRejdG3oYGZcY34qwPPcsVjIklIKr7xvuv1
eF9VeQ1HeTodVVQrbEPZdYqXkV/0F4Hd5stxSJNnx6R81vSYI9iWGT/nErYKZga+QzTbBspVmMk/
RWuUahuFdOcoZqL5Yjygkj5HG5l78XTAchpkSf0kGl2Ur1Fur69iLo5/z7oXyCfR4i9Bidj1w4MI
jTtAgA2pepx0cRtI2H9u+SrgAKbnVUCunoPWK8FctlJtOQbBr74xgc+FwnUFUNgg7ScCw179a3gK
NJsx37lDBt74d39uTImGVo74IR1fItxWgFUX8WsrDSry/9z5RVPLyXlqoe7tPEBarzwDvMhGEV6g
q48vjbEQQUrqxGctb/kcs4KthvCZTIUngWlKbGNL7EouKIFpdFD4ceys0T6K0ZH6Nzgk73kAXXU1
tPpU1nHyqit2sB/roCQdz6SsHbOVCcZiJSYZuSyB8g3YPOCwske93115ETRMcQiFL48T4MMTT5Y9
olMDS0h2FCmY0SvLx5C01hA16rWJtBK15SBaZrzDKzHYDbZ7ps54a4musum8eRoPfIWm6Q4l7b1S
G1S8+pwCJEKoz1LjhWwTWIlEsLMNIReAYP6pGNU3lB2A/QQTTVy38kukF8badMeJM9ejSyhxy3Ya
s5qY1c4Mae/8vbKgTylTGV1pMIsCuvTddIt8FiWZ/Jz7JqUWXVVJZOvOpkMhautI44QnyYMlWrLZ
cxWzNeND2X0nv7a4rVSk0TbvWv090mEqmI2sPzY1Wa86DpKjJmdU7qLe2wSy5Z59S8sWthIlr4Ep
/Ugsy/iI++ttHUyvrhJWK2+N0dWAr1rp6qD6sHDHEZemPn4esbV6CvCDeGornKAiK30QXWGljzNY
GyCrp8GiSYpVRjp9KUb5bYwOrd4BEZ1Gc/SUn2qMdf9ai3rclNWK6oMYt5wkWTYWHzLpLXWa9mlo
k0WBgPNrY9gK8ItAm4mmlhvWCrO8AunuunplJ4aVU9RDn5iCtcRdUfhoHxU3KR+gVt26ezPx92k2
oaOnqDjjOwd9BONKuTH2nVTHM92QuuOkT7GQK7+b6+bYH0WfOABF6I/xdBjD2lxg6UTINKNDuncA
u8qIaKsyEq33YdEnRpGDAz2VmnsZG/M5/nfuqTI961hnVj8ftNF+JwW383p3fMlHDBywui3w1dSD
L56OW3IQ2+8ShOZFqo76IWiV8JJSvoHWq1rvaTi8KphPeFQ2Zr6bduAau+ByP1i1e6x40NlDZizs
WWQ70XaUcEwUIXFg/Qr2AlSXdTk9RiY8pplJqm5WGHXF91+02V2sioS3JzDS4VIhaLYbO6A8gh3Q
DvH3ckRZSbADalpAenzUnGAVDE7wXTab4CTYAdNYPUX+X8wTq+hGv7WVMjjLI1QBqaIQ7xqR8+Ab
nfNgV8BHbPMqegaZpA8yOfVCjIk+065XvVOPZ9GKjSjaVB3KZT4mcOncdKsLMr39MZwWw7vTXo24
SAWqYT74eKwgoZmwMdFq80HNRvsaW8BcGBM9lWlISxc++yLOKlQbwyhcahBAjgqobLssw3kYRuWL
kqW/zkQfNKvmcejzORiK4KvT/dTMrPxi5Wa6tSC4LUW36wV7x2p0ir38WmEdg5RB0gVfw1H+DmW/
vfpRk+GDPVgzEV+lGlIRGKKeHE1Orq6qf4h+w8ldngMKE9kavmeOXRxEP7+tNdqZSbMNjcT7EuoU
56fLkTopXsdIsK1Fk6szfl9d19n9MpuuAoWZfdFYv66u5VFq3qnuqkJKJSy67KOwlDMZ2ezLGGbG
wox6+ejWTrEvMsQe8ZOMnscWiAJ5muwDNvg8qnv93Ghqsmh0zUXq0sMEZDq7H5JGGtZmGx0cvIH/
6Bexuqy/eLrtP7etvldiU/3i9gU6ZGnkHwulgR4vu9lSTVzrtVfjsxvYyo9Qyx5AxSWvmsef1ZWZ
tA+1sTuiTgFzVPerN7DyW49n7x+Km3/Fmkt/lkspXdk5yXctqOVT543BJJrpfo0kbylCkUPC0cnJ
q6cM9veq1RtvJ0NlP6Me1c9VZeBLPOgt4uODC6pt1K2tFjobNhiREAt6HdOynnXjEH818uBbnlTu
NzIJpwyBjo8CJ3WZn31/5rRHRE+ycNaYyN/AGJlB/VjpWVJ+OPhZY6bWfNPa4GNsseyUTKdbyTiP
POLl22T5I3IR2WNbFmxAB1dZib521MszxLFNmnXZLQK5Qm/uxDppDBzmhix48NPQOeeBAYp5OoOJ
Xy2aOAuWtY2cyNJHYYz/gLMvVYrS3F7ZNxpF9HAbrV14SaFdB/iHIl5Eubthnb+m3Pp4V29TxPq+
kinLsA/qVWy30iyUYuns2p26jweAcpGXle9t+AL+2PoWl407R2xcOfIPM496DqW8nAaa4XsCD/k9
NLtw6ZXsA8wBiEoud8irRaH1bdRzGBmN/yXvonYV2KG8lXJDfrBDH8uoKaJvzScNDuZzkOreBn1Q
G/CeWT43ifIoApAkSmaI+gE5q6pyrUqByltAvQgoJvC66osFJnsjxUm+KjGCsZrIf0HxX93GutMt
7V42vpoDnshWOry6ZY+NvIpviOgv5W91H8RvDXZu6wb40VpxAvNrnCTGV80mo9DHsrUumi5+G+Jv
YiyC47xiW61tsGwZXwfsqkW/YrBRDatEJefV+y8klDfiJcjvWItACtaaGUvz0vCxOmMvsRdn+dS8
94kB3S//j5BOd3T4FI2Ocfq/zO1B2u/QscfREok/cShDcMpFkGt/9KVJl525iHBNpQAvot/B8TSA
P4GNzrbx41O/WkO59b36+Knf9bL02ID4byNzmFewludd172mRlVei4m5aKPhs//dBeu9umJOc+ui
ylaSRIIVK7Gt9fVBWeQ46l29zNCWtd4jeNI6zirX9PzosNPbwIrt93LN/5OyuLv1TCffJ5nfbipU
Po+Gi6JOHeVUMCRc/CK0kC9+WKEJ4JbeY6K0KMSGPIyGqoypLu9RaWryylRad5amhsvG+vZeyMMG
jQR2pqaZnkWfOHMxPN/BDDqJluaEHlJGiV8cKwpSQdyl51tfWCZYCCZyvPCHQX6EDO7t6rEEwOrq
Q8Fez58DgO6uYtSI62JhBdiDiqYW2d0hH7JvWZnIj5VeNvh2F4fYc1HtVcOAiq4RbURT15Vuluah
exsNunGtO5H7QPXUe6rVZiGi7JHnlxILeZKWAYKk7L32gzFSJ+zc8OCXev0S6OU8GjTkmC0yhaPe
NkvRbOroB9z44WInbXRN2XsadQxI1NG1ZW4WNbqXTEpwq8qomGzkDH9XyzSqh9ImC6zHwbGZVGmj
2giOmD1fxJg4eF2NVbHql0vTVMYYIHRz0Q1TXnsgSLZp4CZncVD0IlrIhYmhnZalt76gHhPYSp6P
C6gJnHEKFn3iDAZnuZEbCpz3Plfy3QVqL8oM5GGOs3zcUxuZNHgSp0l2IaSmdUz7wjzk7Nqm4QfK
eXZUzf0ZxDtuGPZHWLg/1abH1L6URmBJlX+us8reoAgfoLVo6qdOgb+ba3nxooR5QH2jaD/A8hqa
5vzUyvApfEpLWecONZi3Q51YKNS1ybWIMixN/7W/nQY/9ZHbwHGlmcWG/7MwvEo9OeCZoWTI41IH
WHDMRk0BGxl+IHA+oOoyDHtxdj9YhpKslaiBRY29mzMdfJ5DYD1Op6FWPrUqFeK70ZvoVyV4+qLv
Fvw7Tozeg/tSKZaxrLsbCTbaGrPVAbSRGbyqiiShHSgb27Dyglc/St4D06nO3LiDV32qgsfVi+da
Panh5FFMGYtK3VEy7OYiKGYHC/ILtgdZWO4pA7eNsYNZZPSW9myGurJIoqE6x4oabxS5SMAvaOah
CON45Ze98mBBEpt30EneutF6IMk+Afl5/KJoNXNhsgcujyG+rpVz6I71g15xB0kKRT4oaNXuUlvy
NmMhj+fcT4fFgJHpS9exS86/8JuTHHQjpwQQVt2MBJeMlfrEl/ImmpTTQIWcibY4AMkLQTg0Ix6N
0V8jYg0RLmJuc0RblVBs7dq3odKTqz9JXyt9lx36tDiLrnDqAoFgHMOuXosuceh0tTmTK5iJOfd+
caZOmti3PiJuob/XRxpsfVtQTsjTJVF1tv00O4h4eQyklWuMFUAszVkbJLb2YxEWuzrrHFLwjX+0
K01bgW+LLuji2ws2LsNjNhg1BWOtmO65OeZMmrewG3hneqQrexRbEDFIJrUQpayjlegMldQubqe2
h0KzSzZt2MuDCgRNYT+deU312HYxSHDdJVmdyMlabjqEEftc3w5JWWzTKTMZosi4Gp0yvuSSSGWr
3pMuZ8nclKviCz7CPjqhpBZbhElhc6Y8Kg9rd9pEzQAWLtuuQGrMzay1ZQ8zYwJ8tIUU7NiA4/c2
NS2/cWfwJaRDGCfty++wxgJdaPcwZjJf+xXmVqaLaRlhDquJfrGaOYWBa/kzjKcQbN3dMT5EdV2u
pdimuB8N6mNgmuXV5xfcrH2jmLsqpIAWRYJd6cTqo2Wm6ibzDJj8U7CNuc1jCrVnCtXzJJsrYN02
IlSR63jXSMC1RVO3agwvnULddBYlIWSD5MfER1nTcIzoJffY9TSjan6pQx6G+fcr79GIlIRfKz+k
tOWZK0Zom1zFzCbNFc68cs02A9NV8DTLKkqKqyRV+rxqoJqXYYtGU5OQOqQI8A6J/Jj5DXmL0N54
ZWb/pD737PZh8ZYnRj63pEJ/0EDJrWp0VI9mGGnbZki0DRYM7UmsiNRPiiiXi2p22/vvZcbTKfeu
KXd8W7FIQO9MK+qtk8+HSaRQBxa1FXucv9sFfeqjIlbs/ITU9mhsfEiKYab3KQ47Q7JM0B9CpVvS
8uQa1Hn2XDTFc9Zp6mlw2/SZq8wANxpkZKbBUcqQurO1cidGraYK0e802o0YpepRoO7kmisxShrW
WFXkuvuqOYGhKcC/a/GbHcgHY3JdMS22J57rfEl1c5IbDZqTE1YAM1vFZXteQwiLinZWaVb9Ma5c
T8o/yjjuAYggiSXn3RvUDufgSuWvQ91UwzLOYm32aeBT0ywrdluQI0X/GGRohzhYCCaj7hz8mjQ0
4utsWkODHX4R9D94IkOQue9+onz4gqG4/8VJ0AmGV9Sdw7g3NhW8HLgudn5OKAgvkNk216Y+OHNu
b7zt06GBYLA3FRsduV7DXlx0ZriiYiw9RFSmDZf71xjMAt3TD11VuU+u101fFLXGmJFm0jrlsmwM
LC+mYFwCzPWo6chtTE2/cdBxxgz5tpSVO83Jl5pnMXVkV/yA4NHcmkLNuunmPPoEq5j9BLxIb4wW
eczGM9OkXnttEn5+qgX7ht6fAUnucX4IEB0wFnk0dB9yrjymVBnf3dasZqplOi84mA1zPHeTR7mR
gyXC03snsdAJ9Ac0W8Mx2/YgcVA+UaRsXpftjkcNGzw7o4qlx2vJsONFFrnpYzIdBioLVBquokd2
vYNjjVuZoaPvm85RVTJjxLcb+rRsuskCiFAnL8R4OZARzlr0iqvGPYbk5eeF3tuz1JefIgv2lYkk
w3qg/LQy3bScC2UhIRwUTgTYOssn63hgrfJY4a8Sqy+Wzp9nR+pZtGRS6CCvn/BUrS4KmsO7MkvL
hZdaxtvQZj+sxEiuuVNJJ+ShKXobHd8jfB6mbOSVanL1LfGbHwbv2Rs3lwbvS2ABodYEcxSbL7jN
d6cMEtMysG2QxI6FZabSVdvSg27tojc54BaEwZA8Hvi2fFVGfiDxAcHxrm69lemAsETvLfjh8I/R
SknZREoobUgAfhtKhM0THQHyAj30X1wWFCJTNbde9UF311idpGuzyJurb+bH2B1UbMg0tv5l8l2u
UXYh6exfrLC4dpIfbvs+MPeIeKMIOR2M+Ozl71nh197M6+CLZkH7s1NXsiav+6BwvviZ2y1rTS73
NhuIs8clzsOGhywNBYcVrtv6uRwbb96Ri4QtVIQoRTt+NKubyIL2KZ81pRnflcliFfGUdOZaec4n
alhlsv3qo7X7zbYDlFU6CGfcUMK1WaKM4spG9+qYwLVK3W+/e8awLr2Cwl2jPbWp7sDSk66emW5q
HbGFwUJ0ZIjUeV1jMt0lvr2O0CTfZ33Vb0xb2rljli6VwdmPcdXOZJIeJGKaftUGmrnK3OaLb6U1
Du92MKvSIfiGLtPFNgrrI+fLg5QzHrDIoK8cqa53SL/uHPjNJwImM3MYCqd0AJceAQPpPT+8igMC
ZcpeilCln7oiSUJWLLGNJbUd5dhZg3KUu/xLb+eXwkzJxmflE/Tx+Iyws/ycSQoCXop1UsO8Og5G
eelCoDx5Eob7wPkI5SY9yIhOOGE/bD0LBRTg/Zl+kE5uA1PRN5O3DlTGGmw60kxTUxrM85TZejDV
tjs1Zg1xXQLUpkthsCjlxt+rTnNU6sZGs35CHE7ARN/hjEeEH1Hug5EakC8Q/eIAGQs8vQgRbcev
vvLQn6KiPTz3uCmdizh8rpWsOpFo5Zs0dlT4uqp9ke00nEGySNZl0P6wqYRcsQnWjn1vQW3U/WDO
00Z24OwqBhGN7674IgBXHqNvpPWJ6BRj2DpBlM9u7UC1+tlQqTGgurRd5r1dvBRa2CyxwczXomlq
JrcfR0Ff1hvhvzn5MO9qaKBk2bR0fzu12LXuXR2m33wCVewjT3+gFCzN/Q7bRd/ZpdVwKYbQONsJ
qNauXuqO9oN9XTGTw/pbpxvtZawTyk4ZMp9l8DaWfA9DSZ0PTVj97PTHzrZQ+Yl851BQZpqhQtUu
+gjyTBNiRR5IjbvBGo+EE1/nS4KS5yWdzihDXxI1LiBx0iUG2wyiVNfxWymasqonJ0kpv0WgejKc
zp7KSG65ByELJZpW4I3HwSZZxn3uCQxo95A02RwahPmUZ3IyC4AJUDjv/3STG6dmHGncdX3z/e/M
5ESEGHC4PWy1gVf/7VlnoZQ9BPHPws3tXV+g/Wg3+NvAukk2gQ7DCn4mzOQSbTK23MNKy7XiPNql
BdlSbsjheBenLrJNxqP6PrWpy/l8/TfcQyjOZUgpIHg4nhFlzpZuEMgPzRhZuAx18lMeX8uSB9DJ
rvfatmG4aXUc4UPPqc9DMBVfnLh8U930KBd806O4x20dOBNZLm1uWliua42hbxp3lDdgpXEyz9R4
qRhWsVVMVgPcPd0yuoLKNM+lsJaXqlyaH3aePCoDNkFVJsvY1kjLzgjzn+zyTj6/hW9eyxV2fpQh
0RQ0m3KoTzZfpXWk2t26N+zhIlu2t0ADWn2VKVCqZhL+TM0jlSyg43yZL2ZfW2+Wj85p0SrVAwWm
ZlXEdQbWpQQbTRqLZ67qklV6M08rK/pWZP3cz8r4Q/ZLTBDSIH42gQauWqRP9uOoodJigOX1nU6h
pj8c1Vq3n2zHUfjJXpHlKt4D34DeacvFztU7Czxh96F4ET+UtgUU36hMgPBNuEeKOFySuRlOiWPm
s9YwvoVK7j1BRRw2CsKpa0RPnWf26EhFpt53ZCwAEKbJ8DAkegftp5RXZdo2r+ii7kREYNYjrDXy
c2pXZeumrzay5cVbNCHMrUL94cD/MqL0V5tnpCecRYCQ/7LpSboPajAcUtK+sz5w3CdD10kHlf1u
wp50GgrBRQ9asK/jYwBQD0ZNWS9LA5tqj/dyYeL4ueXmIr004ejP7Nam/D2NVo2N44yhP8nypEXq
ZjwU1dxISyAVmt5226Yhez3aSvrmxNZHB9L0Ujihfsk0/wdm7SkEaGeWg6Oew+NDYcGRzS0mUsO6
b6P0wVOnzHXWVN9NxLOSoFE+2OV8FHJgPRdIPy0VJXqzhzJfUPd0Lsl0ALOMkiq1o41rSqqEvkel
LMYSzJLvls5FBDqOCTQ/pIh978ul3iT7yw/LtIoIi8krXezb2rfFYhNznebctx3JZsnzl3aWp0fJ
qzAgGGOEn1otPoC6+GoBmDwGmrHM/OoRCepgro7qYaycvZ6Qx7UcWznmmLrPx8FXFkZd9xsnrtQt
PiTDOZ8OwSYdSLmAMgg2uecEC91s1FdzQE+/7PufkOFGv2PHjqzVc0m+fVbVTrbsEEji5zL2xh0V
hLmvSwZGUbm2kQdAbHFhKuRqPGvjRlI65yPP91WJv/iOigyMjQmMJufDYYSsOk80ytGhqfWLzojI
0MuDBaWuadpZVDePiAUlG9F3P8AK+yukstVu2VmdNuNp5KhTKni1q440jKUHL5Ma5aJNDO0SOb6z
8iFnu4mxpiI1HiAYpRvPwPGmUwsUf4L62JVa8oiiAs/VuOyBvdL7rehTEqAvqMsCB5XsC1sB60NR
SUONkx2Z/eBpPCXjNvEuS9Kw8/Vs3IHH5t1xqWAEkPoPDdgjHgSjL1JF2aGDhLtsEWDeJEVvX2UM
TWVLbdn04DQP75VcacAexw+aeewlwQHMcLoNRhIWNjCPRWGN6kLzHRdxl+7BIxvuGCYl/DGUzGMN
QtGFr3aVMi+78iw9sZ2xjRhNnpo80LvPJkYAmBv6POTFdfmMyxdJ9Eh/4vNjgtGZo/CeXuxmclJu
ni3IyBcyn8ntUFCXXhQohC2HKUoMhEXlnur8u2hg7SovKZhGC8sqxwsKU85MU+qeKos2Xm59smGu
1djWwb8SIgbYLehnA4jk1JN3YTSXDQzca6kpD71jFYemiX+dxUgtoNCNDCOi14CURcztlF8iPlex
3K5i7oTH0sDPWJKNfJ0ojgurkgMfA2fb1Bb5+3Q8GqXJDSAJr3UhRXz9+VnkCdbCAxeFboxNoJCU
hnUVfbWdkWiskC0NbZVtUuVSpCOrC+pvPcppusiK4dQgB3SRUTaYa67vXX2uek1qLqZa2KGa740X
GzDRgS9d1SkLdAV1btOuvndyNVnXof7W+m109NsfJMHLU9wM+cqxXdRiAhyIKhfRTXGGpjIyOeL0
fqitU1/0A6lT7Ed6UzYxmrDQq5biNxdVlK8G9hYzQ5fqF37vlXkdut5jYZc4tYWlezZlPhRBhGhP
EO3NBjditTG4tUxNcegQ9YAF6WR9NhNDak/eOu0WUherF616CIQ4k2zG2PPwBt+0m2TScVtYYZQv
Rkgl7HrVKdWHgZsQWBKHwld4LPDNZqV4snZTXirrBvvVXkVf6LcaU4evFXrR5iHK0BHIQy9eNJai
7+oAvr4DmOtJ8c3qge30TO6T7AnlxyUwSek6Pai7TaW8arFTHMokcG9NI0+SeTh04QoBFzxW0raX
lti1SusYmO5DpWffoU6AEUu7bsd3LZh1VKquRhaBl3PicW04LoCrUnrx8bZ66IZkrjdl9eQNQ/mU
JfYlR0z4lHtS+eRonTFvh6HhF5ambSvumhJFuHBr92RkeXds88E9pdjLo88ZvnpJWG4D2c8hbnjR
qxmRmyQPGWzEaASPGow8pTIx6koYV6WR9CjbuvzA/WMjunurTQ+xn4FsYqMJQHL0EW+ggmloVbyA
D2E+G3GEgLeKdjiMKvM5qch9AzSTF/bUNAZZWecZt3cpsoznBJYSkFAlXoq5qtN6axS+m+VtbgNy
mLu9hsIvwTzhVatsdD100lgqavsA0Xb4X6KpYlK5RJlfXongtAOTriM7ehuVvSgldePn69vcvncX
CP7IaxGsQaZYlL7t3kZjs2oWFjT7jQiWgw7QUzuVYcXrjr401+s6WoMb3RiW055bb7BWSTDmBzva
Z2TonnD7ahW5e5qYNE9J2b9Qn3OOGcoCGxQeUNfX+u7c1PEWSruztzQJNRbRVyvvxQgz69bVal10
0kEquHKuBkiXpvqe6sjO7uzuLOLTMogX7J8DDNtxN7HSjke8gDqxHMbY1lG7SJT+e5ob7Xue+yrG
6JpxhpcebgJ0o2rKYZfGiJ4bGasw00nVHTn1dh46vfdakjpeaegcrMSoUmH7URcx7iLTaKYD6auy
9uIFtvbSvFdF4m1UP0O0vCNtFyZmuaikolyDXOa+ZXvjsHOwqTCWoWH9dRpPp7qSFOr8j4A/TvVE
yVfRxPbyjAfMbb0Xkz8P0vKwkJABetH4tF3dGCOiqSUZnX4OveFBtMIxzU4F6DzRAmNlHDQcembB
pJg+log82X2P3vm0Kgad2mpS11qEpqSdB1f+ddClrSVBObx388Cf72IXMOUUdO+PdTQX/SEw558G
Mi+UZ4WbDOt7sAghH8Fex0Rr/vfLuS0bRqNUlGeMCVbwu4c3ezTdxVg73WFQUvkoq6S7GhXgYMge
2R8QmwgmRyFxKCZbIXEWa8akg4Ex7GjhKCT6lN9ncTYVmVvsaT8NiGAximovph/TymIanr8eOgoI
WSxHQNS3VStyy8CeKEo1M5DMi2gY011WBb8OcAPTHZnvdCfO7gP3uPvAp7j/IOS+PHAzBO/F+vd5
onmPub/SfxDyaan73H+8yn98tfsV3EM+LV950l+X/4+vdF/mHvJpmXvIf/d+/OMy//6VxDTxfijt
gL+jHzyIrvtl3Jv/+BL/GHIf+PSW//dL3f+MT0v93ZV+Cvm7V/vU9//xSv9xqX9/pbbnlzwdahmm
vQOPdsH0NRSHf9P+YyiqfGal1Ahvs27tRo+yP9u3CX9M+9tXEJ1iqdsq/1v8/VXvVy13uNAs7yN/
rvS/rfe/vT6bGbbenR7ydH5/xduqn9+HP3v/X1/39op//iXi1ethvBhF167uf+39qj713ZufL/Qf
p4iBPy79voQYiad/+ac+MfAf9P0HIf/9UrZTIp1bau+DZAT7RmonhUTAZvv490GMRMNQ7FTtIrpF
jzirxIR7rOmW4V4MlxSQtk6MLZvWeQ+Z1uhzrzLgVtWGdM2CGAG1un9iF4yQ7dSKc5iELfiWaVzM
GQPd3FF9/ynGRb+LTtRqLFHEEn3iUPWoZZg6ILAasf0DctFnRD3ic2FL8bazHQyfO3i+thndDihU
xsc8RYF0itKiCCc5MRpYEnA2Tz7c+sSwGukfLQAqMmcN0jJiqdzv4Tnnqry8BbqoSi4qI7DRSTbg
l2QjFjvs7MFhYqa68iO8XG30bgz4811x1kkaULcPYfdMzSGwinOhxMVZURpt7ekF0HUxu9WqYeMW
IBv+mG31DsDktHlDXJAVxcTKzLElMurrfS2xtN9pFUlNb39bL0iK5hCmMbK8f72kCEv7rj+qPFjc
wvSRLZqlbhy57CEx4xfkTQ71N7N65JGhqP9hXN/I8K/GoVsb/N/2gHK9g19NXvauwSTRKabfhwtw
Io7k6Luka0BV2HkB6TRF6SOztnlh+beGowQOaJipPweOi8AVyavbDNF5nyZZYzSn6FEv/5hzi6yG
ctnFSbr/PHFUBn/bhNL101qiaWTmkUy3sVUqA6/6GKO1Ue68U9Ak3kmcAfby8G0tvbULZJa6NqP3
ARHXOWN0HGGWTqH3mbeFtPbBtqOYvGmg78RhJHW2wxlZ34kzDNOGbSIlMzGY/A4TTVfXvRTCCTMy
yNGYzUqz1pGBl+E25iM81hTqqZUk5SR6W8zklmBqtbkYuI1O4eKsG2VS3qp3ELH3CCpO5krKkfQA
r/Er9j4aKf4jJkMqCdt/GdTGTN/oqv1+7zfBE6roaaUZVR5XXouR+4s5eBiCquuQMJmu+vd13Zop
VD2ohvZSXIRheSrvSJmgsGW7O3EwsgzH+tvx3ttFJr0ZnBCyhVNsArIF4+sB57sx7qQ/FtCLnIRB
3MXSbcHbpD8WLHu0XiUUGhYqyuh7fTqEYd7sRVOc3Q+f+uDpIRvLRmx+H/ivFrhPu72G2jurDGm7
lI1P2R8Stog4IKvJxZf99BIaKburEEMJMUC+LcKDGpPaDI10dGntHVSAET2jqQ329FenZfhPGC3I
K9EPeszZ3WfcY0thbCmWEXPvMZ+audfDxnDq7ShHb1KTUsnIDZTc9DB6DACobW2LpIHMJ+y1aLWN
iIDA5bDndvyLNcHY0wx2XW7GJZAqCwn/CU7STnCSZgDUk4+5SelxOhWd9TQizu4xYkrVr6we+6Z7
qOj+u2YgICr3lWJ5PLltPVxHx7joddI9FWy4d7mulsuhjNN3TzcoKQGwInU2IPI2laDkyP1SGABX
owL5tbCu3ZlUD1sBNhYoZHGoK9udG4aTLO99AracwqpbJuC35mLgBk92HTdcazYf/T9Az17dRluU
F7/dAhtY3FWAYi4GV+7OKRxnx85VT2fiVBzQYjeAEFR42t96S2jafaEaK+0eidipiw3nFEPdCJvY
6SCm20UdALAkLZCbVY9iaPo/pJ1Xk9s6sK1/EauYw6tynjxj+4Vle9vMOfPXnw/Q2Br77H3Pw/UD
CuhuQLJGIsHG6rUgVFfnoEU2J2oudQnvs+zJppwyqm1zE1SH37w7kt+9NADkAJOzuZXBqmEgB52E
cKK2TnM35ulr7HsO5MMpkFMlndAN+WWLOcq6k45Q9P7Lno35a/p7jaR/Jm1ZnlqvTM5w/yfnrnZW
jUfqE1Kvd5N0ztUwgydptHIPCe1Jnd1pWMiYZgBBzbknyvC5l1AfKNbK+raJtrKbdtYPN9KL7Qeb
fKn4Zwkv+En2FVKm42hkEN2Z3iETzWhrMFLexrKHTjC6JHaz+9uu9N7h32yjFfoHBdEnNN1FzHVV
aZVjOUc2/UTpyVJ6qmpSd5wq95at3ZtmWL625JtDFSC7nYbmC1mP1u7K1yDIVRTUB3D9avGqISF/
Zw32k5wRl256rks2jaVJttbuuLCYlFwfwzz0j7KXDeWXKXDtjRwNU+UfgwZIMjf3XyHx797NNgAz
RQ3HR31CeG+O62S5jlzxr5drqdZZ5W0mOPH/mHcLfp8bqahQONFGDaNiW81m8KCoNSz0lZd+Inv3
2RpN7Sfi2p5lcvTrBvFT6iTtZ69PONKJ+/AxjF2umVasHO3WTo9/rdNB+nUMhxq+G77EJ01tnP2g
lOSfoB1YtIjnnCLkJaZzByvgpo+BXoJFsOu3OFG8dQpb18IhUc6BaZas4R3rTp1oOKz72NxsMkRT
tXVSu8r+ZpcTbkMZJm15adi7OfHQavtjSaucP77Cbb4RcxzRZtm9b1kUQqWIOziwkm/lMFXL7OJl
6QWAbVIuuxw1iyBEbSs0Wni+RhS4NCMaF5BqDRyc/9EU6PWi92rB7b2QrnjQ4LGW3TLIUIGtSKt9
MPpVYa+NIQbl5jXdJtISTZQchE+y6UwIJNC6f5CjoIIA5xYxiLCBiMiZf0WwawL/qCHvrVV5s+LY
MTjXkiSpalO27X4xrqUR6szwPElCpFQESeN/x9zm3GIaQbskHXFsBDsVrB4MQqXxAldI4mvlS9+g
RPdr8MtTKZWyyamOohhGXPeMoFjHUDks5WXwdlUsJphxQ+G42a7XUeEwJ59Eurisyua21M1xm3Zb
6hZcINhEvjbLua638xO1/uPC5cT9MCfoxeiZE3DWSklR6vhdtWzgKgk7/XEUTogx3GWngcyWsaNi
W8eoEXq3hdFXHKtER7fWozvpjUr+InkGjbkcOpzMX8xgFEJC6lM9rXvqYxqQdEAWhNy5Wxgrv7PD
fY7QxSlzYOHimahMVrILsfjULNwCZCdlqPWmnfKxWVSG+h569d+myt4QCQ6GiWcVOSTLTjXTCAgv
UYpHl2rji98a2vPEoefSSBxzD2pKew5rx4XtPvBRnC6hClPNYWmL01cLyde9ZVTfq1l1eVwVNjCN
ASCwrt7P4hxWNmagmfuobb/LUSfObGVsROnOv8aKNW/TZU+uqxVKvYelKz2OyVBRv85+SuNzuDNr
ADPS1mtUa7ae723nqlAuJXW666ntUZsbg3I5Npl2mGWTNgCcCiEnuJCGDy7hL+D6OARZ/96TIR+i
jST6lBdqvQO9Ux90FWLJ32qDUnJQDouoOHIsEh6lqZWqhE3G0Zmt5oKC/5c+oQyubSrnlFEHeoxk
4YcZo1YeLdsJjtcFpOe2ypxDd736/TamvuGgfA7SpRWVPzhKLZ84gaqeFCX9wll/fzLFSFOtcQdk
EikrEVFWeoWoYLeC+ny+l/FaNSNEPFIiJZ2KZTcPekvqXkyXk3w/1QAcofV9fQE3zc5ZblHbb5Tl
ciBVsrATrzjKYFAE816fqBSSr49ChLqfXI4lIa52euOta2rj7CjAY+XQCSBVnluqcuSw8pxmoZqJ
c84DRX17n9P3mnFWMnjG/coz3m5z2MTG97qO2l8Ip2XkpN8yMDh3hWg4wtTuQj2z1qNQL73ZpCMz
C3QSElR+5FA2MiQ0o6cRdOLhZpI9akZHm+TMbR3ODt2Dn0P5+/vlrpE6teb+6IF1FW9BNqNjwqCe
h9vBV9qjxbNnCduA3h71sd7ZQzDtXK1toafFlOq2QdWKHMuutF7nyOl2wyEiUNyqWYcz+OeuLf5l
QqFS85lEyk7reISQTdoHPqgrMW5URb8aKXd5d98C/7LNYkZnd977ZOk2jVTfauDy/17aSj03Q9vz
j2VLSl92xgR/I7wg6SpBceaT1nkDd1oTkU47KD5p7gukyM4rRGf1uYmRDHTGNP+U+1O5dgPKy3nE
hui5VhdOoWorTyDzkYLOj5ZAbsqetM0A0YEVC49sit89OYQmDbdnpdDyDOLGWwx7lT3zCV7q7l4L
s/5e1yx/NQwo3txstloF56b0t9I0UHQJy6ygdDUmd9xLo2xiiCG2NoAOwXPd3d8a+ylu/eIedKbD
o6JFEWfR1B6Ae16wim31nFmg2SgxXcXQa+5KTqtfu4ZPqIktJIeFEjP1v1RX+117NMVwaEGwUiHs
n6TXdsOvw+RNFzkVBOxdVuvVvfS5ZrntTDt9lL5IaRcgcNJnzdO8lwH5YRhePFt5jmDKuwew2RwL
H0SqGGVQG1x7nZciQqD1zV46Riuo773a7XYwabEfEcE3Rxcqe1UzOwQvCJOx4NiCTRcATLnFytUR
kauSMLzOvvrCGjiGYmhrJQj8jTeE8BCkQXEnG9VCGmpuEdCVQwSN3x1N2UBNo6rB5hacCy+SE8Mq
TEqo536vkoxacReEurceuhKBoN8OOcMayNrFigMZk6lsbJi297yOvc81VGMEOaUqpPaQ5UIrWNJa
3sY3N8KFEF7K8dS21a4xKV4Ok3lbcP4Py1PQ3/uGzvdN9IzkHKMBeMeZ8rsl9otBZH34A8kA4ejL
tqaCATAp2eK1r6TU6ccePIEQ0O4Hr3XuJ9FQlYsKcE12LNUi5z7MLOfe0nxn246Js7jZTE3RTlQ4
HaVJTpWx0Ngs2lwPwSiymnRqQRBdX+Zmu72M11Nx3MNNc/RCp99TmE1xelrObzZb7lVmduQjxdCF
jYqyffNh7JXmKTGdbaDqM1iTPjimIEyXkRyaTrJOu6DZSW9UjV9jXxzVg855qfj2yii4VSC+54EQ
0QqWrhot30DLEW3lcI4rUJRa6J3lUKtBfCr5W26E3YU7VXqdhD4LzMMwNaxlVGlYyqKuwfPLYe5A
2KkjuG1WfG3tskBpATqgfVM6+ZaLrvHEYQNXcogE/ols6LchxP8GR+C4dJD6vvsr1oQnAC0WYvMU
lXe2jyuKd71Vq87GsReN7MkmQorq6FShX8GBjkcBbrXojaSFcJNhUjePhtfGb0PSevFzmXftW6l2
P7Qu2rhOVT2Ug6o/U5YOPLJu2ClGofE8gvZYBdbgb6U3MnneR7XEAIBB8ITy9zHxgUklIrgmh3hP
CfhBOuX8uPqeujwNSUtYxp+DWoHhWkQrJcT+M8TyqmWpq5Sf2qNsKL5SrfBxsPrykWLOmVySCtnl
7Cfp0k15XM1NE2LU3/FtX2yN0LIuuqP/8DMEycZBS++Ggisl20nY8UEj3nWikY4xz+19MGYvrV39
MokJee6W59qOl9f4zg4OcTifO0lRKsjnZe/WtP9imzLr/4q7TYtjvv+F0o4rMw0SsNI+jDuTScWw
qDnVm1CHMYhG9vqSc5KFHP/lBgsa7cLIP0n7dQU55a+4m+1DTAlXx4bfww9NrXQ2Gbzwh1e6TZG9
v99NbpIbGtnWLf4zUK54W1vGGaFirSuuKjB1oxGwHFxYpfnWJuXGElzTcgy1SQR4GEDjzTaMBhpG
H8ZiYieNcs6tqV0nPpTloDwAHLSe+ib/rhTWcJIjUq76hmcza9XzvXlCOGQXJcV4yjtXQyWHSo3J
jnX0TXP9Ttpk0+cWJJeuXqzlsFRmsLtVP+/J2fL97+rwFTR0RIWa1qEVWOQb05u6c5I0HnUqUXBQ
BPMri5K4BiAUznUABj0I72TP0rnbFFoHO/KfDlTGyB771pu023MWQ0MhQrT0ZzNwkCTXyAo3hBxi
1LnMKTYKstSGXheWsfXEgYH/PUWY5Ji1aXF0xvghMq1sG/82SXtl12G5+Ls7UtGOlQ/6Olv6PwT9
Xk3a/nvJ0vd+rd6WwRaQk7vWBi8/N2nUQ7RApUFJjckisvvwRw7MkyKin/xlPhlwY73NWtGufM1N
74oCJkHI/fTdZFfanc0ebWX3XbmkdN/j8KGdT6EJPHtTh5QSOY0zrj4YZVc2RgBAvW8NH7gWmG2w
3fp8urknKO67RefzMaGb/PXmiKCHRVQNzUs1Kx6523I5ho5UjqiUMI9NMX+WI9kMpSm+NEO91pup
eJQ2NYIIpp5dftyYfESzOaqN1tJnChP0J/p2VoxuebNlWesuph6w+m2hMfnma2iXX1elHOxAmVy8
kGtIW+7BLeunY7yRNjZH0bLSo3YHz8hdUU5IfCCz9Nh79niGN/McixFl8tXjBAv/BtK0eSWHsiGH
/wOgfEx2krC0sbw7nxNvOUmaWqqttzAb9MsaYmjqhMcJJJmPNONY6ncp6HiznKNLK0bSroe2eWTv
cJAjV51NUIr6VG0dJLcW0nhtGlW/83WkwowOpjlpCwfVuJhTvGiyOl7bnlJdotLidBZq3l3qaMaF
/7cL4NnRXnqbAxS1N8N/plJbZpChUMzdm4fcjIqvYUXhqgsrFWRHirJO5so5mTCUHLxGNbcOSZH7
nnrIFRQs6ptVRN844ap/OvEWRY1gw3Wm3jpUz913nm4viyrAZnedtyjYm5+61jtIr60kMN6nE19x
tEbtnQoWcp8icbMy9No+UTb/A0qFkAIKDUlvYbo1N5sNR/uuUDvqzYmQdmWcyh4u61/TqN38/1nu
315V2sQ75LlLXwcg5WtxfNmKphMnr7Kh2GgVA/g93UwyItAnbdPpKn9QESttcr4cUgj6CN7d2svR
bV2qZHK4QLYF5VKHDli5kFnOnqs+pVjU+QKVvXfXcMI2NXm1K3Q1uuRDS/WvZdgPZINQnvJ8yJXQ
IV0gi2F9Ga3uaUj4Bitjs7QGzjh5yj9e+VU/UK3K7uRl+rquTEplBLOqblg0sicaGTILdtZOZK2j
Ofs56+V0xxUNmusx7L9RrHKoKKt8CyA32lJf3u+qyI+RsVG/WXzHdrnrQL9TOMXrSAHS1nPnaS2H
zdj2a4Sa8q0c+vMQr1TLiPdy6OmC/Aqhi+PEpfI1gMmKciOotypVVc7oP4NrzqFfq1RXfxm1/H1Y
i3yrHHqJ50NF1r975TC7L831FKg/+nn2YH61VVSHUhOsb5snoKMHnmBsDcUS/jOrTOnVsxzJJgsz
QWSh/4gHI8/Wo7PXbRL9pA0MymFU49oTm3UKY6qBQyAKzaTDRMrh6uWnZlKiJKLT2tLXpT7APfvb
7VWWUa7kitdlqaxdTLmvrFukYpZ92hcHK8nQCUQudjWDP/+mWpAw6N4XZR6s9ayF0aGr3fzJSIxv
iHhm2zIIwOl0QXGWjeuP7Wlw7+RgaqqqW92chhJoS6tGYmnsqmEHoeGrn1cUE3q1vvB0R7m0QjCE
04DgLk9hW7I044O9rPLAXAwu5JNR25E3IEzOgoG23889SpccX8SfOx2OSttyv7ZDwI0uKeGJ76nL
6Ia2hzOi8L5CE/RVK/v6yTSm5MBWSVtD8Tx8Tdgep4b31SRTx0ltqYKF1bVHc3Z/yHk8B3D7puzk
YaTikfOIzuS+G1lXSjJ1fDI1W/tCRSnanUBE9vLRUTYZj0KhU3KbEk+Tsokqyj7VtkIgPHdcmIbL
2TmXnr2SD6FuLOTa8mCp+a161ySxelc0/uc6CrS9HMlGOuPEXwzUxp1vdkPXzVNXGnOFVKXaeK/2
bMxn24+mRa8iKjhDMrf29NHdymGmWC+oOi9RY0UTQ9DWmFoc8qnp4Un2kjnMmoXsBoGbNIubS3Vb
HlpqDWQ4Uz4EvneR/VuYre3B5jiPp1g0AVmYfFUbwyensLutdKC+5SN9EhVvtplTcVjWYcPfegA9
JLuhoN2JhaiFuOGcro1g8rmOr0EdR24aWl8QYgnMtERFN/C5aTx+hg4ao/BSK6SK0XOd9V0rtHsa
4PLc1WNj12a6/qL2/rsX6rv4MA0ow7FPcBfU0gXfZifZ1rFp/oRhf9/EHUk+SBp4fPT3duMU9zKR
n+rVvFCDPDzKYaCF4bpSoSZzE+elGWf0kZL5i+275SZtR5KPnlN/Evai0qcvlMxCy8pXmOOdZQVC
6lCoY/TJdBPIjL3muZtggcyi/oc0u9kQbktjXFjZzuYZ7QBzN0zNomf+OZyUcRDyhbiv3Wt4CNwK
6XDIc3/P+Wuda7SGvEC+uK0ZeM6DQx3Ets6d4aQExYDgPVJW1qDddWiZm4j5YpPeRB2Hk2yKOn9W
xsDZJk1s+2dpgxoEDI1e1gs5A5BJRHparFrlc7LTOP8pEX9F65uapDIdNsnvYi7+gM68kF4rij8X
jdrt5lbTqWoQM6Kw5SSotCOq9H4HyiowKH1sAGZfeYxNEqgtezY0JZuQuuUQY6vUib0p4TOD7VrX
1FUQtD/LklS+klboBFL3QmVF/S72zv+VXje8O6QA/NUmGDL+cri5Q/HrbRkZLVXir8Lxf67/b8vc
bFf5+N8zcgtmFX67vJtIvJtIyEPL6Nt7tUL9MTBzY6EpTbUix1DcozCW3zuiB76AAib7TlpkM4eo
yNWD7XwI9dJ24nlod53ye4WxmjIuY363ljPl0qar9peJXJY0mVkfonhhmaSRozDezLEVeAuN++q5
dIe1JodyXlamBceZqrlRA8rGKfPru1MEIvT2zuSrU+/rcMGf++3N4bVdf2xIOl7fhqkKETBlhXKz
85CRduo8EqW6VbkPaeOZZ3AvB+lThakYHIg6jIndkRhKR1t2w7rWPG+lx+zDlzzB+YsGv1CDdq4x
/FHvbMh7TnIVrgrdA2o2Nz/Yv3YPq8vZcZOdG3XWpbWKlPtrxhGo1qhAdGA2uMSzaV1kzw1qYx+0
7dM1Tk4JhvSf3M/nXcY/g8Q3Mxx+Eru2MaKFLVaVcbelBC50csricH1JDa6MiKqs1SBOG4e+CyjB
K8udHKJ1jhCwRSmSHLoZVB9194RggHtEX8K5Nn8NpUPaei+ONuUUxjAPgv0z4iFdoG9TP6AxVz9E
MWdeZqlT8TVMNR8zDXUmH20ymLtgu0oH2DrkUMbJuW3M3sMkwXyd+9d6TRO227KhFltD9fxoFv17
43XOcWDTQAk8TEsUU/1yCMnyCiEEKDWtuCnqDdzlcE5AM1hpVbCSK3zoymVltPT4MIjwQ0MaaVYR
j0J8E0nMMkMTvo29EyXTJNkGC7X0csjU1XVMFap7ukZNXgCDhR1+++Cx5KRCzIf1nMdv6gTZhqfs
V8zaV44zVYXsr2ispFSQYebUD0IfXTskYxmdIupcYZ83DnGWbgJynLvYoaxqLivrwJmtvQvM4VEx
BqqsYUVeGHPfbniAmr4kZBGoP50+6QGcCHxD2k2d9ld7btfz1T5k+ge7jJ+Bk1zjzbRTzqgqQsky
Qp80VNWlFuq6acLjcVtO0WEW2ruDg7SAhoDephFiuwYPLjt+UeFKegOoWU++nXCDEnOrfLLvVSXa
dSIW6QP34Ab+KxSm80Nj98aiqWHtgQtuAWO38dXQOuQxgj6CztykxFVv9EUae8mlj8r0CcWluwo2
8c/ArPKNHTQKBGte+dmjkpn8UUmxHxrtHPijmpidKdGsz1BXIyBUIQI0uPXVFNghBEWc5NdnrVbI
pWXAs2WwjJEOOZRN6VDH7gco8gSh4Hy5BcqeIiidi+H7bXlplovcbEMYfemcz+lYzJvaaAJtU802
RYsKj2srhEirJdfRhm2UcFlxUp3GzuAqnnlxuiGBlC3+1yywVPHB8IzVdRG53jXITPo3TTHqXWzE
0eXW2AUo6mFa3izQI0UXeCzRSpgj65mUZLCXtluI7DWlOy99TVNWN4c2uUwjaxpsrT6j7lC82NUo
u0UNsgP2ppWRmh/fheGQiuvK7qtbJ8Mh8Kf+4KnOeyNtcigdt+GHkLhS0sWH8e9llNk3lz6yWkvp
vU3+z7Uc8cJKW4Y7NJv3UHvM22h0wkUtKLRamP2hAnDLVal4xjEPPai3JNVWAmnUOeF8ZzlZEcle
v55UVC6Zoxb8UaZZP8oQ6AcimJUQYAqC0tqNqeOwe6yVz8Og7amcg41bDUcOvwR3ubBXc/XDSGDq
iOJQv5SteWjCbjMo/SFurOJbmLkNd0lDeYlis1qNjTLc26oVbR24NY4u0hPLLp1KpO10yO/b9mvW
OPGLUSrOfUEhcQ7d24vPecxzERykSzZQPwBpVht0A4lmX/HQNOYCzd3vFVrBz4mhc/80lKUcWYgZ
PTsjPzI36VYTe+2VYyxsJUqegrDrn5Ixi1du5rfbNLP7J7Uo4jNXwFfplM0Y+F9cdosnOYKOw9k2
JrWbsUpaaMlirljMc8L3xeYm7bYkgs9T13LgNxfsYQSJTw9DNpgTMYT5ZO20+rZKYQOKImXgJvxL
iUcK42hpA7GzBb705qia8isyLw4Uy2QBlCzklGlM7iXSCpThXdVmyb0EYQlfI0bSF8TxXaOm6mJq
2XU4VltyXJioC7D65aNTmMUje2mKJfI538qhdBgFdcJx7FykqbH6+qS3zvM1XkwKFCGXGvDQk059
nC4Hs/0We0F3lCGcZLh37WwvbxM0tV2qXCRPjWYuEodNcFJGvQVVcOrvvUy5i+tA4WEJ4OcFybL+
kg0N5/9qStGKD5Xn1nCoWUCjqN76vmbwIfrNsrJCjsjEzTTVE7iNY2R/xEg20lmIiFvY/9s29ajw
jQ3FvYmyLmwXdkKeqV3oRtZTnLnHcQyrOzRKqiUqrdn3/zsiY43xzzU6rUKTxCiCXZWk7VMzKZ98
3uOpEKM678LdPIzaUlHM5skoxvYpST/pZpo8SouFxghKhtawkb5o8pyLOcKTFDTtQxrrwJor88Kz
KcrcWd9/G7hlh5YSf2odz9g0nhHti0S1Lx0XA3tw/WPNba6mXJfuOHvK2i0BQKL67kKHOSO2NLf6
ywT10nWo97b+0vW+82F488rgf5ubk/vbwXmbzXp7ko2nwnzATbeAyvGXTfbUDsYLUsE+pyC5AHhO
GbK6KsySq6uxE2jSuHN2mW3Mh7mEHVuSsncoIHFPcp57bVZ2U98B1c/16LNaGUtIP8NvACeBg0Xu
i+7ESCSWYHCSHmJXI7pYg6JfEhhkKG7iZ3LKgnJ9ddpx6+ztQH0LKWngqMd/LRouEZ49d9seAZtV
4c3GcxWazZHjj34hhzrk4PdRkyDSUyvd0jDeNL3snqSvhmAhUarwIkdaOZVL9zJHXMrv4cBxj1Oi
JEsAAMiLTPZ07qvZWCK3FH5zDGfDTsl669sSVhEdhix7UsLXUgiCiQA5MxHCJPUIo5OcydY6+jZX
1iafHOttGIZy2yfrMID6ewYxXP8TVegcTq2mvNr98K226uROjlT9tela9QVIXffA4do5TQuUvzuf
k0w9DZZyqOdDtgUKbK/B6X3KqI/fV7Wdz6DslXlXgrrWU1JDqmiscIRz6ndvzGDK4GFg2EiHbLQy
ta9xDoQfR0jDlrf5acMhCvJHXQMDhB9unBwVrdHteDKup+TidarOFTPVHmFqHpZJ2bh86HOwaJza
hI7LGJelGxRHu6sq99rN/LI4aq5FCtopYWRUvncG7Nwk3AqkhkZg4BN3qcIYkMXp2uFJ94VmeGbG
31PfX5J67H5mcX9vQkb1eZ74wZhGVd63XlLu+sEmR6hl+sWIK3UVahzYw9n9VU6a3H0JC9EPxxqy
Rajm9UveI7ReO36/qAMUwDkf7GEU5TfXTGa9axO7eyYnIbTGwLZLb12EAYc85nfpdIrAe+KDkS7Z
IHf+in63d5Yjw27cpeEOIM7E0lAX/+ta0lkps/vnWhGCJ6aheWdTTJZrxfpzkGbmSqbdeqtLUTeK
2vd83YdxPyruMutgHGrE3rrV4f6Y4YPZwRVhPada7GyqPk/Wrdhr93EN9a3CFbgXQ3U05gtZa859
GSlaqT+NyYOcKBdzrHKPgsfAPQ8/AkEV1VqZd5Rrqcb4768UvJRBxK3HCPxrE+itBXQ0TKJN1zfd
Qnq8vnp3y+E1Rs0abQ/OY3+bHJc8WQTwBy20yeAyWoNxO+o22mbAWDkLTLm+CpMvaM/VUJsiZJno
XqOzCHCtosWHGYo81dU+W2oIzLjt/M0QFNMXY4Z76pe5q2DalWbV+VfzH9FykVzk9P6IluYwjv/x
CriNR9Xtdzw5WdsENvpncwq+93Y9fYck5FGBgOjV1GOL4ipLpXKz5vGnm+eFjIBmcTP0HtWcflgC
aO/ejFgblwYn8Gd2kzCvqkpbnOW4Azc+CF4ob/jO1hrZrsL8mQflBV0Z9/Og16gdVWS1HfKp2xqe
nYPTdMqp7z19PRdD8wyx+QCvXDN+L2pDXHjMnySGtrAOL7rcm597gC3wk6hgvMSnZtXAPf7Fjoba
uTVL9Tlw4YIdLOs9PkIo6hZ/s4v4XsT7DvFyffmB/hl/e92Adf6Kl+/nz/h/WV++/1q8f2cq1iMH
KM+GZ/0IjW743sECPScp+jDugkq6CMJ/K9+RMtC/o5/+zxibzgGS254Np2XtYA+KN77rT1/ga4OK
rVbeHB3O40rYES+evsDIszR/23MK7a52ET+7Zr8je9IuMgRXjo2Z1PUizRT7WA2Gg4BHr6+kRzbS
cRvKXt0YTPnLXcTdoQvHcXezT9pgkSkL1SdkneFlyhL9c9k3Ly6nqj/h280UB76xbh52Ixo1yxEa
lk1aejXUfjToadUnOZQ92SgDx+WB2TYwoXBLUijRKuf2LJuk9NpzJBo59K3RWkLx0q5uttrsyGPL
caDM8cYwg3kh58kp0jGVsMpS01lD7++on/vZQOqtDl4K14pO/eBoV/sUQ3EypjZymiqKJDwbmJd+
gP4lSbND5XSoqKegubZejnA33O3KiUQvdXMOpcizIfjv8vlpjHi88Qoet5zpCXWQ+clFu4CS0h7x
RWGj7GZC2JUNR2RT5mfr9xS3TU/t6EGBCywD5mOvrpbB6FJRkOoX6bUjUWcFSmytGeH81EHEJZ6G
2Uy2S0M1vE9xOL1p8BL+TJN7BybDYGHb4CNmUScIrf66S9m36AWwg17tvuhUuA1blOfCCxRQ4hHT
GJDyhYlr3KlOCDJAg9hNrcqDHI2kRu5kr7pr+mq89hXusStLT/nMRoBA1PBTNZQFlJ5XVCae67wc
i23dT2yZIdRbcjg5ni3KtnK4oGD6MfpvflMsx3Iy4bstlXWgZtEh0Yb5sbFiKGchltuNquWt3TZs
Nu6IYqymBONrmwjCxzYP93rcja+TG2sLHgBzdBjwzlXCHQUBPDOLRlRKKu4YvxtEIN+HPB/FB8Wr
4KOHC+hCGVT/0jjdkr0IpyaxxmUjCdDEEUPq7CG96/NVPBr8lwxHsGsWYIlJwa/tstE/lYrQEG8S
744Dt/pogi5BG0rpqZcMww2Lt4uqpToid139QTZs7u8MVYPKMIC77GqHdsBUyvsG5PZDkVKYEukz
tNu/pphRNZA3DD/dTDMknTvVIKF9W4ZzUoRtuDNepzYQUy7TuctXmo8Qcg0Y55zMuvEGFX8VqO1b
YenBxYXMcyHNaqKjoGHanzRYLTnvdzdIsIObSkgorhRdwJXVfF8ntaesurjmGanIzc3ca9mdmwT5
tcmQOkEYGgpsGyjKpQBZuVUNdNisppvusqC3qb7RnC9QNG9KMyh+FEP7qai18dV01GGt6HFzQuFt
OBVtUa0GvWuf+yrzVxyRR7tGi+ZX8gvAaIKa4otBm15Dt/uigDWhTJCRGljsb7Lhycxb81kFO8Wf
d37NUea5D2fvUQZV4itDzYO2cCKYlvW82yrqmGwqE/4+al/GF6P3Tgr33a+2Cw+mMQLOiSJUJynJ
hJduHNqv1UQJXeGk7sMIs9hx0MABTCC1v1Yk3wzPKd9g3k93gRNE26a12s/iyEgGoNILB+6U94e6
1/UnPapeO/Ku24BcwK4WxK+tp2nPAnG0SWonOiD6SxEkZFZLxL70b6Pys9KV6R8ApVz9qBd/DD0n
2hllZOzcxlcf2gBub4jH5n/AD0GgpXyvAzcFd9Po94GDbHXTO0jOAnXIiyY+eoJBWjb+NKsnsD/Z
ZhLQipvt2nMhmXZbvlBXjyUCQ42P2DFMjM7vdfhsbIRQkVerynw8BLNDavHvrhzLRjfN8aBSRvK/
g9RWUTl2DobxYMUVqwBgDMEIQZWgAjIzIq2/BHVkPZT12N/H3tfYNJBVT7MwPwWT/yh9jtdaD2HZ
q7s6B5M6UFIQLxMrNNd9YWucYYlxAMvskktzAe0b4Z4Jx2PpbrMKlr+p1LXdXHMkTTG7wz5Y48Sn
mcF/I2DZd/dNEwH7V4eLHEF4292XtkuGOU/0tbTJRvApoFWgXRAyYSlpa339U6Yp7eEaYX3Ss+BA
hmKGS7SndqsAa4F2jMA/VrrzwOl9fJeqHiIzofuQGZXzkGdWe0BTO1rIYeCM+h1qiqTwenf+2mjD
YdRBuiheMu9axTQ3bDrUzwAQoT9V9s2oPJB56h9Gp0oOrqV7i8D/H8LOq0luHGvTf+WLuV7GkqDf
2NmL9K4ys3yVbhhSq5ree/76fYjsUUmaiZ6+YBMHAFOVhgTOeY3/p1HE85Jv9rA2H62StUlD3Wwx
oKD8LOIoWdVeWfP6CUYAoATv7JoFi21DWVfTyjm2gVpTsc27izfbFSAROz62LSjB0VDSN9/Httm2
EaqzLNQF4HnfF14df8PFz190qYGxR4+kWuzUAjOICGiG3aVPyMXihdVG9n1L4m89DsAPoY1rm6as
YWMAPNhZmdCPHYvevd/xNjrqfI9QrWZnTH18B/2bW5E1xBesFnkssgu4H2czk9IvpkfszVTSIxiy
DbZjor0yaG/4J8QwDvlR2wjZNoFdfjfUcV9kswi/Z8IYbicsDtJgXFidZj9PFva4YVuxqfYrGNIi
Xrm1X72BQMIZQs8RH9bt6q1IFuyF/LdRtfITUiLJUo5KbDjfeuJgOzJPQvJl5SQZsqii7s5m7VX8
pq0KK9RSeXECF1KkS3YiF92j6StLdTwF5rlLihDPmiE7CCyU/tCL7LupmtG7qgFfDCMHX1nNou6a
JBNAWQupi9SvztKuRyDab1tOWegLta+7izPTyCSTVjJuwWJ2yOF3D85Mx5WhPvZRZ0k6cXCdpHic
4C4eMJnuFmUVd7sBTNwGeyT1EjdhiH6FdpYtkLIAU+YDyoXNNkafmCekb0TrUu/FQilS6wE5FrEY
B8v70rXlBRcIx1/wqLVmQVte9S7MYpgjZRZuMj3nSdnrsQI4KsHTVUQ2xIzGviNNpU8rH8IV68T2
dGuWnSc2jYkgk0NZmo8hijZOrKnqQY1rfLaQGV0kwivv5CGdizcV7/xwC8bZDvUa4yQ71dRAfYQc
2bo0MfNIHFAhjeFH50RPN5aC9P0IDoyfcW5co87Vr0HelWcIhqi6/itUz2cNCpPeMNrHz/gQK8bS
qrtio4Wxj040hp272+W4I4LdGc3bpeSFsRxtT3XV/6nVE9r6Q5B/pOe6d5oPJTbbheGU46NTTS5/
qdEf2Nm6q77Jv7ECsHDRoITcqVlAJQyKnWx+dtyaFK9it87ufosPRquuInS1V3LY5yHPSWEY2VVG
DCctnNUwau1SGG62HryDKvzuQR4Ch7fWE526l02UyjUUf1HiGeruQeFb+IDMZbb1HQd3+XmWjKGm
CXtdi9yDHNc3EF/iydvcJszDchFkm3ryxpWc1VdG91BV6guWpPlJhgYHr9mujs5yEti9HLeRYFdQ
oThrPYm4UcO5Uq96krHI8nP3FO+Kn/obw9L9A2ll7UGbkHeVIwa7/kZ2S32sVafaV2bdb7wGr2A1
j/Z1Xpg6Ji/CO5cNfP/WNU+okiDhipfAyjRmkSqsCVfIwFZ78pbOm8XDJSxs4yUItejUg0FbFp7l
vOlBza1QrSJ22bn5YnrYn6ROsGxyEPOa5sT7OtW1E/i0cBtFUX/Jm6ZYozaqPpCtt5ZGXUcvZRlq
6Muk6NJb4xcFQ4g/6i7aF7Gu82xzxm3oTR68Eg5twM3ZzUbB7oZsvOUhrJ+M756ZOMtmcqdjGXf2
c5hY66CYiKO/stUmdFPNTB/eM0FWukPW1SMTgQu5Tglknj7mwMKCYigubTFV917Qf5XTC0dYq9RE
ll1QvY7D9I5ks753XaDmbTF0Z922s3WA2+6TWWomFNYs/FpbuEfLLU/V78Out/5E5ODZtOL8Pczz
cqnWmnjIhtHfyCv2bD1uV7TRbT0raY/51GDlT+UwmED7tfCrGXR3IhZsorhiBqriu0bFa/xj9p7R
ReC8W6HO59Fb+klPA+Mx6IFh9In93utAWRTUB/YGKtKPqp+wi0SgYCrUDEOv7Iai8zOjPXLnaJcS
RQeqtV2O2TfPKUMMqDxnWWmV2Pkuzb5LEEvqe1yTydeAoW6MbahgES57h5gdWgAkeyl79RJSuw21
EG8/86i4wlmhWex/S4I1D3/tW9lqDaZdqXoywzq5jIqRzVS14WlGmBW52Fe1NT6z1y8OvoiCtQSW
/RoP57gEov0aL1gv/Ke4HK8MRUVFMjV3ahL5m9TVAizo9eg56HRl28boH9heFD/3QikOlsD8Uvbm
WqKw7xh5Is29ritwUx+Su0mbizhN/U3CPQylSw59j0zBJ/pDxqh3Uo7/gf5QBiM5yJgEiMiO2qQu
UAMOtXWEjl0c2u6cSaeMrETivXS4s9fCwvKkeG9wvH6pZgF9koAonM1Dkw8z3rQ5qEaZKTDG1jjL
MzGfIeh/GZQpOcjQZzzPrGbb/5glOyiI/zXVa8yfZolg+l5NtbETmhZd2jS2Vzl0n5VZoLIuY/Lg
Q23YicLF1QoSz6WuupYFLtw/eF7Gspvijr/wxxTcwbZu2TrH2zh5Lc+DNNnMxJWfgorqWSt7Au/Q
mnWorDojr3YVQreLxK0DDDfnV4h5BXlteZ3b7PkVjKKzV6mnkXfSW/femjSYdtpQfXf1jyKPhm9m
kelL3ob0QmnZPAQYhG0EdruXQItNPNJqe62kLjtLrcteLLWDnVOKdjfMzcyskF6OneogexFz6IAy
Bf1pVMPsxWzTL27UW2c43dmLEbGV51d1aAK+NmrCq9aTWryD4UPeKDCic6S46SPMoYuMm06eg9CA
NDzhqPRu98VqdK3sBdt341j04V/TvRSJsRAV9bNuJf9xug+o5d2a8tt0RNiNo2+7YmmnOmgMPfSW
sUu2J9ZH9gJOG73W7ZuLqNFzU9XK1U8opKdO9NrqgXMgxdPgaVPErwO71o1q16Cl+EwWrmLVWzF6
OMzpVXAeGtzZB/Shd/WIRZLij92qCQrzZQqtP4sEd4oyuYeazBJ7JmHA11hEVn52dGM4Sadd6cc7
h/i+Y8dh/sui90eoKvEs7NPIA8JatfsqKR8i1KnVLZyA5qcm3jHtHquoh7JV83MQVzAMPTdd6YaB
AuJ8SNP2S4Jcyn7sSowDxyZKLxqK48vIttuNbMpx6tyRjoIiYqVntwtUQ7Vy9QQUXqePT4NHFiHS
6zccCEsq5KO5Ao00JxQQ3EaTO7kbeKi9mE2yiM24eTN0Sz14g6Ms5SzfF+0yNbGJlr3q24i83xuJ
lvCUJjipwfFuWL1H6WqsveJQh6q1Iq0ZbLqEJzgaA50Fj5EdmG3cTnOEumsAuSfwQ2RJOqr/cVCn
e32WyVmx9nYWTV/xfEejbEn2MXp2mhhkFl6pH2kNUs+zvkfAEEgb29OjnmFDOwyGfzRM+GxIRYRr
xYZzb1Y5fkUT6Waq6egjmt967sKUBn2kLbFN2A5eYe/hblvnOnTLlTsm4q0S5kW+kBEGuxguJNZw
PEgLdQJqkHvRRZ5ZdfldUQKbQuAv8bJqXAzscRdPSX3uBoUNZ6ea3amz6v4kz9os+uvM7k3lqIZA
xRnwGf5tKO7o/a237WZdFasgMRlTNovbIN25WFndymY9H9BdKaI32VnMcJE8XIyJkzzJ4petGF9Z
KmV3sgv/gGwl8LfYyk6WIMntWmXoKod0oJwcxMK/YmJnrjBqAtoUwmaXMW8+I+++VlRBuRiXwlu8
9ES966jeLuSIzwlJiLSUaw8lKM1/XSRM+ac4ISI/88vIuJwVd46xcmPsyGXHT1fnBY1LGKnFPVuJ
9rnOnLtw7ECCzC1HS58VNXTPsmXX+XcvnTU5xrR7tnF0x2uymE7m3CzAMy9Kw+mBTjBTRbRmKXy3
O7T11D3HXTAuU3zy9nIuGW+sJSNj2sm5g8oNe+wDY3v7N2gojHgdrglyrkORa9PqarKRvX3smUAf
Z3+9EgvOKrWwUOz64sWzot2kCvuLZSjWKgH8AHkoKJ7gD15vcVQ5VjH7+ZM6ZM2DY4ivMi6vE441
6pxuM12tDO5110zOl6E1NO62TXUJwtg9W8K0SENoaAg26bCqB2wlSyfor7Aw+6sy0/MrHpOT6gI5
+xE3hRmsKFyarNAYITt8U8OsIkOBZQ75haq4CLuOlwyzkqOMpUYcLbhjmqty30SAvzVW8evSFeM+
prD51OfTfVP1+AQ15AJHu+6eLBsyIg4Bp35u3UIBaiYVmrOyFcFXw8s86Y+yOXpRtvaTYNx4MRhE
p22tTSaZO2rgtYtiPsU8fmNUXTAvYYi1M7tHA9dbrJooAIQz43C1Kd6m7nTIClt5b7ilmikrcrbW
O0RG+XaBiHxvUneHiVr+zEOiPqIQOzvsEkcj6I8R1xtVezT7LA9W4zUoS+0Yssw+6vBknJYMueCm
vTD7oXrIlMzdBWM0bIcoGZ9SMfxB6t/6I7K4j6CX8JoXRrJxQF4cSKaHVyRwkZOxYusPJ3uw1KH9
1ggsfm3PSs6uBiigrkG9KnZqHNFGqBce6x5uczTlwYt74zgnZoD7z8GfTl0Z1dsy3VAfRvNx7m9M
LV6681aT5f0SQwLvRP7acFa9rYarUFHsVZs29hkH75Y9T8SvJSjKXafrNvgaOnyzBjDamQMkRW7W
OxmkouXcus0ggGziWt1iQKlr1Wronai6NT3gnWtuZ2MpLLzGJuVuPHxg7lJh0xBND77LhhORlbNs
yQlUD9XVMG9VVaVoUxa27bJM6uoqh3g8w/ZTrlkLHTXgB3M++ALxDT+L3b1s6p2fnAN1B+P5CuWe
tH71YqK+4C8gzj+o/JPfAz+OsUsK80cV7spaTbEYKFBl2dveFOzZLfnnxA3xQyL38hj4pbLgh998
6crkrysKaiD/umKNbtbWnTJ1jVWo2BlajKZFVXlvCDF/VJZeXQOYBNg9ui8yPOoq6ZV0crfOPKqw
9a0pQu2J3faE6bsw+ayJd+jjrgaw3Aecqeq3LF3J/4fJqR8snS0vdDo7L+BiJ8PPTdwtlQVFKGuZ
jhNGS71RnSIFwulmnE+72QpIHmqttPEOYUyBAEqzkMHPMTrKvVuzSNVlmJF2lM7Amhh3WUOhKuI3
uTDBaD6PdiKoA03wgP3cX/dV47w01vwNyl8xFnPPfh/+eWsB2tzVrPZWgdHmr2OZNtxavWzve0q4
cjyv2ygluGvh4tSVdjypvL7b8pXN3zJET9o5cWtAgVnFRYz9J0K096ZvxwuszaavLUhSnmBpci/i
OKF86sNW/CHVKM+k4OJNlfHWw0abVa63+RzXRX26DK1UX2Z48/Vt1l/H+ZCUDnl0v/hoUzRAZEvG
dT+ERVqOrEXRX74Nc5OqvBTmmxz1GW5GFjimyNPdZ0dZkMCKbACM8mry9Wq108C76ln8tej9tcGt
4ZzUAz5X7Rg+ZGB5lsIChTpWABj6IC+/aFrzgull+JHpVENFy13X1bZZqxVsAQ3/IJwaUynF/NDH
QH9zyzEgg5MOT6KPh1VWlMa1QwJmI+qovmsFjBLRGzOhs+9Wn3j5LhjapVO4UPQomFFh6YP6TnbX
8EFxhuk/ajaI25J0MFI8eYxNXH4/tRY+OhowrkwpyL3HAvM3jCb5tMPm0ILHe4OZJ4dH5Fn2cVcH
y6ru8x13KWQX68hYBfMNVx6aJiqCWzs2q6xa6DVM8n/8z//+f//3j+H/+B/5lVSKn2f/k7XpNQ+z
pv7nPyznH/9T3ML77//8h2FrrDapD7u66grb1AyV/j++PoSADv/5D+1/OayMew9H22+JxupmyLg/
yYPpIK0olHrv59Vwp5i60a+0XBvutDw6127W7D/HyrhaiGe+qOTuHY/PxSxViGeD/YQnSrKjgJys
ZLPVTHGsMN/hLacXZIJ30b3oJFt97dlP0N7BG916dVaWSF5eZEcuBqhVZY6umYNQl9El67bRizff
CZ29MyXNSjbRGsyWlZNGp8Eoird2BaI6fYt1ikHJpCVLOUiNu27lkgrdG1n4nDnZeWqG6qoZXrFz
/bxbaHoOfVwGs9KBrhZ4J9kipVpdK00Z11ntxiunTKtrbndf//5zke/775+Lg8yn4xiacGxb/Pq5
jAVqKKRmm28Nyjlg6vL7Yqy6+17Jn6UpvJ6BKcom09pIi/moU1/kKHYTCZtpdgS+ln0UM2dGHsxO
a/H0iT+A5lX3fOTEo7g9/BhlzpmSHyHVtwxUedV2WfjR8JKgWzF5lAtkC2wwZJTwJWiS9iGbHMi8
jPEVrz5HpkFW5Pr3b4Zl/9uX1NYcIVzd0YTm6Or8Jf7pSyoAPU4dW8VvU1U3G81o043B2nBPGjN5
jvr84hiR+jVzUgosrRmSzw6iS+AmykJ2FI7xjLau9wjdODp0qTuu46HEZq9qHjEfxbJySoKHromS
/a0ZzKUDWT9QSchuWyXCeCZIWjiYP3pkjWFEzz3usSr7rDjIM6Ho9t3nXDnr86I/DWa+fF054jPu
DcBZkQ7k+w6U41hko3+0YZrnt3agY2PJu7WVvdY85HMcAnnBbYYrZ3x2J1GaWUtM5/3/chcRYr5N
/Pp1dXVb001hz5tnR7d+/YRqVavRM4fc3SlhuelT1cU9CP0fx4VQSZqBfSnWaOfIq7pT0biQ9Lu8
ebNrER71pMvuQzPK7rUE98+kd429jN0OHcwPPygwJJ3HyRjitim5i67dymY7Wtl9XwiHJGrSbEb5
4p5XUNTNy24NJcRDBgOacmzoWbMYKgVdZj3mtARRT4rUqZexrRUnNyngwfx02iA4vIsm7+qpNWj3
KOMd7xNzx2/TOk1DGW+HXg8veZSINbDR/j7iF7HCiDF+8jtSVOzSvRel6KGYDZPyngTBN0UFfK4I
54Te9PQEF+uhMrRmNwGMIs3ZxldBrvMqz+DKfOcCKDP+COUNIodRk74Y7jQ4twlF6cPMTMGFfs5v
OmiFHmm4UOHXmM+Cb5OVl/FX0ioQk21Elny1tJeG2ePzK0xov/NZbE9ItcvTegrdW1A2AZobh+ZP
M6b26y/BasdzOjBZu00AhFke/HhnOKOyp7gZo2Ct1PpScwIsACDRn5DA906J0nRH8s0Q4GnJuOVX
rKF/OgXUvEaNfTp8jsldFm0r2baE9S0y/Hrr5c0+VIvgOVDbYmWSez/lk+GcXerDS31OdrfpbCiZ
mG88YvIN1UNjjyE39VGvpV5ZWeMNpi+R+YPnY9HnQOWcgfxj55JnrYEbyU7At9Glr+D7m95ULI0q
HRejGmF/NQ/WG5cyaxZ+AePdnCa3V8+gJf86ZBkGNOx17S371Eks6i5Vz5EGLA/Z9o0cZ2kf6tgE
F7uJnbsxw5p98Kzgi9vD+ohHk+1GV5tXe0DHzc318EvV5RCPPCcBH2Moj5SZzkbnec/kZLqFGx2o
EY1nxatUf93hHUlZExiZWxYXXYE3gCQt1tnpVB5lLAPLidalVlzIVDz3BdoRFTtQf80Wj8QO2M7d
iEixvy5MFm1KBi5CzpNT5JkbRBBpEv6az2tNDoLwCT+WdRIkvLER2LK1MXnByma5vNYawZMb1fgz
LIf8aHqVdaltYV3GCDTd3z85DP33+5KuC1UzXE3VDQ0Gt/HrfWmovLTxe9v8OnjeWp99FLT5QOat
ZdvPmYm4nQc27V/B0hmCVUV5/KeYHN2CDjvGuWKgNjLPlm15FgzIyqtTSvFp0pEWbNoN2e+ELaQV
n6uA2548dEMW4Zchz5FVUFWEeBgl237lwiryu6OcI+O3IUCIntGz8lHUqTV1kZsZfDYdo+u/f5/k
cuKX+7du2brrmJbjasJw5DLxpyesWUa4GytW8VUxomxpkxXa5mWBtyhApvfORMEOXbuX3HHaI/lk
9AvmuBOhlKgW5nRJJsW7+qbxvS+sEZ9a9i8sJ+qDKQb1NSqLhYwHnh7uyIYWG9nUMixCQXA8kbXT
T0YwVLfLllrBgrxR0/NkBukmEVqP8UISboTjO9x7Y/u1R94onkGxv8VTf2kUbf7FH2Nn3WMMtE/Q
XXwN1fwGMI7QKr3FcTNvXxPyyRLo+9v4jLgEDLuhEqHjcAwrJ3+c65KrIguNjWwqY5NfYKXuYvJd
BcLLAoZ30OX7qM2LRwyyqbA09cc4Ktr67z8t59/WQzxrbQphJp+XKShj/Pqtrspad6hiBl+7oMUJ
WstfJ6v27qO0tM99XvWLxmz796ENwA/4rgVb2dGe0cjZYIndv5vdkGydVoRb00ibdR2AdNHBlxy1
+eBQWTvKpjyTscAU1Gps+xCJOLuy3kHSReVnU+KFfEUsELvYgZtLX6rFydPG/lRglvHcjOYlqKLp
gihR/uwK84N6R3MnW8GcpGyKoD7KZtqG/bJy7X5fzTNLn62aP+n2VvaG4MbXelrVG98V6SGYIWdg
INtTN/OJrFk7vl02dV+fQO0BtZQR2fc5quwFMuIOu4WsRmmqjfrv3PStub6XCov6GLnNB55jxS6O
apIpiUoKI1YZqsfdPLRu/J3tQc6s3dG+s5Fymxamkdt3eWWcq9wc9+XcIXtlXGss+7988PKD/fln
KshRmppq66rBZk37fSHcI0Xd9a6vfxmFX61yqwBRayr97RDzhUeNxH3Jq8jasKWI7qzSse7TCeFd
G4FF2aIOnlzMzgAOyhZ4NpXq1rlnhIusBlcz9kiZyQNaUdnZsbn3+42hsBjFc9xBdYpUy3DuWBLv
//5L/W+3amHqKl9nXYUJq+u69tsSMjbM0tG1SPtia95rDan5ruEu89Nh6FHng++osZCb7EWKuPQd
qJF+ZWSeey1TkW9itvcYKaFBama5dyid0DqoQGh2XTJNd143VJsCa+Yr9LN+0etjcyxCjVy8UdQ7
QNeghJJp7XiptzfA7x3kWaFG3e0s+3H2n3o/Y5/jKKzF/+WR9m8/fmG6lnA0w9FNd968//ZIYwE3
sWcfqy9Rmn5k2YX0vHc3RJF1Dmcsj8TnmCKNVygemavPmDyLW0ecNAy2bhNKNGoW8jSaZhCxXo4b
eQE5WHagZDNnP7zjSNF6/Avq3aEwUAZjgNaK09/d4N/yVB3qWappTNY9OVBwBxBGBYAeuGGivthS
x2SO2WGr3d2GgPq6NfV5iI/mygKt2REZ2Dq7VnX6JBzTOEizIZyIs6uvms3OREQXAhZNeZBj8zS+
jU3B+zsLswzana8Mmz4SNXRfp9UW7VDegZR3vgRqgj29AxiPDInNJtZ8Mxrf/WL1drOEuYC6iNY7
1ypBjFXMHYgNkQ7Og+wCssa/FJOH6ObckY2s8RpvxAzcDPK7dlDn9BAd0VS8GgAi//5nYsvfwS/3
AIs1jQuw1bYdQIj675kBJCsTDS3bL9YAcrysQ5JfuAusI6W3X0rD61dmXVu7YG4qPRhuVW+yO9nL
oxv3XrLCY2GaTxlLTBkeLbBTPNy+oQZqv7Qa+A8nN9Sl7HQFNiwePxUOc6+T3wd9/4Q7UXk2S9O+
M/1QLFuUlb8Bc4dRpY9vU12A+sM1ZZ+FfvFUKdWrHNApWb2w2rG5R+4xPgb+lKwTb1C+NuFCDshF
5q4KNxiPXpG5+MR7PPrnS+On98Q+wHpiFaPvBl3BjUwSL53UIu3n93y+yBxtVS2q78f5AP3nr1iV
GdW9PCCV8nNMDv6cq0RdfRv3GRMRSkmsKX651u/XL21QQWwnBdXzR9tWzwGckPdEx14oLodsn9eK
/dZH6MbX9nvXwKFLOrVCrcmz3u0SO3AoiyzgO3AlGIwgckYceiXUhDqzrl02oHmdQA113XLfFRT+
EApJ+JnoPnbR0P0j6HPV2B9ZePTBi5s3j44A+yLy+sWFIHA3GY3zCJxNX/cu4m4hbsSPo1912Nzh
exQhXbFk4QLCfGgvcuww4eCVVIoHa5WxvkYxrMqnZCF7b4e8WRpuNN0nbBxP5qDpW/FDKEXqnfwm
f/IpsoKR9rTFivn6GZITfpv/W/O3y7Uw+lalKayFnCtlVj6vl2I5dlALLI1yu1l3fa5fzUJrKHDw
svp8Nswx2asWrrid/f24HM3wjatSY/NmjLsl4e7y1M+9Z721jFsHuWnt5EqEvOx15tHyrBh8wCmM
i6kRTTokiIm1GChqNbqXh9xrEDPwwnQ5o2luscY0pr2dzXDheVw7H9Smhd8Si8vn1MhulbOY2mUf
jWKNutGz4bjjva1O9VLru3orm/IwZFq76Dsn3XdNMd3LmJYCD1YgPcmWjBeju8+dYrz7DLVmhH5+
G10z3WyuZvbhaZSK6wRHI1Kt4xu2Xh/UG/2rq2jGw6AF52a0hzeztHTQNKg34ZDy86g+5k4DtfI8
pgW4fBiDy2jU03KZ+GcPabMHV1WGx9qPyDZQMtz63TQ8inLUTzP/0HG7rCQ/iQcUOBeQgoztcsWB
jMLDSYsfBc8IdPnHe7bLxaM6pO3a0nqxls3RjcP7bCyXsnUbMZba0vCFsoWxTIrRJ5eAsJddbXTP
0I+h6Fj99dkOm0h7ZxpWX+9lhzwkPbDPjWvqs5ZVXy3kaNnT2OpdkBTlg+Yinl02Zn8X24529loA
SYBIy28JAmQpso6veZpm2ww9xZ2p5sUz1l/3csCXUPj2IbBrJUSNDl6H2xh3g+MM5J7G4QIFNj1D
BljcRmisZI5KbJw+R8hhfpHhomY1IJMN1WGxXDlkEQKsyQdzmN+zpDpqPiLyQUozsRpvn2W9vkat
oURZk4SOPXjpNx0BnTK2hu8YFQEsxlLzoZt85HHSxtp5kTpy73Xs25CE35xr2X9YFJUlu+KaZem4
53mcoljx2sL0wqRvQACwzv86uHPzM1akBh/jTLTcgHBzFwG13Des+pZSOSCtbHT3VICYUZnbl0Dl
sSwVA6YxebDTUpyKnnd5KnoUn1Ft/DI5M2VJU4ZzqpLSMzATEQabVJDfy6LRyi/whkAfBW4Ol6Zt
36HmWklWfpkA+W+9eiq2spmIQzF4wMOGsdxNo1Fv5GQkIZc5PLfXXlGQd/LicS3jQR3umkgzn4tJ
7Q5Jb5greRmtss9qQrrQy3qkA1p0JxPTMmALesO7gY3xorSlQdE03mPk/kXGNR/sNvhuaWwwvMXD
MZiHi0ZRdy6GfWs5qlDNi1FblHxBQN/pVqGg2NkP76PZIAFQLmL81pZ97JjPltrai6Gpp7fGr2Pc
nsLxqxn58NYr8V2Psh1lEh8QpvJnDjcyIqFzKdmxBwvK3Js+T6uP2E/vlaHT7yc/zGBMm8M1Aza/
hDDhbeJYzNq+SuvtRtHkrPWGoF57UbKo0E+8uKaSeQtdgyFY8ZZu4sxHJT96F4HqssMqK+XO6zXl
brDRAYtFeZShz7g8U3uv549iwflbhxHoynrixbbVYOHQNcUXJwmR7TEU73nM9AREs6tc3bzw79nh
OAsdCgeVWGKW32dnUwT3lChPkar3R33QjIva+OYFv5B4lmVby5A8pABtsGkZ2gOlSDLYLUsGV9WC
5z4GcAv0JQZF0obPKHXYl7gruV/RaXnx8OjrH3kZhs+FKqqVM6Z4HrlDczfMh0JEyDtk1U71suZO
dWwO85nslMNKQy+WJiS+tYz9Nq5MBmwvrSdIO9qpEup07N20xECnjp6mgTK4D/jiI8Q3ozG8j84M
woWH9BT1Vn9a+yDGbpMg8JWbKNEWJlDpoy0QjtVgpHUIVurdTjGa662JqrxxGmvUYRb22oBv99xk
GBhUBT+TyEyr5xKi4BpjsGDr+Fb5nOnIWXJXt3GLoSlKAyNRJ0f0cm6Gtm3vArSkl7LptF15YIEZ
3ZooKrpHeIngj+bB6WSpd6LwvyfiyYsn9StQ8D8iIJrvQ116C78y7aekEvUqd6zgHvZfvon6Qb0b
lHIgyT+qh2TkQ0qsAokV/HyWliraKwzbeKfy397SxuYMKc9c+dWoscnuvmta0P/JT0OpkuTPiJXd
IsYa4aUMx2BdFUCE/3Qyka5iK+EXoEaWe+pLscNmkR9AYVgvWZnph8Ibx+vcKpuCd8oPsmdQwMlC
0fQJEVM1fbZ9A0i0r1QH2etqGZqL6NoDiadXdEOPyp07bWSTqnG07UnoracxS5/RozIWaavEJzev
g4sQ2p/cDLvXMEjzXQHPZm0hTPnq565G2q9QUWWh1+2Ckwia/KHJuIOYPsI2c9gujeoIm1neULvX
Br3bdTHU6lb28mVB5T6pEvBZXLLvVxUwpRcDGb2L3Rs/vS6kwHQt5+jtsBHYM1pqVz/gOJYDTS6x
7Iqt8OwjtbhyqrR+RS79FWYS38+oX1Lxdr85kwdQa55kwj3ZDoGJVfg8KXBAaunYGr9OQXKbZDn9
0qkK55vfpwhU2FH94M+vlIrg51cCBFe/ZpX/aim+8pGW3U+vBKt3NynWgnupCUp0LsbLEr08VGmz
+S+bvDnXkcti/a0qTxlNGOr/5+y8duTWsmz7K43zzrr0BujqB5LhXToplXohZFLc9N5+/R2kVKVW
qqBzcQEhQBeMVBhy77XmHNOkcIYA6fc6T5cHpZBk/BRWLDTAn11yUutcfZ+p8cscxs0N8J/6XmgJ
Ctamfhorhj7DFPjrQXixiTVGav39KaKdjrGOqmhdXQSTOyh0Gh8cp7BHafBhk2j79YwgIlFZlAlN
umXvFMW3hAiaO4VZ+ZHqT3QtiiDfi5ScBUZrgD+MOTqHTlq4ImZKWUQj7tJsJBkrNZ/WI8LxGeZb
/7juF8SO8NrtdV2LFG5F2SSnx8kR7+3GMQGmaMzGZXMX1Jq0CAntM95S7EHLaiPl8T5J4hi9EatO
Wo3gNR1rv67qrYkztGzVk7CnRy7E71XbzB+spM8fEqYcKDHpZPQlvwUvjPnxRnl2WveiGOkuf/4E
Fe1t52HphDqObFCrMXEJGW/KWbHF1aRq7IEZ3jjtKBDOGt3bmQtjkAHHagnTji+dIesns875UvF/
xWgX0Gg2J+MuyD+rsh0/lHWRPFSEWB/sxGhpI8YYyx1YojJg4l0jR9JmKsr+g9xzY+4yrb2FjQ1t
pZwPqaT2H+Z+mPezgYxTAIf7UGmQN2ZKYFdTJyEHffj3p2MPaQ92w09nWM5WdjhkHdusLgPxJO8n
5Nnr05tyLo4lXXQCuDisWuQUuZ7V5wz16bP94zUdp0lOtpPr3npUaAD0U7g6ntZzwESiqTn5kh2P
3kgl8E6FMHdXEr4Qcnm7/tzkGGhitBFo27ptfQiI4tnq0HW/PxWcs3LWK/NZJkT3HJKvuC+0DN7b
svRz239a+vNxVuz8OJ/z76U3Z0kix9ghnabXKt83vRTsYhFFHhO0eZmlzfdKJtKt0fWF/3NbqHSz
33eKtlmftu7odbXy9Mzqdz+3WYYNMG1Sq60xzF/RgYPHbBSDX14oHwyNMtZsDJCqm8h+gP9eeGYu
uhe1N57QjwlEONKGDRiYZLu6alXffPzz9/u3hr+mMUegrWbiQqdsu+7/Xw2j3GSSE6mteAFUEyVH
09o3Wv6Ewat9Ne1uZ0yN8lEObcMTqqXdKpj6h1rM5g6zf3EuoN+7BcJBF4UVX/LlQQLr75sJStB1
VW3a65//ZO1t10SzHMPSKG6amq3buvGmcGYqchgJulIf52n0Y2dukIjwoKclmc+W1e6ZJifuIAc/
tsmjRcQ3eXaumun9i5U3J6x9yM0VLFa0ETBPZdnwEqLXdzMjky8DzLBHacpuZiYPL2XNB6QSKbPP
hI9tugxz9TK1NaXNUSdfu0i5yZuOrRCbyJ51aX1YD0SpMJBbFRV/I9XQ7DcXJv7jtmUCUTYtna4o
fcZfm0e46FFi5Ev8gMkF00ir4kx/JlyCvFm0lodMDYtzUOI5p4B9eLN9XV2P+Hnsui01ClitqU7W
33KSN8f9XP353MLBuIOrKYYJqw8PGnDzkzCcF4wD1EAafSKgwQqNra037F0OwQnqjTjn79ZNqLXG
A1fSGTYtO9eTDDIxTo0d6XtwdOODXFYDMI07Iy44pdTz3QzrDmrL8oT1JFJQCRf5RHhaT4LDbLom
RMetO42mSzZBOehro+SUUiNkyImMIVke1qW20QsXzHK3ebMjz2C1u+uBJj8VT1UAydZdaYHTS2ZP
aFH/ZKXmdOUNeeiyHrrX8lCNLzimksfv+01KowySm/O6DxGLmuftuUjJvDGrFpZrKBQyGzT5nCrV
j6V12/qQLHvfHLxuW/c2rW4djBA6zTCH5Ul2OooPU3pvKGVJXfxfD+vO2QZ4vy30qTyt6z93yzFI
Y5oGI01ah7xdaZa22nLnVZYHGf1KrHTZ1V7uw8hoksvc5rfh+20YkfyWsNYOncKyd0nzAcGZ00lE
VbGepK8y+d7otuu+9agom+sD1NWJgcpyL/9Pr6r00yEK9B+vGmej7NmjgWQjm2cIugQ0piD3XhoU
P7jSSueGcdO+rauDOkkv6kAVXwPAcO5HNb9lefuJfGHtClVev65LZqAzAyQlw6xKnWnijAhn3REz
zydGoqk26+rPh/UZNVzXn5tkmg9upyRgUtpBuiAEAsam5vZWyKZ0Wbf9fBBmKLywjNIj1ePkBMOL
BMBlaX1opGAq3HWRrlW6hY16izuRnuMwh4Bll/nG5mPw67isNxmYDagS8KApco0Y37pvYVXAzxj6
/LFpqVsPkypvvq82XXfvEBukanpQeEZeU3qpyp48Og4WztBd83g+U/xJLyE9PLCnhu0Gra49j6Nq
bjqjmXfrakE4oKvPU3KrRBO+rxmxKE6qP6fz1GNY/uVZZn+XYZJhuNnG1AXU5jO/5uOEuO85MIt6
VwxMf4pClBAto4f1AEhvk2uJwLwbI6c/GWUBQnh0ys+oQZcT2KVk+znCqRNgIfWum/TZXXcgFbun
UtK+64OwhC4DUDbJUa9HtnpcDzAqmNQSRZfeJk+19JIs0PunwWHSGsBoY+ZcbxcTzqfRB5yIyCrB
wMaQWdsHkaq/1xukWcvu2E5Qc5vMV7KhNje2MMbjIi7G9wV6ThLSqVqJc6Ps5xbwrNWYEZbJQTRl
hi/XaU9jEf4wbKhj/5V+QnlPBtp0rauK9hQSzJdGnzdK1Eo3eAvTw+RQVyrRkO6TXB0fVCiL951+
XvetW2rFKlEnCdNbV6ld3Ou6bh7JVBSHJtK0bSIrxYcpb7bre2GOXe+Jdm6uWVrRwpsM4/vbC4jZ
z/Mif1E0ftSk8siHUYzVo0Hg0/rMXElAoJUGnoQGoZKkh87GGSfxEa/G9w9CDYDsDTaMTo2sjpuc
Vrln1oARpB7kZa7DNm0qfHKYWyvn+8K0LpAk9H3h37sm+f/nmN9fgvPkTVcvw4KfLyGFqvE3t2X1
97syyVSajMhVtzTTeXtXNoywdTKzG9/p+mzfkrS7Ed9RvSgd+Zg9jJbdupqD7TBrlYJZTWfQGzpK
kNPgB0Uo9Qlvj1V6OUA8TIJSjCT+X0uSbjmMMqZ4ty5931uZf9OaBFPy67R1GVnRljQtAnKREGlv
5zzMHZqqREP9pNcD4E2ou3KtKXtLB8a5Lv3c5vyHbetxTnEjNdSdpIyuFMyY9BBRnD72c0XlMXWC
Y6+WhymfY22njIG1nTruPN/XSafZwjOGiTKmL33Xpr7W1NaxcgCKGs1jbEkpozIzP0Qiyrg8sxpP
/VfSF5U7rEwapr/o63oUFYBso9kkma2rdfBkIWl5LpFVbvvGrs1rOuYVrLmofFY7xh+NaMl/XFaj
svBDLaifwmzW7/n9MeZbBDqTRfJS4ZC4KZjp2UmQ7gQkp9tAl/dsBeN2XZuSzrmtS3Vny1DGyNNL
LPDT7rpRMrMXCFrB4efB6/OpUm3l5anfj12fm3bcjdeN/UjqeBRquGQ1JdiFkVwxVhnKZ0rAFkqA
Mj2u/5PYcR7oXOoUb6P+Xd/mVHj5H5nkFXh4ykeIW7llvJRZ9EnEc/YlmuMXvS50hv1jwBfURgFK
OOTTckDEfeJdZFRc6gYHydwyXPq+uI6h1Cnhk1WmrvF0jT/i58CqVroy8H4OpSCUkrmAO243d3q2
taO5OjAet59oE99rWqR9Ko0ggZgYaldNE+U1rBpuQsuOTszXkh/WO0fOw4MV1f22GrjgNPGXdT+t
Z7GZUyLp9VZeshmCYaMx/L+mKeOKQXHKT6oTP+Py6sH6qcaRRq7kr9t5172YeOAPC0t1N3RWs7NK
R/oggNesB6TkR23UQauP8NXjpzyiQLOcUA712rOn2b7gHtZuTdnTkll2dAENX0hW0r0aNMFpzrLK
NzPDuYsHHC5wSd83ddGALyvDdwZzgzJUpufessrzVOvwk6Z8esbmEW3bSMtR5LM3KgGrSkQ/Xde9
NZ4nS8+foSyN15rYBKYkHJVE87ybQgkYUhfNz23cJZ5M/M1pfZLlhJsOdNuT1AzSnZWTJLu+ML6X
g+WI3l+fROhi6reBbR5AmjWXOobNMk8zwo5mmTVFsfbu5yo5UT9WqzKoT5SW/vfqujeqKTmsz22X
dKWoCinpZvQeHZ3GvyGCYxT2xo9Fbn39kk9dBUcFG7e0+W3f+gwpMDZaYspoQg5JHgTGh2psapAd
AOcQqlKyT2jQ9Kp5SIsFTReUMrlSVnwqp8B4TGb74fv21DGpuqEkttsxuGc0/bpubxiSeFkDEADT
UnqXtWXrikVqIk3EtWTC1m/mXA1XdLLkQcRgdfsOYQ1w3o2Vt9bx+yJ5NdZxXQ9oxuyI3YSRw00W
GI5+yScwlk1FVM/3bVVlXiJ5lo7/S1yzbAuV+wlJe8DFguErKrc+jj7XQ/hgxUH02g/VjqTiQrhl
9jkjIDx2y+7GzNgQbpHEEC3C+bWZgptZ28Nn0ne+znWhvKizPkIFA3A3UvZ2ocSD2Q0sC6RgygwC
A5vDfUgO4Gn2NkWuZXE9aF1qtJasKNvOvHWbVGOZcSXBObL1HHQQoh38zm/r7p/Psweix4SYi00f
ZKPrgDnHa5qEG8ms9CtzXBk3q6IccifuLui2wMQZonmUBGNle677j5DibkGIWtGV/DDv++/upmgx
Na3OptXFFIaZchIzyp/F/9RORFOYWla4fT1aCNB4oNiHTaQks84JYwYimFlVTn8HQa0/hqL5oCz5
bOuDsziJuzC7EBAvndZN66GmAAoZwDn1fx5rCZIHFUPs07g2fFWdwpuatTPpVeZEMl2qX9pY7jeq
U+RP5GKpeG+18LM2IoFpGEO7fVL6CVifL8WYLAQ+RX/nRMAP1zPVofLjTMUS0KqZkrozpdq4UNoq
jEhc7GUlZRh6yYY5Bew2VNG2saQlF4E9VqrH+BDJ5/RQQlI1ids9C9l5XJZipcrOYVm3+4IEwu9L
4t/b3uwtwmbYyFj5UQfIR4faKO6bZVGYsnyUDB7W1fXB0Ozc3Hw/CLKhoRK0waF2YipeoZTRXQ96
M7W19BnJj3q09a7xVROrM7wMyGCC6gB2tezOTjVyWJcd8NBKf3A6+1iFwnlfp52XmvpIRgoWiXzo
p+26iu7rQJKc8US2T0y7GANYCn27I8+Vt5rRdxE1wUdC2yMvKxZAmaTV2zyN8jNYXrTMYHd31Rz2
94ozT54QuNfllOaDtlSYwqXW1A6RfrDz+vnnpnXJrgbdj5Y0Q5nAHyXJ7DOJ5DaTfnxzkOYMT11W
123rw1wycnHxHBIRaQPngxh0X1MA8xT6YYB0S1AK6/q8rI9NiIppXecu/q/1MKufdTmH+ZXLH2T0
w1kt59+YIALtzA3mSwgNRKKbD2iFza2wy+hkWll46eyl4SS19buuyKFfQPZ97T6naVJ8y1U0pHWt
2u8kLnsIB9L2Eg61eiysLNmlVVc9MOsE8ZFV6eeewM31WUpf3sKJqxXCvcDj0rr7c+VPNX61J9El
1B1LlSkLO4ahyXydfq15UaMUvS2XwRejWPAHsxaeMmp9eGC+qU3YfM6SefPB6MBcxwSse0l0mVSi
8ZQGW7FkKNGtU8cDSUhE/lWBxoisuEZx3Rw6x9esMtplZSEeRP6QJu2t0EL9KEuGdqRaQKBLUaZe
1HcoYHRMGcyadL+QJ6hfYypz6eB0OGhhfG67Z0WXdL+d4LdRt2t32E8oJ2s1lppWEGuhHM1FfGPJ
uKcASn9QFeBaufYhfkU5q93NxTvC6ByUPhCMVfqbJEfZ+VlWAmWX1d07yZkJKgppYOK1N/Z0UzMP
Y6V0suJHih5QvdWhuRkTSVxBjx0pgiJ9kmSLljuEVDcnp3WboUz1h4B8KlukXmAoxRarm7wdglTb
zsaXTlfzQ0+pZWNRH/cMQKZbKuCjZ9UlY2+jOwRzlO7x4qKVmdENJUbhgujF0EmGmhTxJzcFPZ7E
gOGcVe4oR/PjADQ6lkhvnAT3fOy9MEXUxNqgY5I2CO/K7aTZqpuIgdZ90la+DJCN5AdYMtKgfkoK
kH29mVebPAxyV5KqzM9CtXyIUQMiKVAvQKzVS4sXLFGijkQG4UG4GY8Ijp0TCYaAzxuMZPQMxWOC
adJLR5WSI7luiBCr+gCHz4eHSTM/bg8zHHtgDaVrjlQM4rn7ksmVdkY+8zkU2s4SjJnMqohzN+in
6kg1PGzD7Jxp+vsxNrVj2MqWnxjgexm1hF6sOC3ZkWZDj+WJWV12xsyfnSsu0pMA+trhyKjjoHwU
evlkGG12NCJa1YF+onx9A4tlfuDaexA24e7kjtsivxSaGT/XUrpTrGEg1CpqvIJ25L2OmK6vdTcV
FuqHUhAAR4IeTtnY7fu+vXTmcUYGsVlonltCfS9das8XUSBQkSy64ljYzmVAyqyMc21rjbpxLKv4
fZEFwyWYKMomMDNspQ723aTe28xHXS7J9gFsKVBodXxU4rq7rg+qBTlxrHIi+ESN6KqStZM2NUjl
NOtc0o29DShR/MkU4PstYmgR23pDMLutfAkr23iPTdO1hThVVLGPUiaNh8npXzL84xddHdFGa3yM
GgJXT9UIFmZGj7gR/aTf1wASgtlWdyMjWT9TLS+StC/yUG3USOX2Mo3jRc6zuxbvIun06GsxyYPH
mLTWT/KOIPRMbChYOLs0tAofiLJvjuEnU9X6v7msKb/WDLiqYQXQDMVADI5F4TfTJZU1p0jwo33N
wGsdIQCaJ/QjPqnmMRFBKXQmokMCN8el6lI8DMjhTgnYVm38gobt/fki6yi/TP7Xv4aUcICtjqPQ
+nzrJB+RnKs9X++vDmNiKBxdTZx08drbYrHQTK0/607imjHcEHu0v2lS8qVr2/HcDc58KHR7V8kW
I2iKWHtGKuMxkATypzaytoqooJzPsA27XnxAkSRfm1lck8ZSkBr00SXr1HTXkQthbNbJOMGJz1IR
Ba5axk9RVz1yTXU2YTlk5Gulxq6WtecoJXYw1mGI6WYCw2wpd8ed0/F2gcTpKlPeKGF/yLJG9YQh
994UKjXJURamlmW1Ns100wzWKcSIRApB5mYj2YRgI785bSR2RtS+qPkM6K8sHgpbd45qqByHSHqE
VBW/T/gOuYrtfM4K0HXa1MknVCL6Pg+5nBVSGu+MQK1PcbipF5Vt130zJv3GtxNPVp1upgGaaR0k
3VmV2xaFp0OEgFye2qprL2lGOLAZFp0HPTdxE9mOqFood6D8JboJEbmZzTR/+/Pnr/x2j+WbuHwf
UafrqmXZb+6xBdxOqzLC/GtuyeNdXzslYU+BPnh0GR4boTJIL6nxqsu3s6wKcW/Y8d/4Y5RfC1Dr
d9CwDIzi1NEIRXqrjYfNl1tO7eRfEeKpz8WEwpA0JauXsKi1lkQZAhs/VLVNGfDO6r1RfiNJxtoJ
xngkByVnRU6SY4LupIv6CR89d7s/v03qbz+TpVmKqIPfikYP8m3jVJGsZsQnO39VivQLMWjtGblD
Co4tC5F1glZZu7lqUl9QRuyYsoQHMSnjhhoweuGhsLeRoX6G5N9dRtJlYalM0inFhB9PuewPQ6+e
54EczT//2cqb2h5vLahuGSelrSrO0jx8o2dQEuZfCIGsr1HN70NOjE9ON6g+SX1QNYKwOuSWiaZk
bt8bYkO1+wBtXPtY2OOBex0uWIL7uGuXw1XqS5dypXNsrCl1YxuYP/R/T+FrxdjRVp6iSpE3kyj2
AJVkv23Ck2IDawjI/DObzCdwxDyM4dz4lBrt3WBTHBvaFDBJRsAmaUYLFzt9DqQx31oD+GJBc/dU
obfcVEEAuiSM+rNlTjRA6Lvi8SXDsyvixq3i6XOu0wwUWAi9RJq6zRSO1rYwbMHErej9Ju4r7IOT
sw07bSsKo77XhjbDlJ9am5Ggq22g6zG3cIfhnREOlMPmFoOYVvm1HrZeUDLSc+JPOOlEU32WdN24
VCkDMkki71axSdqs8L+7VhxNFI+CJ7xlzmHQo28dAyVsPutgc5wOMGvLfdm0yG8pU+y4xSpHoLMR
lN0vskYOLkQNre4JoipacTCX5pTO/JS4yIhIRqEfmiEcNwPML88xjfzRAWO+d/ru1YA9mDEKUJW9
goPsrmwY2t1Q7DAhkhGaHoPp7KhlshfVoLhTr0cz5YXcM6rUm8gKv9MsiRzWCvjjIDsidyn1S/dR
/iHX6fgT3aBkJwIqGUzlih8O36BzZ49NoZt7vW9mr6VmKxvKHUT4JRcI+10xt83f3KneOGi+f5V1
eBIW9WoHTt0bB1UnBw6/Syv4ataRYPjR525iSc42QbKzVeSoo0vb91fTNPqrHioEYsbhqUjxzHNt
2Y56/9gvCX1Y/Z4yPpQ//9LUX7Vf619HAR2Hj6LSvLf0N+ZORVbTOqvK+HUkTJEUDGJ6B7m453tS
EPM+DXvVInispHXilZRbt6nSuNqAOHkl75czIKt4IodDS7eaYjZbNApU+qI2uy/k3NnIs1C38zI9
yZMh4uNPtY2eGcTmFeK55ZLzN/+d3653Fs0Fw0FwoJiq9RtgRlOHeU7GIXkdou6GbFh5VBzk7jUK
Yy/gTulPXZ3etdDQ0En0nqJOONIUW/Fagwu2pJHq3TRK8XG0OxS0iaUhgoz7R2t4cgr78xRO5VNI
z//vxCLO29EMb7ym0onRNNvRuZD8OmM0lajJGiILXqUQ8M0MUnEorHdtGjNUAF+6NUd1dIUUFAc8
O7SHkMU+Qhu+s1LnmCumcVgnU72sXaRmRK+XH9SBtKyiY76jkE/hhqgrrXZoLppSHmIKhzvFDhdg
CcYaiGnOsR5m2dWCZkc00JcJpdiLltgIV9r6EmdBvaM2nDxlfU3ZjItp243Pf/7k3ijY1i+irTN5
s2VDRevqvNHLzFkHOWFM4lc7U5uNk5ghd/AA23dj32tRmZzMUTE3eKVeJ4mgqG48SlNjnLKx3uBe
AkA8iIs2yvXZyEQJ31r5YBFcf6fZ0oHEwl5q9feYfUmDxKzho16M3KpJe4+iCuyTOKyucx587OSO
a3TApAqf67sAX8+p7mCR//n/yvfnt88b/Q+DFtXmS2oq5ptrQj1kRmOHef6aGobso6QdrriBHYK2
+9A6RAwzb1mU+Ohk8oszh496K74F1ax6iawa21R3wsv6UDiUdiH3AHswUFZit4q7LrnnyhscSrt5
IYJ5PEuUe+0220RSfSVQeQRUQXkUd+NV52+70wEORXy39o4ekmmfSvrdSLvvmuQvkXXgPp2SZkmO
A1SD3NFco7Sxu8rau8rsNgE9ei3RlROh5Gj5216GtEtKWIduJsceX1rcGql77YMwFl5HaIjbhPnS
/GCKNT8YWe5OuikRapKBSsGgcwP7kJ/bhXoUZk5FhD1AcLQ0/GFGJ72XprTyaVHc0C8WV3V8ats5
2jPlDKnTm5i6s7wkZbhPPYTgqjdr7xgSIvFshtfO7E5OVZPlw80HGLhLUzG5pQyj3RlB6yYm8cTN
Fg6/adREFVf5lTG7c7LNIjrRxCrcNtGNvSKC8TjZ07cx6lS6DrlyDJZE10DNX0VXgbqgjukSGjCe
S1I6gopcyha238iVfWsw6sIiR8FDBu6zlEJ1Y6nA9b3lEj1zGvsaqFicvjf1mkzLJYFXtam5oRnC
G6OcGjE1F73/RoO+vaUMhlwwIgdYb8NOD+rkPUL/Y1BTIy6mz3YqhWeu4NV2DKF610jr3HiCHUFt
XD4ZywMOaZeE1vIcBuVnGEWvNT7wvVIYV8DO+oPedePegqY6wKW9qRGSytHIvuRdfdFNqPStHd4N
5GzdAUv1GiV7IDmi+GaF3NrNK7V96zlXZtOdaD2cclm9joaiPk6K2E12mdwNzDFhnk3tnssS9e1B
DEQICZy06PX2ZkTpHzwpY4syczYxI5MTivfpEnaUqmbbae5C8s/+ZkRv/TarsEzF0AxuhpajoDd8
cx3uSabkW6d3rybxMV4iJkZxGb4s2+m4hjICutl2xRey2apkuZduHAI8MZXQFwQz7sxo/pKNkbFL
E4DzsQF4/CNVD8sFk+UcknipUDFz4nZ+JiESMwgoPC5x4QVvhpuY+UD6S2C6qoZNOhwm21fCCXx/
NkxnufmYpPleQ/T5ACKgIEAw7y4wSIxtXCjfVmoOrpEd2SXawRjpAYEvS16ypk99rGPcRTrBNITX
GrLI2OKJUXeYB/CGhlFxGoBqJUveZ97U3WMXq4o3908ZnS+4a2O8kXMQSmLOX0cbpZE59u0uDGgo
JctXOKijax/30yUyjbt2Luvvc5j/8ws1rlkpcl8KsGKIwdo3q//zVGT8++/lOf8+5tdn/M8l+kJH
svjW/vGo3Wtx/ZS9Nm8P+uXMvPqPv87/1H76ZWWTt1E73Xev9fTw2nRp+y/63XLk/+vO/3pdz/I0
la///OvT1yzK/ahp6+hL+9ePXYsuH4Gewk3w33y95RV+7F7+C//86xI1TdHV0X940uunpv3nX5Lt
/IMaNBoP1TSg1P71X3ACl+2O8Q/LYtBnohT/67/yom4FdD75H6YCoA9ULmMRWVtenPMvuzTzH2Qh
MUjlAHBbjq3/9a//9w/q3/cP7D9TAEGG/Po7M2SH0TyDMy5ujDn5vb35nUG8iauO7shRxSlg6+F9
qeRLLotaHFOhtscpoW5iJMFuXVsfTKFsalmO9/KUlIde+WqgfaD8yINdTIzm10W5tktPbucraQ5+
oIvZjdrU3Md28bGVA0E/La/JqTN8oWWvJoFwWMjqi1w1btQ7AzQvZ/RqmXAyiMr8SEM/HFW/Nzvl
FmQVRULKvGeSS9y8xgOeO128mRRU9HY3PxIxBhV3nk9dx4QY9qxzCCTZABWcMaYr/KqhP95w/fFr
Z4m9pzB4S5INDIBjVTvzszwe82oaMLenRDzz5Dz4zCzcJE8GGKDjNgxOtyapby6d3cyns6HRp5ly
H4wdyvVuHI7qEtCBwKzfjBLdKLgA2p4cwFohvqUiiZzGz1aVsDUiWAesDcg8JYQWJde4U4g7GEPx
ifCXAmAVWJ6xlF819clplGnLbJ8WskS4XmMCxQWuIbloNLEP6FW4gfSGYwcWtJwRDRIY9cZWJzq7
J5Jsk10cxt+45z4klaoeiLnzo14nyFWz7lIBq7qcDuSWjL5skgORoC3XK9gwatfv7HnT2LPAjR5t
oo1sFdD9p+JEBA89I9imlyEwGxTfYbCJK+vOkizFzVsmyE7CEFgyEz9SSqrJCX+xNfN+JEHyNOcx
jXA8yvT0YyQyD8hFiaxSt2M1vI5OFByygHu9YrYMEmtCpwDObNIihVMMK8CuZByXje5XbSfQiQiw
WU4xbmYrAJ5HZXybtfjlCWofD0JKj/N4P9k5DdcybZn16U9OVtfHoJUOCJIuWV1K5K9YJwvMJDAm
7bWfMxAEBLmg++DjlQzpLur5Mw2FgZKyG2X+d7i/+r1Vw+R3OtraIRXzfaBje4Mn3XhzmE+HoZii
TVIr96CzLI+sFvFkS3QwqDF7akWAZZXKhHe26PZklTczScIDVUYYPsbkL9wUL7VHl4lFjjTTp0/T
+4zdcwopabEjkVEc0aN/jdL7SaSEdyXydJsHvfOEhKQBb5c/IF+RF9xrocmh3yPHl7intJpWP5hh
TMw2HgTR8juz64F33DCmh9JsPYwgXxnWZB8FgXGVcer07KhPNk7HHge6AtPMsp/CGdUfykE/iJBd
07yftw0p8+UUbQsdsIoGULeSuumwgHZUDa8h+ivCoxNtl1lQOOl9glsfKd73wncwsy7OB6q+3amP
8BpHaXktMn48VS3cdmok4jM85j3dHN5pI2GFQDBNvZupHVNBanOdX7gq5F2bxfvSUkcSa6atKBE9
wZ/OvYGWVMlYou/0meo/FOVUJBeVJp86lsVG96JIG1DMvGsbCTZDWSMbt/dqJoWPTBidS2zHV1m2
X6zepozSVT4lvXORMUbP+CJnGdrTUjU+y5D/o7nAL4wExjtHZR+D2m3oX3ExPoTRu2jAMNolNeLp
rLkPlM5vzZlsaoEIaWYSKDPu9tKOPk2QJXw3jLupn+db3zQfpF48x3pCS0Uvps3cVMWhDoAdcI7S
KD7TLmKOaabbObU3akibNczNzpUc+VMIS4vRU5BF4MdQHG2aNvsmUuDwTvkVu3JwVbHWQQcQaA1I
x3MRPyB3mWbhq/ABXNyEplfVwMXp2fQd/ntdl2K/LclWTa3h0krR3qCYtNVT5TTP5o2ci3IHqKjc
JF3zWc/QhpKc+RpV+oeOVL0D6DyBV768KZMWeWKcK1+ocrmjolG4FNP8nEsbmYrmQcSdtJ2m6dOk
TzjRy3kf9FazRzPeb2TUDFqoIYoONe5E45nyqEoMKbk5dpId1brfN2mk3tXqptYCGMRysStbQgsb
UoHUMpyuBGG083uaVlTpGpnG6mx/HabeK8D9IwnuzmKo7iorxMZapF+rPvoC4C4+BRC43IIp0lZM
zwvDb1OTR+ob9shC+3/ZO7PlNrW1XV8Rq2gHcLhp1CD3dhzbJ1ScOPR9z9XvBzzXdOauteqv/3yf
ECRZEhEwxjfe720wqTXWHy2IqaO0VsYHCftYSzK6F5UOJ7kZ0ymTp9/LXFW+kunXE5jSIekx30hn
snzKFRnP3DZnppZ7WX9sqsr4ZU7PIslfejPLHic0SI5tMGvqU4SsW54+oJGO98QKP4SGsDwLmAj9
gH0hdlhyEYS8Je3VZGUEkBPBhXM50g/OcQHPAwhREZHb13Di8zCyPfw+ZQfLLhaH4/izML6TfBU9
4rlzqrqOUQXLAdSLON8tijvb8rPW3Q8avQk8pgsnsYfan5HdOfa7gvpFwTPBjaxpPC6J9ijj1XOD
RwkDc5OdeowHDxhUOfocddx+jeKzlIA4hWhP25S4to36Xx6JI8zDSvNjMX8T8fqSYDrhiiSh6WIg
yEwH4GZV8yu5f+3hGrmriITTU++74DYHQKSDqQEKE1XfOQaYjquQyuEsVIKurSQvGo5ZF0NIvwyr
z/zMkDu/TUmP0y1zdA10qTfJIkFCjcLkerKxMJxo+xU9NiLKVJyjktNqNljhlIIQ0BRfAlETD5t1
Y4CFR+ojhgdnrA1xLCg28gb1E7SW8Mhce4tXUWDBpXFyuYoDEMCzNGiTN0d2fVWbbeMkRndq2qh0
Wcjj7VXJz4M8vmjkS5RLV2I9j5fPTLMXBpf2Myb1RbTGjdRhpGep2bGsEeqpgvG8LgEQBulBYPA9
cRm5RneRWwiTetJJP+3U1fRJerLl9DbCV/56RYUl40nQr31gwyf3Y3KIuWnWl6zm5tXV0T7hU784
ddm9MOsYh3JpQ28GAHFwVJucFnqa06+ZM2gK5uyyFd1WWFl29eCE8PsCqZ0NR66UoOxzKKz4Ax1G
UZ/buXsLVyjw7UL0aWsoH0lPnRGu5SmVGnpjZnRotIpows5CDwfV1jeKSlDZlbgO4AR5p8jY1UhG
/m3GGvWwmhnyZlXGRGcqV383oDVJebnKUgn/CGoFN35BcP3CUS4uWmrGatKEnzujXXwTSkWEa/0w
UkSyygNDkYkfLYw04PbKnUSe0FFV65lwodCFfyK8rigYwSxcDQtgLStLmAVr8hmHJKMindTsvqrV
wMhKCD8C4JkAS1zaIupQIY5l7w+b1q8b4U6zJLlJ7USlnR+i+sZisbXwphAd/VSDimUwnrg+Vb+a
5NRZBPGDelUEiOkst5gG5czkzZVBb7pRo963yCCjNDtppEhgNkQKSjFghNxK6keUaZ1fKOJNR9bt
zS08PwDicxPhxEd+gpNO+rLFfB6YczDqlyLYlMCWfsLvuVR0waNt6MxJQ5Xk7lar9TeQkhASSXtZ
7SL1isx4K8lb9PfIi17GYUgdmB73h82IM8mYcjeCQzGD2NBeB4pT1AXnnpuDpOGhdNMcN4tWLw+F
maxX05br2+WQnGsdOYopWlwdpuqh0dBkqll+wOK7eS6iLphFbWAMgTyEciS9yDJ2WD0FuwFV0F0a
r2nuJZmcp7w044ORYfSVsEzpRJNeRGneKawx3BAera9xyouUkbuok5CLsHpGniSu1zC51Yr1ey3h
A1Ipkn5RCGhTvcaCy4KZ7eSbAsMSALljFw5Uw+TsXK1q9j7jLeyCadEWn+lN57Z6QQMkrihEbuHW
dr6CJsAT9uJqA2EadLKvUZKtt11zhdFh42cdQVukXDjCHA+sObrvKxnIDrEAl8VOKArk6rGatdBX
Yq13+qm89EolrqZsnf0ua4+6yYcbmQMo+jCrwysxQWc1Nonnq2Ko45t5b0VuYaXCQ5kYRmfFpgeS
aocRY/pVS2KO9LqV1uwGkhEV6opxUbRymXWdv0Zvcb0sQQucHbKCYeHw0mLHfexUplW1H6HqdD+T
ttDvc5pCbWFDWlirs9bPBYqSUuA+XJ8iGmVmeIyj8SdieQv3+WRww61zT2j5I2q8X2SRAajRbSfV
42GM2v45NkQBfvqrk2b5MDTtfLWuKdI99aIuASxWvE+GVxvi5i1LGXm1k2uzmdxqBFWmdi3hr42W
26wvI2ftB7IAp5mz8nfk4/53zTlfMIZQBnwK1tuanjIYKlJdlRDnQz6viUfC5gChGKL82ZQnJFmt
Gp1bkZxqayAibwVOQhf7UxVbgqek6thtMDKi0P0WAWCdjNoDwSLjsGxtT0XbEZFXbcbDFQkuyGea
lXnAtOBLKMtRt7oHSU4r155t/UdBsE2VVn4CVeqXmiauGLfWVd00VLglbFiSciLWwH40ZTfzgkg6
Sm7bXs2fepEwQIOvk6eJyYQ2g9ZKaoiCXDP8tpSplfldXJW7m0ydGmo3vahjZrqGvHS3tZgeh4TW
Dcv96ChjloKniXaifdIjAO9v52l91eriDkMBHDtR/h4QQ1LPdmgqgcworFDShjqpdszJhMAn9FW6
5R6zpckt5fy5MFv9IFjcz7BgDq2x9H5pjud5rMUh0Y35OBTR5Auhfu+1JPNj0hLPUq5Ojq387KzN
7cAsfqdZc8CLNLkG2b1VWWxTZWaSA7DWncdwfLIzBfKM3q/EMjHHz5rpRdQFV6U6UYzBVkRREFJa
VtF1XXcftZCEX8U9NsbmYzLwY6ealPuZpcg0s0EAbIImIAATzDi1zy3x377NOEDvUGh0GEfl2mqd
luQXd2zsCmhccufchLyMeDbpku8tnUl3xYuXwZRElh6ufjeawSKZk7ea0DJTurSJKXVOxLFx2sYP
fAC/dTgRnxF9a210kfH0pJhjCSP7uJdKRB+NDCY1uOlxULMHfdEvqg4YPdHp8sEgeleEZC0qc1ld
cEMKTDgpULlkFueV0rhStjDz0degX/wN+sHHqvJxhbawPNa4+ef8ncr3h6oaKYhDfxVNXNtlxd0m
E/jo6C0ySTvi46m/xWLS4qF4a8yB28HkvwA1r4IWIn+HuzjGdURxT5cTN59byXpKpgxXo9AiJlMZ
7kqccYNGltSAccosnP3xOlR0NLdX9k0Nv3gocfDE/NNZpHvaDKlnS7ES7JvGaJSg2jb7QwZvhWjZ
CTeDYnN22jYxLk1MR4TqCSHSI+QEg6rNvsOxJzzv39Zth7Bvaq3pCD12vw5C7mGcGzl9sxkHd15j
s+/9p4cddmFVKXVncztAuTDkoDN/0K1VzvuD/Wn6jbOfje2H3CqlRwnC0nuB9rUf8b6njQlGzKp0
GOZQI9h7e1VKVpfLPjrn209TRMNfvw8kKp1eKyFJ+pBagei3JritmWkwxHc9gkbH7FXdWyS5Pw0t
mDsDT1Btm33PBp/73Gs5Tftf9BQAqq+2YeKJiWY/1WwfgJn0gdbRxRrlavKkAfqpu6bTEGjb+2Zs
K7ue06SHNv5vY+RVBG8F64Qb4b4BMbdzfpt/PwmPjFqzUSrcA4Y7CaP5AAUm1oXbnr1tvp4rqdZP
pZ66EDGnoEe1/7nJpbE9ZFbyRLI0cJupPESNqALQvyoYY1gNNZJST53bOvjaKLlcBxTZNWqyHlt1
OeqcqRLJWbFRJ/VSVp8WpucgR60UmNToXNC1jVm81HCGytKl8Bo+H0oIKj2bxpSjbwhhWogpyLgT
z4p4HaJoCmSFMB+kaFezVk3BuG32560Kny1w0JHunLUabtWXWwW8DOPGqB+DJrcHrues97O1eFVS
/FXbIchmI+9OdZIOgWRaqTtN0+p2Ud0HX5uc1kSQiWU+VHN5vz/P96eBbUN4WyeZLBGtC1Zp6AKy
kWNQvAn66aLUx6gykYpmtZvWMSGKqGiDr025fWmn91rOaM8rd3jQd4HSRH2QbB9I5DqpOEsuU0Nv
j1soNwTOm60bttUT7BpqVR0DVmlOPLiUbm9uWcsyy6QSzhSuT3N1iPtne6op1+2MMV3R38a56Z00
m8BFVvFTbUBnTTowE25M4Uh6VGtCTgwJIVgzBG6GhBJ/qhriRI3w1TKr+yhuSSwcjcOQKo+NZpPN
VMJ5LQ4SQq5j1aR3pPLNLKWb/jrucUktBGmN0qNuq40/F7HtCsN6XozoSktJQBuo1h07nuxDsdB3
2Jy3uY+LEZQuVfMberv0i7DpOE3lmHkli4ZTqocqWplAUovUr7T8ObJoieo9KGpeHHo4iqwvoNnq
bf5Y1ZbmRUX/m5JuOA8GVamUPSeZjiVoyni55XIuhqcbXIJig8vpDGCDRvYUxBj4GBUfa+H7CEpZ
0ayXSrdopuyQtliv5BNUXrKt5kH71WuTk2N+xTgCiTNVpVdd5rqoFmFyV+GEQcKqh7JIc4Qtfkj5
c1eYq2e0gohSLJV7FSeEQWTSoZpM3P9SI7DSVsGErhXXZtnSihuf7XK8HttqCZqK5hYegijqu4aW
7RC7nUR7u8Bcb6BYLibpe6WVT9JQrUer31aZ5XhUEHgRCuRgP1f61eto08DWTPOQBwWCi8TIhwDs
HmxDUs+morwOGrOqCWfFr8pZPUfT8xb09gSS5Qh1OmY2ZpoEI23Lzvx+jgzyR8v0AP0wdRsbQp6p
DC+jYVHuwQ3nd/pBwyZ/F+PwisuxDC05fu9huDv1SqbgMnEypGhA7D2V7/zg39U89QltOdi9uil3
Kswt1V9jMT4mtM7hDztRFN6tIYlP8wDuie/YsbcBQIAliJSYk2MLtTdDCMkIPjAHpxV2MKG4Jfs1
lGfhGWMoH7XKzI62PqGhj9r4mM/RBxI47N4pyOktbOjaeE+zHZ2QmrlrM7Cyk2vTgZt4tehpg4DW
/sYKYQuUZ4kJ01Qk3RtYwds0k1UV0dd0JxBGWiFMJXFS3S002kA5sFDXLLohS/xtxLjK6cwWoAp8
1cVl/FIod+3DqvIfz7CPpgR/XTWrP4h6UViQElkr4K/O1XStaVnqG+o4uNAhY7gOwtBv0gXyQWQY
r3qRFKdyeECLg3hJm59lpdAP0di/hRJEbGRFOWt7LrOO0GrGMwqfSjrEcfkacWJYh5PuFcX6gawB
YBtWjJ2Vwplu4Mgua+4qzdaEKsKndeFIQ8OqDoq5mRYY8TU3l7O1MnJz6H3onLk7FuZZQ8xzyBNa
zWYxpA+4GhUJwiszyjZoKwaL0QK5sX5EVoUlLNmjLM+N21qtK8dIw9EdgPoW7McuTfq26Ij9wtqo
HWVxWpxrXCjdyr0Syi8izd4AtlEQRFXhTDXEEtxLGFv9suqPFHE+GijhSzNLu1iQg7ORKwbm3qPR
J42zqO1TTGOFpckvSeLfMNYWZ5wlw2H28jpZEwe4Cj8NvVgdc5R/t/iyTuuM510yrQds9+DP68WT
mKaYrtoIUgAR2TcxQD8UIVYbywj+bDMMU0+HDsGCmD4jhiLY2snJg6xjgSlir96h3Wv8ruLKC+vG
OFdVF0G7FD/KrvpWzlsSTw+nvtGKQ2Q1p8YgrrzMEEYkS3kaVgZ2NY9SRB2Wr0VMp8nECD7E48Hq
lyto/TcMWKqDFJUFrjbw3UCTLC5J7H02xsTAWqB5VlfioSUNYTCJVuCzyfqMfLFCy6qCrK3GuVVh
TiwaEK2KerpdTrmSXOmJ/ZzVSev2RJcelRimjBQVR9iV12MWbW4GhYOtkG/Gy3sk4X+RhjPOgqN4
ovD8LuNJCYw1H02b+b+KW3/s8VPPkVYlSbv5e30f8BN3DUit3DPTcxzWoMlmIKNV9fKatDtzMR8n
XcHiTz7qG2MupR/Dgs+AZxVVP6p8/N7QOXCUGGoa4WTJph1sW+UBU90SdERyiiZsUbFFW1bvcNsV
+QdgoI4lcbxgnQzlBVfzEByXTODknG7P7S/sm0RqyqDIrTJIo/wZXDM9oNCcoEuzgXpeUwAFhYUs
0DGWMjolQr+ZFozI7fYBPv10jPCMaCZ8TNrhKCoqg30TypQr+94S9qHsxgphhV2oePXsbxyPhKiC
Sz1I42UJ9eiIy5FrKet5SJBVJWCStOn00KP9SUAvLb9Ir9bA1Lv5hBb7usiZeGy7JkGeadxON4Yh
Nr1zUKP8zWR5ocJPkPzYGMWCF6leXlG/Mkl2VCgUsdBPHDXtKsTBPN+suXrExINFvXXfAN/760B7
MskeprAXB1kr7ABuIYX16KJgTIJaHUAKC1IHbFpZZ9OiEMIjJmJSNSa/lKrSUWW59jHDK/AhsvLL
ilvLRY8mEBGWV9GS4AA9id52mqgyNtYu957apT4UsSYQ22bf2zdTmrOk2ndJFKoCAs1jjGLKBGBo
zjSF/rDyUQ96DW+KezvXKeAWpE+wRrtfkZy2QY++NjCqrg32hyz1EDThIoLNOPjHdsrMMPnrbJnj
Ctspba+a2Ww8S7Ulor+wbCbVbgGwTwhiZfHnIjtA7D+XYOcRDC9+jjSa7uUikchLFcUpRb1RLJSB
XxsNNUSAzgYod9/dX1lEcwihz6ISi4tL3EcrjZLkpozr12y7Jhd5blYkfO21VEKo/uO5XnTXo7Km
3Kis/MTaR4eZ9Itpu7qV7a37Hv3o/jyUz9OmxmLk1IJijLgT8NfYqA26ndSfG2VbIqyrTv5mHPbk
kZPd3WyrCBtaY7Dv7RsjnSF3Y47hEVGSXNRROqY4pbgoCDVHA88LpO5Yhl0UJPCLHaHNpqvWjQXa
vJX1ek/6iGq2XGNbqb9viE+wD1hC3xTbsq5PrI8KFqXHtI7NgZ8MWkwZTglXJlw71VaGm1FnsmyZ
gQ02TgcNuyR35q6vAgypTFcRCzSnsmTN8/cGGUB+UiKWsCUhRmRezZh2JtJvfeTCkdK4+dzYf+9p
jW0QvsU1avSxdYCPd5NpYf9JIBEDjkiZqE/eEq+m7E7QXk690N1xWyMW22oR82zWMxE47n4iIuSt
AeZAsDmw8cASlvY1yEc/0cSnJK+rmRl1805sNOXS0wICoCxm6bgaRhFESJdz7vdTDLUSpWddjUcs
f05DlzB21eFDaNvlYf+eqSgi7i1jG/K6LtQJOpjueyzUHYLoqdXDCuBXhxUnRv1kkRU/7QshyTD9
MateupE7DD5sFciJQd1qm6ubWloZbBN80Gyv7g/1su2Pmt2f+22RN/IXXog7mzOtOgOltq0F7bhJ
mDkGViDdSmcopvFkjYDC2vAu1OUhXVN4btsqFH/AOsizqGJU2h7PEfKKpE34LcZquGDAlpxrYIWd
ggNjLM4/d8nQZKnbae2J7oG3H3rcvCwix616O9KKCL7V1dT+2iQX6DBmKj7N0n4950SwNSgf+BL0
q9o5Fqf905ch4VLad/eNnCWf302rqgn2jdrNHOjX4xFuHn4+6700ZG9xpB3FFFvHbly4zNTt6uIK
UXBIW6VTOG+Dy/Zcq4uGJEwd+sP2P9bNAfHx/jukUvey6oqF3dOM4poX46sSMk5gEgsc9B36xinT
Pu/N/RARXg6OWBr6dNuyvC2sd9yzvuUbPNI1S3QUG5SyPcKR6Nc4F6NvrmEVhLQPXT0mXFMxR26V
7bD2+2V/uG/W7YVpiAdvtMHc9yOfFwmvGE29sjvjJoK9azac3dQ0trNCPG2NyVKyScyn4TySzR4I
jVueTCQXBP2FGUxyUlHkMALbeyk/5E39qA2WdrIz5JKlwvIhQuXHmsabwVqc3m6vx0S+o4IAjGTk
UnNkFe2Yq3RbEV1qAvi6UWLuQSlQK35VtR5/1uCaTmUXD+i+X9JevIrcumlqxfZYUepHu8YcyTSM
qzzFLgT/C6ZzuQ9w2bp0Zv1qDBr9DrydJEPvnMKElbPEcAy64i2y1dUdRhXHnRoDmTik4wqyOGoW
avlE/zYsF6w7rquc5aQKZzpRh5t0yt+qLmec1a+HCU6ymVU/geO7B4yDiY+b6VnHy0MeyqeeesyK
EAhSFZ7NRuo9WN6hR8QsJM7hzkpDzTHvFRx2sFzeAmxEcjvnVMZJ3eOJtpAspbIwpkilUOmnc91W
P7kjVyeUKMrUJESyJnczawgV45YO+gPdgvKyNIYgQajEiqgZ3iv5zjBD/WccknrM+oRZvqJGHYvI
syb5OdKlWxvgAkpzlp3F1P/G8cVRmni8nxts9bsK9cl+MwI6D6cUaetctvJxEhZJh4widqumq7vv
ZnOknpvlDA2BcQ1voVuF9LUDWhs7mAtT/oxl+otN+Q+u4N88zv/P9ST6WJaR2/53quf/yX+8/yh+
/Mn0/HzLv4me+r9opup0by0VP9qd1vkX19Oy/qWbiHtMMm2Fwhau5V+MT82A1mkaJlMrNY8wbQSO
/2Z8yv9S1c1S2ABvNmQN/e3/gvGp/FPvYOh8DN6dHAZaRKil2zH8GambKrWqd5ouERjWU0pYM63/
1b5ICWHUdXSgaV6yOovIXqWX7dCcoB8xhtknk/gfROI/46f/42Eg1DQhvhLrq/6/SXar0rWwmkbp
RDZ47Sy5auEHNLybnfzLLnsvalIGra6W/IHkUbeX4RrFKt2lP07dX9f4Pw4Dju0fftv7r2EreDjr
ELhMoRub0voPN1symNPOHulM0F6uvTDXUdgq4EQS0ZCjeZ6m6gXfvjuR2C/50kpODD+rVgrkBkR8
HjsNtdiUYDDwPxyWrv9TDLYdmKnZMFBRXlpoMuXtNP5xYHPW0aQwkcyb41I6hTxUVNrNrbKldhSm
YTvzrM9eFcdS0K5Ae+YyMwukKimVDdalCPdF5RtCF8dwiIKxruwrZc7bK9M8ZnNINCgSZdrtxd1U
qRj3/73JYZ14Md73Xo20wi8n1hyDHc+3K+b2QSIt38OmqC9z2OJVkUjVdbTFYIlK/pAai9YtUfUP
iIFB0ObpuAiQVmmdpHOklL/tEAGFrnWy24Qp8H93ov9zHSp55wtZi2H2Zf21XHTMuxSSK40//tvl
tZyuj1bVhgdp+RmipUREXR3m3jejIBynnuUgiV7ZQoRmdlYsv0rG0e3h8x8aqbkx01/2kt3p6RRf
8iy36d5i56M1+XKhw/eEaUF6sIZB+J19kQkXTlWVtHBZF4S0QuozzBN+dxOssgyAKC49MXbUM4ul
H1SiYsP8TIoNHj4cVlb8Xhq5OFMzNY4W2x/9dkI2W6Ep+V4YYjnOPTacuMQAiqSRl630FqdOZ6kJ
SSPpEbSOeLQ1C/n2UA4d6Hc+AojfZrneVXZ012iauwHEzjw29+ljmTfvk7lZ5ZERQWyI7ZF32d9m
3YLNdzLxV7bXRcYCLaXuMeEYryL8yugG4ggwrAvZK/pBa1WAxvZklhn9Odt4VDRYKKqSnschTsEl
CZSs48Uziukb6uAVdmYzgC5FORkozTu6qkMIS2I13yKTmag2NHWzdvpuz4BftQJEKGnyfT/3N2aW
fyg0Hp2+gPzbFqvpdto8OTJ8Q680X5X6MVE2m6dySW5T+T0aa8xWDGb01ZHjAuRXngE1M3jBVeYa
dU8oUgccUhYmoHSd5wcW1ohzyvl6WJTuYCHTvdOLkqVAG3NVLPFxbltEIoX4iZzfIH1H6QGxp9+0
x3Q3U3CpgHEJtCdE6HVQY45KHvUHLYlMD7cQ47oMkbMRtOglTWcwBKjtyc61oBo0COyQUPEyYqPj
h7Gxj9iFc/vnpuhjwyNsFWeg7QXJaN6XBIC82Dow9RzfiqgzDu3WGNmfgtCAM8X+eN/0Q/lNsdX8
jz/Zn8+29+/v+Hrv/tzXw32vNWbQKMn4XAeB/tIfnGb9exTGWLVua6NhWw3ve7q6kuGx5N/VGNmQ
32+oD/5FVXf5+kMFqMGpttXZ/vK+gW4cI+Xd/pxLhnYBP2nrlpJSkgXNN3w++bnd/4rejeWsk6Z/
vomeGZa1f29WQa0LwL299Y8jWWQ5PoWL4vcdrVa9UdLPI/w6NuSUVEif37M/u+wHv3+8uR/YvguY
z+EyhEAwgqylE/0JGoulkaZzeUlcnlKkvE8ZKJuqc/NERr8ApzcE4UaskNIQTRmlGr7hyMVbr51b
kLB5fEIv9asYbkegvGfYCVdlIYKSLg+GreszK7rfPSu+Oq+QYJNm6JD40Pv5MhQnbe02QH2WzxID
u6NEkXWTty2wfvSgS0L18e6iSW6mD6kWsjLQbsNMtk9L09+rkWUfx3J4y3Ns5YYYwLxrdS+2c1pd
US2OuKPfxOUSXpXlmyJbWAhYmdenWAczfk9OaNcfBF7RjhftqdQIZcWEYnYTA9vtWFYe7VJOjtVY
30hzGAckbMCaX9YnlfZFKHU/UfSDENAGbkkacgujyhiem/ty7clcItDLqzHVchKtxq+QHpCHiTOe
DEsdeeDtHgKVc9gnCM0nqJddbBPgnQP1Z3Pntsli+WZSqAy/660EIbDh/n1thlsR49qCRct66H9l
ZiSuRCJqD5fP1FPjefCHfpu0IFkMAmfc1ooOpD0Mh8apZrk/FNBS4bgmC/JnQm+EwnRWqu1hlEhA
YILr5ti4M9foNKlbvIZuGIdk+IVa9ENf1/dRbr8ZUltiXm82J1WyWZIx1UVTUt+SrsiqHtTFlenN
XPTf1Hs2vsiQ0PqmhONAzwAO6I9uhvFgtoMCcpJU8FiYR+WWEAvCn1BKB3PHHdYamTv2EZTrVWEm
LWiToNeBNaTS76IdmN9Z8gYhKiYkijr+nVRjUDTKxWibX4pVI6MBJK+bW4QCLwmkXU8lWITV0hAU
Jsj9lGjfxfCjHOEZKhY8hyQnE0eqpEcFRu9x1GEzKglwkiLe1aL5EDg7u3XSND4ej6Ur2XnvVfVF
ETN2crDqQV5vVomEqNWAaasS1jiBlblySjdA5gpQG+3QmdpZSY3TYqhXCO+xYatO8irrHhf2LYGU
y4GEYdiMIqpPJLsqqnpBqT+TSRTTiesz6a6imjmP88cKwoOSJFoPKcqDqJ/ekkqGthvlixPF9/Rj
fnKLn0dD3CeZWfhmbWDYRiyPuSXtlDi9Ve2TMG6qEUN4w7fm/qEIB6g3rfqjHeuTFpeFL9V4yyUW
9jMJnGPZ2jwyYdEBKKdw7jgT1UVTmaDm0M3sxnJHSc2vkja6k2OTe299GIX2sBTjyxRqlmvSBL7E
YXqQUBfDzL2j8jtnBuznda5OEp0eDHvmh1bB8VQ0JA1Lq/bbtuCLRioe0NrIbIkIc6zro1XIbywi
Qcbs+qdeohSYTFovxWBFTpMwi2XJ42TjAmmDunjDsTSvhUYvJu2wMYRaSSaqjdMN/ZEZtkkfqIV1
Z5nNHbqohLYGOSBL9gqD4ppI4uc2Y2iyN2dEiXBdjDzWacFuG1AhWqz7kOaFoYxPlTUiNE7IF2uj
fHYtCQZbaDG6EP+C/cYAJ4a2Vtpi6GRUKhqN8TsuhwapTvD6tBbFbZwjv2wOaDlwB9OSK5IKQDC9
CFzmFM/LFX0c6DWSfFXmKHJX5Kzt+qDibIDOifYp6tm3WssaZ9AVurqwJiZdezLXi5Wg60zC+FqW
86clFR/WLP9YZrpO4TcpFgFuSjcGJW2cVo8RyiAnxOcTT5Rf5VR8r2qIDLBT7csyYAYiChPEFYPi
GzPfQg/Khd5STtQhlFi6N/sr+3OfLxOIQy0lFj+r6ifcSGRCQNWX/a8Q1LZ+Pczw5Zj+b6BpDEek
f1ujxiKgK1SkQ5oVJXp4m8bWrDtrXCw3KqRWOjnAKs0W5yZsSPwrTjJJW3M34ofrmQ0dU7kJOwcn
N3IO5d/maayaheS/xqQhWj60OlqfujOvtV41ryeFSq9alfmAeRP4SK66WIe0XiiTM61IT8Rx8T/c
jkRH0OcTOV4wqpr8fNjQ+7ZGr6ldR68eDDjdye+oX8tbOCxsZuxD9HH8gTkj3E84PZz4Bbs1aw6v
B3PRrkfO98q/ELr4X/fFtV2rH6qNa6EkzW9SrXk58eoskcKrtJ+tM+lyd12SQJYu8UU1MujN63Bj
FRmyNK3+LUkCK2RtDsD4bydV05j0euz7YU2YYZ5fv8spbgMqdFOZGD2SRocA/Phan5TuJprle5hb
8tksuuKqXgovtqSO95okDm8nsS6K9IAhMSE8alVBQVcW+lNj6NbGeF5a04+KpIK0IlBLNfa5b2pw
cHIjb8CrpzLMbmhHNydlad6TKgpw1e8vdjplgU3gZThMy40+W3qgmGSdFdnvWHCMdnbUgEd9q+DK
ylajupmMDC7jspXgxvcGu3jHoOeuqI1X9earZXBW8nauWfst443ayucxg2OS1JgaWeVtnilkO1IL
uzBDQm9dG4O5X/IbZVm8okP4bi8I3HtroonKxlanD+Kk9UMBYF2K9Tm3AbmMUzpFLIZ6KhfdzBZX
xl/nxtKSdzuapxPQWXZF38IrgGTPobr+sqr5zrDfCY/aqU1f/CacyxGR7FSnblAg4+0vadFgMUmx
oqPXAMmbH2TbS2MBmvz1eH9Sr1saZPtuvL/OQv6vv/+PT3a67WXorJxyqNCHxPzaosOPb99LVFpg
//Xh/ift9o597+u9+9u+Hu57Xx9lIVvyZpJRqMn4ov0DGL8Nqbc2WWobSPRHcT1j72vzX5+zSn2g
aPwP72sY+BNRYVWp40L49VGmmoLKfj0umqL7/KbPz/r6qkS1//2XOmSNcNTPEHt6GXbg/vY/Xo/0
wVb8/dnMEggkvj5//7xhGN5ai0RaSqUegHf7zqzBr/j/sncmy40jW7b9IqQ5emBKgGCvPiSFJrAI
RQp93+Prazky743KO6j3al5mmTRSYkgUCTiOn7P32vvtbo4iK4+0b/mKzFQL0/tYKXMKT9iulgnp
rIrU+0kBONFnEI01tninFNM/MoBxpOPthH6DI3yPLu4hTqPHZEb82q4c1UM+IH0oKrhLVXFbBrtF
jFB0QeOE+c0pujZQ4g7kk3yIJjG/JQpDGIVEhmAi7eWqdvprKkyDmF620jkstr2RT4izLWs4YlBW
Tw5GatJy2t0q2mebMJLYSOn4tiRuxEl+reMWCb3ONUwlW2HFsIn0TNyntov2eTWX9grwFJGP0OJg
cY92v1bXZTx/YyNO6EiprNftnkPjN1AqusXbQ1V+t9Sdc0fxcOoabBDb16NVXa+6tSBsVNUIw9eh
qXklq/k9KSzcDkmVQcZgT9BlotnVeug7/aqiWoqgwlraecTwde3ljUrvoksj+DVNo+7iybD8/M5Q
lJvGTuUclY1+0aIHZBwz7xE/kO08l5e1mq+spvMVK85Lo5k26zLPaCNlumbKNO0WnOT7LrfoA9l1
wTY9p8MwJ6+21ta3FZU2tRtzPvDenwAZtCAc8Ha4XXN0YuNSrAKazNgfw4ad4Zqj2wKzUhxQQf0I
G0SAfZq8Y52BIC2FNTB3xXW7t93o0yKurikwe+LPAQIBIp2CSucjGFeySf3tWaQdl2jrCjQTjstI
sSitC+PIY9k6tr+o9qfLdv5qm217Zii9V+SjQR4p7C/oUxoM+n9/LbZprcwdmu3pqS6peqHlG9ft
wNruOeMUBamp4etWNcYfWg8FcWCeBpn26k69fiDk7m11DazAkTdnpnq15be27yOF12GPH9sYG1kM
iJSe7YRuHgOSWbOjRHMPtXVGwWviMJ45Sa6aKJTrdi+PHIcNWFLu3aK+JcXV7vEmJYj/0XqRxAqQ
t3lbGXy11rTutWZasIFi9bW0PLsy2v3e6ujJZmgs8quRsrS+JGV7SuWkV8L0/n7m9vTtxnYuqTW8
0OjMgk1IoY+F6xsLV+JEflhxgW3Ike8hIvj1ut2oQ4IgkRh6rq01G0Ezvazx9PeNAt29ogLi8V93
FQX/Gbv2cjco6+v2jUH+kyodhn88cfvW9tO2728PbZyjqOGQRPzHN37/1u3Jvx+6faP7xkDJ+/tr
v39prXcFMTVvuuTa7do4yf7bSwcfzhbAQDH4+/X9fim/X16zvfJ8pHMWMgsgMYI/FuvX1TVSsjbl
o9+/+z9e3n883J78Hy9j+7fb88gX+8wxFWGTLw4MJknV0xEfmnX2nA321ZkYY8rJvI/SrnyoaDgf
IaG8V7mh3KXEkHgRnZ89VXoCaRLwiBtnwWR3611YubBs5k/RKrWHUouzoTUHvyR+hhGzpl1pPj5E
5modqerjpV/vo/Sts8Uhp2eBiDz71Khz947luixS7HSNCi+ZztlpRPRja4Ezlb1l/OGUh6TKYb2u
nbOfpnk9G4kmDtD3OYI19WAMzvewXMTNGvL3mH3Nge4G21F9ZriKb+7Ei8Cq2FEOmm7qBIr6EK0L
xsew/CjE4ryN8Y+6J5OundV7xJxFO7ZHpcVhO7LO9j1upIXNk7c6Y7vPyux7jPKQXdE6EUtII2ka
dJjI3Sezb+MkOx37MUUg2c/pXW+M37vQeUDubwWK4UVx1l1SlezV0bzkS46kKDb3rOfhPqxUWqqO
1KKCE1egNj2HJppFUr1ZiQqHAcDc+OECpU5DcRdZOB5DDNqNa/w0a7f3GjGByDezJ63KTDroceH1
UYs0VFSmX0/d/dzyJdSDE93g2VMNcGQrel1P68TPqek+emGqgQHEtVoNPUjq9zU1o2cY2gcSTJH9
tf1tmrj8V0b6MBLXGtjtTGxPeDeSIbrjVDbO+XGdDYIhE2w3vdU+Crfft1lS74dRKY9hHk4XcyV9
FJowQp1DKsJz5RoWIebL6leVFtOAHuq7/iMNLec64R946d3k3NO+PFUjUH5SU5Fxl4MZxIqaempd
WfdI7I0d5nz0090ajGNtPqlpFCDFgHVcWbdJmdRbiAs3rQv9nJfl7Odh7FyaZPpTg1B84EbfU2cv
x7mfBmxZC6JhlxF4WKCiw84ns8llosQ4VvswVtDeIz0XhcD2ZitqEBtjs6NHpjzWS3w3OIz4rbKg
yzGgmjaHmjjgJf0y4DPfC6Nyd5j8ZKdNp8k3HUiMHQJXGacgzsEqDvn0k13fLp2tFa+RyRy4cE44
l/r/A/z8fwF+GG4wYPsfhr5thvj0R/ePqe/2b/419XX/YHpo2AAc0fv/Y+rrGsB8EL8zSEAm4cAA
+j31tf4AuCMnfC75SUxDGU/+a+qr/yFUWm6uI4ekjsOA9H8x9dVw8Pxz0gktiP9A4KMGMU2Dyd8/
B4pN0jAb1AaZ6ohDXudqhH2gu8SJ+ZobdnIatCTaQwL7pKFqd56lq9bJcluC7mF7DSM59vQwnh1g
/aTlxb61IpevyJfYYZf+5qrs4IspOekrwilNT6wztbDvAAcUCMhTrRj9NHQNyBH2G3FU88FV0n0M
WKyOMufcR7hKTHu9seMGsQi229nl6mIGmqZnpDrB5srUn0wPw1R0QH8SksiYCO16O8WSq+rjrqns
r2zUreeO1jUGNF8b0vie8v2Yd33og+eW5EwGUOksTAKgNVoKxkw/D9qzvcQPRulqJ8lmy4qPU1vH
3+p6tS5O4yz+0CBjHon/I558fUiTVPVphgm/e4wRdFwVhxQoQTwC70bmHisyjeWwMKnS5GHF/JuQ
goS+JZ3vzereVdGSE7ST7l1RqJ5m0BnGKT570VD9WZr2n6Gt5wc8a+/uouHRnsqS1MXLsq7kqVal
8EQ+hrs7dYTsXmFrcEP6xW1361hrLI1kLDtdXqdCey4US/fLIn5zic/a46YygqXA5GEBdA3W6QsS
4H3fhg95mrGVwuyH1IrRYIK3ElVUccyGhHziad2ZjXDvbdegQdnVXNU0GEWG+hZWNFz6UtBdysIg
jJKgtaQ80xyDogH1YbgjdNrJvJmqEzhNdEjRxI4V26JaVq9zTm3MBSc6qJlT7ETZoPJbSGiITPel
NktALm3bHtAk0Pqr0+M6lR+VyJ7QpZ7srmZnOdDGKVwKDgVXZNfT9l3dNgH23t1pUXN2U9DelhXn
+FbLj0Y5ug3xSV16YJzqa1H5mSIcAov9xKasdBY2cCVTxtScP2KKU0JCVJIADC77gn3oECHOr1V0
gM67oJwJ8hZAG6aYX0qTfHMJd3HrlzZ3KnRnRMLqqv3DmEnIcoDuWgOfbmNWP+yRvB0cuIj/HBzA
iaLYR8IIbkW1IOBew/AiUj+rw2yvZRaxCT1D/LkxvotaOi7pWmO9HHfY64NJAcxheEWe18QMoFVK
oVPwcqMfo8b+LQsflBTIr1ss76muAbCxDouGSLkxqT+6iJ5sMR515U9zjQW6cPNzTHKD5MPomJbd
L3q1ZBXmCz5vV3vsJuc5jyHjv1apUwclr3o3OFaM2g7R5WA9tLCRoPKonZv4ik1uX5Oll9GYmNOn
VeWH8WemgrsxDIf1g0l0o+kfRmpChifszatwDqg1oG41Y8duShIo1fNUPlXWhE98Ha3DOCSvMeDp
0sIUO3NCx1r+WgvjO9Wfh90BICQtbiRdO5maNt34mxD93VTykVPOOKiMVzPR7sLWJhvDhKxTgvxg
PD74eg48VyODUwFMOub2o6G4qKonjyl3epwNpIJzp8Itb5NdLIpPbST3YSkKaDC9s1/y5CVSyHSI
tOmGN77aFaUKFqvZ0KGEDEzl9MV0CuNP3iCTI0qNjbeutMAjFOOjy2Ogn217Cr83MADi3UwX2kjJ
JqC0PCYz1Ybam18h8hdkfHN4idDnhWgPwgbLmXa2NftXXlK4Fmlq7NF3c+r0QJ4iI96LqEF6LWDY
hzkyxbbfz270nklpKtcADnODvWA1tmRnrfb3qVye5pm6mpMSFRwS7ZRRBbQjpeSvAQehc4DqI7FJ
Ws/gvHYTEpAqhClxxTRqlRllI1WXVNHv8Ll9TAwUfWG2zMHtn0Zya832FzF1EVlC9CLsuvQR+BVB
G1Ol86nN7poHmGbuadvnwZLBSqEX3vpFmCpHRwoTOrBJadmeY06V3ZRFCRpAAkN6onakJ/eYERe5
y0nzI0UA2Tx0b4docYstYC6E72Yapv4cQW09jKRHuc5lIBFL60kJ7TJlpP+gecL0x1q5LYKKU0fV
6iVsE6Jatc52UffgNbr8MJscGXQ6irC7xQ5dDdLxat/J2ySYCZQ49MsCtgFZhVrHUM1jICb5FEcB
wInXEEwrF7OZfmMHTSKcdG8eLYvpTqqBj+M3xG0eaFSWP2Y1145YsbnEAujdu2TmjnP9PUlsR3YI
7uamwm7Yze/sN0jaHN6VHswUnQ8iJ3CTx0ynvDqOHc9UMwvu/X0bRcaFxYBFmf6al2BxM0MawJ3F
igdAs50Bwy0tQ6WWzXium69OFb02Fj2EZmyJUgWV6pNgjNckrOqAeayFovcO4YR+mFAi+5PFFFuL
sh/oTr6lVcte3DnSZnX8Af0EXf/9qE/kG6TDUXN4f/rSlNFkR2fBFQeV4b4cV6A67jnSu8Y35Jyq
UrgiWsk5ROzaltxguqGJPdE/Vt3X0Yq/EWQWRCbADss9CEMnuaoer9Lw7KtDxCdLq3yHFQg6EMsu
Cb75AZ8nv1VDvAH2aj81r2ypQNCGbujXK0/Ermd7I0SWXYhXOlueyUW9t3rp3GMhwbCWKEd4eT78
4vZmMWnLs3B5XArrI4JPwzE5ndZEdS/g3/2Zxj3mxAU/KydyJYhcqYf4FqbWNVmK/tqZaJQEgrsS
1/SUND8YNhSpdilDm91lbXy5es2RvwToALpvcdOea2bAAhvfbp5ccuUTF1YxCWcaWWE3aLREzwEK
m/VbuOpHDB0WpGXdc4hN9XEMMF8N/3T7N0gRjOZI6/bEBMm91z0CM4uTiq5lr9jLg3k/LBx4mdp8
AJQhQnDiAj0ppOuymPlpW5OzgkonG7KEOVVFHtDQsrYYP1tORD8X+CJJavWWHPgZVmh/fbdF/7FU
RnEVbHgrqrdLXiyg5WcjupiZ+6GmTR00GkMLLo0vKa40z5ZX7SEKm5MjhHtO5b4rNBBiR13oY7V4
Z8AsDqTe3Gx1JrAjemGaHgei+BPPL6zXxUSo0J3CKf9hZDSCQQ4RHZtFgvWIxapLgG3YYiXm230k
TWL2zJxKMDGWNwBVjW93xIqWiLMYoHXKrhS4djnDGHT22iltFQ6PAeYJe8UMnYEaeW4zn1a4u/u0
B5lrVOHJsdfEq9aVmsll7aIKxAbvnGadTz1bFA5RQpR2Y6H77pgM17qDHtKbKhnNcab5UegeBxcH
dqHX407V4x85AUdeVrUBaQ93XJewoFb6gjPa6jkiOUBpb74BXbDW4WVE+AXIbBI3kgngpdjBWKYV
M3Ht3bSbGhKeuXMcZM1bzZUpYNgnh7c67Thqw3OnkAKGK1E18+FYONa1Bg1wmqBSYANpsPDHVBYI
4djZM85PTT3xxZAZPkY1JYzvXThsXMEWXlIjnta8PvZh+xQneuSZq+rs0m71gUbu2g6njaq/dUOP
/T2t6wAsWc4Ez6KUmGxfGRtyBAZ3PGKTOpg0hn2LD9MrZjAmix7lJ8sQ7Ljfc2qXAz60Xvr2x5uN
Fk0tmp8DuRR+W0Y/k3VANs4gVE3pGIFz4eqWz8xxIxcDvWl7hTZ+qV1k7yLMh3sbARyWXXpbxEHI
sg2qRkepGZIZN1aTfjd9TXr9Y4mtoKn0W6Eh4Uhyck3iQX+HQXUcst7wjRRJF+lKLG40lpqE9LnK
9SQZvE3roJtq+6SpeDTGYSC4I16f7Gam/VC0aaDbgFS7+SUb68Gfa7KOzd4o9+2M2zvrGhciqoRR
2dlTV7G8m0r6jPHABA6PvsTFPktQV/ojEQI7sCw3GTRkhMMlObhvwEHCQyr/y7GjvSkGwEtKyXlC
AgBa9ZOVj5eq+LXGrrIzR7zAluNc2LmKl2U64Z6QnOM2SKruk1rpg0qvnOHfVJUx7BH5+mYmbMyK
eFH7mRk5mTcSHxTueqsCMKkgmtcAF42kkwUc1mGBhkCwbfHtZLlGizgB/7RuQ1hZgArCz9WaqmDh
mjPYpb4v0e15XRcwklR8NcyrHcaJeLQD5sIFfoOY4ivv7w3M7+YKw6fF7rrLKuWScQKeWl27jxlN
e1Hav5ENhaNrTD+wI8IHUOqbziAFV6RFqp5ZYo0ZpgtWc/dxWNKbErvDabbJlIJg910M5Cbo7Xps
a/2L7MvnsWEptWC6xDlbRFjbUoiJ2UncR10gEruHBd5dS0smA7c6fUoyRkfGDyFsU2gQycFp9NfI
rtHsDlN1sHIah1xDV3Zh+G8vlnY/RtQSzIrOejlbdF1Fsqdpiv9a+UR6JfBAEFM9Gox3inpfcSAH
RogHAl9Zlig/00ll/G5aEamcXOFMnZqEzY66H4hrCjQRnY19z2a+X6DQEUK065pGpnNyiGlqzBSI
QszLIhx9HbCwpsxIEylASXA5/XIc+w5EUwCs3T1UWT0Di3S/owF7U0XYP7u28iRK1BLklcDHN7w0
+maXfHJZEk4BjDlkE+xNmiejZjfvruPKwh9C2K0XbBf1DzXTYjznmQtnlyorXUt0mIMkB2Uvrj1e
XSxzx2owXhQ3ZrDVLgEIG2MQLyncpm6Gm9AMLZQINb4I4Gu7opCufqd5XRbEHMvS1/soMX8qnfkN
Twsfu/bumtDK4hToniyjdNU3YxXq6pTCGawhiTaZ5Y85WpEMacTQIQuMTUS0mTp5Y/W979CMV4kY
A236mJK4ulQsBUnpENATa8/ofqA0EtWGpGoUGl49y9IpER5Ex5xpXDHqDJk/mwAI3aiL6fB+lhGw
T6cxryjab6tCbg3Xy1n9cpX2IxrCs9OLwGjXBiXQlOw0gja1QiczUx2YelkLyFrOYQZ5XEMydTdo
jIdRHzPm4hIVdQ9l9jH1S37Vpo5W/ZTe2WL6NZRf2uS6fkUjeycGkFvMezxzmkw4xo03W+Ca1nAi
o663g9KaVZyj6YhZ+M62pvAxlCgte27hmuiwrVRyPAbnBtlpz+5N2RcKUE1A1Ph3ZBhcR5xmz64S
lK9E/A7TcRksv8r7a2+YK2sqPaouJszHES/a1NgnR1/fCnJ5lCz0ipTFpQrVW1b0+AmpeKxUTUFR
KFxHI4YGrVPfhbIuiUL2TXpe3lRTMQ69g3S0ncVrPbrfWp0zzepfrcZZA+ahn1MFOZKY7noxGnCZ
VA5D18cMEea9qUW3oi5eRsESlUAnEePAuVmkz3PcTLsypi0DqS56ztHRshdbbn1Da6ivAUnHQmhP
5Zq8Z5rontQYZ0VaTj9W8zB1aX2ydf0d96d3693+OVnjF6gIiE47FjBQl14vDXrdwGf9193tcVr8
yganOsFvSo+AHPYbd2e7UXEPWZxzh+0RY3ZMqRLq7Rjhg0Z/epFuoVD6hjTpIAoHcY9tDCV1MZy6
wkCMqRb8CQuR2xxN3J1y59DTezvEKkCWNhuO22bSIQogyKMZbRe0pUdAqbulmb5KvctOsWq1+0iL
Hzpbex26NvJrIiuh5lM6jOOy61mRPyflwYrN4eeU1ycgNnTmO7MktoGgZTFY2NTzSboMcGIVw8zC
1JBVy/jiE+nRyVIQZ6YmXjlHNfe80+VeLZD9wrO4l6crsriMIcmzsGMDx9r0oIf2TZmQd7OfHfwk
qk+iH2gCYSODM33Uu355CpUKh1mHaCHvnxDJfbIUIb3TrZvhFOcMcxrsg7uK6bZfKcJrs+hOsy8t
ZrZJutpW6W+r0AeBCfSK2in2sfTACeCrcIT4I0bBEeJ0uwXuHgBDze+x0HF5uKhY6hrprSuky87B
bhdK3x2aUOPQSi+ejSkvw5yHPOq9xqzX1Lj2KBA/hxkQEQOipCqEZ0iHXyq9fqQNaBz0LCurdAJa
PrnmWAMHLILqMkY7u7JV+rMk5UkfYd10d/Yi9CPAuGfYs5RkjyP2vwOedzCe9vheYNCwpTsR02x2
nphm5NK5iJ6zLWMv2yyNjnQ3RnlGSIl+Z2B7XKT/0ZRmyUl6ImfpjoTahHfy3ze6dB3rm59Sfo2c
gw7XAG5LaMTVeZIOTM1RPjcyF5q0+45DCSEWnC58KN86DJxQuQev6fLOJ9F9AFnLyWJthm18Rywy
nedIN6iEtJ/7M/Px+ly6aLvzyfH1uXnf4E4TqEouevKbI85jH7sfK5V8WYr0oSYYUumVYE3dXmq/
GVZt6V1NMLFGY/ZRYWptU0p+Rxp0t5tic+n+fgwZA/G/FZ+2l7jdLJtB96/zWTsatNMB/EWXXk/d
oIEKKk27qZshBB5nyw7asL1FnXQEJrKZw26zOfXO23Yy6jYdLY0hpSH/9u1HIiBHT/rXXX63Lv25
6IGL4dLwS3KlLJBi8Bebm6N2ex+2x2XstoGtLU8m9mMXG/Ig/ciTdCabWJTDv83KqNjnzcLMfoyB
p/Q1b7gqA6szRARibKWDcXul2yqyPSQTbfUwzaA/kR/U9tJbPX9vpKt6lv5qF6P1IB3XzFv6Y4kJ
25Fu7HiYKBu14bGXTu15M23Pm4F7lsYFRbq6m9J9YlIBxgLDdyyd39RgrAnF5gfHGC6kQ3yRXnEd
ffyEE19cREJmqtoCkR9nENwbTExEvUTA4W4oNht6LB3p2+9BFsleJkepNkj7uk2q39lUdK9SOu1o
KYYlPJqLIM5khbGtv5lMUXDL7q6HmcRHiAYedSDVqJS0hdJDv93bbrYjTmC1X6Xnftns9xpGfCSc
+fGvU2U7XzarvnTuU6fbiCU2N7809qdysXel29+Rvv+N/lVJFgCUeGuXSj6Ak+wNcAG15AbMtfnn
xoYrcvOOCaQbEFA8nrcbXZIHTMkgsCWNQK8lmABppe2lklZQSW6BnbPa9Os56SjV2Vwhts9DDGZp
ckG+XvtqL7mB8oDcbmp5PG/3YhKQjn3U+4jowSiYkq2w0di2m1UeGp/EBHGVVSXfL5I0hsH6JiSi
YfscNIlt+OsToZvjaMqnMppsBa3kZzOhlmWrt15BkCFDj1KissT6bUae5JtJcb8ojn4T8qZJ4mBQ
SEjouvhVmGzpGDr//T21VQ5maiFEnCvczyGK+1URewd3vQQHG1fLodOVI0XdnoDxobtoFgJs+T21
mK6dFX5NkHA8vVEORjstByJ1+x065dEA39iOB2xi0CDrsrgbDf0IGqw7dnRDVWBYLFChGd8akx6E
OQ8gnhBTXGdYEnSvnukt0MFtKZI0+aJFy4wL4uOIY05ot1g6CxTclZ5irD9d4gybVB+uvW1cxq48
Aom7kWxB+6JUSwJ6v6pBjRH6dPSQaLghsVmyU9KmRyeyBIwkds/TtBh4xjpNhRXWaNC6BtvXHAYK
QDCucdasx6FRUA2MedCzxSIcQPne4J3qBpD0SlVcnLB0ZJpFCCVmNtEAdKgD5uKD4TiaYJG/D806
7RGgoMOaHImHfSiyiq5DN6aHoaHGFtfEqVcY4MlVNbX6giuRN3OpTd9Su5TtCa4cD3FXAtBRLy6/
b+xZI5TDWVXiKq8k1cpIc/eRxi3hEgABcqhUki+29tQgESymhEudDKc0FxAbTgfrcbtnkO+lwNo9
IiH/G9Wy8Vpshyana1KcDfafM9hq7JMkfLmgkasl0s5k5qJ9kfcADGh/3fv9jbirtfMcluSJMTHF
ksZTRGxQ/dUmySL//gHbT9mebKjJa0d/PWiEYp1HQ7Pw8qfkC2x3XVtVjosB9FMxp3MLZ1Q+4fdN
OwHu2x6WrZTTmUXmqaNOiTbbsLh7gaJGXknok5+jUDhn6K1oewpxbMPFz6kIl46Dc2rwXo1t/5Pm
CjxJUB5Qpw/Q2uMLKSL27NY6uNkznwvLY6QrZ8GF81Szqk6LpH4oBiaYfMJTH2XTRV3Q96TTDN6O
YlINp5Ohsa5BV6wCk1VgRxjypxnDtLO6N1Jk/qS74sGiedchU3qSIDZU3UuSscfNHPdtyhy4pHq9
43080m4d7sow/pXXRrib7Tz29Klm9NbutQ6QqexhnvUs/1CnWwp21wTJuButllg2Lf+cBV4XYGrn
vO0+XZuZt9Pv3Vl/Sd13Y6ExnpiAJntj+cYlGzAnUDdvmeh0VWhD8RvtHItsKmIT9n1hF6hkDvAV
X2KRrx7NDBNJj7Ofq+It71LoIyQLlvrARZYVz4zNXdfVvAsm7bYyfXA6QjjzWE7Y4pex+EiK0WFd
u9cXpfIcUdxXmiL8ugjxtsiTvdqDpduzDtYntSQMwIUH3K+xp6bYvFq7rO8cGUnYWjKnZjw7wCIu
si0rq34dKb2t1Ay/7KMF+VBfDBPrEJfSNe9/cmWYAke7z5UZ7GT6QMbVYUrj92ZhxuaCFWZwyoHF
OMvagV1/ae0w3oEDijziLcC2Toz/3RnOYETWgY74l9Tt+5HuIsJ03qM+OXR1RccYL0i7F51xsVkU
SU40NVLg13q5I3Cawf5L1yetP+qYWFkAOYPDfcsG19Ma7KFiFTdSX7/3Km3KpJGq49NMimJdJD9q
JgF2EQfgRe/yimmO8qBo9TlkTmK5+WMT+v0AgasPyztLdXcq2Xtg036NdnmHc5mRwpj8QLixlyaz
Wh+5oj2GDsagrNP3blVigVH1i+K2nrJA84gh5Q3IlekZOMAKaflVqbIzXCT6hnalEYhc0BEk6MCp
mSg/dQFdprjSPje0+S7/UrTxSEDQN8J8Pud6vTklgLQpunRa9Npa6rNqXUPb/NUSE0iC8I7+3/M8
0VxjgHxqZje9LIo1+6alYx8BLH/hbCeh4983g46zaHFYS4s4/ahXGW9jU1xmxopAWSveSDKqMBuS
oju7ccxkPQbqyRLAzKHhHB/EwenSx6E5ug7V27ygZSfiujtbrTtBGpKPuw4mZFJRdU8akKBsHmYv
pcM4TAaxGgjxTlOU6d9jag+4WAsrJbWaLveZ9Cr4MHu6pedW3mgxnFbgKClnZ9fusefeDaABElAe
sFKr9qy67GMTq3RoKFAWbjckXj52xdoGdU/reJfIYm5x9Boc6vzTWkXq5QWbmI30glLs6ABfPMQ1
/LMFhmduhNTf2zfne0j1RAnJnYoqb/4CJBVi7L2CVjMMTeCIWoKhNOVcKWNt2TUGziO75BzOVKhj
igXsy2RAt0PlIIM+cFMUmeuNeO41+mAJoa+zKJnoQoeN5E3BlucsPjZOUL8qz07JXwI0mEve9qS2
YGAQIyqLpXmhk/YENmvY1Le7c1qTHNcSMpKHZDhFb9rU8+cUIIMou+Qe628WFMMgY0CVoeS2Plxm
Qpx32kBKz8Z7QgvfcNWosF/8flyq5klMUX8AjMu09/evT+ULYbDHpJu1RZobigxcpdWAQHc3m4P8
2nZvu1G06lpx6lMfufOZUsU+zjbJyzn8cAPHH6N0wH1qcuFaoNKCo8lUkSl5LitssOUwvIsO340+
ymEh5a9FdOiZVuBwJrxhBTpjMgSSFODtJlo5YSMgfCW94fN2Y8b23gmV9Nhvf2G3VqWfU/LQCUg1
9JIKbSw1TYKk1r/lCsvifs5xB+O5bP26JVesG0aFAwDaFqUu243EIl+nY0XlLl/MJQN36t3nTYL2
f4SW/0can40e7n8S6xH7Vf75iYJ56P+7Xu+vf/a3Xs9W/7AdkpYtW9MtXXNkwt7flBZb/8NmJyCE
boP/AFBCQvC/cvm0P9ghqrrNYkkBohuI6P7W6xniD6R6lunoJhI7zfnfUVocqfz7B5jEoefnwmhB
G2ibFO0ytu+/8T9MbUFSiOLn2GIYjNmFeQN5d0YCjoX0R+Ir+/69V76yVn9yxJjuavKy9yXNIC9L
SbkhcMNAY9ThR3XKt7oy7kXvvDijk2HlqAnhbb7mIb+ODtAmW7Hu0FLT702QwOHZtVNmiMtgwGOI
XB6OIfM8SpeSjqBXWoxLypUBPE7ZRV3v1BiJq6sk0KxsTM3ZNxvdUC4jhEQ03QyFS7r9IPZmODGk
k1Ptxp53EQHVcCCK6zRR96g/UrVE9I93Scwy6xc5SWI8ussTe6KXFlwrWe0v7Rp/xa11Z5npz2Fy
78m/u01teJ17rlaCQF2VHQ8lJjzIgW14Pbbva1y/xGH1NIbN9y5vD6Ds9h1XRtQlNlb8+GGwsy9E
Dui0zPo9r5Ivcn5JiK14myEEP1q1eSGE5qqVvE9ZxGuO7PbdqPaYXAO90A5h2O0Jwb0DvbUH5ULn
zrgb3ZS5JJ0wlRU9WztBjsovHRle2zqnBFP4Dol2utP5J6AP0dO54Z5+A7SqPNvj5bkRUEAmrsWn
amRHFBM7eIeNJxpeQw4YgyZSfhQ04lEeSdkQBm/hnIzZ+gjt/hMCJjPJEQdYnirwz4pLUhaoB0MN
7sh2pCgdYsH1Q7VWRiptzSSN3iR0qZPVWAkKCONxtalPa7Rj8gcDHcE5Ij/tsFN+GTX6Td6HOtf7
fTM7b8S10G1MZ4dwxByEOPTIZmYjKkPP0A9mBLqfzKnxpxGUloFdOemmu6GU/ShatqR0IDCqCQgU
a/Qt6xBPhfbg+JRRXx1con2ekjqVRHeJzaHD//TvO3C1dkeGXWW/tb0zXtw8+gxzJvN9676kdkvG
Z3SLdKJHMCEToUGtItIUyWi6BgaCMFbu5UEZ1U+t/VSZkz1pKAvU3I130VALX4/9xrUI9AnPxiqy
oLVtvL/zeXIktrHjtU6mTXgEVSFysu1kgSk4eyIe92ujGt4qvrA2C59ks0eKdMKMhPvSzNEbPEvS
MPl8mRQUwnwck1bzNDV6bPoyCQhhIyFWxtU2JX9mHUSpEXtLWM8nuRORPtOaAaVVak94ydpd9CSm
/2LvTLbbZrKs+y41Ry40EQhgUBP2FKmGpjp7giVbFvq+x9PXBp35py27rJX/uCZKSc5PIEEgEPfe
c/ahgU3C542J+JZIyQSOr/vda7D4pp8KErGMbNxiUX5jsgb3HJnFAmnYPgnQkZD0RxhI/Da4TPXg
MznEYOZPst8FDOk8EXMn6E8GPEuu0WHRGajBRHUUPZeI6hh7knfHX8sIa5t6/9nIa2fV5JihUE0w
pa6rZzCaIAv2qe9QmibcYho3HYUKDrX06CEow450r1wMwuR77Xxjuprir3Hpg+gng7jkXLe8Cpj4
b6IyVm2/EVN4H07DxoiNO3oMxdJR3DRVB+M4wLEd5+m+FAOMptSjg6ridRLw77YTfUWRSU7R4DrU
rd5zVgXjruUjJMD+3qwsjdjTFkEQCTCI28DNEvuySqCEri3kOdgzmGvIPlm7qn5WMce1FbJn1tot
cSVHh9UzthUCzOIuK+YWTO0YG3KgURTF6VeNhWxJ6BBuaxaW2by/JGKHfAi5LvxSZ9Zp4WpBT1Al
xid4JwmD0hLpBd2zpVkww+/hZC1dc75n24IBS6huhojFMq+qFzN338whiZdaTTxmUA4rrwQzgYp0
mwvtQO9i2KKtvouDCdupZa7h7YVLN3isa5ajWOVzsWodw56pDHbYegU6KkBGIDYoqWBU6/G1xYlg
h+pc+whUQ8bqbmidNYGksMG64kxiIWbtph7Fb1aeekt8nDN0Vt70Gp9gJyS8R58Mwi7LSC8ZnQe9
lbvcMahDEfle6+nsPIeTsdDTtl65CFv4rpeQDds1mZ7ZFq6uwAnXrTsj01dd7FBOCffOsMyNsG61
lI9C87KjWXjfYpOkOcMgDqCImGQmZ6vn04rlc98AECUKbNrkReXCWCq+FrHOe64l4zz8NLZFF0ok
Dj0uIo/Ap9WXtYRe+2ms4mjlu80nOgdnQMWvFC8Plc10xaFbQqPEv1Px6+UqH9xdE7Ozj6oO2cO2
F7jY03qEBK/yW7x3Gwa1LLeZqLDVsjW+PLCYeMyJL7xQWsjesqsRM3quxShRhl+tDmDD2LzQoH8L
mBxHU/s5L7kMDCN5pf3DlMlqiGYy020qTLlGn7b3ah14KK7FRULWVxm5hJnXdO4HibC82Ixeu9f8
cKSXbt9MPeZ/cP7M9liBvY7oxMBbtyERX0RGQNTXv+uMR50J0WWQjKfJSuFLZeXnsJ3UgoRATr6B
UMwaCBtTNvfy1AGsofFABh1C0Slj2KWi9AW92VNV6FcGFOpw4DkJ0aLQ9e9SBNHS8YYvcLf9RSwS
f2n7L0KIbtkVR9l/DpochGUFTsQzylllh5m4t1ls3Njeu2CqUEo32cagr4n7Xl/NyHKNJG0aSwZx
agWLT6+0+7qbWCocfAZea566tlqW7TBsqHZH3KTomZk8UjNberJEBlMOHrRlhrdex5voW4M1OUAL
NwqFL+HGUnyuxLZuUpUQDz4/Drl5iMtix5HMu68Z8zRoxrYLZ3eorwGSb56HeIqvBiQLS6ylgF3E
SUcoGxp6QHosT8rAupYNOqE4YtuAFe+MfZZMXffaIoaS1S3RV0GpZ8d6DknUsBSxdQkLE14rLWIQ
OjfjpD9frhzXgk7g0H9wNFz/GYlFatBmy2niogG1iTicyHlBJHLbd95TSGRwImS58G9cZcVcSJBd
5KCa1RAwL5569CERDrhAx86KtnWdIzWqwuy70xvlVSjxnJW699K0Uq67DgR966G4XOSlekyJtF/H
GtssO95Il65L3kQLuwC61hjiE6c825m23Rwac/jnl3J2sVZ9R99+JAakqtZknMPUNuqt06DBZwf+
OSjJvI8ZHtQ1fUk2xzQ6K9zofZ48JfqwCrR6/mufqOtefGIbNk5R4KbAQm1c+TVffvys02tfZR1N
KrOYvKsgT27RUg+oVvWzM/cyihlKbcy9jFzR1gY5H7ZGB1IEXLmc68vLeOXy4+ULE/r2ygO5UwPI
Fl8vGTiXARFq0XxJTjIt4tAMDnHq3Aobe0s8F4auwzSligybuWd9cM0KzRiRCE5v7ggrQOorbow0
MLY6oe6LIPaCFTqnyFhGcetuUzPbMuVA0nLJXMk4j8BAkwdJsPWmvPxDGXPJ0SnT2HlD1Z4aw8eo
ug4BV/B5+j53kjftQ7z2TlvFhyC7oUNLvKTpM7rB43hEZnhEvQouN/FKNu21f6Qpc9Ry/JZWYNlI
h5ivumLO5xQDQ7BmUWUZRsXv9pB553oC4gVk8VueQ6ELFDlh0ykJ7JuiBBxiJY684igPdvClYOBw
ZRHmgdM32Sf0KdZlxQXj1ARyN52nGXBY+TZWJlscGw3S/BO4ElQarSJqdIrOl1SdaO60XL7DISoz
5R+UrYpDRIYc4G/1GcMxHTku1iVeRzSqNul9pmFd9QEzYliEjJ3+/bMJd3VtZ8FrOnem0LLQx/3x
rcBjMioMNEjSFNQgOvlkkdikRQXuIQX5Dee5oxs1ONM2T81jSdTcoYoYKvuSNu78k9mHlFOuT/tm
AKuz6shfOFy+1PM///ixLx4RQXgbG8LHmkKF7mra9AfEIsba7KFf6MruDnShqA2REq7iLOyPtheo
hWVKsRgr/+bipP+3wf3ynScqtRKNRs7dbHq//F/a0rvK6umKVHixvvzGml3xdoaBXlWIvNpavzYs
ee31UUcbXjsUg159jiuP8HP8rDf9nB3QuW136Mvevh417RhN7MIn0Z9DNFI3TSoPWU+nu7T65FCq
1rjX6ozIu9z2t5cf8aXcWGlAikLP3qzodfMerYFxrKcBjkqXQF6Zoz3RT/irhshmmpY+MzgVn2JJ
pEQVD5/TVqWPReuSFw64gMmkZHtu0/lvOduBsu9/6i/c5bgt8+wXjOhcjf/49f71v/9LCqp1Atwc
1KFcLDj26Cb8XK0nrmZOIq9aoKp1tjXnRjQsLjiRKytz7hGiUTjolCUdvDVCVJzV/8/xheHopu3o
inH7r8fH2GaOblO0u1oND3IqbyrFZpJCkGC8Vzb7Zs24rbUZIBjT9u/Hnnmxv711hcPRFGhB4df+
emg2/5oIp6zdJSN14lww1q17PyQkuvhiXE5C3+kB+R6Xo/5f7+uD3pfjWH81qq6+Jy/9S/X958bX
j//mX40vQMMCtykgS8lCpts/Nb4kPTFY2o7tGvCLTVpS/6ITu//g2qYp5lqCzpg1d8v+2feyYBoL
LKU6f890ZqLwf+JTxTD77nJydWnjexU6SxANOvvd5UQcVBAZk1vuIOzjCaTHPhlduYHCetWzVb4K
U1mvubDIA2OGgmpA6+w1DopsZ3QMEFO8WZCLy2iBnp7wUg2tVUQuPKlx+WqMYQrJCJ/+BlVYsy7q
xj90GYYpJyeZO+7MVZ+bzaFOyTSPg2Nbkxqk+V8cu6gR6DdokG27PYQOiduWxuYfkPeLjvh5WytW
PjmmezZk9D2EPKAVzQJd0GJ3CCkZ8++Up9NW1PNuhLcIOQvDTVY/iwH+XMHbMtiftskX+mUOAJ92
OwxlsxpH26FeU4+jRdZJHHhAliptja4mXleQwtZeReEweTrDBokzXcpzHiUH3aeq0lrZLDsvmA42
YPtsQg6oQpAPhoRX6fC0T4e90+oTZoim3Ig6vjN9/4vtJcYZJchseDl6UUrvfo751sf7NqcNqFEF
od1DI8tAnfDoiDHtUM77fl//POn1ghxmdzmZ8tz3Jjnggqxyz1efw4IC99qq7GLfN3WwroTxfcpI
lo1UcYPjyVi6o7sckI+vzHTU6byHX1oiTX3NXEdxxaA6NYblGDbN2u7h4jbFJk1THe3mhmvoLe7Z
8VoFjYoqas6XusQ2+Ow3utk8pqaPCm5g1ZWTfwhsm56o/4q6LVhkXgpnMzBPVWeeZNzWJI7HAc6D
AEoJtJHNLY6MG+IF+5Xux28kY60SdTV1OrQMA75QC+MgFfa952UMeWq7XNbVeOAJPW3cqHw1coBo
krHoKrZtQi0jaEUcCKknOm/VXDc5D6fWNE8ZwN/RUkeva68Nj55rMGTnjnJ7GTKDX1bkbzHTI3Uq
zki19Ot97Pgn00mP+Zgepf6V3KE7zAJXaHSRKwLUWUcRH0o8+l/oZO3Hgt0W4Sw5vR/LOsVj/KWU
PB1Unp/bGDAiM8XHmAYTTaK0QcltBcEKtugsdNF2WLg7wtkJAfVu/baE7AaYQrFtjj3eedfSmZCM
vYFrLorUINC6g2+jlXQgWx1CxohyydeKdQo6siL4+QfPMuUeXxTdsMv7XmzsUu1aSvOlq/XDHqgc
3nTaJMZgZVsrw7utymouGMc9osN726B4RqtQzrbMt8ihHRYccKoy5XWNW09oGMo9YBPot65H59xW
dX9rV+kx1dHqTMXZ1kbUnV6ycbFNZ0YVPFoFk/I+fMPA6aUpnY9e7mhDOwtHNiWNZncXjWeU4/U6
GSgrRcxDPbhWCRpXXGBLhlfhtkkKWujunHSWRmy/YnhwVqzDHNbpEpalu7IhL9YxS01cdSRlfK3w
p9/JGysJqAIsDZxgDHBkXttI7yTr0fOjlWc8jT2kI1/vPqWh0lDdIAakpF60o+ksSMnJUEyoClif
jThIaH2Ni788lWMyHHGfIgxnn4itdvTXgZVV6ywsxJb8J3S4IH6wj30iYknsqJ2XOqytjRezXVdt
Q6s00G/djlhjz6Vv1sKkCYNzHpQTjbXsjCy6XERN+oaVGyPn5Gco8I1vpLZrhKpe9WcPn1WHSF5H
x4oQ3HeNO1Uaycode+AgJ9OKDg0CpIVlBfYS2cLK8fRvUUgEZ2rKx8nMzqGP9aYDqwAvw7MPaM/V
IRo6Y59BU+yc1N+gC2sXCUX1oTCndNPzAqyyqQ5ha1bsrSNc2tr02sXUhN64scbhMTKks7ANHB6d
dLaW3zSIzsOTGmpECQZ+hdwjg5Amsn0wTenvixacYsqgnYXfNIb2oBvA9fIkQ6qrk5FKVv1BhImx
jL1onsqU8VEmRMhBK90nzPvzuJdb6B8Diw7rKOnc09zcBos8C8pSq34zFU3xwpu0A0NW7RAmtURR
at5pmWSn3EEdjbXZ2JmUhB4lrU6DgMNptBx3WT/dNIxOANPMIY6jjl8nRagxpaveZ7MclC4gvsx6
clvCj2hrQbDsSsCmrn2NGQ+gCMDKdVDB+gobYf94FdX8Ui6vp5zeAhWpq8sPVBzDjgvtx6vMgng4
xO0s1aCVPFH5oKSCH/vj2zLEf9g8SpcgLt+27nOdkBDoNbuRbeSmEuZpsJCVM3LqLhWXqi0SWKm9
srkKExpksSaSCCWm7i2VtIQJOSKsJHruSEHkQk+2CWzUZYWbeaGP4s7PRLwe3en6Ih7wEUruwXcv
KQoRpmjTdTnQZf2/DSgJjc34wQZ0hoiw+/vfUSmbJK/C15efN6D//G/+hUrR/8EO0qGMloa87DL/
FY+h/sEo1pauC71E/0FD+dcG1CAeg0rTsU0e5xIsxv/bgJriH5IZLogU3WYkR2z9f7IBNZng/lLO
uLYlhSUMKbkJLH3e6f5cyfmILyanyNudjGEbl2kFlSjK4W4V5S3GNmNlY9zfhqkWH3k0owI2yxy6
YYzP6U4UU3Aw2/ZGazCiOgUCYyWr7Dg/HZEW0llvs3rfGN11LUtnV2HB3LpB91E1yLn4+S3AfxLg
YmiA64yV7d+iNcqS5PhuGpqtzkfFY5nJkpaCkfLY+Gam2RH3aS5aV72qXEv+w0r0x8FdSn1dwXSg
GP71/FVW1BmsQc22KgN2uvm2TNBgVERTsskD5u75t4VdaEB+yX63YB79dK3dfVyJX47Px+ZatuIa
E9acq/HT3Hwyhhjvjmi2qVPfWYIcC6NHPDqrn1Pla3QH9iCeVjpZnWtHYkX94Pjvrp8fx+fdCy5v
/OXv41WGDtlVIjn5kii0JZOATz4GiYU1SmOhQ3vicdfwRHHCbxXNnWU/wqSBLY/TP+NhgKOj0j44
JX9+RSzu880F6OjdGWno4npW0cxyfJZ4IxqCdWbgbvrgjb8TLPDGpcntohxH4Pynjvz1xNe+A6i2
9ChcJoNSy8mZd6NDfiw8vMt241/pfubdTDWdabMzdi0ArjtVwRxLVGliMxZzSq1tH6JQOP9Zi+Ly
0gzWB5PClUtyVm38fE3IsjOtwGjabV2+Ko8ZgK0F30jcwQboQevXdTgSqDT/fkJ+P+3SxD5Ogw2S
kPFbIesF9PEdK8eOg6SEp72bLAvdzdd/P8qfzjoxQy55lLpLfM387z9d7rqDG4RoKd6azwR+cngb
Vc4EIrGM8oPr6F2j53IWfz7Uuw8Yw7Vf+tjCt2BtXAbNkE/a6LWI4mJhKaQJI3PzMBiv//4GrXcN
gcthHeXY0qIvwQX8bkEeg5hWODL6ralAxQbQLnZuqh+aUKUb9h1odd3bIBrb66Lo75G4R+uxhC2B
/21RaCpGLiatdQ+fA++XCStEebxuc4MR2Vk5bQehdIiPpaQi6/CbQ7QN3yrfmraaZ6KNR8mQVf5b
jVhiR45M5eQwimKJdn00iR9DwtqcjFb7IkoZ7j545/MJ/amzNr9zSxcA4GnJKPO3y9apfdvEf9Vs
E7OJN8YQnqwGm0Xg867w6J4aHYtl32lr1bn3NdFFgF3GO4Im1GoYZEfP+gz8qlzomov9UxmLwsl7
3G9RvfJDZtEdF4vZdWS1YSIlXzq/AVywI4tkUZb0NibTOkpTRNdD/S1M2YFigdZ3HpmB9BLNqD1q
ZvT097dsGL8/u3jPPLvmxQpJ6uXx/NP1HLkwXieZNOStA+xv24k2cvR9yOmb1hijI9JfptbRlr2U
wy6bDeKafJuhT3oTboop0o5+/prF/K+uf54hMCvcc58DD/ROOLufYbpt7FbSLCCt1bcSde+23s7V
v0aaEzykAzSlXvGc1MoWZQarWdMRPi48DE56kx5St26gjfJvIkpPQ+ec3Lx4QG5txIh1srFcOJa6
Nhug/qg7xXCIJkADVqAIs+rLq77tTn5BmE53iAfmczlRf6tcnHVdPjgyOVeRlDvXBp1pZ+266ZCx
52yTY8SpldDUZlLw0HMTrG4rwkd0JQ7ePadhjun4CNBD5EzdLT2WRYIpbuGM/bexMIulVmSgafwy
5dwtEhVfmc4dbFs71XZgBu6FTqOo15pb4isOcU3ywFA8lCEDlVEw38w74vh0eCewpsidk5WJCkn7
ZOQKE5D7Lajkt1xVd1Lc2znSnLSUX0zDvheTeEZk7S80d9intCMR9lj2onH4I1XXPti+gzlcUjjn
KWNk1ius7FVzmwTjB1fV7wsXfkl2rSzFJFEr9W4FGYhBamXPfdSKZlOkw9bpYgA94XDvDTTbUBks
PQCQH6z/fzwqREDarFLND4JfV2a34upwp9kFpz/WVn9q8+StRb02TNpDJeKn2LWfP7h73k0hWDDA
u/MkMFzDdW1hvuudgvaCH5207L0EPqMsTlnbonOlNfW6epGk9UKdO+gNtJ5CTnd/P/jvNy5GRnPe
nruublnv8YJ+Sz+p73Lersqfi8rcRKOp7cUUkwvVMDZrdkp71XpmZ38/rmH9tkpyYGE77HMtIIrv
P91U9zRKU86zaNWNyx22ttK0Wyb+OOwZhL2k1AxL2cF5S4LpBtIHM8csebG7R8zDxkev5venPq/G
oYFNs9xARvruU0dMNhl24da0b9kF6fOy4RcXSz8sOWfkzuxr4wbg7SWm+jYG1pDAD1mnQX+f2wxz
JWP+v58h808fDfthGhsG4Gpa+79eiWWJNzXsVL0lENBZJom2LmxhbLqweyz88a2rexvwQ+4tKM59
nnvJU2rln0bl6cc6MT7HA0gieE7NFXEII/AfgzxQoHwLPtdVo/v3RmReN/jHb9iKdFuE0YR4p9fl
rNYUhG+itvc+OM2Xbc2vj0bImAhwqQjJQ5Tv97Q+XHJwM1a9VWJyt9mq8QlEVV66zrqWhzKKpGWH
64NgAYHTPhni3VSLckH6Jzd+SrVW6/aLObF1sWnCY9xY9QXhGbZbu+sJLo/qiRTTgXatYt+z9q1w
7ol8oKFnB9NqECCJKvfoopHYyZw37Iu9b/FYHZJkBxp7kYdAdf/+KYp3/M7LzU1lbFgWs0aWs/nf
f3oyekYFw4sk7W0X12DEAvKNcSUE2rhDc3jsmhIAXCD2Qa8lyxacLT70tyjUgFiw4e9aAh/ZnqNv
8ga4TCXKUc7NhFxnNJd9lD+nQ4lRZi5mG8RoTfIV6vADpHEHNq5RrxGosP+BKZkWyLpMyVhbmmS0
2V185fi9vy48AmKCcHyZ6hTlEXkqJIDX5A3p9bnP7de/n43Lru+3C+Cns/HuPuubpBd+PtZbHxsu
LeaxAkpnQCQl32tVoCBcsy4Uyx60vG100SygM5dKyYcuam7//lrkn1Z6NuA8pFmFDPV+6XNGcIej
bOutm6pu24N9PAgzfmo9d22Tq3EMZadIxWlBUvhQqPTEuE2JsYOqWexdAR2ZF370wFsuLsjmOhsP
yp2VjZM2LdJ5jxNloDdE/FWa/JGwzF9wNXV716f95ZWwdzgZ9/zZe7CY0Woi6GQZdKRCGais1qkT
viUZyWWeMm8bOs4bmdrPaYFXznFR8oC/GbZIgNm/63sMK2woLCfFkum4m8Ft0evqT0SVvOB2eLDb
iGd7QcJYUz61TY2zNQiPYYl1pPJfHSNKrj44t78v7raOblqwB7Z1Whq/XvRMHJFXRCynjohffA9T
pgZ1j6ga9vR/P9IfFkmbDTejUaH4q/r8If90e9UklKNlRWUEAPEtKsplqoodS+cdLHRo+wWzohQ1
rsjE/d8P/IctL70wDAOQgwXygfeFc+khOlaeZHnOJKBdGBCtM4h93NTfTAvF7kTYhTLbZmFnM/HJ
BwGUjlTyHvv6ZUz2ZaGcVwEIYzsVgw0NqYoIwdx4Nr6jv7/UP1zoto5dFGsCmwsK21/PUePDEEYp
SGZ94M8jgUNeRy+gMu4GTWJ/Cd9qlX/UzLpsWt7d6XT8TBeLBq05hsy/HtTttHoIQ+4uo2tvEOgx
4tBWKLJXk60Ie/CapWnXxUZzrR1dhk+m5+zNGpk0+YOgWHNxN1hVswqCppu997ibw/E+NFDPaB9t
gX6v1/ggJY9OPCVK/GbZCNumk0HHmtQ7ebPSC4XDMVYBqvs4XMogevv7p/HHK5YSCasJ7TY6fb+e
GBvErQ8WpWZAdt035rUQHNXM7BsWZ2uRcP1iJxuSlfbRBft7Re7YSHwQYc4fiHDErweOasPPDVHU
23RqnjCGk7FNdYjcKF4GQ0XEUMb4g/ozHmBX2X6DzEzWq6DTqMM9P12SwmIvLUBJhKldTROD0b+f
GOP3pggvUFE86tzMjny/akASQkJUx9xRmnhhVWFkKppoExf1NXXj9yBkd9wJZ2NDI3LUeC6Ef8nM
WauKVA1WsTcQMf8cGPyvicfiT58XO2Q+Kapb8uTeXciN33mmBTF5C3wu2ugpAyJGPPuknqIVg291
UzdA/yBY6hu/030GzsW+MGkitpGT3o3pNjNleLaG4Tto6/7cGv4JWAqxVdnBhTN7KJ3gZmKlOZZu
2cK1lCQksNG8yXguuJFx3TgM20IXQelUzDzdji1cqI82Sjq3e6rL66ygQggHOjz7umlekkE+T20C
YciK1KNZ+q9TGa7jzgi2/Rxrmxg81qChFUfmjnXJHuDvH+MfzheGKttmMVbspY1313egOeEoM5vg
Bl8SUR1G61ZMgDuzFjpWK+/DoD3ZWvUW9R82sf+w18IbxjhMV2Rhoi359QpHbEa7v1Il0uBE7SK9
FbtQ8zyEXVYMVNM29n1VXXVd2l8lHv1NyyrlVTBa/3lNRS0l0eLM04jfngwFdoKmcEQJy228rUQK
5jzW9XXYw9lQgfEyOBmq3zw7RsKsP1jrjbkqeLfucnC6uRQxil7+u7ucOAk/Qqxcbhs1Yrjxg63p
5F+jwvePqV+a61BziQGZpn3U+UC9wSX+/eP/wyrj6rT8BNIyQ0j33cfPTilr3ECWJINM6bJw90BM
IqeuF+iVzVWlf/iOKYX+UEuyp9Rdl/x1hFbva0knFnlLohLHJKvma25eXB2NfTfQtNmETXVOsi5Z
GUPp3mvSIdWq9V4RgwcHNXjl1h889y7SXrJID9Ztive7D0PYSL3l37Um0FejhPuRAw1rVBAiJLG0
BwfcUTFWEh9IHR+1eFB4Mxr8Sl5xNoPkqR67canqKnppBpcBdo3FKkl7pgjkd3C3U/ZmQ/iQNUW/
DovU3xEFbD3FQnwFkivX6Cwz7nQYbL4x/yFheC+x0rZRtyQgXv9EN0e7Fx7bSNXLxxDS0J72l3ft
hcnMsxfandS76jSZENTa3jox2CgfGpweDmmuEIyfHMgRkxF97+jrV72JhCm8V1QQJ9jv2uzOw5GX
ZtTcTuC5nyJFIIzvj4egBY6PruixzgxyeEbLfUYugNZD5bSITCFuMzd5ZCfT7qvIn24GU0dV0xpX
TeN+oQiKr4mXjo4OhGc0rk72OIzRvV75GPsgOW1coxk/z6DHdGyGF5HLhLXDJO920uBCzujykSTH
cxSqb2ZQTN/02DjhmPzcpKG2ySBZX4+qDa/boXktxhp8W9tDHnPSvF1D9pqo9wDihHiQsaYnU7UK
42pESw2dFAcGYtfEqq8mrCZHRm5PjRa1W2P+6fIrFUwOii2RrixdhTc82cObJs+bq5E2yeVXhlPI
q8Yxt8ms443mL7kuuh/fXX7nIWiou8rbIi0mIdKSR1qP9vHy3b+/QITv1kVPT86RRG/hHOKxB0Ue
7e4YXvtioNfpj3j4vTg/BIOORcDVGqJmVPVlsAFZQqVvrkIs/leX76Y0TYiJImw+7nyyeCE93wLI
M3OvvL38hsnfeBsmkdg5U7zLK5tUJ0/e/ftLmbXkITTmjUrrYCXrGBc27fddDQeLPW4hHobYCnaN
Srd9Q/hp03swO2JKqiukOo8jn8AmUNBLE0RsZ0GWgjFmxpMW5DnBSNQyGttkvSi0T1gFtE9DXp5g
lTZoHTLtzqjoHbths/UGzVpJX3r3JO+UV0GNOvXyY8oW/3oOJAaGsq86YigWqIr7O7YJ0HsSQGhR
2N7V8Urp0cEkie1UJi7ub21I9l1RekujtPNNpNvRSRBMc6LB1K2HEcXHRMDworC7gHCksDt4UwE0
hNyPx2SMkm2RFwrGsOk92lGtLTMC69hboSq0h+lxFAYtDL+brjPNmx7NOL3SUOKeUr2qHtMvyfxL
URPIPLQZN0OhtiXlywMU4fFsw1evlFE+lGNVruoYjU4xWdHazmc1JCXxrV2H1u3lO7auPbUG5J46
3Bh9wx4pGq3qSGi12qgy/nJR6iunsa9S0jC5vrF+NV5+0w0ILRmvVVtpBKuU9/Iw9ygXZuzg+JI+
hPXMMs56msVAie5QgNVrd+Jtu53nPnRBZmP6ddTWijkwPOQExndfXGujOR2Got7UJnQusO9Mz71T
03XtF38Qzx2YVsxE2a3dm9ZNXnOd5CZ8D+zGzXUNU0PYRfBKEiA4UeEjR8z1cpP7kHk6XCNU1E16
ntL2NDqD/TkFDryuMRLutUGrn+XwiMk7RXQv1lah0TjOog51Zel8boOrEmv2F+a/w2aopmZXa378
LIEV1vPvbYtdblIAfeoGllXLyesHG0HL0qxMTIcBXrBqih6Juf/CQpJ8ydDSJaRuRWZe3TkQ2x8D
IMB+mD4Obd+eLCe8DsbHQpTGPTaR/BbR5oMPRelBhlN8EzXat8tPiQjD66wm4Cr1clSsmcanQe/1
xEMGK53tnbEYeOexESgpg0kcEkagqyIyq52Vtc1qorm0K0xjfHA9G2oppAPmbfn4gDEIH6XSvw6g
+LAsRPW5HQLj2hXhp6ru6nMzfzEG+gdD7phL348hsXSStjOQvaueSG0ikvkxapvoHGbkKPb6FwJ2
u23pDGrX2+4zIr+Yes3mXjSJCNCE2hl+HH6tv/NB97tO61sePo6482xFPS5XFRKpG8ZyoGSG2AGi
2zCm6KsSFmlnH6XmQNhoQuhm5BPf+k453l6+I3kbIXCcgKLWos04WMzzBmSvQ1oEt3by6Ja+j3hR
urTGfPOgz4iUwqRjo0rwJbZGXKJt8Ox1S3faEYOqDhb9tbgIQCeq/OAbcXEQRaqDfojcbU9gaxvL
jNRxsz6ZIZpGaxDqUJpOcUhtwVWqpuD28rDLBf8aELuwouk63Vy+EHL8aMSuvtUhHh6FW64d3zD3
4H1fprA52EGTrqPye65132zP4JlDn403cHBhn7dJUG2oqOG4qmEdCmTOho7TR2bwgDPiHM0RiDFl
xEKKcK117tayitcwjj/FsYciNRk3/hR+J+Rvi+cDynQv1lkteBXs+7qhXufK2U1YHhadFx3roH5q
UFyTGP8adUfBc5wCZjk04jMGuE+6NiaA6NoT2/lVNiBJUbB9F2Mn/VXJHlIjIdFpmydzbO4myLK0
Q24TRQzHTAjNPfiXJSYeFT85QH/EJEmIC7ZzTtkAA7KDEBtrb8jkbpBDvk7NMCOUiCX0sRG1itA0
fLVLAt+LJaNQxJB+3q1VS1KoBtGEYii6MvLpsR3tOwjQEy7wYh9X094ak1NHdlhLyYSucz9EJIlF
xB9a2bStQ209duYWIMBKJowc1TiHqZwKi/nqqCqyWQpBBzIdQVfXbFklb6vI2Cvr8aFrOsw5xUMc
l93SjuSnSJBQ2dYESRudx65A0q/1UvKFQuebY5DwHIaIlOEunTLX+2SPU7nShtHY1iDbl5qezk1G
tURVze3p3P4Pe2fWG7fSbuf/knsecB4uctPz3GpZtmzfEB4kFscqFmf++jzsjZOdEyAIch/gQ0PS
lm196m6y3vWu9awigyg1zwNVqVF5bJsKGAxoa7cy7uk4/kpnf+fR9Lwx9cT/Icf6WSnzhlRCZDTc
V6a9CWZmz6iZ/4qBwjbZ2+AqeX1xT+rXYGZBR2kSaoA9ibHTWIMjRK5r5byYmiBR4xXZuqcNpLC/
2114mxqMPz0w3G1eFopmm6zZ1qK+EcmsduZoacyAPVhHo8fxK+0bbZSChbtKd01vY1b0uSS4wYfR
Eo2SofNpVI4JYZM4DWTvW97PD7OJmJAtz17RmLh1bVhYedUmhzwmq4zwb5LfrkGVpUa3XfBUyp+v
gaD2eRSCfKpD5miQUJjSr+1MISBQnhNK4GeFlJxUJWSX8iPMsk8H3PpqIPm66jhZgMSgcLXkOXb7
5pvfOz9rS2EwoMHce3XvqcEyOomI6g9EEkZgN6vUJmUeKhMDA51QKqP5OdzJHLQ1Gf7i2sfJbrb9
X7g4KBesqczUPiUZdddz27X8jZUN4aqe2ouTucUmM8fvnmUY+2AY7lrR7p6y+STeN5w7yX1J9cGx
tFNInRXgY9CHFMZ2fypugJma0kc76Xuf4ePvUhFsqlrh5Bym8fz8qFkytAnUcziagAS1ux/mRJHy
ckDMBoy56IyepdS5CF0DK4g4RxXUqdoM9JbwPOUuJppxmFWbHsTaOewSjcugAcslPST45xe7zKnP
qk0uzjgAFsZTfrYMQpCDMuuNGeX12Wa+UdRfKXtPzpKiB/7B2p3UPzk+ogAe71Iga6NGGJewhZ4/
uyjHCoJ+9ofVQHqmAyk9+8zuRCObbtNj8edylZj0VNC36C2kprpcbB96nLd9Gt5knh/shHgF9ea/
+0RVVE7k9arsO3null9CnrFciCriJEZsdGfhBRMlft5esGzH3T4cSzKiLIGWb2AIPIWa2ltAo8Ym
jLoDpELS/ENsrp3Abs7PhwhOfNDY0UHT8jc2ZXrUrediUSuLal0I9v+1Dqtz6hnv2oCb3iyfPb/E
CH5JqyDbzhrCh6yr81yK6hyO88/Q47DkdBjLEKJoWfRB2cp4plgpW37LddNIgOZzdebHq45zzHse
+sgxC7nxQ6Y7Q1guzvnykTWI/eyJ9pBX3fewj+WOz+LT80HOQUua2PpWFUnJ5QTY+PPrWUGX7z8f
DtQ8IdMFh7qioXLKc+Loy0eRmA9GSjkyFVC7xrVoDFf9PtC1C5BR1+9CNTTRPz8FwF+ceUl1a9fx
4NIJpjzAn+AkMgC2PEyGB2tUvhcyKf/5cti6IVXlmd4Msyro9nWdhlkD9lTZdcZJ1/lvSGLxlmVG
eHK6vuA63t+cBT0lggYk6D4koM0OzRzYeHJfAx7RbYrWMQ4WzzgZhzQ/WExwW3vAmj4XxiYNzfBa
oFhdi3HpV4pMtasNZfMmp15KNoHeJeJjDq34jMi3ZAbo39HVMfNrc+fFHsM11c6TEc1r2IWUiLB7
MGpmVaoE/gydMaytlgvrZEZ/afLajaEYtzllWcPQVmuSzwKSGcmPE3yBKGceWcqSU1c25ycM139+
NUoMkGQUUkLHXRC53fJdXm1l1BEhVRhQ0WfTFIfn1x1RWbwplu8zfagUGE6Wb38+PP/650fm4MC2
iPLwn//6z7/zz+Pzj0rDqtZlZ+j1P198/iH1/HH//esUKY0NVn1SDf/zZxufP/zze/75SbypePfs
OfjnR/r3G0Us/O04uu/S7sEWPv/V3PAOjTdym05Ui6OcRPTzo2L56N9Pnx89v/a/fR9WjmLXddXX
59efD0OiYXn9+2epovF29Sjuzy/NaTFvdSl/N23FqByCyyujwN08P/33Yc4YpOVc82w/P+SaDqYs
Gj06pJwTRa/6IOrGW0eQSDZa1pfeNNwrHkp/6SdqdnlL8/VYWpBexyBcmcsucMwmFxxG+zlmFhGh
xKLSq/T/cCPCGM/FeZ9rccRqP2/gaTgv7WRRohFX49UPmcQVS+6yRJzRTURjroK0N2CwsvPhgxj9
UjhMQxSUW/R73Ptse1Pzd8jochdIHczZX8rgByc2sdFcyAkRzwHRFyfD58q1x8+Lj2Zsb9qzHxhW
sH2ONELGIn6XKPYrw4c8b1LXEgUvnmXu5Fj/jsekOMW0r23BGTD9x+3XImOk60izZZB9ia2kR6Fn
f29G3peqxVxEUc+B0eplniinjeDKN6SfYFHbe8dqL4Uu6Jgmv7SOcPs5fkz0BqqVM7AEBke40T1B
jD4g7lcW9e/0y9DXj9SN7ZWiKKuKkhdHji92Jj/pI9iWJSEt7p8ffW/Fe9EyeIROu+kb95RRF0S6
iy3CiMOCwQ6xCI0FRUxzQlogx0a/taQML3T6/Bi7e2dWr3FeD3uaCkBZgCp7Aarzm6oeQb9r/Vcl
3ZvR1tO2Mwe1TqvxnGTiV0kjfKkDntnFlthBGtRCb8u62weyis6JxpuQcjayqoHUlv3hV7F1EP1X
gX3rNQFksFJpfDHwp0BcPU69xI3kmJcoAlWdRxlhs07S50ManIKp1OL2fMvUX4DkQLMYgXeWl8Do
8GSxpugK9rTZB/so0SRhiDktIeq11RDTaHSOrGXlN8PQyaGJ5w88jvktcMFAuzo8lz2ppMnrh4eD
8Swt1btRqOYcUNnLroMGCMut5bVI1cHrXfM45ekB6embwY9w9pA+iKkAV4JKNW5nt3B3MsjiQ2Or
X0y3/YYdjtwngd3fU39ldhz5KoO1vOqovK/GAGAo600M6TUbRXqtUTmZ3ZHAyq1GHeA/pG8MNNM+
ZU1E45nXnOP+gY8p4mTC2QCrwdnX/tfehmyST6vJKLC4mJusK43jjKGe6rjKPZZ+pS5ErbgTlYpz
cI5kG+PvnlEScUWJH+TnuMPP9Cc5mdaXFn2oCXFm0a+i18pLcKcP4ffRUsUp/J3LTt9ruopjna1n
z751CQpDQwveITflzbRwf/SexaVfCMiaU1/ufK+J9nhfo43I3Z9DAROmcUnAi5TzfscCl7FiPVvp
u0M56C6lPHmTSQYnITmk6qSCg0Idn2EUDepHqjYBOT1kLHApUnUvnl3oreAvidC5jl1H1ZFJgVSX
FhQjVqBGitC+FTZr4dx0OdoTHl7HkgtzYf5aPGDK0BxG+O0w16HoF/NnxSrZkOkPQ6rPjnqwU2cR
geMk7+9LH7sWwSIQsFHJ24g/H43tAmMWf0Qa78bKq7ccueVGpFFwFQMInsJJawprsHN6mp00ut8F
n1O4URi2uXW6Mc0p43TQUs57ernzTWwPf9NUTg+ugBhhqGZa6XoE6Jhn9W4aergCc+kfDaY5C8c3
tARxT/ya5oaeA5hj2t9c+Fa7klzLkbDxAqo1osPUx+e6ywYAQpn40o7O39i7SnVrMvY4AMudRQnO
XmZpRVchnXVJbd3G0tREP99Fg1MPMFwpIE80Q1zUU/ITBHvfmbBlclC+1ssDIVrheqegaoNTS1Xr
3qj1pYlUfv3nweba2DrRZ1wLDlgsIbYmJNaUeRMtdR/U4iIrbCpeCkuHdWDAChBxkCCpN+TducE4
f2agHEkesr8okxjkl1OliOtcqZbTpL33dHKEm19A7aNwTRkVwcRk2FYB9OCpMnY6BT0MZ3k1Vr9c
C3aJclTKmlzYm29NX/k74nSshceYStZQ7OC4JthcuVobgF6RiIaDa3a/pmoWxyDu+bvKtRHTu8p9
xd7yVaDs1ImrDnZTuGCHzKAtzqmTSxCs6c5Pk+bPUPZ/bJOeNzKxlLoBP9VjZXFOnD6k7dDv6uyn
fPLRQsPVSHn9BZfzvucE+2IBJsqYZQCI8Yq0OxBd3IO+p3bi7qBkvc9tdhUxS41kKLM9uxyDlxtB
j7KThwTVa4fzSk9vTcxVlqQn3C83+YHYCPxZ0JFY2NWKjgmbbU6kzxXV7NreV629xMF5Z0b8nQ6X
xzsAYVoi7xxTh50iWEsJGD01ZW4Fuyb7iuRN+CjadZVzj+YwwlkbFEjqIMUDNdyGRDacGGAWQ/Jm
xgqL6RQVxjowuvFFNOeW8DXJ9/CecwJMCkM/tKP+0L7Ei87t8+uYN9/zOkspkrXhJnf9zkM123JO
hoAtMcbpSYUUJFlX4TKFSPhLAy2s54Bl+rbgor2hhHLeDbon5zfaVLgZ3ZpW9/QO8W/bOP2rNSf4
57JacIvl9NCr1NpOPxaI+2vPAmmTgc1aB1VVrSWS1066GNjgfl9GPOLHPsn/Dlai1mAPKHuJchY8
hfO7KCJ77w6aayxa18HSc7xtgwGOIDXC6DLT0VuIN42m97EFk0twdcYVNf426Oo+120WXcYoSnYF
nkrcWDbLthEgMKiR9oYUYF5oHl1b4I5eapcZNp7suxXJMSR6L7OXB6gY+IesVw+JB9aAq60JSs0f
7QPJLU0fzWuvnfKLKpJNQW/DCx6F6gve+HwXEm7eWN0P3cXqzcuy7jqK9Advt/qtBUx0xmdSraL4
0+6z8nva9fXZVAaEk+VTnHHlpvXt/OT0cjzSTKY2dZDshnGwPo20OIeq3epo3PS1F3ynjJFWKFaD
iQiYVek3vZPg18QbWmYCpCQvzrKDbdfDJrCG+e7wa155mVsei4ojJLWhxGYNeltr8dMb+2ORhf1D
+SK5sTO9taMq31KaBJGgLOxoxScUhR4Ki6anrCS2395JoFaXeviNINFcKX9l/VdgrRSUE2Ul4CJY
6BAA0vFoWk3Hu8skvmFAl8lYZpHvTfYlph52Wxw7p9osuEYOLEkYXqokTg9PsmTMMeVJ8DftP2nY
bb2pJ5VcJNbWTWMG3Lj9aTvy5tulvHkWcmFMBv7oNfMRLt5uTAkr5dO8M5TwX/rM27uT41OfoQ99
O7x6rtfepkwTS7WtfkfxkE23A3fXGMAg3j2xh9YSXYqaM+xQfde2GDkhpez2rOhQKvt30JrOMcpo
nnAWXsvoADigZOVZwVGwb4I4CQqnC91LOSYfROsQRINg2ObZ7EO3GfaFKf1jK9JqlxRttxCNOuBn
LjfceCrQE0b34MgdEFdIB3rI7j1XXSu1vEeaet7KjMuAuqLM3dkVigidMHBe7Wnrp65DS2jTHWaw
T0esPMdZFPamCAtsVVwpBu3vHKSqjSdNddS5N638ePomass7OyQWAJEvxLKxjHZVqIv12KTqi1WU
28ZHUpa4W/bKL+kojKOUcHjJdQt5fGXXzbQJWLxZZnPkijRi/fB7hI9evIYuvdPYqhsv+rDcuD/2
Dspw43irdko59A00jthM2WtFB86Ooht3Y5ausbVdqAq5MVEzDHFxmT/PM+MsdldgWqOX/rSRWI9u
GP1MoLBTWLy1RCZekpGwSNHB72TRXnK4CFBUFNMdEy2MO8zazlhXl2GClmQz+GUNTaXC03sahPeY
MHGc++MxzmF81k0w7YYqAh2av2RZHdx0TfeBBe3WbKDvaePdGtnKBPqRTXW8owHpz8RZ8VJJBk/E
tUuYxfM2x46z54mJD9qlgh2Qh5HGBp1Uf+Og8t+t7I+ayngbeeN0ccM+POqKhhAszNzUc3EVFQkY
y62+ltXYXOM2t1774U3RScbhrDOuAmj5rWy5kiDl73MMJ49SdMhDlJxc++LmhcxySYhrmuw9jOGy
aR8xJ5jPqdDBzYApaPUe5lXfwTUaGv2pUMgL9O5qcPszaaLloXGTFqQq+ECOjdEtMh+svS4wPw6J
lvlBz/ObEm12YUUxvWp3XhuzwazRZayfPPd73czh4/mAbHfIcvtDSYflnUkbODwrCFjNRBgomd7m
OBuv3A/6V7c3T8IWPwdkYlTrng0N0Di4x1Fznbu4ZC4w9AY3EL9Wp3pI6vLWRtANSMMdO/a5oN6n
wPtM9Uu4sAcUqlysQeNtOm9HNymt4ZUzbQPfrHYdlNmLI5ptm4fzuUIo3qa2CVLYRPM0jZ51jse6
ufbE3pri4ZHjGxlYUtYQdC9kR8dTlGDeTtXwkdZgcx0qlra1qsaTx8Aq07TZ9KImVlsmQFGFnews
QI2Ddc6LRH2pvJTf0tohtHSZCvIfTiV22lPUfKUe5/dY0ENqxAlVKhVUUCeF9lovCihV2o76zvKd
q4gLi3bMsnLjExe/O3KiJG3ys51dxB2I6UyvxcQyyPJ+40U1jp5Q4X600hN+A31+Phh6iNZq5Bej
ZFo+6J7ewhyy3nre8aespxYj78z+NKXhjypOPgzCmy+ASbBKUlaBmUquptgZODJWajvnZUlHrdNt
pLbZHMP+O5ZtMq51WYP9mike8BT9h7GPcjdNI9qrWHb8AAs9b9dmcbNvB06H1LB+nxsQAZ3E9u4M
+jwGqWIpUn0nGNvykojSrTCs35Nrcv6diuHUMhPvMyusN5lfPuy507eyT8d7HMvzNMEKmUrH21Vc
hfbVkAMn9eHgwAR6nxpgxE5bNFswQWIdhxlHoWyAmIkicfeSX5H9WQc9XAY54Ovzix/SIB86umP2
A11drWNeYoPrHxmsfa7eBP4G4dRYBhy9E+XwVlqZvgJImb0y3Xd+66+ocouORGBQB/Z526cHMvZv
FZTcTRzZznoIIEx6bejv0rztjhld66s2MusbQIsy+Ag7wGmijmFHeNOb65fusWspLzEbzAoLNris
YI6rtmXuCPEJdBjesNq0oPoMP2FdO//1XVy4kuU40yMFwjYwi7002jX7CYzvhEHahPbwOCs0gYUA
yzpTUd7mmHIw4aFrzdAGK/iCju6qTZ5av2r6Ciybk77B2q9V0b5QUOPiiNZsd5IYDSASKnym+yKe
D32l1GZUmN5ztRnChO0nHdSudD9ptiU/At/aXHlx6rwYltXTHWccaOXe5gvH3x7Rf/y4u+rS+DGW
45/ERgspO9g11UyVsZqpRJTGdJ/7ILoqI9cXS7bhBjdVyUKTJWoN9aZyKPXkfr+8dat1PpZ654zf
M2lzTAlOdUuDbeBSSuzXNbf6IIFeRTWqw3EqnYatHKrx0Dok5P3YxnKJJMNZAn+dGuBcs80tZRau
8qVkpTNQatH4GVLx89AuuQAGb4Wep5My8z2l5ME58XaWRcnzDFpvE1SIX7YXtQcjSu1VKytnT/8m
mD7uUSfptX/Rw2nxcOpmRVB62A4s2Ypc/mJN5u+nxEHWMojWcApaGh2XznXzXHoQXEd4eq814tI0
sq/tVNSejb4VjHntKy01UAbyBDtEZ7hf2upXYLsFZB72fZRjWptaKO/QLXO9gbDWQ/I7TMR710ZK
asFDCidzmyGj15wcy+BdGFGIvKiqfW2KcVOrmaKFeAx2XA3PPFkjuQbNbGLWzr2vrBPxOyowXJOe
hgmTuCY7R/3O7K5pVHcuQHbmYzmUL1HQyktFwTAiqNa3IODM6bfjhYvwvBrjPLoXKTpIiraWZrW3
oi3jjROU5sXqYJYRzdEJ7WzjkuVn+ZkActfRfjZL7BTjKqwlBRplrYG1zm8Wm7JFkQpOll2UG7eT
EzM1v7iB5tyr8A3KkmPrrc7n9sQV7uROfk7oZvjVDTa4z0wa68ZB3hNbN47E1q45viXS+i1oeWTL
Uf1tGNr3I53ya0N+VHkjLljswl3gZX8Hb5G6AGEdMiL33tJ8b5Mi3Llh/Nu2q3ucPXVbhOzJZk/W
CMK/Ha9q+jl86oOEtx4j9i+lLJp10ipYNV7GQZZo4Rryj8t1tvxgz8uQVXJ8iWcqCo0esSg0MoQF
NV6d9icaBmCdNH8PhuPU6uCUW60FBjrj2QlrtqJQ7rcE+E/R7PzSQWbuUlPAtFJ+i5Ef1CVd58e6
yjoGdC4lnCMfVfxpUVP3MF1vwg0RgjeizXfvJ7wzA/jkaI4RAzUG1YjYSOIsN9YyOubF8KMtdHpO
2umhKqjRulaXgmTBOvMlG8KZeThssGENHoBfyXkgLRCDptz9E1tING7e8iwDiZIBrYS+NxYrgG7O
yQuN3wVBYpNM6w7JkftBP4Xn0eH/njuGPvkRqG4l5M1NwsrxHk3iAKm8XAK2ycatY2cfsGzJhU/3
C31pw2TJI4RxavaQ/Xa9+8OkvA4+MdBnKx3SY+DeJCILnMx8NIxHQm/7erAjXgE2fcBDod+dADwu
wT65VzPNtZL10+j6LPSdWuEiUVz33TY6Px/AXv1VaGtof2m9Q7ygAWeuXuJQuRehnd+cKc0/hXYf
XmyKm5jqcGeJ9Br0Q8b9tacMOA/7HVA13s+dyxPcUOquI/+A3pK+Z5EEON3RJYEIlqllPdYmby12
Vg5MRXayKwDueVOcEvh1x2r0Hk4FwMeuuWjNec16b80tQ1BhXODz+NNyXOt0+B4XmsP5ALl4zF1q
yCKg56C6vmZBdSi7Bkh6k78pJKE96zIcHr1T38pOv3Gomo6jSRv4DP2MUgzkldY59pGmCmlsQZzl
jGlKwJNOB5deBATTKSRgX8eUy7a2OGlzIe6PMbNh7REwb3JGASquNlaSnWqABhfgtrvFyL6tKNR5
NEKCgx6VuZum6GeAcQ0oaUJwfJzVluhWR7t1e6ht6ZzHKfFWEbNYmyG/5WAREBoGa6cdZppZmtdo
trgPBmpfJuxiptyA5sage/WjfN/IiFGHfDnPcfx6K+LC32VRZ2/dmnc5hXMoNKKKr6U5HszRjU4F
Z+ljTzMa2fEGv5Nd3ATI/sOYADP2mMuN7HWSQYXfZhK3iMigyMhP2IlV7Ev2lKygxuY4K5dR2bhm
sLDXngkrz7FmdWyrlrYwIl6bEII0cZAeSdP/XvBeeaF5T3NUEMcKB9W9VMatnHR/BBfd3KKEaiF+
/8V14H0pQIyfvBLMH3BuQAh44UR+E63brZvCSy95TOXu1Lf2XlcFV6uKVqfnhT/smSYDA0qubG37
yL3jlk4cFc1avcgkuzs2ou/s9hTmZf2ZJzPgJdRyIVfKPKi8u6LK12tda/9L7LOcENr+IivOKPGA
+ajP2Qz1qfW7ylT1kgZUB8va/REitKyJAvEjke/YVnXpfDP7Q9t/tKp132rHbF/CrH2rGvxTzMP0
hNBM9c0rxIf0/f5DSvQ9b4pWs8YP6xmMwuk8XXrDd46NPebX0Hb3czSqH9wGKzyINjh/X4pT51C3
EnUT3ew5npI4keV67LtNYtXF0WCVHqf2W5NGr6KceRGZTOeTdEAT9iQEcXI6t1Zz/4iz1rv3S5uB
AEQgkfLu9fIwmWVBWlaPL+4IpdwcTPfrjGt8JYZv5OSiZcYFqzEUL5NyxkMzqs9S5fU6zILaZ+jH
UORO48sQWclNm2bJuuG1ipl8kW6Cs4fOSdW7C2DAAZFpm6A5jYSmSUZr71g3OiUEQLZtVpz7NV7a
bMGmt0jOHOAZ6uzBIMeb5D8tz7qTTjaomUNOtjUmNy73PwNrBmxvyPaYymFhB+t8O9u5T4JKNAeX
rNOXvJw/Fa/vlLLqNzfqnEPNHL3KeS/PZm/eh5HLTxZA9zRn6OzgdeW11IuxxQ07VqtzfC61Yssy
pxcCjfnNti6JZrktW6fEQBI92iKR98GXdKT3vOpIDDXn0I/Na+/SEWs3xdGs5RfHM5CfSeYcQ605
0LTe2g44cVlR4nylU+0Vsb899SEwcCICq0km8Rc8wt/cIQRCmNf5uYbk+bAb3vDSidJN4ICqnFDz
rlEmEf9sArqjsMsLO1pmLNUfysiadl3W2g85PkPB3qbuCv8y+klz60ywz1wzNk0n7W2x3EWMAunW
T1Kcd3ibBhZY1OJKdMGufU0MaT4icWr8PWGr4g/dltXaH83mpelfZFsUF/qEDAbP3PqOMZEAt6VB
k7NmeGde7IdrrNzwh5O1ku0PN0UL+YfTYcB2CfYqmmX3q6Jkdssu0z2VVvOTicA825p7Av0UW7CT
t2CY5LnFT86zwsUpL3rxMoyw6ELOeq4lUEiWh5AFFciN7pFx/34hBvGwnHQF7c87uVmDiyijd6yf
InoYa/JGjUfTe5wMvGp5SFrmbWMehkPRdfu+z60jzb7Za4wxzjfrbcB1kYaGHgQrAsZh8pMBSaY8
DQaxQBU5FPilyK5J2cQXnvWKBGONAO3m1c8CnCNL1SB9lFVnA5h1u2/strHpPVD2fDe/2yWGu7I9
qTBQ30qafVfkDVHYDwaxoaubmF9jFpqf0qm5BQbei9+h9PWNyd8ah86NrdAjHzgMhW08bScoURvZ
lTeQeynnJ0Z0akTMq4nWv0ry7kuLQZnfa5W+ixp5pw7Jiw2T3rmU3DDRWmuPQ2hf9upKhSvcUFyZ
7KEiLsIZkEtd+r+Au8u98PsvtpHcNfj2b11ejfvYp7o0j/lntFs8vCkMz+zpKRLOhgydpIgPVQH4
p3en/jGQLhnIHXz3NcJnnqcPi7QhixIKXnlPkvKIj6T/dn5j+3+pYs/9eJtLtKnnQ+ZZwc1NXPMK
jWmTbAz2Qd8Lt9Znv+AFb+WV+b3VfYdJTYRnZ8De19Ghty+MvryC+se77XndV8GLG7E3/4aZKtsj
HzJSzUlwVE1iraIhUr8nVkRTapkXkYE+UADUT7ZDO2ArffydwM7PTun8CbEKfaVvxeY04NXrYCkX
NdUwvgL9lWejjT9G5KDXNKa1SFUYFaKnXlXhMa2UcNjdIF/5uikv4fQZBMY4bhwHZydQGWsN4a7b
1+2SOkgzByQ4VSSp3TunJu6drzWlE/986ivud9DiJvC8fXcwKZbYFNVYHqdhIixQJj+nzkm/Fuo1
UpH81ttx8jo4A56LLHtEgzDugA/2SsRvqDrTpXEiQZ1uFDxyKle/Wc9dRDfSahlX64jc55so5ksb
eQFySj695RKljZDZWReYMBhznPMQEIlKIl1/n2NWWIQLFDVM+MO0RnOIcLMBFqCoOu8YoT1M2NVi
L589Pe6bcgjJlxTVzZvIQVYOm9wJq/m2Byy4Y7uLo9Jr5NKW9InUEO5rEMr7yB6cIydy3hIcNlZj
yYI/ngwuM5x012Y7zjuqhlH1LW+6+hz410oOPec7wzpEltve+5mRV+WJ/Y2Gh29tF3av/GCfk9bR
ZsYesu1yMRwqbGgr3ebxBdt3u2WryYI11v6douo95aFt31HLlnDgLZvuk6cTgTChvH5KO2dXlfly
K7acFyZd94WxsiPy451Lwxu37Sjzrfs+0SP5VieGfuP8lqxMoxB7T3E+Gipm7GFu55sH4xatPHjv
HLP7isWWETcopwerHetGF+Smy4PsSoTDYwM5/dR+a12fD0ZvsewhA4l+wddYkx10HfV7umLPPFfF
Cbee9Rp7p7Tr8odqYucclyPXNIuxxg+ct9n60gLJf7f+FE13C8co+Sao2rlDFHkf/UhtCi+Q5NvE
cH/iestwvpCAjaMTyJuM5lJ0g101cUSdCb6yJq7MXUN32JNocDbzmbuy07Rr0Mv2S+cWv7II7yXl
l847PimBye5L2zORZL4FTdTp9VU01T1we+POwIAJSICVlXOmz1ZinBrFMw805d2fre7g9gEIxaD/
wWRhHQmOOWcku+Qwjla5i0YyM7qgyizCB4pwkrv+yKhKpaSdUHYtyc6RNtPfBKr4mmX3r8K1xde5
e/FbAXk59obt3HQfvWpfJ2WFm9GVwxVSxamXjgc8LvmaRLV57soWmPhkzBvuE+F+sGnIeQYu/z9S
//9GNCXoSLj1/0w03X/gN0j/K9H0nz/zL9F0AdZHsNpszB+uQ174P5mm3n/4gPm4jrD1WJCU/Kf/
ZJoSW29k14r//t8c8z8gF0E19SC9wemx/58QpvAq/mt21yW/SjtkBJQfdAYctSUg/7/ALCKbl0gs
w+KAXvYhs5ryq45G5PoTOiSMcBuGWZR/Tcv6YmKAnxYnfLh44ovZuk7PLVbRbxMAdAzCOOiLxUsf
2mZyGIyM5rd44c5H9spavPfNYD3CzriRylykEt4BCqO+nky1IZ3/MWPhN30jOmdOn+4KwR5cZi7W
MBz/zeL9t5YUwLjkATTBAGdJCBRLVmBYUgPzkh9wCBKU9veBWEG75AsaWnpWvvRelIHbn4wNhy2n
uRrgcXZ6SSjwJ3vseHS3DsB7yPLSCZfbf1EUkk02OyRGDsJMiYbAdq+k+9NashD+kopgp7qbMvOX
W4iXuMCA0iwBCoIU05KoyJdshSJk0SN7pZS+scGrtmDW4LwGnsVmDoE3E+IL5yBapKWAsCLJDhLk
AFmIBEuyw1wyHu2S9mD/PvNTEgBZkiCe+totyZA5P8slKeISGaH5F8fYkiKhu5xK+QkZIkq6YYOB
7GHgXHEJn2SEUFLP2efgsG1uJSkhlWFJq4glt+IQYOF/NnGW3EcJn/8He+ex3Lq2dtdX+ev2cQtx
LaDxd5iDGERldVBKGzlnPL3H0rn2tY/Lqe8ON0VtJRIEvjDnmBXacmNe8VxddYwvrnLAILk8COWJ
AezQr2vlkxmUY6ZiF97VKMqkCFFPow7DTjsu0Dh+swcBi6+hQCAsWzsUOioVbDkO9hxPZXPn+Use
uBwPAkKP85VIxpxaW15QUq38ub5KDD8+xp8SA1BEuulKKE8Q/m6CuQAUEdRzPyvfUJy5t6G13zS4
13ZdbC37zmy77xJZH3sMGDvxHT5BJP4YkkQDn93CopSxnbKVZwlrw8Kf6q2GarPF1OTK0OZQSG4m
die8Q1ubzrCvsNdYGKIKjFFtbseLcUSSgdIlOA7etAb35a1a5ahysVb1ymMlMFs5yhSjT1+W8zN1
aOjHUPfWYAoWBhUmEjOe9TTBByINnF6lXe4n3FMLf0hPYBhZpnU+pPycoV7jCMIYiukWh3G2Iek7
PHV6vLeTqYPfuIKXV+04sWT3AFf+ysmCXDf2jHK1eFpaDSNzhjT+nnyt17lF1ONOuGFGhL4VAj03
1uyja46nvrcQB2uQfeImABKEMMcKEMOyUtRwZ+N304DzLngxK1AeW2j+3lrvOHwnv3ls3C7ch2E1
rfJueAdj7gf5OmkrdxlXTFlDUZyaRH8nxsDbsxl7ikfLWESSVEOLSdgwz3exFt0VBcfuyFgflsv8
Fvao+cK+vstbe9o0/rgU2jAtW8zfRYIIEnNLgtCv2/k+fiufs9Smk809eZr6zvjWJpAAbRI4OJCI
ku+Is8LZyO4bStUxb9UfXY5XN48HPMJ9T/BWtQuYTe804jqYs3jbwTC0ld4RkUuoeLC0k6pcUmHN
jwwjOYzCT+JzMeeP1cM4uckFThFjPy891NIpqZj6is/hLIjZ7bEI0xbU+tVGyNcE3OYZszoRklg5
vci5q53gixhrLKSF+YwcSRB6wBMbdhX6uQCDCu8KKJE2G0UXkeImY9U3ZQWy+r4aUNK5xWo0y7e0
k87G1uzumLLrqgtzOY9f9pxFjw6BlUCkMPYOfYZ0gjaYONhqDRFOSbLl3aDCGFFc8/cog6aWHDV5
hASfbbIZ7QApa5UhMIv33ilue8lXm/j51K6OCQ9ZJbQLdSKesVLIVcaJpld7vsZMNiNZILciMPYB
wrS1XqYNLZBI0VrLI0mGKezJsCJ8wdg1Qf6ElIV4NA+vrxiLI/iuvR1G71xAMVLN/i0asgWArfEe
2uQqnC2PmdZY3w12g7dkRs5LCnD23OaskvTxFGMOvRiEqRB1539lscbPr5MV5o2QUcWnFqMp7Bsm
q8KpnaVrGE9mEz9n2NQ2TR4dqaNRnkVIcTydcM9MLy8uh4EJEA66B+wc8OU7h8SmFSmv5rpx4GGZ
U4fDJsAe4PstQ1+9XEThmwab8DphJgkn3VaZEt2CuVO2DZrxLZRdAZkueO6n9jB4kVygcphw3rrh
0jHcaNWa2s2Zm5itqY56rLphu+uWnmiGV9ts5jOahltfOPlhbPlVjdBnsSyJ5DNc5VJsovmp0PSr
i5PpiBcWqe1YZdvSm1dFPBPch1vzNSyNExe0hqbNig5Tec2LOV2zyzAwmfjNUdBgNEqXlMwsyxl8
NZew2Js+GTO08eD1MHmnsfPRmV2ExYku22rrNwdtu2pJiMCceP3yabjrgia8oIQ8m0E5r1uHuWPj
FJ9ca8TLLO2niSCvth+PbF5y8uW8B2Js2BS79Usyp1+9RbWPnleuOJZ2sztvBG4r9Dxw0zNnW+vy
uylIAbGFeI1DE79bGZ8HrDYH9hvt3G9DC7rEZENmDxp7WZTTfCy7tTVo/Q3WLduq1Lu4YdmvLG+M
CXtgo+ByMU6zLjkzdTyxfvIo/W0SCkI0JGqSidJHe9R5Q1PCt2+E3SQbmwzGLUoVCE/uZPHE4qvF
lUprik16Hcwwj2RioRYt0dIScOitMlEzmI1D9OLtforRoIz1sBWFtvU5qvb1zDWw19LoLMAHVn29
r8g9LtH3sgyT4jhGBNPiUVf77qQo33Qv7c6mupn06sNlOmCggYYhwFAvwfnMm7ZEWLYUdh1iOyc0
T4etweqiRHdTZDwznjku5zIjRcGI3xON1M9ZFOq6BOJgdDvSODzSc60krOmXxBrCAGdLWJZb/obw
Jaifu/BP076TOAbi0mtozWX1GEgTwAe+xtBiw1SDcCgKZbgNjWBdk4IN6jxtd6UIkoudbSchkdLk
AYXcaIEfoRTRdcaMPWSSbBq1A2K8E5ApQh4keR5JIT/CgAWJEarXOEmxA2Inr9OjH+A9sE2EVmbA
oSn10liLMv2hHPJYNlesSxIXhkTNkzHHBhfN2Xypzbxft5bTrixN6zZty1vFBipTA+pvS2ePauUA
nL//Y5Kybchd3+Thq52NxlZkkU1szUyNVQhEJ36P+8vpxzV1pb+LbOps0yfktTPLmhy+5it2rWBn
lU65MxELofTZRehAqs4ZTulwdg0xHZHguffqkGFy5gAVvg0V6/ZqTuqVJtC5C0wua8R8RCwSamF3
EWGLJglME9ktnSWIQqS63cAWPI2SUt8c/e1QCiiQBqSXKSlQwrhyU055fq3zeJW4zT3bsOaamXVx
aTGF0eQ6O7RZj67VPSbIpXFBlCx2japa2qEcd0aqhHYegahF2nprVq4WMiLRboVAtN50QnIIlJ8o
PJIj3Tx7y4j/hs1HX9thsi5JHbh44j0LW7nySzPdyQz8f9iMr2hC7qbMfHOUWLsdwnwZ9wkuHRTe
rh64uLS5SPfdTPKjn9vrsuRSwM7uQALQpchUIPAk3xnPLo0yS7bzHF+CNl31Bjtsp+6spZfvR0oX
LYsJvvFuSd5/QCnea6GPO3/yT6CRf9AI7qrquTK8T1mz/cq7bcemKBncT38ofsIWB3z05rndZYqg
bfa0G8+15+Bo/egjhzDddjsG1j5yPMjP3UXTyeD1CZny28s4Drs6JABeIolpE+1kUUR0BCK4DANq
0nYYeGzbyF1WWrPV5nrTau22FfOzMzYLrYjNlY4kC0WzB4973tmWc7MaRDKulJ9ON6/coL0bmxJ8
xArnSU96kFneu5l45Erb4vD46Sm8seY0L7A4N3UXtrjq/aNyHqGtlDzjWEXzzjiVq9KpntV/MplK
Al/djVNxaOPhVtn+nZs50Sq3jYfCqI+NiQwzImgAEiVXWss7phO8n8k9cGT/6RxvHQQRxg8W4Gqe
hh5k2evdpkyjRTXbG7cuH9oieBnq+8BjkVNlj21wddj2IwPDuR4cK8v+Efa1sYgHVT+wshrC3eg7
PIAgfN7pWRrig36ubCgz/Fwa6kViAHeTXOO1Ce+A/VBP4D+JjN4MWmiugXwgjBrKbCEtf6G5/job
sP2g4VZvEJammVJIrcQUHWUU7QsyzNwwyJdTGe3g8qxoPfaoB8hR0plYzra3ddBczWZ0yuym/QKF
ErnoS/LEe+6Rt5Nr9DY2zetQNwjUN6NRfSBgfdKw+Sc36RsmaVwkMTvjl+ZN+9l9JyfvxQ9DhsXZ
Y95FN8Qb7409njWq6yibWb6XW3sMd2VTfFqTfu1Nk9EvBQumAFeE8NjB2OWj+4jdwtpqgfmKdfkk
JmsXG90+6x8ILMVLVl4o6NcuBrzFYE3L0pBrJ08fnT7dhZey5uI6+8hxMmvCsoZ3XMv3dGTpMtBY
L8cF1lYcTbwb4naD/lEzs2vjc6SUJuWhXtI8SKdaNKN3yQ4ONaUsmMHT6R3twPCWaA+cQVtot75U
b0jzWnUKqKEvoPCsuyIBdDKvS4M00yq4McrlyWjHB6DJj+6c3ckmOoik27Cf2jgd8eJ5q8bCFx26
R23KjNW5tmvd6lxJ0rFpw0QUwexw7hgNvPSYk8F3sKV0UP3a1iFrorcu0e/JPZeEia6kaA+xY9+E
1r02Cepy/D593/wAGDzaWn7ySNomxvTMX3pnc5UeHaVEzt4naZ21yT07dvWTjI+1kV0rFAV4Yg7B
/NTqzbZm8E59t7BdF1cfek7LuHoieNJks49kvPIy71B0HGkI5KndNnEGagvZ3TbNsms9uruAjX+Q
J+7St6c3kgN/T5k5trcmbd4aTb8JlxBC2MV+tgM49IX3Yq0L6yHD/jsNxaeORHHSulXdN4/YIsMk
vRCcutGlv2B1uGyzbO/a0X2RJ6phZFPQ/AGudC86/12vFp47vsu2eg44wc2JIPtZPNap+G5DHCiz
6T71mf2ENP/ba7VP1DSHXLKN9Ylu8ry7GK22GJDTZVs9BjWrDhasEG9FjFfPpXgLbeTGbJOy8BUa
U97gYLMAJNakmI9VcLILwAP9oC3HAYTC7PC2n7IGfa5L+t70xxx4y8lKf8lH5lOJoypgRUM1XtvW
fcoSZ91o3nmkmMhL53WwqhXntGVQ9ucusdZl+tZp8UfOa+J7yUNXhGt823eTXcCj8PJtp5F2qNOj
O90DJ4xgEWjGSivHtVfmB02MV5EgG8zCbWNVO72dtjGNhRXDPfL8hzgO97FtbANzOnUOhzYzYae7
jsz88eKWoPVlTEtkAkdPo53sqzUkKmYIWnPU7Hd5ZtB4cU2qEYZjWNiiAV4KwP8Kx1yZwrhKuvC7
Rvtb9dAmsLPRttugSEZngbDqWKX9znCxUthdcqs4u2YotZeOZy4nbfzO0vi5BK22DSCLIilEbYwO
eYK9v6gS7bHmsrnws/I01eah0q1NYcjnueSonkq0qpG+IcwHi5s4t959GVeE7rLYaMr8DXHaRsY1
Tdt8nW1bAaAQMOm3wWPoZFWbSNQv3ljcVxbUBifO6UxtmF0pXmXkePFCY48aaDsmciQPqAw6phN6
zIhwLAe48m3zbhTiHtzzDPYwj9JL1mZ7oelbox0uuZrkOxnRwNjCElqjsVo5yZM9FE+5KI+T7O86
K16RNL2Mm/zVm+bHODMe7BK7TjWdylnLFgOy94WFzWmRxbREhcNaFKKcKvQqnwhn2kBb7FpOJiL2
VybrTMY5OJuWlinvqqx9DS2470i7RvvmWMO1lvlrmF20KD/GNldcuj8dysA0IHNHndNZrwawTTB7
qOkSSgOxqRz/EIf1K06ex3IRQt8IOEf0ozwxejxjNOdtXzTPLeV5HTUEkwYnCmAqrSFBfgjpT9w7
td+u1ffK9ekuZEqRT2Ik/1u7NwVxjsU3lLx1bP0e+HihdhROvCqsbAfH/tHpaAO/+9OYkhhoa5XM
xdr0ppfEGO57/rqOC4WRH0ezX7t69RMkRM1MJlxRZ36pqxxhK+GAs0+J01+FIDQeCgK+ENBRcRgs
5TjeqdeLLMG3XvTPntm+Z016xkWyxYu+JfAT48bNLNnQoxUyuR7Xp3z6Tu3gT0RiX6unH740IlQx
mEo9q8NDTStszzFJ26g/VI3IvtlahTn/e6KLEjZRHa1FbqUmH/LBvzfM9gDPRcLyqWYqrOKhrR9m
n+31ZCxSDX+fRNpjjs0usfN0Z0Sbhkk2rnKk3Q4Q9E0OYxkAFZmXWFdw828YqCjNfXfyjUFfe/ng
rGjQH2L7Ha3Ahc6VgiktqNim+3TeSy9/QI/G6aqfX+vewk1WlFskEGtH5BddE28s2pPF2Parycq+
k2Y6jN1PADiPE/hz2gPnslLN5JBNt4OFPW80mJsShgfnN2aN6jNX6FyMjTVdPaZ/b2UL7MK45Yy2
L65F058KjuVD6tCgJyNr56h3DzaqBo0EyBNTZ6q6YloPldjJmel2gSejiKmPQIX+Sdv8V/q2azxI
rJ1GQsDM+VMYVEZO3mxsK/SuLTArBiCc6poZl2hFCw96N/AXnoOzvpvygLPatKcDWLirvvUknXPr
skxoHsbCrNeot8O10wS7jghzlKjBIx3B5xzayaZq4nrf9YzMAzwZsmYra7kIEM0QIj/G1sdYeFff
qMztYFtXMdiXpi7whFnac+WlkPqC4HHWEC/5+bPvAEh2WtD/1thpq7Ct7F1cQiRMQYksfsPK0tyD
NqoAIMhthQEUJBkaVAspXnCWqIAPgQ7koAK5btW2eHU0i/KHVg9bWbjw60Bb29XN0fQOFXzcrsyu
rxF7IOYO9HRZN/RTrolbGqY+gknX21ZVwzMUTRvG7O154ZfSW3lhtQejaT0V6RdLho96ONtkHyKv
fKpL8jHzyN3lkpcQ449uopRDZ0qHjAnJEXeedKiE1A6HJSL/F28sQ4MEeixKlKCIP8Iy4x2cdXvH
AMrQyhLwOHDFZZxVeyutSEfR9DWUv+mOiCXJq0EwsNegMfJj/90ZKE+DCOGd1tRgcCQ958ihZCVI
uArRI5rsoUs4IwHkvciOTpE8pF36E/fEDKVes/EEvx4bZS5q4hrW45/MdbncvSDzowMo5mVqPWmx
/VyEWJSA4Dw06kiua9Yirau4oQaG5hTuHP64djEGguFGjsmyRhWecLDVSHQXynafdeGKThU3mtLE
4sCyHsnneA4RtNtXEMZHWeaXMnfXicEh6/QwOhp/eEM9/T3bW+FmO2L/oOho/kT1j88//YFLhE6Y
VHXD4xl0AgKTx/y5HMA2ac6070wbxFH1ySXupENXWho6Ha5dDw3x1Hg3DHwB1peB+sC+Ejj4mZnN
imCjCn0qJyY4Qgj5mxv9NTL9FqmMVKPDEioGzDLUfNa38lbx/CiiIMjBiCIBdz3kuzyTKz3UtjY5
Z6y8kWwnSLvM/cjSAYHzdhjlI8KzN78Bax8Vi7lM9rZw9mimn3wCkxB1gzf2kLpzxJwHtzMWLAx3
Jvggfxi/aatUUhaO/ASbRoGeYEgBVOpJ/mZ4/d6dh9WgG7chjr71IVvCF30IYuvTrKdTDPFiBXzk
Sx+dXeIOz1ZEUyLlmunQkz5w9fHqL614sXo73PtceZtWNEubdzIjaeCbDOw2HI0hdC/+WOykdBdV
Eh8croqxT7ZQbGqfMtAPTVzeyF1cMgRZhP14Zsn1IpgWLmYx/oRhfR8x9RvcGzuUVaX7G12rAVLM
9UMwpo9m1l0MGCJ6HN4XXXp0Wr+8G1p9z4S5p0uEK8C8Ome73y5LTRywzLIKEfWe4fS3aP1dMgZo
suCZRiiTvKHlnWCeqj79CKjviZJy7odk2I6Emgf6wDcz9qMAuCKSN8dvX3XdubRa3a3DLH3ARp2I
+HvKf4KYgUZO3WiTRyykc5SZcdI8sTYtbYHsJ1iAED/X5ALxh0w7BL0fmJbHRTNJfP5Rtyr1OF2S
efbQgCRGN/yBnpYzoz5Tx4A0Ji9SHZynYMALjKDx6OkGSpSy/MH6cJjYKdazebaL8D5q5ZvXe08q
hZWkLkwYRQRsZqAYqZs1RpGrq9n1Iqvb56BipQg5s3pCo3yJZU+WeR3uxJwq2XTxk+bV3hjzK0aB
dWS0bGVtvNmtgVXdQ0Ksobhm2gsp1tclnh11A2Vg+Ove74ea+vBvj/3tw7992e9X/PX9omabTBar
p0wZS8RDFBcGSBqewroCbe4bRNTCt8gPObsCVszzLY9xzdgpACpT3fze+/fN/8VjI8uTdOEzFpFD
lEDWC4rDFM4E3UteDSPPy4OLDuevm98PScFp93J+qvWub2GamcUBwy/fAHomQMeQYE9Y0emMYtWi
L1G/rj2inln/3i0zSQLK7925VdHY7rjx3YiTspeN2eH3Bgvpf73XAFEVPo6z1CM9tKz2rtPx+/7+
mn/dTdRP+f24nFo1sMNGWQLWpYSrDyPgBrgdw79ufh/7/fD3E9INel73//bpRt0j8jpdcr0YllDc
Cp2ZJQ+W+TNw4paNZlQe2KCVh9aGn4eXB4VBElYH1qnV4ffev29+H8ugZu297tMt+6uvDd9pijdZ
1JBBfDe5cwPGcQhhP2fWN2d8FxMFAFqsaECBau8SmJ6LjOFbikaydxtmVebwk7TuQJfKDTwlaP0F
6DpjmlaeBwxm5jRpOchisxGiV5IY/j5w8wuhzdOhtieQAzon16k/JzWp0dKR4xLh7tvolHgEuAjS
LQOxc170fkoPPU0ANo/ijCQL9XPTT+u5QM4fgB1Jkz+6rA7W6NoHrxsmJFTzzY2H5GDafnsMC/I1
p+qzjsNq1+d+Qm+9iJshPzdV2Z1bu/I4o4ojW4YC94xcF06/l5VKfG8MfoyJrl5LeDGLDMhQwOaS
mlRyqXK15kzG/Epk6Axt2M97bdDvrcFozr1TnwjM7iABC4IKkP5Shy+ekB2nJx2VdJC31rk3LesM
S4B3vzUefE1cZqv8I7MkWvMl3Rkb2SrL7VMdRUI52a9RO7p7aVj+XWL6VECYz7Tx3UBquHRL86cx
2+yUF9TvEJ9OXUjJwr+xO/pMCyae1cRj/BvWnKm95mMYa7yxVpFftGbOL3P0h+AAB9nxjPCa6WLc
6ySEC14V+HCUuHqLxzrJ8nMoZXbWtUe2S+PJmYN6FZYpKxXGbTkRs5vewM5Pfy5PSNbliRnpPojy
mxlUklFWNd2JHYFBfyxGBDMrtoWoPAIXzTnAPkDO1MSFiVI1m1f4MCkZTeb9Rkm7GWbTGSP4Yso9
coPUb8LuSWM7R3lj6EiFfel2219FdgGdfOmVWc2VyEthYZqvXO/0HWO6RwqQta5eRDZKKE1YqGTs
5PhfIXnfy6QS1vr3sb8+/fsZlJR44TsC0N3jHO3y0krhL2Yvlud+d2K+K3CxLUgEeICbwwitPkNe
O8Sa/zSOsOfGD1FZP3oXP05ZcErItqCPPg6j8Ri1QbZobeMZV3W10LzyXZoQOIyZqWw134a5745Z
aq1sTScnmUrREODOWcDsNLmsqvRQWtFdk1PnxRXmaqiVkQVmU2KbifTeWRayf7ELc9eTlwPZ0Szx
0OESDhHICp86FZXsrQrScUkml73M3Z4NitE/elyrtNG9H0AEM2yYrhWRDwy0DrS3QBiwCLut8zz4
w8mdkrdBsylTaTx10VyNDOmMUR/SHattypLRW/sO3JIhblDoWeUlk6eWNSpYzt6DHVMn0QPcrRUk
Aap8SZAivOMW5EH5NVQUYTLT37sSI4/MvPWANnGlGUeX6KaFP1t/HHq7RWUQyugE482POPNPY8Gk
L2iWGAz2hrj6qEYJtow2mlmMxyGZ3eWY9a+dsG72fJsV2COsg2unmeld7KHZSAHtmGayKHt0xlGE
w1U76zAvOBFioJrJAKt67cUv2byaYc5uNyl2tTN/+OCnaFzrG4m3RKreHOfMGf/Ra3OmwzJ/mjBi
aZN1V1UG0mlH3LtGuC9beJzGFUzcxJCcnUXhtu85io+kENNmkrR+3fiTl4W3Rx2rXbURKGnZsVLT
TfNoIAoVQbmbIXStHPo8NCDxZZ51G/sxT0M6ocA27/SYirIx9x2LsDE3ukXTghMt8nJpEJKxsGhy
rIg8JKtABFvC2w2j4VQER0kVt4oaHRRXlqDXH3HiWFn1Az/jU6LNXHTsKnVMNds69h7w84y70DHx
iuaOcayCjz40zJfOYeDiNIcMMv0+6kZrhR3rxdDOFfVZWaBAsevqO60MTtP9oSjDPwZhWgup41au
06tHcdabPZ1xgFZMiwyMXOBmChpoLUyWac0VOGzmgyolG0s/Tg4rO1NGeOprlN41IctYiJuP2G2Z
1KMUX/gObRl5U4vg221EfgSbg1SN5mcRCKu4jIwTFubk7qSAnke3m9/qpnxCMfXZ2/FP3H0TQOds
enPyV2IOdpx37WvGkwV7ZGFC9N6MdPzsA8YnuEvTKvUmyeysbTcfROZ1m4rxcitsrKSVR5xcO16M
cOzWlWD5WPnoAhOVWOB8hKTWbBw6Sl7uS4m8+s13jJ8qnC8iykxAC7W7jsdmmbOhX9Shp6/nQee9
3TIrFCZlM0OPcCoDNpqdhhPCt1ehVRJKGtodv08zrggochciqO4Jt03Wmon1FbeRua7ltPY08rV6
UNVaOj9qcwzeBEsflLyzU7TRNtCNh9ChZjaBZSzR9vRLCWoAwxn1W5r/jFoyLJp4oh3mzMZIV5xi
B4lOgZPDtbEZlCjfPIDsTlPb7M7Qfjmhu5Zm/d7B8dyKsr5nLOvtLNe4RCylaie8pQrqabGpIKgz
uLGz3jEZcs+BxCDdtKW+j0mrgDrXZTsPSMbadSDGFSker2YcDpbV/RHV/JwRAcz3FgfC4e86f4qf
0+4S2s13MPaPFdoDCjUweIPur2tf33axf2XKAr4pqJg+4wPjbGMTMwhkzA+Mz1obh0VmqG6hEj8F
E+AFRemwHhWJFCKprtCkvYKUJtBKcdbzJ8AvtXPbXUStMg2njCcU5DRSuNMq3yf8Zcu6xUM0KSSq
FvzkDYhUznkW8DB8oRHX3U2iUKpJCFQ1dHX3RP7CylDAVV2hVwsFYSV4dWJVDJhVlw0eNwVrbRW2
VSqAK4QxShh4H4xcyU84M31Jt46CvuoK/1rBgcW1ox1shYZtUOev+l9ebKbQsVJBZBMFmE0UWHYo
Xsg4Ix339xF1MysMrRk+WgpLm+sAamFrpEdRV1yqghKAbQfJ9q8P0ZxsaxvMLcAPe0OTzXJRFX+g
cEcFxf29Jxgi77AyrCeF2I1+Kbq/d+eagXOmILuWou3OYHd/H/+9AetD4gR0Xj5qdzq83liBexuF
8A3VvQiqr1B434l5Km/BfK8r9G+pIMCRwgHnv2TgVgAJNiW4YFOBg6VCCEtYwpOCCocKL8zJ/Rgq
4DAv0F2pOMRwwIERKyxxCJ/496FEIYtRluTLqlUc46EBaVzBNsaR4+1caMemYh//3vQKhTyWQJEl
dGRscMS61Yj2fYVOHhREOWUMskoVWDnowThCWg54xdEDAl92FYYZSMlAqAtoZswrxRFtCXxuBW6G
bvBpBOAac5jOHWznTkGeS4V7thX4OVEIaOSO+qpTWOhMAaIdHSVepKDRlsJHE/7zRduabzJUpMeB
9gRMDIuLuFYBowComW+znlJQamYL5bGFU50Opbk1ftnVuCKrY/8LtFbPMo41qNYKd13AvW4VALtT
uJTcwTtoKDy2/CVl/z4ooWdzSDEEjwBqY12u166CbEto24nCbtu/PzBi4gaQu1Bo7l49CcHIwqCD
210pgHcNyfv3d48V3Pv3HqEIctUp9HcDAxyfdnRf97zTjPrLVJhwj51vqsDhBQTxVqHEdZjioQ1c
vFKYcW3uLm3GLxDhnDJZwa+w3N+VeeMucEfCqYVXXilwefOLMA8o5yao5jzRG4zf6Ym1drlyAZ+j
Ewo0QOjSZZokxmBl+IHC5EMZDNjDR7Uebex7++YP1HqTV0HjFO8WrPVYQdc1vdkQYIl/UAHZTYVm
lzDa/78dIm8h9vyf7BCWcMja+l/bIXYfw0cU/eM/fn6/2/77P/9h/PUl/3JDGI79TxfngWNayEGx
HvzLCmEI/Z+mLWzDNlzbkb8Jtv+yQpjmP00Vt4VjQdosJFyy4P5ljTDcf3rQfF3dtODA8Bnj/8Ub
YVgqtuzfsWa2R3gpIZ9c+QTBbrbt/s0aoQuPoa0TmA96GWu7dAJOp6UF6U25cUoi6rY0n/MFCJej
0Xb2kzvDjTC9ejokGSiJ3pifG+A+KyDKA8sqnSCF2R4PLXwwdNraUUcyTcVh1Nvea+iuWyphsDn7
oWPNnVcO7jlXy+/IunlESrEhtX4nbTTXE833QffTAcmXscQqxbTAZJGH2Unbgbtt1sHQ7CZjFO8u
zQ1nICmXqacYI+5g7aKWJdWUD3Jn5T5WJHSv13lEz6ELcARFOCYbiqT7ivPoctaRUIChZZ/WxO6p
7YL13IinKg9Xptc8VMW4s4UPeElrnWPAFn3sgt0cW2SeqJFADsVInXEMO06pzZ16qUd+gCEESJEv
exIObLV36Yevpi4XyLTh1cVlxyxx6LaDJj5bZ3rh7F0DpZT3pl2X2CnUORVI1FAl2f2EkxTZieKV
xJ6NcTpybkMJYqWS7Uvj+n+YaMDcSDxy6i2hQZvGLRKhWsTYsEqGBJ0rBvg1ooR8h0d4E/dDh0Aj
OMEX7fcY0Qn5EPahKMY/v8b2odNetUi/NoU53zLQaVhKmuAhj1BjSVanYWWXp77G3GmWqb2Pc/0P
woXhCCv/K249ca5lyohyBD4X6C38BghmFcM5cElhvi0LWVE8syP8795z17+O2P/Iu+xaRHnb/Oc/
hIqL/NuBrLIReXPAD3QN92950BkbdtrvRjzkFS297nc7x+qcdTimE/1ojx/AAPTIz2WQHL9TmK8I
AWMPmdpMzEOzufQeklGN7T4ajWI7EOx4L7HIrJq5t67sOoQXPBqkOS3myQ0Osuzvo0TvgYLH0xoY
yoa1b7QdOuNM3DZJlQAHSQ/LDiO7jmCo5BaBsqLNktRq4Ui+673B4F221lHVn4us2YaIEdYi7SJ4
O6y2yuRD9nPz0lB8e7N87tPOuSFdXvfz8E4RHqxwmAZrcoxQUdHFxMZ0a2y3hSaJoBqZm4kwBVU9
CSEsZ9vMe/jfP+GmrhIH/4dn3NalOgm5LoYx+3+Kvy1dAWRLL/MHWSUdnYfC7bJBorO1TlaQLT3f
wfQSBpf0bsRQf4wn7TqW/Xurk1ibAMFZVZMFQryrv5yOgBGZ9jkAqP/C3pn1xo1sW/oX8SI4BRmv
yUzmrFmy5BdCtqo4zzN/fX+UT+O6dLvL6PcGDowjWJVmZpIRO/Ze61t5c8HjiYLNuMZ6nPgJPCFK
H/4IawYAeogsqq1G/ZRMo+01QY9jNjHv9KQ89lGL6m76AYEnBbY3fMN17XIoju/qCFmsiOnpLG7+
QnYEUW/kBBpVqZ/5lIqLZph7tw8d2B/kV4b1dGe7wQuaeGPPIB+tVaVT0BcjhUm86JvFqd44fF2y
DABT3i/UIO6lxWi+ncum29Uoqr3Brd5i0brr4PWk1qGZWMyPQvaXsTH0g8PiNqNY3+eDXntwfMqX
ORwvVkAYWy4IQLO0DnkUeEWc0X6UVI5nJhgPCPMgCWbOvX4kJSkGk7zJ8gjoOkdA9qGbTKymmxnS
tdkxhFxjOGLH06Gb+83KHiOM6dVZhVEgGUDeBRdi5vK2jB9ta1hTlvG3tUnohQBkojJ66FzNRfqK
KFobk9UCEwrmZ/0eSxUDqQK7CoFM2yTTboaoZY5Px/ZcSf0Zle4t08naJ8hx2s5TDcWijUcfFHB6
ANuHlipySB9bEPwuICGNuAdHXdWHmrB0gN4Uv/N41iKyt7uBR3oZqvlcc9gyK3r+VOZgNcL+aGF5
CxS5RgOIfr92NPeEzxmCpl71SKQs+9F1+0M19PNpnkNcP3a+50H/6DBYbRpj0Da9wRSYdvhPoBft
Ic+Q+VApZl0nrtxXHmSxrYE5+0JHn0wqUZ17FhODQ8N1XD3hM1SoYE3KAsKY3k7zvRnlRHP1AB4I
+9tPMcqCfrahrymnQlnJH05Rbaq6r4k4HGr6wml1KHKUeMqGU5AF83YZ3e/g01ClweP19UoeeAgo
3It8q2a73WtofzcFYZaHRJjKG5IwPZlEJYxGaO5herXbeXHYntLw8kn/JmLrjtnhT8xr4+HflwHG
3v9YBmwhXEMhS0SoZyrTMNQaIvqbudIIhyAIGUg+YI+xN2MECd8oasWhOIEHYy/HRVkNXEcCPaj3
t43TK0zLXqQ50JRK+o6CQQOq/sXeLAWPV14ML0D0aVWxvYMynj6WUNiPcX5C/lD1/XRp7WCT2fXJ
LTS51xoaxQzmupMG7TWPzO6mdqvXSSGJqZepP45oqZGAzlB5utm4qDCLd9LZR7eiY9ZKwA0tJagk
WOxAg7Rtt8sNHaGCWfwFaYNUm7B3N5GhM7eEs39eDEMCTysgBMPpjVAolk3GrDAKeP2JUF6bzCiI
Mbj+foCPIYBUWPm5aa1tX07ZgfbxCbTLOgBl7ceKQRK2ac8XGrw9Pk0NFDQP1sWsEIh2gu4HOXG0
NGQG+Uhz8i1N7tzvcIXSNNXscz2LF+gM38FD/5CYzfYG/VwlZAh0AP38ANO3t/HFt7j0I3TUfkG/
c+dYtuGpuBhPTbt4SZXQ6eUBPktlYOsfzMGPgw6Mnt5Z17HAjuDOpLjlaqYu4yB8jkO+3m4CWEge
cMICAGKp4Rs14hElDJz1bpK4B0qOvWU4rnOm9KN0dLmv54dYU5FvOZx1hKm1DwZhwsCAEWgXCDrL
/KJj5i7rKr/0i0OPdv3jMA39r8PM/zV8Wq435X/vXetNa1I8O8KV0rAxGa9pu7/dtCPtbS1cmuAB
nx2akiFU50CSA7F0RnsQlvFSNflB05bpYbB/JouarxYIQRrKIG6W+l3AYNGKjB6ayKiC0UdtY6M0
UFkY0yUfaWdry4M2twk2JamROuLea3Y2v7kFwkMX9toDk0icnkrEewsof0zje4dsm3RYu1Gecpth
axX5dK1L1jLTaRZ/AUN/McJeMZIbA+Qsyw8Zwznt7HQhKgn5UmtehwkEnONeJiginixQqGjIjx5s
mGAU0XxpshEvCrTJgpjpMJoLMkgrJCNw3HU8OXcJU1Dkqpmzd4gor+Ne8/99ubDW88SXD95azza6
NASRTvaX1aJYoCXpUeg8ZHLpdlOiTzd1xer5iognuCvQtO+FFSFZhxQ2dh0JrNG5bOP+Utm65eFm
Sh7AUgPg03bEHNIwx3cMpqF6EYGwsfCFmtdYg7rBXIvDG5df6eprOCKoJWYFZ53K4BiUYcb0rOo8
gyyiA0hhzgT2QNdkNtMnHcVBlrpvTRGVp2WIIo8k0uIiUW9itWwfuzBotwu8bCiIjP9ol53+/TPS
1Zes6fXutBzL0XXDcBC8fP2QxryBr2iN9gM1IjsmVN/bWL9vF9GfmmgQe/7NV2kkKQIGKHyiXyaO
KziF6kEnamNgqdMUcedp24Ntsyfo71Ctt9ICPlE5VU0XSOnbLtHpEKnlKlQBVTvIG9btQh7pYQ8n
nLpXp06+oVi3DmV7ifLhIjBt+G0VIYcxGCK4IU4hmcMTbJ0fTOrsA6vi8uQg/2kmUx0revML4amX
Yci3euUCQhUruoWKEcxjPmHZS+abzGKRS+NBMHlpkbPQbCtVaZ3qrnAvucCsg/CohxyOAhYacxLG
0aum2/YB8s5AEs4l7i1/hihydaQZbvs5sp6EDpLYTBd5ztuKvM9mZiE54cIYiJPPOV8ZWGqiYUSC
OqEBEp1Xt7rmKVyIG4b0r3LksRw56+ymsbA3jYtLmvQo7P65xBNfSP2MH1CHrh4qqR00iqY73RrB
L6kGjxIEP5KeiTiFI7BtS3lBNtM/xAuOji7A69TV8mYp8fUlsYguDKpee7Nl2Whhe5fpDwOt27ub
wtzqiBpCAesecmpCIKQOoy3zY4CBMuUF3JIg24InR/nT0+f63IEIG7iDQVITkFzfxJV2m426e9vU
Gt3kKENOSqxCkbU3CByPtUCtU2LlK51SP+GkKm1a1UbiaCfI7kdBoOiLmeb2BhfIfI+35dSszop4
Ft8Y/+vP47SCI5t2Cy165tSJsW42YoBvGCb9TqMXmrjOXVc950ae3CLluyFRAfqYrZg6tKw8Yb5f
ETzndiKmtWbuOVqx8mBR/uXoQM7AuMOppPVFzwySC1bNKNaiC9OU0q9a3DOfP9JD3Tt58tMs8/JI
dvLPgkeKY6+B2dVVOINSPnYG9ReqJWA2Y/domnPuRzN+CqcLkQdNobjy4bp/CIxnMfu61CnT4jiq
u7b92bD5ciJFdQpuMR1QPEqKgylXCaai3jm1dFRu2JQeFvmZx1JYt06qPRoR8zWjbknFGKd6PxNP
glpIUlGsMyrTbuC7Wf0uDu60vLi3jKR4WsWMRrfcC4M4hxjfKc2GyCBuGL9n7EpzA5+y2JdG9dQl
rr0XLfv25zprNh1I8qwdj1EAzjoM+/HWTYOPwR0eRGaqJxhkfsnXfDOkAW4a8MpATOECs2eSgYC5
0jMGl7TqgKgfujM9mho989txDYPWZHAI9CqCpybR52kB4PfR8RuMIWdtcd2boC5Rs+Z48ypZF/zD
YXFr9+YZLAFzCKUgMxdh/+ZUyxE3+fIk9XrYZSEp8vVk2F5REUVKbsiildGzudT1IQU1uc20KXnK
g0ep1t8Wi3adAjc7KguEXB8zb6oDVjfhhPeDnotrsGq9cmFekgA9++g26S2V4rdW6uSZzEZ6kchB
jkNEMHk4i2Sneudnvs4Gwx5saBvFDABNxk1VeSiUOZ71tZwJExT8GY5uRphTvbEpmR46ffGw45p7
oj3woNnsXMQLHc2UA92kL1TzsVb7WTbsQbmC2nTy4MaoS4XbQtpehFNk70ZQDLtOQ74ypfQ1Ru0l
HkBTFEEl9s2ss8bBq9j1FB1ladjnwngiuq5GYDqg9wyQxwZlYpN8GG1jE93mgtsL0SJRHgFyWYT+
kpZ8VNdM0Ko+PWQg1zfYS79FCWKFehImw/qW0UiokzGZKc6wANqGRM4gPOM1t/znaGf6Yym7dG+X
ZniK6YHfoqZAzd1BKRnr/Kdu3bLjBu9aSaBB0PFEhjrZT9gxzdUicg6sPL2J3fhUIol9RnP7g4aN
fq3Xn7panVW4PKB/MJFqS3zTRZfuQmgvpNm85PAeb1vRwquLTMdDf5WRMiwYnYjc5StU6YO7QrvT
kuO3lf4dNOMPWbvyPnlBLhieohYh+3RgClHex9pH3EWu1zHNOUcZvfvQwUJGOq+71UXpPltLlmNW
7ohYSkgfQAFtIyaWLxqSOVTT7JUwniW6TozgEfsvKZZEbq9UAqBqlddNRXIM7eK5Ckt8laIQp0o8
Deaa8FOa8Zs75Ie6uTLEKdGS267flfCozcQ9zzmTZqdDZrakxKkCmsWT3cX3Y4gyTBukH+LMYnmt
5pc04LajOIqibnmtJ2Rc0BaKbW6TPzizil+YSKVMJN+qKScmQJJLZCT2ZSCR7M5ZxR7aMGV3ldU8
9h3D60zVml/aKiMdAKyECmhPwn2nJtPQ44d98q2IiZHCRwdXwlWEtRej4G4ZQIEbevSa607tjePg
3CV2Rc+h+aBPYdxEYaUIaItTfILR4isnk3trsFrMGbofh537BCTMNjH/qaOGzOjiWtFzEnTargoP
WdI1h3oecYO0dn6WuMu3Pecnwiis4JBrbuvrDWNdHEiE6VQEUdnlTnSIJzMykBb0mMHdZNM4tYYi
OxKU3W17giROVppD67Px/AIBQyHexuhyJigtXT0+hiVaLsOdp705zKeckLzNZ9k82+9dVjVHDu+Y
J+YUdzwovEKbjRtcd+gB9lWf/MySMfNF5oqLUYvNokEhB+4G/6cE8CZnkujGerkhWosYsao2QfxZ
FLNCJ1paN9+cwjngCXgD2mkcBHKlo9IpEkhBlF4aO+ONntTfF5rFO2Hmq15vfGCGoPjQ1B0PC9Z1
0Y83WYWAoC7Mv7M6RNuF8eCbNRe34WodsKqaNc1KGybt0lfqBSV38QrkZQH3YovNFPXtgSgb59dO
+f9BW3+aLCnD5fjzf58sURjC23gv/ona+vVf/W/UlvtfeOINpYBsWQ6TKoqQ/8yXlPVfwnIN/qd0
ofM3HMX+M18yzf8SBoAqmo5yPWEojr//mS8ZvKCyXKEcWjmC7tH/23xJfCmCdJ2RE4MvkmA5nzm2
sc6ffjtox3MzEqKow6+2Bw7JESl8bjM/4eb305koGQZTTKUjsBrzCmKf8pFcDRfW0oBqv16unKgR
RUWQJCWNBN2e90V9nbrevmem/Uyc1haLEZBHy9V2+GbaLV5Hdx+szw9RBMdcT8kQ7FaLVX+SRvMG
3zL3Wxp/HuVxzbg7x4zyzb1tozolcrcFcZXjvyhfMxnTLoHS5eEHPyaDpjzWC3xBgXNZ1IiLebE4
ROYtmkU6l4jvycll11YNF1Hn73Vm9QeYE09N3XbQTHivpQBTPlgu/j7dIBOevblu2FYKrf+rY1R0
ZFZ/yKgsdk5PU7cioSfJnW4TFdl7lfMCDTLaqaZ8/VQS0VOdznBPQHWdKlqgtxjoD+QBoSLA4bOL
h/GQyOmjdd8ivam2CtWMZyUSIBIJb8jNKFDymNVj1Dk4rYu1siReHB2tN+t5uiEgdzn0IEPdkDkX
ccjfZ7yNf+of/s8bZJ1wMj5gMXIMc521/n6DJDO9jnKomJhQdopOH7zPPzK3LTxbIkIM57VhiGRH
EMqB2pylMybX5vPD/O3puvvVhfh9hsRU9ffeBPcqk3tTmJYlmCTpYsXI/XavYvQQU5gyvPnEA1HD
vJkwrZpDqfV3mHafNVX8FVvZnz6Bf45g7fWfdUw4PgytbKUb5pdPgIAqqkD4r8cWJhRupHnDjR0s
oRdhHu06o9nPGo4+4M4MSxo0PRpCZqyW3Ym3IY81rJB//xyM9WTyW5Pm84os5Qhd8sAy3fkyFE4E
sPy8oG62IjooSaFZXqs6A2EoaAfKFJLQUD5KK5M7ueKeigzke5aeooTGLkNIg4mX+muYKlzucsHU
U2acT1fkUpDuJprIHpzvx3+/aPNLZ+nzom1Ll+46TweX8uXbC3kC4iJPuGhFuyxuZwo6d951g+Zs
moSDu8D8tTXH+o1uNr2SkOcwDgSuYCXKXWN81MAC9ibGbWqI8l7mASfM+jkLzPXYMSOjWym3iiyA
5EdX4p7JjDYF5FqT06fNP1Tf3pBlzAdhxB+TNoEEsMsRkZvxQFAkk+tMPf3hHa83xpevCcMa75Qx
nEJH8OUdT2mYkUgs4iNE+SNnEUS5dQxnaXyO3MW40GvGfwm/TRjMOHVrEWTH6LTOFw481UgGXkUA
REN7xnckgl3R2H6MSzJGYQQ1RT0N9WrzD276IB2AyLAIqKqvtkUWvKsKUand1+nJTkkrLuz+nUH5
cmi0hna1KHZ14HhxaO2sIfjT87L2Zv/5ttf+reMwfkRYx673z8c00wkPg++cHIkWeSpR//ORL7dN
kP2A2Abl9++COJxibeJP7dxuw9JudsAX2pAas6XORvffYWD1cpQbN3/4Sv5P16Yj9SA9ZZVTGGtn
77clpMFWaXaNTI71fBBN6pyWrHwtXbokdSufKs0xKfzs3ed2YAyC5krFJCfENmxmPSL9geDW9THv
je+tE/2wlhlBfijvuS3xww2IlcvOBiK9NH/bFj0LTno0p082SfeufVcjtDhoBr7bMkF77GYAKZKB
FDvmphXG5hPQ5u8EOsvrv79t/X8uYShVpE6+qGSCJVd+6O9vOw0ThOOyQjQqoeYCpbyz2kV5QhLE
6yzxfVGjaC9InOjMswr4YZmxmBEN9bAKmOjlMXv5wyV92VdWTYuwFKUPpQyB2daXS7JibdQ5+hGQ
HSieVbHcikiivciLY5E51jGC9HMI6TuSAmpvO6e5oYgmUSbX/3Ql62P42/36eSU20wbUNY6wbP3L
/ZrkjAAajce0izFWWx9tNGlHBIy9HyegMhnOIWGNwtMCNiSsQEWUUXXo8mp1xmfSMzvnmfF3sIt6
aJw2By0MdH+4RvNLx/nXNZrSVauGgtVk/TR/u297CI6NLCeWkta+UZ2uTo2Wbi0Q1xrBzt9hRTCE
y4HBQAysoh8oEyrkaYa4seP8hoLyA04pTNTqIwWL9Djp0hM4QobEze8MDXokMQs0GJUFHnTJkQIY
2nPfR7VHPGR7zSaqPZdocM2p/vjpf9kW1nemo3Ky2BkcRE5fn8hh1tO4tkluEdas0XyFpFcPMzpQ
olq7FoGfCc+oMJiyYaikrMj6ZBfQIjxBxl7t7+NpLA5Ommh/eGbsL9XGemGGY/GBm2iwDETQ//zI
h1AOJUjv+MhYfc+5niSSpCQwV5ufbAHrfUqIbY3T5cENTH39AKMNQ0YD8bw/GX1OEcpJDKQCCpUp
IHaOUIOyMp2jZcz6YclaHyyEJ50xuxVDXvvOIJGMxK6+IT/nQP5M/2ROQt/0S6K9l3l1tNETetnc
fUypVcEfhHAdWGgV8C6PpZ3f93UZEY4RQ2AsU82rMR945LU1l8jtgIfmyznt+5vCSHXgE3yP+Bdr
u6KVvSTXyaDrmUFLibKDWt2Oilmlli7JtivpEQar5Y6QJO3+3xeBry3Y9TO2uZkVAGDFNi6/LMeU
q8G4OJp2sCg/DiPT1mylm+KXgG6AI+POzIf7QMkAVMJQ+HXtZv6CNNSXOtEcekjQQJOZG5Wib3Us
hBmkGd7NrtgSFl8dm7L4qzQtKJdWSOyOag88zy7doIbcOMrMzaiIJHI7K/SCNFA+fMTbamistyp4
coiO4OR0Ke0sw0uqXpMwktukMRj3FUFAGr3J9AkHzer1hsQwY99J1/VhdbTAFO7Hv8fW6bb2aOOd
YZpEwIISm7EmuJRn+Z3Yx9slgx/aMLz1TfwVYavCQ5diyaeNTs83wHpq1h1kFBo+ldSG7Zip73ao
GfdFOd9yxQBQmtKnzZqAFppObmUr79+/IP3LfskX5Aruf8HJjVpVfv2CGD3RMcv4lLSY6X1H1zCl
c0ZWGHPOWQciQz+jHLV0U7uER4mpeJJZirzVLe8jLPq7dZSeauWnZxIt3jq+/8MVfimyPq+QfZx6
g6itdWL8z8c01phhBlob/6qF6xF2VACeohTs7SijNiOPGWQx4kyB9vlZQ/0T1uV3AljpyqLvQTYQ
HqwFZb6zcAD7w9XRL/iyt7igtF3jc8jg4qH759XNbmvDxUq4yxrD2sexUB69/O8ZkSx+YFSI7qZx
/nQxnIs8JoYoAWyHd/rXphcxEPz3CzJ/nej/ud25JrMoRKocpbi0Lx8Y+BrNGGqgx5NJPq5tgvjC
DYqkGcDhUGiv/JXfkX9yISolQgb5l8oM7Nflm57QNSxNs/nZu2upGuWHEdrl2Sphdjf9OXDGYhvj
s/ajmFZvvky7MSJyC38Az/XAU4Ec1UQI9BL2eIYHDCED5vM7UlA5UvFUH/kqwaS2H/jpkqvEGXho
u+WOgEGec2QsJ2fVR0ZYTLxF0bCXTbw6SKPLZKNeIjNj2KmEKthW8mQmzh0BVMMpUlzn0GyJAHV/
Clq9A0jOhowGc1KHugjPfcZLJapsfduCxQXB/kHJxT2WEZt/HuKfMRCen6okQHhWLhPY/PZvZkr0
6ZIB/tzsfpgNGv4sa3hTOe10V9CYjJbhIKCLG7lrrwHj+haYc/JkuG982NHVLEZiV6zAB466bEOC
JbHHoarrUE6SsMT4JMjC8YVICb9vWwupe7ONCToBuWtUzZkN9btGRua9CUPJcmhJ2MucefkY2YwK
6VyEM1mgepnRj9Smc5xhPR3jdViYBwVTc+sNF6tNrRdv03Uakmryukwuunu3J8CX3fegesmO1SOe
QZAQ7csmkK+LQcwuirtomAm1N/6el9R46LPk3VnmkT7QrO2Zbc2bCcNoT3drL0dwYK8sgje5rqkr
4SrHduyCm2zBFNYVA/KWaeSbJIbNUIlxYMxdbZsIJXHlKDw73YogWLTorjJyYGRWcQgMOFWcbox9
Z/BUL0VP0rOFmNUE77KNSucl1IXczhXDmHHSoDiZiVcL2qrClm9ut2ReEhbY2GOMbHJ0f0bocf3C
QQdDDyin6M2gASRT88SxOfdln2LhsWeijLTS9YOBe5lc4g6X9vgxOkOPIQsFtGvDz7RwyDBQBszr
QLAFCbONnfZsTin2p3lkMgE/maIqxKXWb4cayVLLqXk3GI69zSp5tlRLW2hsAfa0zh6p8RUIQnRN
yUhj7pv6vSzwFAEe8EJbci7GH3Ig9/reMIfORwtLndpP82Yp4cMkCNsIzsnD05TXd0u//hPSuTgZ
QUditfZBFQuAdf4qupsi8ElcI6xBx6DvMnDYpIW+54hjHMusyrdBo+9CbaHz1tjUiA7hbA0O6T12
fden5/It0Atn17ZBCn1ZxXdZRtbq0rJ9me5LOdQYN3REnbBoUOOVYrgS3qS/mAEPJANREnamFwPu
EIi3nARoCqatFtHyBhtu+KUEfBCEwaVn/i2RtfqZWXOuneDxzvJKDQSAKTgozV72crJuFRGvV5H/
HARTtAUn13ZKVUhGBRcdt+pWzxyXIC8MYi0SD0zSNb1OcwH7GAEHUhF5ttW0r01C4Y35p0SlPeMQ
vUJA0jZWgnmtsWDTwGu2L6KAd1Iheid1eXiycuMQlUlyGSbTQjjMVo6U6NCB7M4KKS6DPl0DOXY7
o4jEvQYxRF/feNnk414fCIO0kn56cStGZ4ToPKe6caF+1A5RXsBOxKy9TcM4+MbQ6EVbhFq9wmSb
uDXSLkEInRHb+3xczBdo8xGRmtFwHkxOueyGMRg9j8eKwbyNVIZpFjLZ1PpWGND4TTPBLoU00Su1
VrzVgdVtklTeAU2y9hzd+Zxc+hO61R4Q87Q7ZDHj6lP9WY6Yf2HiAklMOnj30nlAdq4epQZNrZkT
7LB28r3KuhCw3L6jlLyZHcR9Li1lcFavVsPSU/dE2WU6rYngr3yga8Cp8cMo6xa4mMkYttWG25ip
No5XdT+kreTumyJk9jYnnII5tZr0bTFbNY/lwXaipxwX/a0o8RFYMao1gswqpoBXJ7jlq8yO+tj8
cNSEE1vo1RGTc7oZtMG8oU3yqlPI5HbXnsYojq55kZ2z2NgvWX1vM6TclI2pAWMmwibL2sFrkrY9
oQXovbjfm834DgnupRtFcU2TytgOjQNty6pPMWrAis44jANedWqdBAsCSM90GpsdUiP0dvp3a2pY
q+A9elEm9sbctJuhENV1wSVsmrm17eAdaQZ51JVBAKLFDS0GoKuuPpJ7FJ2XJGnu65kMTrc1T4se
6PuuHx4b3IF+FgJozxVDo1lPpi38g4dqbnSo2dxDxP94TCmy05q4s5rVxVFXpTiE4QDSVYw7bcwo
vyUZnZnMznNceb1N0zUoLeX1BSy6sWyeM+BUQWoOr1n/3uU0bzixmChz0puJRL5N0vAFx7nwxtyW
Hj2oxme9AI2UkVyMHfu2bOxLIWVyIZWvoVwbDT8wLV4mjdjV2ATrvDQfIwgFln4GQorhtG6OiYYH
o8hRdg8HUPjOwaoJsOKOPWaR8booR79E2Ja9NDpBEK53ek4JaCr2aMKhkF6ZfXdQRXqu3Ccw0Fvk
AN0p11p9Y8Vst4L5PpY9F/FVNzm7oUJjbZLEeRaScLgYt16A7hSfX2Uy+cPyOqYOCbSL+5xO6sMh
8+eqrOi05DS5eiwlXg+oKyTv+EwUHyEPQ4K0NiIqLLEl55jeQ1Az3WZWgWSLrL58+LvtRHKXLtpD
ZjXRDu4LCA94ItsMEkjlDCn6UKIT8mlJPCchgyNT5d5hhrNhmhL5LiglKAxjdVRJ8+LG4/dR+zbl
2NdwttIinr3aDezHdB14sI4feQpwwK5xGHYTPBPk3ACQLJg9tya/a4SWfjFy4iXiR1KTqi2PHCwy
luRyxuvJWGfZmyMy6rR7F3F5mtiJmWzfavS/N5z8aDs1fkk2pT+DeqQLTTpHK1/CEWRf3QY2PbPg
3qkVxiVgpbKDDBaQZ7zqf/y+q8CfIL5oqJ38BqFhsgrHG2NrxOAX+kID65W7/jwsgIj67AeWkqL/
UYWN4w00Y+bWfANpzJk9yA7E1T01tEZInOpf+xGv4MA2cBxxb26GrsZ3YpID0M4oNLWAss1Iz8Bi
Y8zZzj4lyxFDb4LxHeTFZkp7Qr81SFamIWLSVXZiWqLNIIZt9W0cKhTOdDe2VcbWHIfG07i8Gn2X
79Kwj7eWCblTTy3Tm5ycgK16/qhGc6J9Kz90q3pJRhDg9tQGu0BLfAbmdGl6vLRpuWNG/RZHpk/6
7LhD4rVPYnJ06bBW6LtLhL5EWalJ85ZRe7UAYcVyfudsD7GVELGo5bidTUe3wMRPuEi27fHIr9ix
54gDHGWFs+P3/GEgNy6Mqh+6NM8OQBWQngRsllQkQ0HLLpH7xLQ6r63JhQI3cCqUPDckxsZLuMAr
1EgK26kFFY0GQMNxcuBQ0E83ggQc1FbB3RggeB3QnyQdVot0gXeQ0PnHGxndEvMzOWsWCmxBDk59
5FyytRmkKuM97qtrPcOP7tLy0mjZT3SNyE8usyRFhmDW9aYvqBTA5HdhQ1iz1QgvCn6kbvYgnfyx
ks1BDtVzR78BgDBNDkIQu41VkBBD7GqRE8oI6gpXWl7jnedxGevkZwpWGac6vQki9Tp0j/QS9a0Z
oK0ONXWUaahvv7cwvu9zVx0ilgIyYkqWvrUbKAAm7JsqeqyAkZJQYjdXRoA8EvWk4QVovlMcsWVD
1NnKSD3LWLB16ivUtS5O7frH0MYFgnp4bnFeUKqsP37+xeevfP746w8CkE8xlAq2tc//Owag413S
ENZXkfnIPvb5i4rx4X9+5/PnuUZUySp0/vzp1y+ijFUkhonLrx9/+6fWlx5TN1y8OgqCg67BgyhH
kvXqnK/in69sdKBzdr+/7NwaQBTN4teVfF7nb9f06x/77VVgQzwWKOD90hhiUILrOxF2LCjkMcL8
93/+5fp+e8kvv/Plg/v60fx6nfUthn3xrFqaUVhTQpvjOrmt+dFu2+GWqfBhSFAHjM70rrBlUquC
utFCywNEspw0jBTIkujsL6IE3MSK5ietBfJCH8Y706XAxw3+mkc9qvT4fUiLa9bQBm0rW3g50QcW
dIGmi17GbpLc6kQ5iQ7helyH3U6fhm9hVKirk69IuDE4tpj32NosCX8b4R6elXajQzUVYPkprbQc
KGN0at2quJTM3vGCX3A85XcIgSfppjvS4QefA0i0c9fMDtThf7eRCh8S8aNBPLYx0pXb2AALCJQ1
+e5xKajPtWl5b2KymkiKCvFe6QKHp4wBstDt25ouq2mSTdfMTsZjpmNbbUZxThrzvpnXOUSAssad
Lh0G0SqGBVQOpDuCCuUo5Xb9XjrNPrLkU8C9chX49EiGL3ekcEV7spiJ96i3vOttYcLpGisiSpUJ
r1nTHsJdw4nNC0sr8GoNF0kd8KG1gcZ0E5qFZ2V3mXiMaXVvm8X56Q6f1FUibdqo28jxKLl1No7x
kVGzIZZnN4qI5bFRZicOQlw0TleEExA9DS3eT0XfXGlMUPcQLlXmZEJPtbrVXJKrxit9jXehD/sS
/GKYAiNHDMfgcrRn5K3PiRm4lwhnaNzw6ZEH8oax5M5mmoQJVaeTm2v+MHb9llKx2QU9EbJlR2Ch
GeCuD5VzmIL5zspYUIlaOEdG6Q8So2phZ8ciGJljESdIVMcGtmV0qp205Gppp5tJe2k4Ud+65eiH
NfjmIL5Ys4lUmbt+M5VuvSftajqF6DanZSYTyVFH+MiZjy0w8MxZPKdGPnvuosWHJS/9qKiZ5ICv
PaXZvNHpPYCXdfcFwTQLVNwjeUxXM2KSOUMIcIqEeK6ePRDQ9wA6F1r7Z70oNTlgwdUhIwEr3QKy
ig+VHn9AqoRrIMwP4CDRfppH/aB30r2JzBTjHFeMzgQwoBOTid5Xd7y19pozTSiYK99oCdjF2Pmr
zRC4QH/gXo7h0CS23R/6KEHNuyv+F3tnttu6km3ZL+IF++ZVJNXLlnt7vxButtn3wWDz9TWok1WJ
SuDiot4LiRRsbx9blsiIFWvNOWbj6XC7iHo3WhB/6XSqPC4st42zJ2f6MdVeJdB6pXdNJfwvuL9z
bf+REthA53xly1O3LEShLPBhU6O/zMA8ZNqFSyzYTvXl0wJYCfh0vC+q6DmPzR+mSGbngPVx5kNu
KTinBE+yJDxWOi7h4WaKcDV2GehGluFXi9eEbHbv01Bx6RvkL4jKjugatfdGpg9r52jDpDk/R1od
Jh0TAVAjbMSdx8rVdifdrDUSP75uERWVFholIoZOzyvkbs6b3veEbq8wbsZ0z32fP6zjgXkYScpy
7HRrpP0zDuOzZX2pxgrQwyfaLehakjJOfMfALVfMGN5UdYJNF8v7rgDUXuCB5a1tNLIqrD9YXVg0
zBheloVm1UnRjOhjSdxNI941mCLCgd9I0sSPSvINJfOT3oy79BcUg+ZPk31EDdtjC9N+uQBHf5zW
zHRIq5ozbiPq/F0kAC0MijNvMcENJNzC3TB0LkCkKElR+BVpPVuOycCHZ8BYlV6UYfFFjTGJOD3V
hXlcbLLIyAEJpnX4HOvdo4fnc8OC8VpYRrnN01dPNTak0TfHXo2yXZppl5r8UwmGSzc9uqgYNK05
fUYw3PnMFPFIthFhZQpQpu7HSsfQrl2K0DUJo8rwKpFcAH+tlM8ZbQtA3r/oIh9cgYUfOBCZN4sZ
po992SI/BiVMoV08lHl5IS8NcnO8NxztRxgGYU9CnMu4fQMICHcsRg0wjOVzs6jRLiszN1BGeuBe
JOxwWqNVHaXYOgR9BiXQtM6kmaCJEBF3i+Srr68o1uKLot6lKuD1pmc6YYyfEbIJEomgmc8DfD13
iV+z3Pyrt3O07dfW07LAV6soKfpCdx4NnASO4avTSKpX6xjnnjsg6ZSvHgTWZnTeyWvgwNLp9UUK
gRLbesVUcFTbP7OqtgDKyTIU5XyIe+Wqtmm7czX1uOQRrbkFsWrkMDtLom7A5eW+JliFT+QYfNgU
eq1Q9a0+wPbtI9pl42Q/E9O911bgas8dmi8tqhclA7BWm37ijZxnS+akdTbtobcHdgGWKh2iT6T6
JDIbQu6Hor6kg/VnoIG79UTO6IMY3iR6l5qAsePpf+2J7yXS2l9qDolp5Pk9qHnqb/rCbsqVmXgg
7oAnk/WgGc2+1Ld2xXnDxa2xHYe+2krM2REhM0uUEGsrtngkaeel+XweowUa9ljDLGjFo27T02jN
4rkftopNorbB6slRlRCuQnaHApfxiQhEjnhrqAPi5OfG41zvDvnkD40lQ8PGoJSaVPxsVUcV0fsm
S2fOgyANkRI5gaISr2GJ+DdylgNCFbJyTPw4yshke8EctomFOfjg+ugR0qEazYhU2ZqNU02wiWbl
vo7loalQ7gLwYuHEMm8HVY4Qz8rTl2i1RVX6RIpdOl11c36uCEQ+9AbW41qlm8fyPdrSV1oiLZzY
OCo9CDkJQq6zPRFaJX6aXCaoirlJVS8qQn7jHGXljnlrSr8N4Kkb7/MsKXlhgfYPmkJNg/MlVLUY
J6pFB4RmBVR5ktEZ051bcE5pYQZLR1x7pjdpSE/oMRswOg5ag1V/elpqo/qhL07ghOojs2iOoO3T
N/y7b4MpAPlmPcWRBo5qYoxeNYcILKbfdvCbIm+5L8hbbm0S7LiJfqw6dpmL5MZxrtRp0xr6nTKW
SRjFmKgnqIgxEHeXOA5Sfjjt0KjrG6jzEyG9dXOXEtdOZIh96EBEATz0xm3vqNUBnOHWzfaikdkx
4OBmBy4e9ZOnZxesX95+VudHcpZQzylh33U7mFHkdY4Jm8QfbKHRhrjOZubl0YYGbDQjIeHJoDOG
xi8aExr5+DgD8m8TxtltYr8NzaRvlQUHeWSgXxIXNaEkMUsM0qZ3UmPjCmKbV2CEtCaSe5vbH+Sf
fZdZBP5ZVhuB1aHf2fdv0WAT6jg7gTmZGsgitsaW8xjXiEYMABQkq0e0RnCpPGrxuZ7EM3OCzHcV
rwzo+z8u2lV05SrZRPHUCo+UbThwMuPpDI2zX5TujD7QDOUkKbm8ZS3F2zu4CMnFKsfHQZP0Pmv6
kUzeNeV+Et5T2ROvUqXZcKR1S1O6Su04zBq6Kf98cZCM1zvEQbpTM1gqVt6YooB+yBrjJdaZUQ0k
0JCqQqJrOY4zu1FdIV+vV7Y7h3lE2hBNF0893h6cWJmQ31E6ZWL858GOFhiwDsFL1oCp0Fkf+tVW
v6jGvq+UalMPwztKP0JnKkcHP6VQLIoG1+DYp6fRfgGdxJwAVtwH6twwNwbU6StZrJk6FGhGfY4U
tQNwyoMCx/qfj9iubI4OoKNuX4MYZ01tdsz1rAMdAc81XT/Ce8wQVcPXsKs162D2xLHeuLbj7S/8
9+fGgKtxJuYMiLyDVRuYWbSRjTDo/Ij6aK/kYLAl1DrGKDIEHm78pudFBEYWm3UTHW6/szKSnn/7
P78+pfvWl0SzZBhtj7SsSV/wKrKooDw8mQNguf6DQXN3TNZ/v33TNKF4m3QFZYERsUCLHmYC8o1y
Y1eWbzecP2JHxdildYzRqwTOoUk3opPzDNPQIuVlpQWsIK4q5WKsVEmGaUVZwRUgG3qLPOR9WRyX
uxsOuTTJotwsBIulTZQevMiZd7SD9v/843p+541kUDh9La5BZlxm5fWxFcbKLi75Sxh2P0zr+fP2
kLFVBBNtq43eKUAJUsgEZUY2SG7dZTZAVdGILKCK0zbwmf+FNc6VHskM43Kx7zKMVFjrj+lMtT0S
//iRW4s4uCDp0HJbRyePP1u7VUKj4voVONiHORfH2wP97AC3H6UyjBR/LiKXjob41z/ePirWTzu3
YZIiyFeuBoaeiTKzia+9NUdOr33RMMqBpKCtHRw9Af0zvNS2MdNKEx/scR+sgN8VIH6ygTaJJPmA
aT9ygRx/tFR/45ovL3J8KNxTHqmvZkGiF30NurzqKyZxOJm6ftUn403TtVdLplhU4B96pQ2AVG7n
ZUponZMZ4Mi/dUzd/Ce2hve2ZBxqFPxoqyJaXRkfUGC+AgLaINd5mWwqEEd+qtLjd2sEfCrtFzCo
T8SXDxMeHVpR6uSjWSJissIcm7MmjbTMdd0oT4ZAwE5pBv8cUpssKRlZlepj7cz4axYOdeuX/v3Q
049i6EDyW4V/6Pb1wmnbnZJxZl//7T++NS3Wi+/2I2//rA7CCbvJfPuP75OeRF9/++Lt+5Yex5La
mpeavEFsbmW1j2eDJDYgQa01QrdA7dJ66XvEEC/o6DaVzay8OFQAcF89cZSdGrjKqcwi99QNCrLT
QsXHV8JcsKoHpXfvo84m8aDQYaoZAooLb0iJUSeV0SPMQsY4lrIlMJMzLMEHWOUwELuMNmTaMjYW
jfPELaepv4OsxX0z+eRVjKFVg25m8TjbkBnHtAjcPAlmT2aPRllnVPQUN1UNWt+eshOGrunOAjzp
A36g4V5UzDEa8dUi89zVSD5bvdzTSND3St0+C1Tv1HTtzrKIarCEutXRKAdlWi2hPWhPuHbgSw0x
RXfEXuxSY8xs1zvDvjM6ssSStr8C9ty1vSqOSaQf4GI6AeGr3Q7K8z7hyEKpiOI6QWS+oxPJWV9o
v44zdcfcnIM+Z5KUGdl7M9W0aKCQOuz58/iGr0genTr/1NJCbHXb/u4LFxN1/yDa4mqL+Me0KvWk
JkoQx+eGrfxlzPUdoEDrQIijP6oUv3O/E5YrDxxnX8rO1ZkNM6jTyvmn7t3XVjfAoqyDgL527rg7
XlIvQW+gxdgcDXfriuQLKPc7qz1/Yn0wDZ2zRJI8m950dSxETsz7l2ICmYlDfCvIkZR1OzJzWYYd
kq+/yg/nrPGcufazZsdjiAjVCfBOPOM4EUfLnBdCtovEt2Pnt6mhJvTLJSIG12PSdmSOWcIsd/ou
2sJQeDJXwjN+tZ0G5dk2v6HExty6zD6Yq83hqoUWTGMnMJC+EaWrloqkj4EhEkCYZpd25ZVWL1Uu
h3Mjge2h74d+OFfTUm8tpWKJMCXM9vSqGNofx0iuYyyvMFM2VsGBcjTJsQCk0iEaa2ldQ/cl2wHO
MifNsCXDeW5WVjjDqxwliW4NnJP16TnWGAKT8PsDO5bwF4hrVdsjTBouUzl9mDnlamKMV/JCHzqb
XoWwHtVRviWFfK8SPPMWCBl69lYGJzabyz+ug/4M1M7GULgtSIs618QL8+5DyDfjB1I/vqm1yGmv
koM+52cWepW50o/d1+eB2IZJM/8OjORZoD+nAkEboT/MToYrScWEHwjwF9gDzhDdv8re/W0QmjcI
CfDN4y8T2tXof9DAfEnN/qM/i4GcVhTFcgOD+XtWbV795O/kgsSARTz68ZTdJaXxkS9rK0BnZtHL
15k0V85EGWIBN+YWFXQoSOtE4P7BdZmG2YoNp+C+m2P1VbhYYjN0wvThQbGuPwe9CFFUGjxt3OQn
w+2eNBfXAwQVVGdK6VtRr27Q6qwyQIdaT4W3UhHv0uEXKPTlbDgGQ3qeeN6D9lXN8TlrRbPD882o
vz1hCf0QhVox+n9L3ZykP7bVUitp9snIO3UAl3M4cUKx7pPJaHdaBZNFaelRoCHXqtELRpAZhrTp
ggFNh3ywk117ticGGxyu75NYZ1e/b1bbkNm+dDR57dg6C6zVJBOwZukWGPsoOahADWxmUrTWzO9R
RYajZ20wg6gOoIxQ+6rDs9tnj2M/blo6r1PD+GQA0VwptH5x8rBacQFmGgUsf9he6Vx82HLVCR+y
sX8YDOUTMNMjrzCpehN7u7zOZIPNZRMqq1kTwJ8yiPshj451bO1rnc7XqEOyHV9pMBmO+ov4uRo8
JgROjq95fpJieWvW0EpPIx0gLc8AznCe8/ZIC/2jRgNLS78RhuSF8QBrHpKq8L40S+39VA6Jn4yk
mKUqihoL0EpF3kVl1Khce6QknzFauo0noz/LqMpQ43kU3JWJcrXIF83xisuWeeVgfNGaOC0WPiUz
ar6hOb+Z9HWyprc5ZfzFPq36HZkRu8yx1oy21yS1X5ha0EQb6CCn0A1E3bJnau6Dmsa7of2IVLLe
OWXBHFcumbZ8gzl9nWJGoUwKEcSFEdRgiobqlbAO3BWA0uME3yu1HxtP126lG2nbnsa+T/L0xjT7
d4ZJpj9mbrPHqoDNS0p0bbpK9TDNB12XPxEZRqh5lmtnq4IAjlINkM3QLK9+VdqibK7yIYaGzHJH
VDKoeY7Jz0v/raTYjgbSG6D9i5Mmidpjck//qHwqO8LVqxZRG3EcA1YGSuBSfs6xk15Sr3uLK4JM
7F717mO6qRtmyV8aQ4E97qc0TMu6PCSsJabCIAJhAuR0nG7BovB6ZhE5P7NGC3TRjXO90GdVnbkl
10C981YZvdpEx9i1CIGwzad2fjJkjlKvRl6hocYjRiZjTmETIaOi+1nbS4Njf0cUNad26XmJR7wi
QzTuliFu9wYHsdDJiVMqDCCHhIlgzbY5X5L4TOBx3v+S/oZHHtkTiQSsr7reEG7D9y8d0ioYhuII
usPcTm5Drp/mPYMhaJ5EltNCMUmypNxMwQkMNKBFnoK8nR/A0zlnzxTO2U5bAj1dqkatteqzVnpg
FDX94unFVyyd5RzhozhMzMRGz2nPw/rg1ik+c423F++efdRX38k8Fad65eve8MYpmQ9gxtfO0kpT
7orBI3gWNGpREureOvd2hnru9gCSnmK2BJVrebvccuZj2htogmjrxzbxUfPAJqqZ0HhBS9IfYyu5
uz1oM8o9xUNpbi5Xl8G9vfHG1ZWI6JO0Ne8cFRFaEXvCWZiVyV6i+oVzYJ4nNkO/iciSMGtok9PQ
q0/UqvLJOTSJujxBYKswcFg6yey1vokE0y9Zjt2z0CZIHgPRa3aW6Ts345KLhaU8GPVLPNTO9faJ
HWvzVltn+LVSY6q2Rqjt3F6BqaPozntC5ZMlYV+1qWYalRgMT/Dy2HplkhdY/e1NCIyG3tnnYsFZ
pXXp3mZC59sA33w1QfzjRMad50zI5oZICQHLqUD45BorNJow2nWx07HBb0S22JtRgj+fPbIxCUjk
p0kGw8Bgwn5W6bkI8jnd3Wg08xM/JdAzsZ/Z1O/zrNUCU0L/dyo5+fZI1rS+i9JUO8czW1yv5yuA
XFlZ8pOCM2/gyJCAXpsHFVyqcSAaqd8klBNFpmWnYZJsWFDlvPZRLEZCI1ADiULPHBMdQ4yVndFZ
Q+Am1O72gPIOeQwB7w23u0OkE6QNSPVuOyMYDUXLzpT2/MeGGm9tXrJdY9OIB3IJEb4XuNwl6gvE
A5gozWMEVIp2XE+t6BzjwrzWMjtoNP6ooJQe99Krq3L2uBl6h8ZMfZVkh3Hh5DcaA/48NtDQdLNQ
M+P5gP3gQoqUc0myifgl0d03i3le+rLaTk73kUvlxwO/ipa03AzxKm+pAcf0JS8Eeh2OrlF+AoXg
MZiOwEsDaGP8/mXO890iCSasZM7McyIGpo/dIKGGM4DpM8G/kl2phFZHtqxbzsTjSfM3j8ZuL+jm
IXGa7pwsOq3/Xyx23wz8WtR67VuCSIyxZtKNxcmN9OcGtM69OyqcPln/jcbdTHPyAYD3se7Jntdi
kLlGjsJrLlZIUkLPs3aDNGWpNmtgPgigfGWuFubGgxlIN/4qsh5BrQGHP53r5ZKl30VleQcO+zRQ
7b5nkZrJTq6QYaYkH/mKbV1yQLwbGGP5lox4MOH5kcZrj1YrE2uvWWMFVZmR2W+4ZLKriMf3NqL8
SIZhX8Uc2JYxO3sZBDNZmqd5GlbLtDdhOB43tibqfZwbMdWMSPbGxMk6K1XskGW81dsxOho2aZBS
LcQjxLZ9Zv5EuZdQg6O4nhitnqIsuQ6WVMjrkW8iBpWJNAGfUqKd+mxyAYXFCLAKWYYlPcL1GlfD
waA1fCOOz0KDsM+GMU/uIRlgNKiYrzLLZNgjl4dCK65JW9ogXPqYmkNLz5XVKETXOffshy/q1Hxw
C6mHREHr6S6dd3C0eIO4U7nX9fpVZwq1swfxVWXZeBys9BFV8eo2mc5zZl7sIXU5BVNf9NX42uWE
9tpEBc7MPCab5ixJHvwsIX07Y0KyLH9a2Q20Fa1zr2IfMBtOVPrA/c0UOcJKmR25viDGJc3V6hZ/
agfMP06D+7wyD8OClCZ+qBpp4h+3Tm6jwBZkGNwv1luBIsKwIE7Ql8XQXZlf2qIpW3KU6aEzkQjT
qSH3V3zdrPG3V6yshISXew/zqScIPUiXl8baqypdu8Z1Tj0vbVB1dR/UJiVioZF3nVNZoTDH/YlC
hD4wTQrXzM69Zz0A4KRiWj3AN7OfOgJTtrnAffhkw8axrGVvoei/a8zH23d1okOh6eFpBVOA2Lui
BgEwigIqaT3edKhhlkCIoLs7Z7S9HTYMqoLMvdMMSP5ea25as8oujsrcpCX5p8ldzfcQx11qrzf4
b8ELCOCNqzVTjclqnstnzvrMzJZkz+zllGs5xSZuGpBcyQj0VLNpBveLFuZW+lWZiFiRtAA5Wr32
mjS348gAtyqRMEXcAYCrOHcuotolIatD4hOhy6theZg0kekppoVn4Y/RjNi8kY2G9ZwTXMaAE2wU
00Hno6AZR2h8+pyZ/MjCaKQft9GhMHjF0UUdS4xWmx4H7GCjmU2LZ7Od+NU5VuM19sgk8WswqLgK
+MWMslBLRl0T9l40gPznO52cA+1tSc2tlmBCM/rIZPQci5mVjhkS8jVOu8NcBKOn/BpSen7ZVqUv
FyY0gI9pyFBjkmS7IDFSWv2H9XS1sOVXraEXp4+VQSQhvyNvsyBJkEKMOhELmTynlvHpaKxHudrd
1QkVtdpg09VZ54nd8JEzci9Y98po8ibpFnFFfjTzrNxeeZ4KPOVNNn+IgbOY3TD1UVLebLMhCHHO
KIwUVGZ9H6yvDMNI8nlcirt+UiBwofCgwblzEBcaZeEGg5Z83faTpXUORVwd5uwqdes7aTg6NB7/
ya191xlogvjWiVpyquR7svDeaTUQ45pEnaBChJLy9t3p2b2pGdXOhqpzyrxM23cYCPpBTNsy4ZDr
6pTzbjEqL3YipuOomftWVe+W3u4vXTuIC1lzQcnM9ODkpKiuNbBdjO21MFg009n8GOLRvErKSHXS
Owx/RagYurzmYp3wLAGztioYxynbV4P9cYu8uD0ocviTJHCOyKq0wqJOz0o8qBFZlMirNQ4hJ0I0
3pJRQT5rzfplntR0Hy04wVlHHxm2A7nW1cfGEvaWtcQ6GUN0QoxCPQT3suGIv2/d9o9XaPoK0nsg
wQYMx6yEo80muV5U6op1SAbzXXEYJmZiff1orx2tGWeaGR0XkyYof+UZpBzDHtJgOPPPk3A2CJzU
g3D3Tgtnkya/vUGLwOCuhdA7qt1hznE83WS32iANX4MSrQy8exQGgIooE8b1pKZ3ehz2DGBEzeiP
GzE+1Gr6nkmUoLmDm4H68cHKmztnirGULUGHu6cvHdSmXcq1NCp3NzJstlA0kUz5ZAqrQobzF4ed
G9grjpVIH/xeaId4bs3s110btqP9Khq34xhEuRSv3MW+fe2ojP12Yg26LUS0V2rgCoa3aXq246hQ
LG72r6VaT6ODw9k/Te8FaRO+w1yC2T3FbbtpIc1uUEYcSoepP501GTrlfamCLBmjmfx1KBFUiuhF
dBNFRzpT73msxkMv3zQFw3VEWWbChaHUZ2Qs4FIV3RHXC2pbyaZ6e51s+51wO8TKGp55HcfQ7Qk3
y7RsCAbdqWP8slAIBpSu7PUwULSSTBuG6HCnoP6buvZ3npMp4J6Eq27ixiK1lSZ2RNE60cjEVUdH
gXs1hc0EBjmjZ8CCpWssNTlyHyHkQNXD0CFpmJk6hzpnjJc2gAid5Gs1/4u++CorriaEtIi9NSXQ
Sbn2VVc+xZp4nbms8ChBUvnXJah2DL0zPN+xOTxrgQSehPWa9bHadlV7B4eY/dE9kIz1josesuGI
EQ0qBGUJ31QLZzcDxMevBaOV3tpfFQM73TI3UDuW/OiuXGbWZHu80LqefQccDCm9REHHiEzQB/Sb
te3tu1hdtPKRc/ydEmMQdDQEc+t6JfutRBSBZp/1uZ858OV8u9lR8mEQoVWpZ19eP19uLXVsJMam
5BSPTKKmBZfNgWLaZ2ftU7K0L1vYcFAu8vLaOMMlZZEh0vpLaEOLjZi/plHLcKlMZv0LfEm4WBbt
842yvo//rInDeFS0HPzomH2R7pn4rYFZptAg3QJtLDIEFNboEZ7G3e7O95xJkruWKdSmpG/7JmXS
4hapoYc58fxW4jlUR6ihtTH8TWno7NvJUq9EXP6dpqfYq/U/NCpQPFfLck5NO9tbxgJuELN6oNCg
qlW1ONZtfUgtfbgYkwRzyuHP00z9IqlxymJBZ13P0c6zPe6TCEJKhXwTbT+XcwPyYNM6QHBjAurT
rm+Z71ZfVqUB8Ci4H9crpNOGb+HNL7peXWAK3I01OJCoI2kH0/tB7cwDvW8OOYPGWI8+M5RfMtDV
lkWKKlFdV4LJy9lmWVTIJDe4pbjjzNj9swAfB262cC7L39b1kPsE1YETNkn6lTjRc523D9Vivos5
IaLT3idjxaqWWQOBk5aPaEbyljpPLeW1Ma6RbOna2S8od831JmonflFf09hbrNUKCeI0Br+I1ZfL
u6HswHcLNW6m+aayIntFB5TM2d827IizraqfMM3B14+tIsgYeAzZSZ70zv1qVPeQmx7uQP2QaCn2
LNF8R8TbQM8B1DNYzxO8t8AsffzMlQfprmpZomdEwEvF5utKLm2TQQqbX/ZlY6bexIu3X+9dPeuX
bcnTmRT3eRIsd+BhyWZVxN2gUisOazkxGdHWbHEru/V91HAzqBVu6Z5WtxWbdzU6vM3tmXcSl3Zm
z/etqzwN0lQYx2N/o4poFu9Oz03E5QsbgeFg3xREoskEr9Xk3LU5l/8NRHW7XeLM22CQuChop+kt
8v7GmBCGIct8q2FZihDHY9h4JUMNoocRT2RnGgHGElYH/LVBCfijBt09z+adAsh+s5hOxwKmRr+p
uVS79esqWGgws6UbFBKpEJKhLmp5J00mpmCmx4jopfV3rd/bs8CBR9rUcQMzZz3uNI4KK9/gThrS
C46otUvPppNUfb5xDYGGinZIpTAtsVlsm4GLwsXTVNgdb15JZTWUxZdeGscud7GPrZysLK32hUNH
MYpXgZ3Nn714hFrM5cly4VMl69m+VJZLXlvfVsNJJSrZnxNa0E5CCEyhqHZI5fMqvShUOg53XP2b
osAycLPmuoKs+0pfO4VEQ0fg7dqeo3hZUCI4rhc4wI8Y7mDIUEbjqdXXDHQuWXbxbm1XJAjcOAqs
2yYXR40nfdlh0VDCpcV9luPaqNo/Ne9cmOXeS4+xRkuVh7QHoJTCXOUEMnBkhLwVdaa609qUP7Tv
n8xxeBXrKavonJOQBmmMMdu0SxhilozXDG83eebpFyRZD4m/vRs8MqFJ+TZQgSCkqstuHyPxR2O5
IClZPFrG6/U43vhINUnjivJ7W7vx0tFo0FCwT/VeimqmbuQtmwzjyW2b7M6Zzb9F+QXGbHpnDKrO
DoR7APMolocAJzOo0HQ+tlpH2kNkeoHlZI2PrCG/z+g9+EXW0ISBaI/xiIhDrXafGOf41ZjoAT9i
i1EYeRDuO4076GBmRTh600sOKTkgGhoRztwz4id5x6d5OAZIekJ11KKLsrBi6c787Bpoorj5cWuQ
Qum23rKXPcRjnuMpcxCyzRbow5Soh26+7+l4LeiW3Cx69SqtOzTYctDh2DsZ4xpcGngaMCM0sI9Y
TT0yZYyBPTamAMLcUJMEV8HibMUV7BGmljkvHjUD5U3N8o2RRiLq04fs0nOCJ6ajDCpFra4Tp8XH
BQHngJ7kH6TP/6cT/k90Qvjj0Ab+ezrh4eczqf+v2Kt//ov/HXulafAHDf6nmYZq2yaQsX+RCYnz
JN/K0GC+4dF2ILb8i0toev9FE91TuesdeB269u/cK1P7L8/DWA+z0gKn7KjG/0vulaPp/8EHQqCs
GjjsbNgwJHAZ/0lOIJqa7okT2XfanMl9ThXOmDfG5bow0MItwDQYk5843h6aVMitHSePqOzwZGpp
r4e3D28PWc+AsUejx6ZF7PftAU95f5zWh9unNWkJCL2KZFuMero3VqHN7WFYFTWpof/r03++plRo
qCLS8HKIo4xpCpRR68PtI9zLfNFEEYNMNWqZzEEbaDAOoJlaP4zQHzB9IQ/LrN+W1kZHrXRl2K4R
iI7l7u06ubKMTASHtncThBL0Aywc4KwcplDNqvvwiBgn7mjcCre8JKi3q4muvYaxcWuIgZBA3MYc
kJ1DP+dfHjRgoKqtPN70+TNKgaMiSUVp9f6qWEj2O1ENR1NxsHnEbfM4xyRMKA7PKc7cl2Gmp6Zj
K2lVVjqd7gIKA6DCltscp8WjVLp92HfonxAIqySgaxPxQUq3vz1PpQF/ePuItqhziJC2FvFyvD1o
S5twTknvJ9nX+7Sb9zGJ9Uf6cC1giGMbR+me2inEHC+3Guh78Zml+SlBjqqK3jmgEWcwgcExjqHP
m850MGPzqSxTnNJEO4nVKES+YHXURoP1nnHLKvipjv9+iFfl1b8/nVfRFceK7GFytWGbr/H1twd1
jbq/feSsqrXbR7qrc9o02Ty1EqvQ+sxvD8766e1rLNGMMkpMOZlkWnl7PiLLJAKYnU6a2xM+OURb
q9CVAxaYggfjjPkBinP7oltPTu5PP/RvzYlMQY4320rdQiSXypazEdDubbTDNIZEx3fnT0GSl8Lu
TOExPPIREUCe4ZevNEVQevd4f9V7gbhp7LeRTeAIDTTgzZvqPf/VgmXTvdWXhOm7FRqG3+dQmYOa
SrZf7o3pyWx+amsLj6uj09ERJoUurkkCNBwJgjK/PSHJZ+rOzIlwyP0sD8uX+oLMC7A1wqH0UWXb
5LgPKJNwb+dkqwdyvlQYtnqgdAHZPY55JtKebHYAVPbf7EoUBlNdjr60jkSC8mBTPVVPRra1X+0h
0JEsa5sW+RDpz6Y/TEFqYsRG687fKtBac3jZFDkgjg0eBmRrXXzXeF/NDx1wXr57+Zw+AISGBcrG
fBZPknMYWrkgpkAfdjjJdS8k3QobB/MUzAEPTe73j3y9+cASEX7mB9pPp9Xn42N0bz7wgxADVRDX
jZll4oxL4LivhvniI+gzEXDBMdjN6bUhGxj339+BMVP3nVGUUw8wc80PNVrxb9WFFvy4Wl5RjKKf
wiPDWfmTnCQP0k8R9nip0WL7EyEw+pFScng0cKpc9RfjbRVvWKwhG7rBGRCKB0PluOA3TzRvDhKb
eRVi7s2Z/3BvPjbuvqk31P9IL0kChEdXPNlnkpjFW/XlvFSvXljcZ0wHRjrVJ6/78FB07Gear7yL
Axr1HZ5eIgBcViT57RBWk7+4u/RSzL56ZfBbCg4bgftsnJV3O/H5Y7hszU/z7/RMny0+2cfmQDW9
+JJMBpzyelAgSNqutlEcC9/YLlVjQx1YXnSDlWJvvgKxJI093gwPef0kz+3rdNX/kNjVvcOp45TL
xSbPLgd2b0OocHE0Fx+kEhUHF5RVbHU6hGBNKCQJy6F9+6c7hRDH7LB+hrWY8k741O50V4g/1ELx
YJJD9ovNHp/lRodVHjp+frR/ve/kmTyEv+aPcbQ+0x/vgXVnZlTxFId0LlYv9vKCxZjxnT4SkHBq
rr2xm4SvvZGn3voeHbVwpC8K5v8elMlB3s9V2LAd2Jx/Nv2n/lnWYY1HmeuhJFwhTH4AIYxEBQU/
8kLHT14aQujemHzSpCq3cDQCO2Qa3IeEOlOBRe/oSPA0XbA1INBvTyLonltw5WQUs2b4Fqm2v1Rw
86u6hP+LrfPabZxLtvATEWAmdcusZCUrWDeCI3MmRVJPfz72DDA3Bxj0+He7ZYnk3rtq1QoFOeDd
rVU+2DseE9CnNeo/+OlnxlGLXL5oCCpfyp/QtEpi22gZrIyXG0verNt8SGR9BckP7g66jaQmDcoj
5BSuefv5ek886av8XbCFQgAJJt0bRn4/1ul2cpvO2oYBJNvi4IeuuhyYtoAk2to5/njhRO6V/szt
uD8T77Ws9gxZKc6bB1MxN2ohYb0x8KneHyvp4RddkO2F77qe7+/AcDdbsfaK9zFC+YE6nOgEa9z0
l8drOaLonyDvOQvBM/kcJYaazFbQMEJMtonvKjjo2HfI2nhPZvsGJxTckKQPK1pYUuNGpaV0vpgE
6cPVDyzvQ75NvqLEXnyHx+6x0nYGbexL+SUKDAKYBXBgjbfyeU7qbQoJ8ISdMX40vMyjspPenoSN
Idzb2Vlm9LClb76lU3d74IyCwmqPQOuJ6+9lEP28vGh6ivNKUDIFV8l98DvpMiFEFw/tuIOIE+Et
kKHVpv/lYXYf6lrP6N9+8yRAio6AUT6Mtwr/v8jmYxun1+nxvMvtb8smy+qFxyEbHiMFwKGMHIEE
RZee73kNlQAOcXTT3mOzgB7Dn3ADh9CiD28X3BmCRe/R86oiJkhWD4j8f3gvLLOnNXqPEZmqx/4v
+tRmq+g7nGzJeie66xBmt1Tdym8Fb7ezX9thaT9uzQrnt5ijby3CV4ENQBxm+P3UN4Sapzkeqk7c
MxCDnxkQ1QJlX4r2ZQPz1pW67XPweXsNzPDJifOlVG7hDr92vFmpX3bOHLNsnYnyHkmfZhtz1PZg
pKMlVev0Y7FSVskRBl+gvim71+5xNlc80VgBrYUbc7KaLSaF4YKr24230OZW0+6EmCmMVyhvVZs5
GeNupHsx7noneeGo2goj/8eRTu4dbqGjoI+xcB4pUE+6RXyJu7d0RDizneDurAs39S70zdxB7UeK
vtUIZ7AAloACBF2iE7RNKLWzRiOcrZXXOqlDqHvWD7ROXx08OKGwBeaUQjCCRZVBkvi1hCc0x6c/
JO+wG3ttKz0DfEbNbIuVHj8vV26YHQoiGkBwMbHn6TqyEZ3nl0LMsINuYVLdWqQE/Za105yFvQrX
TQdNBMaxuUuM45PfOD0gxeDLCIvGyce3hjB0kl1m0VfvpIS/EV0N0I5uVlkv0osxBHgLw1GDtxN/
q9dqu/jITas48N2p8R/raD0KbxBPU9u81oxu3OookxVtTZvRN7/Ua+mIm+yIn8Y0b6fdn2A4zVuI
+t5rfFSyTx9dua+4xb07CP7z8HLDvSCt+mW7G9bKRx0c9NAqfpv7+Na9XHMH/4f/x8EsYCqE4KJ3
EhS7TnoTgxjAsbRFnJ3WXKO6sCYRvx0rPj0ZBzwcmXJ1Qa+wLEz3mV6Ufc0QOLRxGCpSB5eAxhe/
Fh/itW+vz8Ftzs/UeR5yL0ud9jStqZV4Fz41O37pve4j+MtWxE3rdnJQ19lhug7X5sz155fF/bo6
CHCq3zg46O/tctm+D+96Yc2cUwc9X4dSMHsrVsZFOr9+o9FV4iAvtq9zs6INGCqSfpHouOF3v68+
VeA5jlYLUwImJyK2afAO0yA69svwJLwbPzw4jS+dxe4KnKddJMWXRqptmyZCF6/m6wRSI/JOPqE3
SpeMF6sAXILmeSTMXSt9zSYr3FA8ULYUj7untQHVxRqQgdGTrPR7cuiY/SIa7N0s6EWv7HFBOca6
2z99fXZ39wYS9HRP+cxC0GhL+nTbelf+cE4vMmv2Srw0lowf2c/LFXzAyG4JGCc/znRV9a47i19w
Ixc3XKlED4GrROkJe6/dMv5+AGgOVLf757E5NvJWAlI5KqW/SJfpBwMK5sPmut5Psg2/qD6l33z4
WnGH3Yz26awYQvlW9R4wtxtdQDsQr6fxBg9IiFe9abW7F6Y9FOq6i+q1OAIYZjDuMhekigc+uU8t
M4h097jyjvppYDHbRbh7lj7ZH0nn0TYt/jTKc2HFZ6nUQzr4TXwyKoIKg/6nJvFnuIGRQxntIYx4
VBPSblhyzWf50wbnJyYi/0QkkUlcK2NRlTEriavobsyVMiDTqfplUkrm6t8fBgYCKwHtNVKs+0PJ
nqtntOhXr77/71f/vvfvD1zwnquFqFJhmA10mq5s11U/e98+oFS3+FFDg6mp9mmXiYGq6Pjmr0DM
/vsV+ihq4WT+Gzh2iQ8hZD2Srie6/35w1JSumGn2//+/VqsK0FUfqCO1wEhMxib4FDbhEyctKkWc
YOdkYPrMfv6Fskl7HCtc6gUU0lyaVsUz6/B4BJN/FM1qAQUbgH/+UiFjYAXJDpffvc522zFZu4a/
5W8sr1OW/5YWrWV7xCqbxBlfa/wcm9wnvm5W31pQMgRWcjF3KcMv9onrJlDU5dPAitMqvnSsXAlf
tBLSBt9EOgkk0h8aJ4UtGxvCCNuEiFSLZnL7xFdxtHF5Weg+L6rqb/0W9Yktn/STsp0kAujXAkaK
qJVFID83/y2u015wO2pRGKX8DurPK5zExwYL0m3/IX/QIL3WfPo3XHshDNpdAN3vAKbYewyqt/Wd
rhNGvqk62A/G2F6ZLvVYhSXHFT6A/hGuxL1010/dlzA54S9Jf1xo9QN/IQIgUod7P9WEfLoyqqTf
5w+G0qNVZUfty3S0w0ijBWwfHbW3jO7tq/AKzFghRNvVpsNogCrJbv8EhFi3NJh+I0+6o5YdPowD
NGEunWlNb8kPRTGd3qDbj4/2t7xDMxBaG8pTZPgzt8ipfykuoZ19hGAfzF8XlnxpTngwQC6KKge5
nrZRvvBE6A+tzx1hXF1vcxc9XuZEHre7giKynxIL37BDtwrJi7WgnTMhTFxSw5m2FeSm/QzzvAWL
WUr2LglGIsYtHc1J5yxQqRXQSixeiuwjp73hr/ZAhOB0smExs8X2NEHs7IUbnkrch4qvBGejwYXf
z+XEfvkquN+jPbKPxRssZ20mg0t9+UJ2vH0A1rqtF6+UAMoRxITe775kbsEPr1orNjrGIujWC8QS
X4i7hVMXuTn/PuAbR+FYp7yGikwAka5wpH9W1uAo0lpiYzklu1CF4GxrL6ccmJdwXxl3G0dxgF2D
zodfQs7FtXnQ4VNTES1B2DMSdLc+l6oF0XEVrlUXKhN2FzU1fH2MZgMPj8fIxBCXOGucMn0FqYRi
L7ZYJzAoCvpzstNKx7jWK2lNNFm2K+/RKa2h7DnTD9nJB4xqIDOH5w7qwwCp2Vq4zy98G8mgjq7T
QGupx678o9J801EJNh0+n4PkLUTvjxMD62C8cjdqf+FVuweA0AczjfSMLjPf0r0wWCUYPr6rlbeg
EZj10KUnKEvpSHF+qHIXg6U5LJ7JEtaemv2ALg+2hQotwOiHL7rWw11RV4898BMHJ1oDugfp0ENR
P5WRiwsmPEc7N/9G1VaELag7wWuLb4o/2lPdrzAVtzTYer2Fm5dGh1L/QwzACGKbhuzPzP3nhj5S
DO3hDpP4+TkT5oiK45xoeRO+jiE3ZSlHaev1n9pXHhjwewA9QCcTz5AREZ+K7F27euJlXFa7GJhp
pIhBpmRFogOXiekIFk9PcLAr6RnIHl9+nzpobl+1O35JlSOtSXic8ZbWbu/zU3Q3f0ERIFWeeDCw
9mUZzmniEa04qIBwo/nWvnhIoturgxFo13fl5Whf7XTIs7cIQjGAxK3/ZYuLPqoaTySHsIkOm6F9
+ybI1FTO81pBLGzYJHlfgBNL/TDoiJi9ZD/cyT8EytCx+aEE065pBTLJQMkVf7PGbe9T5fVctGGb
cBU4vkOM2WzzrwX/wuMgtlDMrOZM7twXgH3CeDVsYXI4htN+PVDC8ahvld7KLy+HxOwdooyEVOpr
fl8cJyxLU3fAo1Gys+yQpe8PdqYrZMYotZ8NKQ7bdpxhFrZQPXnDsRLGFM5ZCGs9+SRquMNaqCKs
uXEAdAAnwNi53ryuzz02scHjNDkdt7O0XgdgLZvJHne3+UkPLJJQORkaR+j2pQTosPLJz6PVIvbY
oRWnPWP4cDBA0oKasek5PzCCq7fVcAH14iR6aPtoQangcuQ0X4ZrvIGgxWvlytrtCGvcVjt9P+3x
/ptFjOxKm5ZiobTwzPUw/qcd5eUOcQVzwqmH5XSed4rEjk7ceZaccO23mXmIE0g8rHcW4xenRosV
dMJ2Q8Zkz867Ls/pdtgbd2KVoSCEDjQCNehZcula+IIVmSoezphTtMorzwQJjeEDQwqyxsX+QRVj
QBijXlyWwu+/682NwVDz8GQTMD9wO7Cjzs+tUlvTZz/8atdWnibZ8Wiz+UCaMSgjyoBpVSND/cP+
m2HwtBInHwjL/OWoNXFun3whu+nJmhOKXZQHKx62hkSraXXvw1H+RT79PLHcdJIoBhdIHOwugcGC
MyH24cx1yZ5RHcmwyEPEN5K4cjb76K1cEpQd4TUBjw+fkc8Ig1AmATcchfLbdB+2rDQ2bMSPCe4n
RAtL2yw5i9o6U+xs2SwVp4KwPI/ryyUdKtdKUM5UC4PhvgJWLbZ4ia8KR8zgF0eF/pb3zvVWT+0Q
sC70cgMftVord2wqjcLB5oSYRixCU9OvR8/Mdwj8zZ/YpT1GVudJoZvmmH+865NrNMGEJLZ18SIU
B4cd5DR/ZnaW2gXr5HGEymBF/EegfWXUKep8wx/PbVQFobFPYwLTeRToKjm2EcsXhDHZmEGpA24w
DK7R9FitCpziddmhY4NB29EPW44N2FgxffKDTGRv8cb2a+GVcmEuimedKa+zhce6G36l9rQwvfZJ
d/kmnjkUAQV7uqSf8tBCGfMTL9b23BTlqp7DQ3hWf9BuG2/4oHZAm6PVQrCywgAL2Bn7daTvZB8S
b2o/y2We+qxRdSb1WqUPLgIjRUSkjMsMUBz/Gu0cFj0EyjEcsjGtWxyxjW920tdEJkhovb5GLgXl
3KF7hy1lXiacfBFbOY9Dy0Yyw9Ep3WK5xKnYG47tWV/ln+lRdPV7XWL65tHck+EJoN8PS+lKuPLf
ggH2y4b4bzPWKZbC+E2WZeuHgfnJ9ouuMT9zSL5UTzxxYaElsHbbX2rxJ9JyuriKycBW+ORIT1et
ra7MbXWTIIf+6Yi9Gg+fyo4U8USxTdEHsSFtw7AfqxQgjG+pM7CKE8uC0e5f/kbPfzcMJm5Ue3Lv
NBW+rc5wHtzwkrMCKPDwymanKgJJs3MCLi39DykpNRl8fpwSwEip1Bp+0kL/tpH/2HWhDePmJuzg
NyK+OBU/KoGZiCWdkSfBqjbTAVHz4zfiBaDqYsoLDpSsXgw/hl/FmVbJvj6GAU/rN28SjVPbbQBL
q2rHTa5Xj6VK6eZr6Vambb+jdn1TXZyw/czDkLR9oRnn8QTU6f84lheZnb3LZ0ovbZ3SlKyyjbTT
XvsJBTQYua04FOdH9qhGCWTJyxiQlc6ozWXGQ1qHmHhV9D1eJ9liuaG1e34tvlicQk6Rx8Mi/8id
w/Wz2i2e3qtix+ptz+N1ShwWlMPl+7ln769Nc2rPbIoJ+An4zXtMmeDKS/Xj9bW4kkQ6ndPQzu+c
S5q6y/q3aPrmoKH8f2yU+6N2In1tflOdCMjwCxzEltExp3x41w4VgM4plXnLVsbjtpHfDZ7JK942
vzBzaMp26XY8iDcNW5gl6q98U6xVw8Xri3YPs8M5fgMlLMX+snIX23BfU9QEo6vuyoIKXHOJ6vQU
l7WziV0lWHjFfrEeg/E43CTf3MzkFpqlt4l0D+41LhuEZ1mRx93AeVKmkIIfaUWmJUH6sp4n9sh2
3jes7EtqUCYGlO+hQPsE5mzWVks3xs5HNVm5Te3zhKuEtW80H2Yq44B3MXZopiG6AOorEJOhjYDw
YrA6ridybl0EJQSPlqSQnvreIpsHQzzs4tAVzDJPJ1s48u5lmwFhwJOCE2oAqFPMaMOqp0SWg0xy
KRArd/iWVs2quw8zNVAbHPmG9sfhplMx98jEaA53dH0UpscSfsddc/VleabjWzMQWNJYGGc4dYtt
9lZFy2wWJiL/mFuN9kMEaWXTD/HEc3l20GoGw238w1l+KC1hW9+EzoMPd3nIqLiC7FB3dl9YKWYG
F3MtfgFc4fWjXoVVI/nRcbxgNawhI4cH9YPlLp5EM5qv05CJQadgxeElkEliBgCAm9xwt9KBQ1z0
Dy1jvMJCiS9vZo9ntADjXYtscQPuM50mBLWu4Zun+haCKDGCohg3JjcHjAEmOarp/cknIkTlFg8n
TfUWk432BdapvAFJ/w5atJmH7shtg2NFNgDAm4V22sR0G4icbSR4gXD+dLbxp6DVtB+hm4e+xohN
CuK9gtQtc1oeC7Rd2NmeUbxVJKvw5NMGZ3D0Ahw9yXYgLEfw1WBIYahZWYF3hg2i+F1Zkh3e4IGJ
qv0CmUb0hPtw46T4fh2lyYkeVBpIO2k7afGmXfbWISNlwezNb9RE/DB9AYZWRuamW3btjG6Hfu9n
8rAK8Zgt7us3MjsJjHJlr1rlLB5KZQ6ScKu5lVd+9hftq9skWPkQY/wpAiU38/ab/pVEIvx1HyZi
IXJwcDP121W7jrbMWMM/5T3xF+/YVNtPGv7prv6NEMtwmozn2ShHSBTg88BKey7T40PYv2j763nG
+UJbKO5frzdeEcOZ8fYo1iOZrDqLyWKzThAMPlZmijENSUgbsg8Y0ikx+inseYk6sOL5zDpLX7Cw
CjOQFj5DS7xaCUsfUISa/qu9qemyxrUnsxkTNdbY+0XoY3j+byZqoh604Y/ViEjsmbXEjO6mPFdM
TdEblaODAT7HQjs65ifF8eMNDhtEcW0JK8lF1s4Ei9E3C+C7+CAZF38vdsticdA0P84uWoAYfIG/
MAWMlXxj4zIfWU4a5J9Q3ELYaqKDm3+T7RhwDPDRsC7KAxqXGr916oTEQ9ktbsO7zD5Gde/KxH4F
3D0q4PQAIeolze/gZVr5QXa5OBJSMaRCG9ntt9Eu0bbtc4kPBwcivsMgMT5bNglMFpVxcqNazivs
BpgRlQE12uLTOCMrLy7pT6i7POr5JrUXrvkBEgBnlc3oDsyUH8ZN+Mb4tHtP0KcYzmLhP9/p4Rko
Lj6agSeDF7/WZDMDQpV8Alf4Hb7NDw45mdwsDqRnQB5Gfn+hf0cDS9+gE1JAbTu8qb/5oabEWRrf
JQRcN428SV4+HhsomLqv3RSHZ6LghGUlpR6z/nHy4sLtGqcg+pL7wl7NzafsfXfqxmOazLzMwKzJ
6r45QBU7+ZnOpekSPU+ZVm4xTxQvCCHRjjSuzGQK0/2kHtDDuYkAX94p6cNYaTzXghWdY689paYl
Iulp12YRRPeM4NF9dS7LwBAChgtMHKQ5o8hbPJcSyT/DZUE6FOlyJRsFxQZvxeu/UnAeXwfecRgL
8qyrbrudtsVSs4QA6Ihngcqucp5ncNkJu2YKppOxhyas7eQVx6N6UbzGa68KwfZCgGfp8yxL2L+D
225mV8gUWAqTXWqxU3h5nSTF6pV7TDQ0b5AxBKOsAPosgzmjsxPNjpG5MqnCxCuMvFeDg/lKie76
m+62CPvsPrGbWwzZIDnD1cUBEKMG+2E/+J8STKr/nBDB8JktMk51wwGypNxQGfoirGRsfAG5cBlj
3bCm1s/SHn+aXf2eHTnUF0SRromG8JUfBkYJ/WhjKUsGDqQIBulJVHfJatjp6M3xev99XMXrRO9L
4b2sPwo/WcnOywXVUT4Bu7s7+H+F/RLSG1teN3eYo66w7M7xiY+jOg/JZcqhLKNlDMGA7Zqo9G24
G7eFL5NZDqg0T+jiCBYlTzDFV/PO0hzfecjY8OTa007KzWTj3iE/k5YLfCnkzbP8EIEwLngJdoTV
je5YeNnITNYmaYlxd/VbKOsmRfNpEbH84ojm2lPu5AFpkxH9FUYRqTc9XI3tZXDI4CnTVWIujWqL
hiIyln3lY83Vq/5rZJbhwSLLH56OyWhKBtY8fxiRMSMTx9g6vWY4LnTG+im8SVsOlmZaMfri6hn/
5nGJhm4N9QrzaEv5aH7jU/414iL1y0D4wMvzxMw3YdVGFurTkkbp2q6b3wY5PX4bmFlsknOlWhg0
iPOnU2ANM1kC2qotRoAwtp+gfu/cHT4j2sgXZdhVXveOsdV30IRscW0emR2OJCv+aInrPMAhGttg
UKhaWrLW10j/v1McrGlE/5hzLLu3ZrSwYhwTfxguYY9Sz1Uo0vAGPoS3Z22VILvG1vAx4jiJ1LYq
g04k+Y7SO5QbOTM73IkxDv2KrzQVDzwvIwcmBPTcye1XGusUSs+XucZGOTpU5yy3Yk9YsjuInpL4
TblZEGY1BDXSepdlUEPgpgZW9+GvdJyYN3+bWH7b0CLO2S8E5qoElnDkK7/v6fHZway27VUMlDMj
RbRfJ+FDP44fYRJIBAv5nS1/I2qOf3qHkwIg7iyEy85e+MwWz/hzzTKfE6Zho6VewxObgi7ORDRN
dXHup0l5M7dDwJyh0u1FggjGrr14L/nDd7rvGL7hRyxaPPHVWflQGfLEJywFq7P5hZ+TBviz7t8Z
nrwQd6Rug+LHmt55je7QHMQvdZ3uFnzWBpGAQ4UHH2W8vO6Nj4cHo9YWoAFc9MSQWUPq68J+k2+Y
d56iO49deBIBm21zx8gHt8J88/lJW432UAxGP6UG+zWwhjvXgEJ2xC/iPcYnlQ3vlJxfJ7gBxWzm
hczVKnoiAPD/sOqvWRq82PxlXNDFJvNDO2TjhLvAbJR4LYexMoNbeFNu9juddC86tOu5Qh45eCEC
WFBIzgCW6+4t32Fqg2Mg0y9s5ft17DXH6rBYanu88ffY3n0pDAzRBtnJWg60vblwu1t8ZelGq9gp
Dtnb4DBdnMa1SHDIVQWWp+w8ONKy8GOEY54ApcMI4OEBswDMH4lKlqv5Q/TX7v580/m0jG9/Zsg2
5FYzpXw50RoZ7MR1pl1HEnpWA4zhQ3ej/dXRmvWlB9hcxzWxCdYPWEwUukLr9+QsMfKBcEgL5j1B
HRgikjF2UOSlvqPETOv3xUpc52yfHD31hueyWmXnMnaMT/2L7/WSpfyyRfCgSB+43GZU9tdmKzsS
FVtMReTU8n7o3IRJDUINGFa5zZbNJ1RDX6GzrW1g5yGaHxHxvTnA+xQYudFR56Dln1TvlfJOotLz
5UqyT+THQrPE73rDK0GWxRJKJEr7Mpx0mC8sBDRVaA/W6vqBtuizf8/fkzXPJ8Pr2bQFZBsi5qnb
Cqv0vV/CotL/TfnpGo/yJpqcYUmlXrH18RY5MWkQo8C8MsKu8ffcSh/gur8jVdUmvBSbmSIWOuZ4
f0zLxa7+jJYsrRd46g1OCHObykZKlm0Ejnvoc2612D1gxMKHuzS3lhZ8cNTMYd8ebzXTXdCpVXiB
0SFs9AOoQAcAf+eke0/TlXmAWHboV4AHH/VVhD2P9sirPtmxSYtM7KfC46PsZjfaJ5AnrCG1hoYG
EG5TaEr1Nqzt6UCVbewlvC4iG0eLvjlM7+1J22P37GfpMlZtg8r2go3mcdz1qiesF+9ZuNTf8AjY
cTIDf7ywYvFDB1LMOsHHEvIaBsJYtFpUvVNkK6Y/+QuHneDWGM54YdbdXJLL4kxT2pkg/tbiHNIG
UX65odOvbtljW0R4Z+G+h/rDInyC+oSR6vQX4wpxS95pGDpuZOhnNE1uvW/eEmoO2poaAx23lKmU
3fyn+6RTjZ9+8ra4P07IfdgSkWl2uROJQU1zGVuPYV1Ub4kY6N/6dypj2GxFXMSNga1ZGjBGj2/0
VP1NnRiHuDqDK3FnUOzmdroffsQuKE8oXN8QbNDBGZ/CnpMuV3Z5+IGdANMecFH6qSEQp003EL9y
xD9+UIJH5NWMWilMf2vmf1dqCCxbKDNKYCynBls5h99j6soPYA6b5cNOnZluXgZD5daYRKd+31xx
IuGY5GiqgdMk2LIBTxkhieS3SPgEonBmQQOCydty3fkovHmtibKK77O1YFSir4yPXHIrf/iKiyU2
IhCy15puR+PcUOO9qyLIl2gW54oGD6CcwzqaD+DwNAXd7+jL65gV9JxnC9p7eyXX7RViOLUxyZYF
/VCdUgnKbBvDzAjxvYS945WQ+AyaNlv6nlbRpgLLwCB6pilxeHQhCRtuxFmFkdghATQfLmO3M5Ym
Y9NnoCjQUDec04yl0bAS/hYM0zF8Ocq4IsQjxm6mx5RkfsN5dpMeUEarWcRFxbrsS0fiUGEYQW0t
z5e/lt10Vw3LXFg/x0NXHhGxyPk2rwLiWqTRhmT4Ei7CsBye+2JamUy7mEGWDCZW43OrELyir1QT
sthlMoFrioCyhLqMWogiAUVIAxhCyU7ZLeMB5rFXcjtwZRvGzULwH5DqCJrBuRsbZt2Bdpfd1ONi
Dz2p7+DG2h0D6zIQBIvCqKg8qfwM1WU7brQRDseFjTnWl8+z/vXc/xvs9/OI/39z/n//KSns6gRB
Cf/hAvz7ucgMZ3SkgQ/HPxh15PN23uA3pMnR8t/3poeuekZn7J+PfLFEeuTmPcBY0rISKgFQDi9T
XIXCoZ9dTbuVUcGoHybcUetmYxKHBQgxf+vfX8p4rTnkNcDzm78nofKcg0348t9/LxrVM7HA9TuC
eTD6lFtSZeIfaZi59v++18x/UadQ7f/9MbVID/599b+/+Pdz//kn6Kuw3RTiZ+c8CRiz/v0Q8npU
8/++/PejHSncdpzI6C21rNnh4DxWdOPqBFGlfwQKb1bSY9Nvhrb0CFPwJzhActJ19jjok6MXbjxL
lrZNOB3GR9s5ocldK3NF2+lFvMuy6HOh5EdFFT5l3FM9LDxVe8F4A+uUZSwkbsN67R+7sRgVH/sO
Epqy20NYoL4lQAJVa2GnqJuwkGlDLycF4lGCIGD7Spg1tNhJSUTHECRaGtOgTe7hiWZK8oYt5y1/
lsMSNzJY9iI0bUxWIOD2MYOrth+DXGeyHQ+fpVjKa2So8K7DYDJRSWHZkeDc0mji02vJ9+QZBBod
9nmHxTbhmkw3DO3HFJnFm4pX4Vo3pShtm+mOKgRfhxcFR//EE+8BJQ1Fv5NnZAK0MfxODbZF+6xD
d+qhNbYDB2HaAjYP4rjMyuj2TORVCTt1FpI8GA/0i6oKRK0DmEt6jwtS2NhIF1C+CWbOFzVR7zEk
L+yQIdM9n9tQl39bETqzjnd20UreCzMRu4oG4ihfxk+Sa5/FAjwji7WHXRI6g2QNnoYJ9wWnz2UC
m0I1GO09FUlyZnsGCUPgyrR0jOTpWHd5BNkOQuBU/OBIhogfA7cxPpL90bWwxZonbUAyoUpXX4Oj
4TlgC9EiW8fRJcZt6vgoUwhPkXyQRA4OTdGmjRGVCILzF0hcm+WrVvsap0ArhNVLYA+cyiR2uOT4
REBxxxDzhSFZf3vg7rSs8j8xgfnwaCCsG2M2WK9UWy2YBTwRPcQSmAOxKslbQu5S3817TVZ8EqJC
SPtbUtWQFEoT0gJOIFhuGPfIMLBueuhfi+i1nWQyZ1CCwDwWNQ+LPsZ8fKJQBduUI318yzXU+VlJ
YlZkUvSy1JaG0rto9Megm16wuXGNFPDstxS9vNQ8ia40+0oMpEzIMuTIlM0sMbO/ZoiadYVM+/UC
E8EQgA26YH08hkiEp6Ey5MmoXY07W2D1p+bhT6Ljfl+QOeqlEhCVzCNL8Jon18Jz8zIRNL8UVklC
NaAm7YdgchZUIGh1x4CoUXXBlXudzUDOPrU6B+pqkpsRyxRyD7jORnUimgzfH6EAV8bUkyJB3Ico
UZkXLU49qmlbqVLNadjKkirXdhLdvzzsHzxIzoNkM1XGkamuMGCSMtjfxR8hwf1GStm5VVlxFn1N
RR7nsU9evbbqKWkS5K0+vtepXUO6LWXi5USxgD1PHt4LGxoO1PKZld6k6WudC/CsQQ/znsfs+QIF
D4dIDUwZiv+rSTZ9TKGSt1R9RZUehvAzbscVCYbMciAZsMWS+auZ9qQyhojT4SfPnoxI4/AWlYyU
SyOTLAwP/UlpSfdr0pcv92rhtebEMoGpGj4LwP/mpcY0wOmV+I+Lmu5H/LeHjhnimE6Qn3ue4Kgx
rUwAxCoZfMYLwSF5QzwYat7tSpkWJh2/RUP8GEfudUn+HNaLKUE19Vdb0tuTCyJzaydlZ6pAjoJ6
KXSJs/ofBWhi4JJgnTjkBRxcrTmO2Gbh7AwSrDCrNMCCw+jpZaqwGigi5FHnwGnNbpU+43vW472B
iG5N5I0BKxIrMu3JgHQMkSU8YInEU31YSB3BAQlGdQpjYoxw4VBJiug867LxCmHayd3kyroROqlJ
GPWjUU5ZnxWQ38EMDQLgKBkwOuhfDfIbI9oVBHa/iXJ/a2T8nxvWSY/TdzeKtPEG+EQUttFbXtGA
agztX5poqSKC/ZJuzhiqitdlf5OFx1F4hMwpaiFdwUWscSqKiIp0kgVDcmzs2CJL8yamwJSPPGGA
j0JBSqYuaLESFvTsTGIkjG69v3dkHS1Fg3J40L8yPf+dOqyKtHFAki+CwZPbQGi9kz6glshyHjnI
36QdznVQBqQydUyVfqnHykAmR9N/hf0hrkhQWkSLi1qKJLLNQmuWGUw5XL9M1STpl6ccpp/dhuh7
mDgPRaIvM9LWQviGhdgWNqfRReyP09Be2vI4v8XVw4h4qCJd8JXpQdiNovGcZJd4QXYkjvzSinAa
OMfFNDDGgeMhkRLgmB1LMSunzlv0FNMFg4+nLvRQoEW7lSbS4aLw4T2fGpHeVKOGppbuonktsdKp
XL0laiTPp6BgzDOYrW+QY4Ml02sO0Rgw4s0x2Y8JrHF1Y9K8PG0RiPAiIx1On+A00uyKkEfeSNqn
M80wdUshrsbc0/9j78yW20bWbP0qJ/Z1YwcSQCaQHWf3hcSZFDXalnSDsCQb8zzj6c8HVu12lau6
KqKvz4UZoihZIAHk8P9rfUubbYYtAe0KyPwrBSv6uoTRASeN2pflmzQhWoBYJkUDkh3n1pjXToV6
ohga0NjevCuXkINixEkpA8BMhO5e6QxrXxxQ5S+lT6KiDzfVZxeWQGehg8YWBuHJgGQh8Kga2sTK
bdz63halsQ6lSZNwZGMfO1Q9GsXer2eGJQ6c4perJxyIKT1MAy02ypFq6nvCHJpyG+RI+Fwlz9NI
zbg46AmMXt7R349ch9jngnNTY5Qh/hx6kkuyd0SjXYxkKPkI5OvQ+iI8qssG1/fi774q4ilik2h8
0mnjrXwvo8k5ELdAss2jlcefjSrYCfKbaHU1A3V4NiOQbVddgOklb2J8S0wmWe1+aRJpfc6c82TX
BEO55c7oKGBOZoJjqy0++MTZsnv6i/Lk8Dx13rsPHhSCzHzOur45DsHeHukHWCoajtIKUJprNvXA
46hMa++k8+yr9Mmr6026+EV8N4aee7Dn7tPEFcjFyrKG1V05NFucrZRe6TTGPjDejLUXOi7wPQX9
p0w5z1lGI8tAxIZPnY0vqZtXNnRB1Gjiw04k0bhwFUfYUaSknyIf0WfP/mUl+zZdlcLZ5gnShbB5
mF13H6kKsgCiBktUW4+UNMK78fzYgXq1mwHSZwv4IBopYhn5uQQTo+oZwxjNg5I4Fm2AjOs4/lUr
A7BXU332jfAFLF24UySFzKspzpx78t8gplNNyiw9byu3X/c1+h8T2trKMdPtODbx3o/mA8y1uwqW
EwjbcBtGVK9EiIq/iCtsSFGHWXHZApGEug5ZCzQ903Skz8Egpj3AI2J54mKVGL3emCVN+hT6Qw6v
ziC6VAW0V6XCyGiK73Jo3z2z5ceCO2TQ05H1HR9Y+Yn4dQLITnpsncfZUvhuBXwJLGkk1LCM/hzG
kbPBAT7vtDiUEc0cx+eqFbMkglXSTKmAgkLiwh9UA3WhSj82VsU+564MMgy3E1bSRgJEbye0tRnk
gNlFdzXcjJpZYqD301QKotuEGhKSg23b8T5Ngd2wqrVqDJcI6ivBqY7a0SYruV7nuH0hCFTufnKr
I2kgwUMZJ3DHwuumRqoI5kABG2lfXV0Op0zrIxiTQ69lue3H11zeQKo+NViF14br0QKayGyI4GYJ
+dimcNA6jpWPKUZNmPkJC8jkaQq8t0j2cmdPtibGqH0QbR+cSD6jcz8lLzIxviUtH6ikTqplvw9l
+VJXSIyNrHnOrIi+hlmcI78iWJ0N98Cdu8pUfTWRxXHVRtJgU5JiabIfTQi+ZdQDfqG2J7ZV4Jkb
j7BM3bJyqvL5NMjwwx2AVBvBGwwOFv7JRAi8YKZty4n4U3HOQriYBlw2e+OIEslxSVGtY9fL4K+r
e1PTUWmjAkrqouyNq26v3cq4Dmz0Xxg25QyaVAasPRscIpWcPjtjhlnRi1rMx6D7tKyWGKU1bPiX
wmIeJlZkmwhqR0WeoBRqKL5NS/gX1oInk6bZEDUv2RjDhbMHdJPk324lwvzkqHqLLbTVH5XN/NGG
FiaTPOMroi9pi9g1QF70adKu1zBSR6jsDgPMuzlDczda0F0hlHs80AOWslBMwVpJzKHkdSJTnIJ4
4/ts9WY7efRDQurTjl4tZ6O47mSy7lOzWcPlpSZeVdTzPbAcbDv2tqHuhFtR72o2iTkdDHQTY0Z7
CJoTy3MSQ8som9dMWnAGhj13sn5oShjWF/IqFTe0gtw8aJwAv+lw2NuFtSWDirbyFLb31BQ+GanA
t5EZxNhzAg1RUwMZu9eky5Nr5XhrVvPGNaG+J3+iW2vKDBUk5cYJsbRU94rd0EHI+8GkIRZPn+Og
2+mEIBE3FOkmIyVmLbnZLVKKhi9SGKRX+QJZLaRj3tNnzN3j0SrRW906ea6Psph3VQpcRUVyySsY
7/tesPOuWcz4NsScvvLOwN5LhC/Bzewvi2XBxcm6FEFOA/KuJ+cr0PR39ZtXdyTdtPFRGEDxA+uG
N06qVMOGzRgaPOz9kiIYvyZ2QiCq5BPqMga/hb/nQAe3RtTjvd0iLZn4fM3lvPvoSW3hHy3iHb+Y
yqfMaLTHuF18iiQpXqdTml9llbElSp5en0nfZYQM1HEqnZbGhkzq9GZc6nxNaZzr8K0b5aGe2uSo
vYarw3No69QBLh8krR7bCrBcNK1n3LaD7e7D+KFIkTEEYfsemmgqaooDVcumR9NXHxe2Iei7q3zg
0y0pzmwIjIILFNHwNgo2Fwq4JE7tsd4xC2CArm10uugRVQVfLCzcTanlsJQy8HhbiOIiy+/WarQR
rM5Wvu9q9HUdzCF226DAbdTkpl96JN1GFKJpPReOwlRVf58YeqUOp1PWpaBvppo8gwb10aClv3J8
fzg3CbDmfr6ZTaKKcw/dH2DFo+5a4H81SGfCENYy9u+TGvG1MVtHIi+IunAYmJys+awAXRmmuVLD
lzkIzANAkM+9YyPm6hsX5iVKIM5nuHOMGVXMSMs9lySc5B1GqRbt9ETY8kBOpS3xNUyfbVLCV4E5
j9dxibKqYToIuOqJeTY3Yx76K3bBX5BmlGZtvc/VY2hFYr2M+i4nFIMpLKCzFQGnHuzovkDYUVoo
DEugeQ1RxWDW/EezxiEy0xfmjUGI/ZIqewN4xm7wVhh2dGRZeE/FZEZsMWxz0/rOQPkRzlUF8o3d
Xd4NYMPtDMwQ0fU1cURObMFCyr1irSJwWbGnn/JJchMqLlSXZuHAHv7WYrDBnOW+z1GEJgThOyRs
djtqeMFB1XIS6/oEv5v8RhTVVZmPG6OK6XMYbXg/qTcveMDiUFKTugp0p9fuYL2aLc2UYekeTc/u
wM4lVc2rZbKtKzeN7zz7Bd5SLFgHs0XnkXbhV5hILKdgBgACA/U2sKwCl7tuquqZW44Ckw+Nxzad
l9ruyI2zEZ6SV24hczffbDU8zjU9jVadk7pACkAgLHc9ArIh+QjdKL+bkepbBa2yYtnHSrZwgjVc
OQQnA+MEcEACmVNx8ufIe5Q1DZGB5tVE8SuwI3F2C7EqJDaqpkeqmZRj/jjb5hvhQOEbe5sP6XNL
C/WUa0lVkzAJ5reXTFF7IXCOVdZtUXX1jnKmHINxE1TRi2NCkgKeOzChRg5m3qajrMbQcMpQuEw5
vn2CmSM7I8ElYBHjwmqo7WHD1EVrwiEyi2Dv61z0byTPldcWSvHCZ3Uy+cSKFOTGh04qQMEzvOWT
+Jr6+hORIvhX0stgRfPJH8/RmL54ogFATwz2qRodj36XQcBzRKy51tXXfnC2yzYDrqSc15Ny5qPW
MNJi1i3FXBPvB7CJgS4+epZ2roISfpzpiadSV+wNs9FA6okpTnbPTF4RcbotMWWefvQIeV37s4/q
v2o+eXm+UlPlrMaiwpZa2HAuGf9y4dSrNCi3rmEaS2y2VWJ/AmpPZqVJjWdk7MtHs4Y60qtNVjuH
usjVDqwXfUG32/oGi1APJ6ftw49loYIfgVUSIe745Nnq9SEjitc6e8PpYHwF5XWSx5r0yco4ELH7
HmWGvo3i8m42MXUSmDtudMZub/ZwvGQ5C3lHQYCXG78yN/3U0rPUeXu23waEJxkD/zU7wgptLwET
bkPXwf9i5/nam21E+j39jDD+Wpfg4j3K0ewapivVu5814rsMqx+eF2day9L4njvddlCeYudm3Lpd
/RFQeFsXCyFwKO15q1FizCXF+spn2b1U7QuT6NrABSk/hIG7A81JRMEIItClRypJH8e0weLANVAU
+wYahMlixBDUr4KZ8PkwHI1rt+tegsD4HBeuXKWKXXJY5s/WNGc7SyZHnzgS4nywH9rdIrJs21U2
4eM3BgbSQlBstpu7moyMNbQs6hxBKDfNa2d0x7qZ6CbNA6YOVcMraLqGycpoVr3Ay2PmM4GKEaFZ
7Uw5YmSGu46FTnexZYKDt/hUjdF8V518sJtMvkC0x+kVl6+xGr+arXFegPnMtXcDZ/Zz6cvDaAKT
h1OHYqXhHsxSZxPnzyO74p1fw5ExUDPkp2TAyB8jfc8GBv8WWxYTyXjFfoT5WVXvYHpZkAoPeXGx
kHf+/Mtwqu+HdjFUSZkdRk365u3lx4PK9SYa1csmoh+mFRt/UtAuP7Q8/HiaVQomwuX5L19efv1P
X//x63Nfc1w/nrseHcZhK4zhO38SIqNnc8TLw+Wry4NR9PmhJljtl+9dnl5euHzvx9M/+96f/YgP
babs30Xtr6cEq7DOxuzgJyXvZlre4i9fXr57eT7bIy8ZGbQPSxeP7E+Kw+WBqwvH7Y/nxuz/+7mz
+Gzx0UTPbjbLXTIb19owGwtWaTIf0qSdeZdGuye6E/jq5O38ERym59E9zfpKHkIzlIc59L0VeQNI
VpanbTX/+kKy/IirHDoPhr378QuXH7s8NSgKbdUQHi/fiqTjHEbLw8nWmYmDfxluz+XnLq9cHqD1
8cfZdD7EkY1xW+UYuuLl715ebi0p94X1ToSFRDCse9ytCq1ABEXsyMIBytZCK3Irmvl+ylxclXR/
nbgl1oMGTV9PEAsL1R4uD9bYIogIi3pG3zijEIE64xbtx2igtcg9SfUzFgS7MoE7NR2zsGloF8I/
TICN7aKFKhUvoKj8coEvTy/fy4jjpFPp1gSuB+2qEEtY/eWVnmyVee2X+bd0oCr/4/fSJmRCnTp1
8Etsccnlf7j832VgLOQRoz/ydqLtj7/3y1+5/Le//MzlJVjMtI8HqIQ//vPkv4/s8tOXF37zf/+P
L//4H0ovbra6a/Y/fvY3f7MgET5KakJcWADDzGL48zJAClIDFA/04+AgXLQEPjt3ak8JpWdwUtAz
ei+nGWaQeJN/TRxRAY/26QoUIVztiSjTMK5PRjfQVUro47fBrg/7ddymeyNAt1IVoLxArEDDN772
tfldOWF26Csa8XXKUr9m5cKOU7LLhlRgKEVNjJ6l5bPz1Lk9QoCBQdTrZuvT+zAUpYCmrSm86ScW
YMU5GRjSNPzqVpjmOmgTf1UGPakGDc36Pq8RfnrsRZwRqEEDwyPPvvVBZKzrEg0Ua4FVl0x3HSW6
FXZ51EWqeGoVDYQqhAwiUFL0VMkAh7v0u1v8ilHqBPtqFI+Wm9+yvG2I4ibgSEXxLmUK3vVK1Fdt
DoOHqCn2CBFyKg8/V9HdpaJgMov87jwKGkuErxwBw2M9WNTgaaAPPXktK5DzI8Y1tMRyLmduLaA4
LlpluB8TQkliCOq7gt6iH98CHk6vs1kjoRHthySvfj3HlbuytDgW4dAhP/URozdLmg8GENPVXxJk
lS19EELoiJMMOhQ9eUPx3vjadQks2Lx5M91NkqYtjUZJRz9J7pqKzXYsSzTUIX5dYo/pcUT+0ZGv
Lux5K+kwzzYU05xJ7KRCOx6Clr4ubvsEuaGbVl9wGZAy5cE5qdsguKo86qQiiSRTYDMD5GB8MAir
2Vcue4eAHmzSRvXRhRNOn6Du26fKZF0s2Jm2OQyTqYmuaQafh0ScBhuk75R18br1ihujtavNIP1b
w3LeCE+ibsvhGFzCFEcs48qIO5CBOcaYxM+/u2l0TP0B43hQGTdhTg2N6QymUAQhVaXWOYAyYpt9
fV03lAMqJDBTGVjXeSKezdb+phKDxA7MFfzqDeUAbphwvssM9direryj9mgFLNYSiQJMSVfvXHg0
FcWQA6kaE66pJNnD9CfQXhtH139MnF7egzn+Li1c/FH6KWCBgqM+R7frvPSNCS6FzK5wZwQEe5uz
Fe+cZNH1qvadZuCy8RsMiKLs9doCE5/dpesyZlSzMzHTXGHNaue0tJHANrlrrmhjERCWuO9BX4ef
C8pbvk8+UjhEm2oA3OZT190Apz2YSbSnmPnJqhx/X/EJGdo2KHUW8pMo2lOaaTRwHoOokw3Y6hy5
I7LP27Wlf9OEUX1wCEgBjpIdKAncmJiwxqZ/qdL61Sw5gqxEBJv592Uh7ppwZOvH593DHJYsBe1u
+hCJMm5qsj9qq6GEZ4QCNQ06rCRCBh5L/zmMEFXPuQlTJ8xYdOIBbkP/pliQqyb3B/QI453tGooK
k3BFDL5Bd3RQ2A0Ye5oapBLD+cYeoPGVRhagqc2qt0xRNmggJK5sBXzPQd8G2R0l3Zg0G3d2hses
rVEZxghl+GwRMLehcWZND8BPILqd8mPrRsGdSxQre2qfTyEKNqMtXr1Ym6hhcvSXVvJpcqJu2yRs
w0XoynMf+u8tJbROSJAYFvKuseO4qi6+i9oSfOBs4571CYuZxr5HFjMRs0ZlSgaIpvqB8MV5tNYE
1g1PXTHQthyeqqYx0ZaG3yy7syGU2/amlWh+R/JXWcPzn9IlRuPSLU7EQcPnxTOdNlkL7yS21kZ/
yyFaK6vxWxSjlD6csam2OYxK2vgoYcepOObB0ILOQ02KkGM7G4ZcDzGmCmhAWYLSWDUy21s2YCFp
hLdFyko0HBcSAt27jR977b4NzNtqRhdGs+pTN6eYmvr7gTypa8uj9jGVAnuhGTiHweveY0ipFNry
jzEGSTjUYc4qzfxsmFXDpw7r2JCQMqt2OprSw9jWuZs+7ijhF5BxA9tdMKBk0pvV+Di2FnpwJ6Ja
bKxmq5yPLeKaVAbZzSIy48p1iz46JeWcressO1EnvTUIJ0eAHjnrIlYV2w633nYt+v9hnJPDVHOi
9dycnSACTlMSEVMa4wu5vbQLx/E2oW5/GEoaK5mHjWuMgbLbBVkNY/IyIHh1x/ElVTTTTRXfEJOM
PprwoZWysDCZtX0dSKTwUz+diGZID9WGhNP7tBSMqbn+WuYNxfwWi6+qPyce2RNcyI+KplY+E0tV
KWbmzHA/1HKrksoFo4zkv4EbiJodq715fPPN6jyYE/Emincf43gXJpZsL8OCXIVPQjdSINXV1R5d
TlYhRIClyX+XHQYF3I42Mzao5XuXF2YPNl7lOk9F0wZHHcrnKIVsGNeEZHcLwWZYHsSQYKYI8k8h
iaVkQdf6MDnjc2gAqmhyezoIVnvIS3ioDRmsZYacIEYHdUyqXOyhKK+spXroN9Z2XPYApsu+oGIf
6TWF2JoL5PPyYP33V5envxzi8gtNFNGYW1++0bcWy7lxOXJvEE9GkgL5cclW9vCWo4v8ko3tscwh
2rN8nCk4LQHMnuXxJY10AOMqt1dCkx0+1nqbw0TM6hc7QPsvSHZiVmVJf3lwPC4Fa3m4PA0Njwo6
G7aV09YkjPuvARHZhMwun6bdNMO8bqfmPlyu8MRhPiAGDw4+dwubSzYRlQW6pFgeLl/99L3e08yb
CoNRbcUUJ5edE0HoLGkDu0N9SUB10HVs6GBnZ4cfD82ycO4iGVybdJyvnYpm504sZNYLIjVIAvYs
uUmqJzHh/fIQuxIp0+V5tEBZ54pqjE7tnTKWhON5SeC+kFmz+qFvPbFXLsQib3mYU4S8BqG5ROIO
C6kKWOyhK3Gd1YW8CYnY3SICsw5TV9iHy1e1aViHclAFxQxKscElndu2l7WYZMsBMfZyDJevFFvd
lXKQcIXRqZSVWDLjxQEdex8qfy8raCZWgugX4j8m+FQ40z60H2iLkH0uvGobxh5QtuZlHljnsdfL
rmkbVJzCgsjHwMCy4zb2obSEfWjsuF51zKFXrUJ94FoMlQs6GdaldnNoARBvUh+aQomgtKRbNzUO
YQQ9exn6mHelT5iAyFwuJ82Wd91Gxvdh2cdcHrrlKzH4iOlnm8LQvzG5bh5BwE8piNS1lx/zXmBf
ImCOSKKYrJ94jCMUzjxQX90X7Sy2I/3Rw7w8XD7/y1ObkmKaUczh4w4A6C3ngJXbrw96hKHioRW4
nrWBAjdlQ2SFNqLSYVt0KF4qFrx6AQn/uAAvT6cYT3kxzf6qa7xH2x5eyhJPXT8vWsl4jptNaI5v
NvZ4xn13P4zl8T8yp29CpzXGswWMcNZ7ijvANwNmXmrWwCcTUqLXREziDjNf54+QDURMmXCNvBqe
41o/VW/GU3GkNWUiUkWpvawFYS7HLIivcTS5p/DT/AJe7GO8pWPhfwqfMrQeW3eCcHqdfQeiuNyU
45ayJx3EEl8SrYDpynbWNEGgW8eAI+mGP+cLcAwEyYZBfX6EJ10PgF43nbmF6hj2O/Nhvm3fC55O
yAavHMQQII7oAb5Y3L5ihTCnfeZPkYGLNz+qr8wHzGg0CTPc4Ahv1Cl6E+xisKdqfmlGzoDfmHRv
kyzENSvnetziCLGcTSjfEcOAty0BjT6Jl3sAVuvojhQZdYXNGKHFE4EqkE+wnccLaMo7Te/BnXVC
nQa4YI0/FiJBSuv1o2Q6I7TwUX3Is/VovNoH/5F6PGu9BjuWDXuXuNMTawaGFesl/jLd+h8j3vAv
AwzsdhuApt87GPhJMGXQVmwkN061MuhiISc/AZ+dge9j+3rmOsABTzqzT9folB7JZvnqwt3318LZ
BDWOAhyx6C0w9gJ46IyrKqKFdY08DlDUcMdKjHEDSby+P6G22I5vQXUlH77pdtNOSOVPEz5vr2Iy
3DnVTruPRrr9Da79jhVJUOT/h7jRuyLK2+Zf/7A8eO6sC5fv7z/+9Q+EJ6Y0WU5I10OaKqRUvP7+
9SFCOvOvf4j/KKtxiFNbYNQ0D6WBZGWdfDeOxS556w7BA5TTFN3CxvTvInc1ZVvKiu7Ju5nfuUJY
16LRSxe2C2G+YlOTwcKpSBdOahxsQ2/v53cwOweij3GXGSSDWvTYWTdsLSR/zxBNUAZ+nr9D99tk
m+wFCscNHtBd+bm/jx+yp/JzS8XhmozDb/EBYu1z+tXB4LLtz+mBuR8dpskFi7F+Z28nOhJb957B
DK3BDtkMdmrk0/j2bYxN09Yargnd3MAr7lYoS2cHd1T72b0BwzxSzT6pnjzWzbe6/1BP2Qkcb/gd
YwKGBvc7Dig5X6sju7QVwLSX+A0xpElKC9Liq+GRxsJTxUnHagOrmFe4q+E1GMj6kZLtMcz6J3nP
JdvSfnxAbFYRhXPtnYvNGaMEXl1qw8Rkc9hr9eJGLLJ36Rta/Y1xb3+GgrnR6+Db/KYwdtvb6Cld
OI3Ws2evo1O3N3fh1jnjC3Vem/Ia+9Qa6317DwYQwXP2pYAsgusFZdMauTPmSO5TFzfAW7y+JkCR
QLLwijtsul0QAE+2ef0NMFnkrlkdrAh+XO2AWQL7pIMdYiA8dovx4ohPAZz6WjzQrBQhK50TJXLo
4gu9gcsWGd95WrHKIBJuB5Fhz1sMNvad+MiyfbUbv7IF51CZwLfyUL1MR/3CvnLLym3D2nxHmA1F
N0AL5xf5ipIQhej6EG+99d9c+eafXfjKMoWjXKW15fz+wgdk36Dosoaz5fVnPEshYViLp83+5Opn
a1GYkgayyl+xzaBswmj0CUdSsxC/F63y3xwMQQh/uAuF46B4Nh2yD36+C2XcjqrW/XCOLGqF/GvJ
m8zXEx8RiDYcNswfK3x2pOOwrwpuy/Y2oIGLzfIT/pHo9nI4/z/v4m/yLmylPC6D/znv4kvUvBdL
bfK3mRe//tavmRee+ie1OUsKaUmPEAuTAfXXzAtt/dPzhLK0dmySAtRylv+deuH+0/Rsi5Uzr1iu
a3MYTdG14b/+4Vj/dLTtmloqxzI9zRH+1/99H/8TROSvA3zz0/PfDvji9+O945GgQYHLtByb/04o
+6fxnl1+mHQyVEdN6sTO9dvx1mkfpMjrnazw3iMYCs+ShUYpZnufB1A5chPQkGub284Zbn7z8f3J
/CN+fxf+cjiuxb7LEcxFSvx0F9LRsEpkQPJoS8tbTXQVN7H13k9ueWvmX3UJx1p6eHiMvrwd9JAe
/vrvEybym/vu1z/PAGBqrW3Ps5bD+83sp2M1N9pynWM9+i+F13ePcvR3qm3y42D6wJUVtrW+bEnj
6aO/mXvF8lH/mHovf5xLhWuFWRcFtvPTe69DOoJdIrDmZoP8WvhTslUTgW7IJVdxHbF0jImZp7BY
uPPBiGO2vynjYUyyZOO02DVZbgW0P66zoZl3f/3BCBJY/nBwQtEAxmkktHs5+N98MkOV9JNp1Dj3
KTat0WW9yLQqN1VFznzWsPrpmhBHmhOsDFQN4GkzgOoBJIzeekwLY9rnEJKG0dv89XE53h+Pi7tB
aEuy7VEkkvz+jGFXIZRxjJxjSPD8Nqh8LERtaa5yX383kwQgl0nF0EoRHlDuIiGtl4eUyv2hWHoc
sCtjx6Ifivg7rabjNLXuxjB9VnpuEN+a4kBPnTCMrn60C3Rck4uNWQWROA5q/FBhre674kVVjYts
ytlFM4tBpFzFq2r1JyO2nAcjKe+4yRIY6zl4oFiguYJQGFjlodO4PgP/e5M79b2/JJFHjQe+IHZf
DGV9Ma1cn/760xK/n1eWS0yZ3FaKRr+r0E8vn+ZvzmIsQr9LA2DtUYE2JkCNslJStMBn6MU3KWrI
eaxiAGrM8wB93ws/XBzA/7sDEYKRR3Cnc0P9dKMFMZrbkDgz4sRatsZmeJOZvv0wdyPimxbGT7KV
5dRgjyKpu83I+zTGp7/+MP545Sgme8+RNOwky94lDeg3nwWFyNpQReccez8EDLtzXKxXYzftHa3v
nCjecI7+bnj742jL31SWWM6DYEr46Wo1e1rbrZWS2WdKyioFpL3GeiwC767w2VVQU52PmYzPVktJ
PJndGxOfHoJkANS1/Jtbx/rjeKNM23KFpWyHE+H9dDF4vi362RD2sUjaU5EM9snW7Y2H5MuMU/1g
etO7dIHOZzmxcVgE+g0J6Dfgjud9M+cRmZCluGHOAhdA25iS5pSutUofbDOnczrRxazqxCdBpzhl
KAs2ScHgLfrsmtutu/rrk2n9ceRWpsM8Zi6Dp2P9fGX7lqDdphLnODhLJXcu/du6DgA1U03fjmhL
Kh8deWkAf6pk6uzTRnZrf0KoXZTVQzMj9SzZJZQdAG9vdu1reyBcrShDPKuDfexpZ5zTJqB6i70K
4WW2Num64YkI3E3q2gH1kWSiedHQONWIGf767bl/GOV4U46tHb1criRU//5aTVKtxgwj0xGFOktm
g/wO0+Rwh7wrjlX/3AVj8TcLYvH7NKxfxgqlaD0Jl2WI9fP9MZZeXdRuZR8jqceHLAimOxKs70QJ
olXLWqO48dCZp7Z3vDx49PrVB5XM7G8m5Z/mHiZ6x1kSwLTDCoUV8c9HUoZtkVZVaRxaPzHw15mP
TqrTrYtrlgJ8NLKZi81N6aHDQbJq31gNW9CggZvnWdC5NDDQIKiDRyRZ9d9M2vL3I+pybK7HaoxF
H7e0g2b292emTGbHUsLVh0rj8TQQNgoJfS/paQ6rgPTYvqNuxbHdmK7VHAV7zTLzvdtlXgno562t
yoXN1dvGcZDgDdQY7WQfLDD76pj4UkMp4TLOc+nuCJNaBNMjG5FGr0eLX4wnFv3W5B9H0cnTSMTV
jY4rcfYiVe2mlijF0fHvzcC7KgMKhOTOH9q6DACBYwwZQxO23bLuS0JscVkybqqaogvLo2Q1zZG1
irG9Ir/VOycozbthF4miOP71pc0p/P2VJln6uszh3LjatFH/qp+u7txD8TNmNoznAF53I9Uncw7n
TREpY0P1njgof2DSJmUsNpDIzRz7daFUfM0KLcTsWifDIY6ZRyqTNMnIA1NgFtBXM3tCs4gFIm0n
60B/Dayo6bxmTraf42Rp3gDdCMvRPkzILg/aVffjYAIITCjROOhsQPphAk8s90D2MowaNZxxcSJE
CnqLk+02h9AhYqTWPvvq2aEqLEbi1giFond+CSC7PB+pqKwa6qVXdD6YZEqCDDf+XF/bMxA+IwVq
glqswKwK98yLaBsM487vhumcD4T2pl12tAb6Lq2l2g3LAy6hITm2FQqaGSUN4wbhUi0FlcqONZSN
L2mZEIgV5g+FJx8Y10LUNnD50/51isb1hH0FDWxF+EpISIOujPG6VMq/TaQLgTRz7lrG0NsBnwq+
uzlcKxN/Puv/bRWHzSlraOGXMnDXib1w6KZGn9oAjFmhB3ra0hqJ1Or862omnsodS5Y92F+o/AvA
W9aza6LdigJIeXY/fm2YhB/T9DXO42db7tJZ4FrpsNq4fTSeGmcorufB/FL0ATl8AmZIu/SDG6KD
cenSoxB+sW1c6HqjS9OyzXr7sClyKD5OGTl72Z+jzlY3jaadR0flmNcNRCYqZwOZs3Q4/E3lte1W
z746TPP0Kc6j4UQvCx2dGe7NTH3LRw8vdqgrQsAb4niKCCaywG/mhm1wh7y9ucL1vLOR1bwm+XTr
AA3L/Kh/cJHsNYPNQr7tHlTSJyc/zRU1Xz9fV3EKJL0In5ykcu9D4RO4ErDwyLIa2blq95FXYVPJ
0++NaoIHo/e/+6blk1yOurAPyT0f8WmtGpnON3nwOSl1fSgYa3BlhOfWzyYiXz3veSgXYEB+U8WD
C3LFKbcsVPGc+kTEirRHUjhN9VPXd5jwym0HOdf2munBy5ZUjXA8G5K4hQzC4lzSQVZc1nuB6vy6
xfa+JvnKquYcdp6cd1xrkNTqhRwsODe2XoREVu5xK6XQdIIOcOVyhde5iWXY50rVfCUq/7smevlY
zMWHDpiDtZ4L5IHFmZHMWpXhrLeBHVNva3BP6E6JVdO8Gdwan3z7Jc6HB51E1mkeWFnY7KS3ZejE
xyHvb4wu3QzVVD02oAIDEnTvWtWu4qmhsx1nYqXVtyhHASmzGswa3Xjk9AuSNyDBIEWq7sQxvP45
Du6nuPrq2GOzq9GV75og/Yon7IoBQ597x6nueIME6cQ1OYPW/2PvPLbjBrIt+y89x1tAIOAGPUnv
mPSixAmWaARvAiZgvv5tZFUtVb3VPeh5T1JkMimmjYh77zn7hL9lEE7nrqj+GFIPd1FvMVGpbH9t
8qquZNMnL5HDO6xMTq2V4IYBiCIQnjOy8r66C3aZ+KkSC9PJ5+AtPbu5b4GLoAEuTrkJpdFVf4LB
Mu5yp/3d5p26lx7GsH7+iMxyOJU9yWBORr5IlgB0M7E/Kbx5VfOeWCEEPie+dyvGFDhCaX76Acx/
sPfD4Nknp+UP4p/FAahYAmdFA4BsyWsvm2lvGrxaJq5/nJSYw0vPSC+VMn40lMN7Z/CgiAOwZyGo
PguOFNDpAA9aVv2A9LU9aj+74MxAjRwjKwRF8WyOMYyzwD5qY35HN4VOVDGntgwvPyoNyU3p9waA
U1+gBUMeul7wdRGk9AEjosUMwSfyrw3v0mAkdg7ya+iLndvhp5ZOk/KxqwAItuTZG5WwXkqPVF4v
euktG35gXrw2Mh0vBJmHP5SU35E5TjAnp4wymnuiy95mEo2mqXCH4EcfZNXVDlmRiNPUmzKGLMxm
XR5wXK7GBsQdqaFvIye0lSUjZHh9P14KHbzEk0r4vOm9PVry3ojd7SgJeFYjtly7dKaX6DKamtO1
NCFOROY1qQLIpbCABiuNdpakpi5GBx6MMo66sx4QLfHrsr8QVewTxXvXaH/Y3Yqzksp4Jzqg62nT
xBBG/aTaN33prQcxY7cyiBQRi5NCQphidXokgadbtBtW4TvnKZsfyq7hKRMlXqMCZISZti80x7xz
VDC1URnknsKtntBplXBJU8CYw4B2Xoz2m5bgzusUMJ7B4mTPGTuEaL/nack2GGx9LPFt0gG3nNXg
qH5bVvuBmgElMxrqys1G3iTiMTKQvbsgDVYBngc+upmz9dwOEhrhAp4x5he7vUy6MQ4Bev3Nqq0j
+GZzTbVYjw+tHwIYWCBvbehcaoGftbEk+mn85Yz8nP2IgGEjs4Y9v/GMbd6zprgNaFAD5BTGdfte
DBm5VF67E2oIfqp2+qlhZ+DWQuEtAvXLUByzo4mQv9Aq3K0ZZQQNK5PEhhmQZ70UF74c2q8pFZCC
vcQkzAW0VT/SNVKy/FO0drzxDce+qNh77FxV3PutZZCzWI+7ovcvWnfNI+dwfP8BIZFB6OzyuonP
ecusKbKa6mQ4u9obGXfH1C82AnRztndEt2LdxPHZ7nzb3A5x5h6HaaS6tJEyBYbeJzNKnjGjxT6S
YyG6cbzoJkVrlqYNr2MP92wEHtJK+jeW8psLgemYIZhbJhqPSjPr4cQ6bJaUxIE3edTjeti4OC5y
K3DvmwqTi4aWAW017o6Ta5lnofNrgBpeCXt6TzDO550AzTcZdyNh0DJL+2sb4qILrSzYNjq4pgpB
UDrX1X4sYVj7HS0vQS+VzV+kpE1B6CbyfjknZyiHK+ARugBs4bei2RgBjfrUhppY2El6N+U0HFZK
Id65/cVUxQB6XfBWmfMrj6zhkoaBuaaTJ1HKpM6FMGycwUUjYM+e7KKTa6SPzjGOydkKexdINTs4
ZjZS6kZ0mEg+jR07o7Ud5uDb6/w/caWHY+vLd10ya6xTyl1pwhUnqs4KzI/MCBNKEqz8A0Y2XXTO
LmhG3v8CsmKD2wdb28W09bV0ewoVySjVCI7deDYm3t+FVX9Lx3q3A8GnSwARC6ElAjlg75CfVT2Q
mqiLn321OLIywo3MCsWX5YJmGAnE8xlXqhLUp3temmFjjDXYQ6JJlfJnLHFXaVF8+F7/5hDA6pGP
6iZjgLW8iDjEObARsR01c4vAKGbOwWB+PdTvOHgQMIzoi6dCryI1kjoVYOxvZLlpJhByYbxozZpw
rdP2zhCIlzAtlT1WQP9FD4Q9NCOjLP6dLF62oZtIDsggp8Tj0XfAreROxyxRV7/NYvrdQ1TuJ+vT
2WoL2WZs5s96GqINSmG5lrVElvLD6BEpFWhh14mDdKhxvkTukMyHX2+bWsS29gCXCX/6qCS2fj8g
5pVk9oUx7VwnHcMbVV3NwTiDDFi3sHFSg5cFbfuAtHcdR+WjNhXW3qnfWjZh9zZOHIbjeDoJpl9M
+02SbWNPYdSBK5ylpPW0AwPfMlecft1N1QK+yk1CIYakulap7LakR3vC8nkquue+xtSYK6GPWHuS
EBkvGSQtTo2VHPKHqNM5ZrPxYLkge2ddU3tEDhSBmmKnaw+TyNhksTkZGi9qbaAPKCK4Z3ONsdRK
u2atiAqxEqg6FH344AfOsjkY3AAXrjvfA/I17OxXn5nvRczUXrqjC+DOWNtOeU8o874PCWNDvrzg
9FLo5q2/C9qkh0VhEXGTfFPxHmQZI6yTIZG6jfzBxvDAWfRLzouiJWbnjjz8QR48XGl4jz6MhL1o
5Q5agNqVs3rKS4u4WOR42wzIGCf0Fa6/Y1HZjMlHVjnPPJCb9T05lBg2cgmWTcKCBoluEBKRXXCs
jAxrVUXiGSVrsymKPkCiU51lWrTrAtsuVcVpBiUFaAaeAXcUSLSNKrpyD0FfJ/jSwCuxaaEX7r1i
H2Zffux8D6PDnmGjJ26ndD+N3gsm0mmbKQSeYRoCHY/tjRtFF9NCtWt3jOq0j3SbGv+xqCEk+8NT
zSGY9aNDcG4En9pgqUREjmiDttEOCIvrG5+jcuGtOs/2IJF7DuHr0Nhfdl1UZxutiCo83Dgq0Rsl
dmOQ4dHG6D5XEBOiiu2n7dAbW/2HjZkuj0nCCAzyTkiGMVxckAzbM4fIo0JDBa2qjxyQB/LuqAWJ
9pXpod0GlYYpjhDbM9TWQk19qcjkGzrrlxYONoYuv0QcBDEj6EPpES4kHfSuUz7Gb/O+U+3VDx1m
tUNAXItsH4Xg/zRCWLXckaMT8ihaDIE4drGa89/NepfJurkWxH0Cz3osNews13YKuMv5yXF/OY1F
KgJq6ns4/GEqmMKmDsQGjTBm8HiOeeuSlJxmV6EB4jUW5bikWbWVBZkTVBMsFR/JezUC85Lj+DtH
IjMaASdlH2ar36OfhJvRtZzzHWbvZoO6w0d0jgriSbo9ntDMxuo5xWLbRqSBNuyuheUQIee92aQD
jGqvo8Y6iEVY6erfjfMzF92XEWQcT7rTsoUJNEikO8tzayeLpqaxCTC2LklDQHVsYsky+uwkh5g4
JWiVZv3Hilie+xE+7xBQDkMK6vz8GrHLhWBg1lngPhgd2UOLuxLxe3rw3BnEjhk8DUlNflSpL7RA
h+coqGDZJlBARECXyJ5VA3u4rNh9Msh7Zn6AsIV7xZ6CdRjIdzqe5qkJCZthXADoUPf5wYp80of1
aO56A+B5PoUQkhRiIm9IFmmi+nYC37pzSX7RLMMnC740um5vh84ciIeJx8iXY3rl/0mvt6+gm6TX
OCoe7Cmej3+vbzsJj3Amb066VUJFZRLIIPhc3L69XVCU1GBeXHbc2m7TdS/xpyO+7vY6V/G1tu2M
+Xilp5MKh2O3XNfcrpu6+CsusRFXI2ncgzAOkdmaJ0/F0fV2gRD0n1+5NtGmY4T7boz8V3twf8rc
BoLhjjSd8nYIgPsbF2Y+fOsNCiEtvgIsRXVgMSdQCWLlJK/fQXfV8CtaIy+g2ICrmNIJPJoHaqY3
MlR5hflOVTxuPGsedvD31pnLSwjpKCnqr7ZMkfdkKRL8UD/6C6iS+serZAYDHHlRsCCEYpO4rJb9
23S9Ew9JY30AQTDBZG7vGmcAmd6lRORO2II4vG481/hynOYyy7gljJv+mMM2g+3zOU2jeygf5h4b
DJo1656mDN6QmWoOU36+WjGlzXYA+gLoatNLq+zfU9K6G8qTP/2MZsyVcNTl0mOMbU7/Kt4UDl1q
5Le8pnXjNcdWzvGTb+lLK+z4gUi7zEriu0GC2EroiOKe1pdlpRzgEbBzQ1a0S9TVRjQ4NERa8+hk
VIMVDp41TQ//PNZ9hxYHA+rcl/ftnMzXOsqrPZvUuE8WzGSYJsaT01sHKQaxoYgWx9YcSToq5q/J
ruJnphd3nujii+8r49BAUkT6HQb3LqEcTts8QqwJDg1Hi9VcWN6z5bCZhJGlN0acFWcE4Petg/Ui
j/LhkBZTccgyvATm0I17rwTLOQGNsmNFlmFipWT/ApcwgL21HQgERIDJvhG6ejBpla1Gr1p7RdCC
j0IdKxDaxUZE5qTpXNqyfHaVuneSNLtUYA1b5UGTr5N45wvuchkJf8++OZDP9gDCydvinLMeHfRE
ua+2Q5hEb7otrjcXdFXvOjymq8RFs1UrB6W26PSWT8uvysiR9ebdvMpHsB3elJP47L2mXsfyjg78
btFkgePYNSP7QNQnzXMOVEXI6uzE1WejiCWWIGcOs/bhtkzsrsIZ3wPt/ZiFwEbaWMWZhx7vAd7o
7ThGp2qwTxxUs33jS5cKRbrnsSx3HsVtJgMSEacHMdtw2SPEdowkAziVLkS0lhBLJoILAqaZnmqO
913Uq3MVVW+iKkxogLlz8LzMuGAeeQ6mDJ1apXa+y/7fdXlxqQr6JxGcuG4MoremDn8bvkiw5/mA
r2RzQXDxauUOgYUjTDqXHt2pno1Xc4oJGbftI+W2T/gg6IRb8SkqFR077d7RKYoe+hb9TVFCKMrs
SO0L+od3talJ85SpddeaaCWZxwY7XAzztLpdebvNUDr6zn8uyVEypIsqWprx8zDgzkiYAdOw4giw
HmAXTGXRPeqAgFe2wnxVjXmF76uSzqXCSbktXOC3QSHRS+qRSQBGfLojxGB4/gvIKewr+MzsucLS
VFYT8m+3OwyD+xKEdkBCejFtPKR8Lm3RfT0oZI+gI2AUWMy1xGAe65TyOSc1J3bQcvI+fopn/EPj
z3QgBMrOE8Ke7OzSmqbmNQBoMdX4lI0IzrNdcvRkwTKpQ7eQS+yETyP3lkUOnX0EpelQ+8lhgC+w
BmD1ldj4rLxpI2QJGBmXnkqcclfIYNM39wEFGf4E4lNXKos/bTe2tjc9fUrUVx+7RM23CKml6N2j
Gf2odT+dbhd8jp5gVX5Kw2cl9UfFskurZV5yW/uBnv3tq2pcevh1Cv+0XExeN22+SdG/CWy0t6Pn
kk6AcYAKxaelGc/VcNK5seY0dpqtNjlrvQzlFqQ1CPYe2oH2QW8OeMPcaDSBCcLNs2v6J759cUs+
GyZLswlmZRdgCCrsGCVtkOfHFsAIYx33eRrczxaSF1yI2/pqvQxqdPbaqh+HZtJgNwhKG50RMzwY
vUSv4hCqTmPjOqr6pKScZP1q7YHqv09Psd1yxoOJso3770LJ8ejJ9mzMA7Mqjuobt3COWUY3WkXV
H6fJjDOr/4EuHDF7vZwOmb9Pakq+ybWhXPRNfvLr4LWeveQx8UBHO9F3L5V7qibu8eggOdQdqyMl
Gclbi7PBBaBQFwGYCwNKRV1Cli4qMiaoYqPcI6SFlRMmTgiTWI1QW5qcCI0h2+LW53BIK2JlZsEP
WxsCtJrxPDbm0gHBLU+cSeDR3MfAFTEnC+5NTJWkJzTvmlrymCY01q2cJUrz5k4nxHy93EJvAdrS
mtmuzyEFiXSxzWcKUQttsElMJ8rOlZzS+cG2jsYwtnu6/PvIlU81Iy1EoL3aGkAAZySTTpcE2z41
ScWQbrzHa0qJXctNypnEnBDBWtitNqFh/0osYZID2Nx1simO+WhtGN6Swlbne0YK/jou4EmJ8ZPW
nEG1RkvP5RhKf9GLqHf8WX2ZNImK3KOFq5aWz1h027j+7WUivsbj4xxP8jBnZOlGdbdHOdMyJvav
SSFt/MzQUHD6Q4Ab8HNWDWNseMy1aKItzRC9KonOiGeYXdrteWx+zKmOUPCydr+VLMA6B9mjTZ1N
4ZOuc6N6c9kYdhE2VR/GaOiEv4rAxF5iBcSpIr5HAUw2YcW6tJ7rMdmOkK0m6mr+M4YpmVAbp64e
dRaGO6v+wMaWHFwgSTBMEQ+7T5HU+aYT4VfjGt9OZOdbOHs5sDz1nqDnwcPH4VrmjNKURx2UxN7J
VLXcsUC8xlbxDLko2kZu+Gso3HmT4qHcYWYJ1kOLriFj2d83JXOarvBwvtqQO+0fYRT9CsB5rGt7
QsXr+hEAqgTGCMnO25JqNYYIlWchw1QbZ6oBVNQvx3w7U7e3rS2u3pSiU7aZeGTNU9r0n/OIODn4
MyScFhRjJ5EM9TksayTfpISRwu0n/XY2f85NQgs/WfAcC4yr9qfdHOhkS8w0uvqCBC8Dms/wGdRL
i4OJ9GYAYZU2iqTRKuKYnqyBaOyZCLPj5SPiLGu6WLQodsjIXp2xzDdDm/9w3AZeICerVeFwaA5q
BOdJAckuy93H2ZDvk6ld1gMfIDDJO5BFMCAIEgjpOw8Q8eUCHlve3sYfJ53A3Tcq37oTwRw0p2l5
WGcclvae4Str/KS+kIjx8fDbLxNf02bsRtTuKbQQgV0ns2gCDdTjgccBfNY0Mkwf4+b8ahTVYzD7
oPrAu7fdYJ5UrdW2ltP4oM1zuhwkaX4BvUngfYZ0tRnEjQ0SMCt9HinhzwO+V7RzhHoB7QTBzZnU
DdDrWnm6YVkFVuEqibsDGKRU8y8v6rrXNImhR8f6vtdB9IhZ8ABRKXvJ19gdV00Iv2LIWRNCo073
wmCePJgc4gs56fPA2U54EdHPeAQtt74s9sLAeS19/7ebV/XBJzRCgXa7rysieunT7+akSYHsUlgU
gvLJavP7ZNbnorfH54KRIalh3cscGeE5lqV/kX3M+UpuBjsIYcDKYF97HJTqAkZhRgOU/j3VUYHH
eU4URDWXcf6E7Zm5Ae+/3nrFJzyiHiY2I6tPhpbRszMn372BQZmiubwrqvHq9P6wn4RN3G1dfJaz
psRI2/ZgG/5vJFtAb2vb/CGimdTphAARKNKHmrTgPvMVA/fxoeTAdYpLOi8yeKuWYUcoond7rN6K
obFWDNeiA2yeT1HxaCrdg84uCkZG89zuu9Qrt1XXAWB1rQczqs196RVk1NccVxLsCBbxH3GW7MqA
DAo/kmvIaGQR0GpahwmulJZXcaX5Qy9OVH5VXv8plZntAQzfOZXrX+xEHzLUJMfGrwnLhj6SxxX2
AysnbtVhh2aG5G/auF7Y+HV0KPl1QNmkwJR9ZK8H02/pWfXWHl3MB/Pobs148NFnLd7bfp6uJxfl
v9k26A9LRPipO12L3AjA/BIu0dC9TJyaCdcoHyOr2Ls29WehyAPCZOUkrG695PAzhQWnLanENgrI
2Ksna98nwVMPFvwURuB9otF3twhT19Dx7kpnAJ00ZSe0OtFWQ7ZcVZins5x5uBUXZPVFbLphPHk7
OxG/QsjF6xhxRC7AmeIDPpqsnOCfGYrS0M0crJWz5t2+xECPxMNYnKHpCG7atD2EyohP9hYalJkz
z0xHFf+oewJKTY4iFZObtYkulSB2IghAlE1sNa59dMrI2gmThFc9I48KZrfGQpmeM687lrr52Xgg
HLCuEXduDv7aCVMIZBMItMH+GJ3MPPQ+cMt8okJXEf6idtqrSOWXJpOoFEcJBDIhrMAwMuM5hMO5
MKITj4khju171/MaEpA8g7DFsZaXCmU9CbrEdJekZWSuIw51tSt5le4NWEeW3bB5o55Zy7gBYuol
TM8Gmq1kt01M1rq2VevYrXmHxh3Hwhaou2l06CuI4EKagzXdhV1f+f0xhXbgGZRFkWAkbqBTIqh4
6eR4pHYCMMIV6MmtaLLg5NMwfkBE9WKiSoO4Lq75II2dD510kwoV7i2wA+5PMRITQX+muEjm6xji
flFlw3nGQrALG6Jk/NKCuINk0MIxmxQRE5Bk2TZalNTBcGIDvWoCqSRl6b3TauajVnsRTdOsczdC
QtvXF+02d1qF3c6G7Cl1lV/VjN+hnXEuo4FjboiWHOLFSF6CHhWHEujDszlZGCTUqzfxUfGN/LU2
+3oXhwP9crM9z20M0BFdxsbRznyFib5BT9OdJM7Tdd1qgGUBoOJwihiqJf0RXcwhEsTeBkpQ4ZLl
RkOiYfRA7Zo2ZKt5MgHGECG7WlTzqzhlggJ4DxZDUW2n1JseBsfk0Bm2/tbvYZJmTbct5fxguHCi
MaFiuhI1wgYPQ1zQyuLa1Na01xPEs0Z4I57UjhLU9gmn1T8AoLamuPcqg+zUEJajN6IgibW36ntl
74Sk7T6NTHJqzcwEkuBThFTwuQjEOWt43pSVAlQ2g3U99tvW0G8JT9/ajJyZGJtmk0bBeRiDV2dO
PyxyFDkX9my96b9f3K7T//mD23UG1GJ2BCAjvpmBLasZRi/u1Ztd9B8W1tuXtytvF+COIN4Brlv3
TdlgPAyPoWqbUyrS5mTMVrcEAPD93yuBfDUnxd6FM3j58nZLUHEAbTqG7IXnUX+DXiFXNWugfyy/
XZTzOazYJjOz+peNFjTAv740i7I44j1gAynr098LpSd8VH+/9ybOoYmbfhppTOIED+80O+ZTM0xq
J53K2Rui3d9+9vcGpgoxV4naB2XhqX/cWyuaAbHf7vjtIl4erNfri1ZJyrEeTk8hRi6Wp33g459D
TT/c7L2MVZ9VZhdACUKQyxnaPdelFbp8d7tq8EnpayP5LEF/s4JGWJmyrDomdFg7mvAzNjl7Sg46
ZMyqiui3Oztft1/PFl9xLf1mb5UvrSTWVIwcjsmg8P7hKPr/Fp6Xqf7+3//r91fBUpgs1JzP7t/N
OAi8TXTN/3cLDxKYpKyS9v/wS/9y8HgYblzbvpl3BL6If9l3rP9yTEw7foCiPrDk4uz5l31HLD/i
emnR1cHDhZ73n/Yd2/2vgD0HLWrgCn7VFf8v9h3Ht/5TUu5gERKeHTgmlhnk9Liu/1OASlOPfrjV
xifZv7ZVEBwpbpdBFljbn5OkJAaiLcAGoq9RXiNJPXFb+Cocs2WWfLlj/WdWnbHEBih46Gg/Ik7i
QxI8TK0uTjD6AqgQHKoMYAaAZi9IaodVkTAezKNzbaXOD/Zl3/qM7MF7HpVzmY0RYYXjzU/YUNid
CqaEOCDCB6ef4KkK9leVdzsabOmqaSZAkDOzUDoTHA5/ouRSeKaxKGtxGfOMOXqT760hfQumACw+
MrlNjrxx4zlSbSMTnBJ5Ehx0EhiptUPnNM1/+BMyLtM+emXJuAyaXyfSbQnF9+fgngwmlnTTyuZB
FOV6cuyAmKn5WIQUaYAbGYsyPOCIRfxr3gsCiFv7oSv9kLxkmzBbkOzOpMt9lAyrLEibt6XooB1H
Tw4Rhrm3qVBWvWOD4liEc16KSCFU19tF54ojgGDGhyYkVsqjIBfDbupxeGbgZ9aMBunkpQg5/QX6
hALoSYLVvzr8vbap571jDee6aThGTkuNPYfo7Z1lohkx5yJ2gujbHtwnQc5TOVuHTE7frJRHM7AZ
+ba4eX2a5S5jNbnQHnOBSNVDgIMw1GPsZKxHXcEx0wbwjZRAysyAiwJW5TSDaEk4TQjpbeu6fSkG
5IvGSF53CSuQKgZgsUs+mD1UIVqRe2gEoint1xudsajAoEjHPaQVrSPVzT6vINomJy3eOLfd+3ms
N1VUn0fD+2kSbZ4NrXzk0MWsX3YLcye0H1xBy6b0/PfQiYddaRtka+coVAIv2Srav7wjWbjtYCAN
261zEt0Yh+CNWnUIjjdIujbdmIiV13fEjI9u/o8LHpozxegJkpyRDkyLtqlAb9X3kSh/gVHcVGNY
rB10jivDZzg0hPWhUHQr/QS2oR1jXy5Fjy9Pdw5BF1D9HYKzlzPhmGXkupnWk+c25LbM3b2fkftq
i+Qug6XdRrZFGgq7dmfAtvGmpQ4ojkaWMYfl9PiRMbQFSHehF9Q+TS3IHpjLjIm8jc1IgxyS9Nv1
47sytD5kXAHtDnHVGwTx3NNyfzDov1AFQOKaTcJiOxBF695dhAXjNRrc4FQWySPygnQ79qBfUJd9
+gVnL4NzkZk5UIfG/GAEAcxso8eMGxAPOZP1Gp3Hdl3JyloPYa7JwUmrdcJpfzt3QHlk2uyyyXUu
vsURrchjH6sF4SlRBuQRBHKgTwPtjHkWn/QWXzi4GbvALPntxoQ/U/tvNGhaXk6mjbH0j34ak7Ku
ZlzLVrmSJXqKqWZ2QtlNo0aBJE2CdZVR5tAGX0WT5+3hxIP92yqY+lZS7MKRloikBmIscB/j7dvU
0/CqqxIVaEOKn9HyEN0E9a1A0STsmsHc8CHs6oeARQMJujuA1+A8JCnZXQNZRDwy7QaRcbVJSVb5
KSYoQDqSJNTMhSuGXmEd+x9N/MujZtp9uxT2aPC+SmC+tB1XSKu78p7ezLDOWvVz8ud0m/sae82c
VbtEWkywUN7SYS8hIAAEc0poXCZCYBUNz7B5FGDTTaHgaSgIFH44nhK7H+HHwB3o7fgjhyLNk5d9
NLk6RjUkUdENfwCIJRszqz67vKagbEJUTM0IuQZHs42nYaUVnaQ5Kfd94EFuLdIHdAUg3GJUdFH4
XET5H61tfktO4Egsl1Dnqnko53lvDOohR+3oA1uInfktkMgw6jwkgUMc0ONfp7a/unX7mtCzK8fk
gZEOcRKuEcFRgV1YY7hchX7/XgAoP9UE0fqOmNCGQ+LWcEi2TCIQ3jCYHJEzSnqTm1KfuhlCFnCE
vqm/yu94iB7yOB9PYjKvbufwQR7tc1r4dxzlj9TABH8DPE9jh5FgjgFJ1ARleUhZ0V7YbyLM33O8
b2svmr5qVLP1MP2aahRpSts/o6wWZNQmb6NpXeO4d/bWT5xC2VY1kdgQV4bfMiFKQyXYMRy3fUuq
9Bz2IbraCGWQMoGL2+38PJf6D9B8hXp4bYfho2PRKzYE5Gbxp5qRIEGt8g91l1b3KG28rZvPsFEY
CBAsI3IXwa3HRILPerAb6VkQATjcm8HV5wS+dgWYf2Mqt7puvmYfqEi5iPu6RanccX4WmV7rxP+d
JMmdtuBbWSExFawtr0bTPouBnRW1Gjqz5uw3KcQ6z0BmEt1HDlUA6J66ZOVOSe46x8Z8GMqGxFPE
ArucTtxskBSe8vmos4LB8sSdTP4krfNb9j7IkUS+KtGJdYYktwg049gCFl3wk0750xQpedfHHqeL
qTpNRvLM0uO3/O+tq0geZt+gj3kug/l18iryPNGttZN7Hwz+b8fQP1yTuClbfmOZSHciz9DHR2vw
bYDPJ5IfbWNTZxMCQWEdcxesUQu3jGNEdezTNy8BCKEadrVSebhdPPGrCHV95e4RyI4wCDeI4JSR
XXA6j0eYshT/yxo+9NOr5IOxGdS6i4ovPqrz0YgH9mJJOjYv8VQgWEF4vQ+aoTyMBOxyWjqDqGS6
r8vvwc6PgYJP0SeobkLX/Ilo9Qk83bqJavmpxsdQ2S6abyL0+sIhw4lTVNQ68bn34PXMrnep+zla
MZC14vtpxpEKdoykdZulK7W+6QAyKHeRZgXA7mOUCTELT+/R9Sk+RJDfd459Zzblh+ic96j9MWqA
+IlFp01sCedIV73/EmYHeJavmhytbR+ktME9mB3Zmjf6LuP8MWfFndfAJB2a3zOitFaND0EunywV
3YER+hLKPbY0mfAxnvyJrqRTv1kTjAqXt5ipjGnF8J13467G6bPXqB/3wNJKciz9j7L/08XYtqoW
gR6tvILM0epzDE9T9gnQeB9nRG1YkfezLUHzRc6X69E9HUPvO8mv9aCNu25m8FClIFxyJ/gFIirc
2CbPGES4uqmdw+AYESDK8mHKqfKN0HtPyvpc2uACOSDcRbUDZC0LUO03RGJ6gbiPSS5sOfrxhl0L
/TEH+Q4u36PXRB+R7l7d1DjRZiAjV9mn8kvaJKNYvK2TFmpYDByD8GUeE4MS9PUztuC11RrHihW8
MkiEN2L6QT+NOnuY5x7IOLlm/gFBy8ZSyEgRLI7DfHba/BmGZrWyIvO1sxY8WcHSMhbmSz81R+W7
x2xYcl/Ht7lo0DIHaXjwCdhbeZ6AKQhSZ3Yda510AUOhdAbtO5Qk59ISJwmDJIoK4f6Ms8oqy2FR
cL7ljUESg7a2KpDEoOp9J8V7kHV3aWR8eLH/5FhMOkvLRfm18JVmaKy2POqarJ+28plBPYvMGAi6
cF6spqzXA4rYULeIYVNr3+W8/HSb6LGWxyZjoZNJOe0SjMguKUmrYhmTMjhHV9xGe94yNLIZyqL/
pHKnr0jOhhoaPiLLl47fB9i0FwLT8mM/MtQ/f3L7npkK4uue5KPbrW8Xtx8InnsTbQ7/xd+L20/+
fuuJeBda1O//4/p/+/O3G9/u2P+4TZalZ1v05R5SX2dtb7djh2VEe/uSdZ+uxN8/pRzr4NsMQ3N4
p07VP1deRhtteUi3C+TE//zq73VQ8f79ur6xY3xwdFHDCYKN/7u4/Y3breR/3vQf18mTyTmVMhn6
FrOB6tQvF3PRM7NOlpzm0EQEcrvydpvbhdPQYgJRUqxb96WKEaL9j9//+63OYBr1HaxglXOOWP39
iYX6f694hm4c7Rsim6kvp+QS/NftOk//N1Vn1du6Fq7rX2TJDLfGYJM0TSE3VmmaGeNffx53ae+t
I63VWUzs4QEfvDBnzpRjl5DNSQgEs7vMyipBHa9aZnExU076+3QQIigMhVsMQTPFB+HYqU+cVot2
JJ9I0xv+JTpurnZIJ9mm3OrMH9NFuQJ/PlVOMznjnsgF3PStCEpgJm/LGxGpTA/9G0lobIIcIuld
8iI1COsUV/OALVqKaBhZkEPz7Dc9WU+0H5e34TjXxiV/Mc/KvNjfSA3JYGfowhEPO4hjgg7Fzn3y
h1/WL7nKAB8Gs+E78tHJvtKx99wkn9TAccQR6Q+A/t7h7cyn/XepORCMUQZFWK8a71T/0TKKOVpc
5as7hljJO12gvLGVYCDi58hVOXg5vtYvGagEEmR3KtDRRevLFa4N1BqOtGMe4E8kvajqLkZDDVMc
1dNRvyki55yfzPPCbtHYtE8GX5TQ/ySZjU/FrnqOer96Xjk5+YGP2qEE8YGJ5FaW3wGyzEjFmg97
Fo58lAwbxEX3iwXioiMrxsuM85a8R9/BOA3Q5+rgdNC4tFHT5Egu22zHPtqbJJgbRabOTlg3iDZ0
zcRRX0JsQl/m51S8CZ9nNJb70F02Wuco+/xa3Nmg83NiS5vKya/ltbnEjmBjAkC/wnQRgrNlglwb
MbJPy383rBNu25BGwgeiuuEOv5sBXtiuB0sEmCeTEYu2RyxjsTXEXCb9pGWwab3Hu3qqvW8S0+hg
HWHhPd5LnOTu8PUPkWxrl7fZkU+5nRzQP5oRcUK3V1Vc0kM7D50zkLl2Y7pnvIf4tq3iUMc9pq7g
qOfwx9zSTXZBU3+EL+ZWi+xAPydHfav/lF/8OzHX2jfM+76SG45j4Y8w+P2bipdhaodnWvg2onL2
OgDKxgL2fI9xt9tJ+BG6v+K5fIOhfOZUrCZb3woe9o8ko25yDz++rZt5Ns+IQK866TCVtmG0s7AD
k21ZO1NEAt1h+DRtczsAK4veVeRVt+Y3u/eC44uZq7j36ukUPb9r+AKg3efsDex7KZnbK05J2+iz
U6E6FdpwNUzs553ZQUIxkJ4fdO1vCGI9/SrPz8m4FZxfkPjtV02Rv3LTE+1v3l1yhttL6sIvlPYU
zUlpWXiXOQ7yj1ZxC9YSXVjw/pODftdIciT8Rpfy9PD6Q43Bh71ssht4kHEP7qwJln0yM1LVMXdh
WST+trr1FJPuCAz/z3cpaPjRDs/cESvY8nmoWAF+o8AtY3ij3bK4zY3XTU9N0ICksZnLDi1KUMWT
C5v2tTuQocjWqxpQZ6HW4yzfTLbvY3qY/dYdfVmzk6fh2J76a6+whTxO5nFWmeOvNJy2tJj8X3Xb
biCy5hZ+ZS7Q5r+Z8ps5geXk5KgrRqp9+wZHt0Fa7IWaD+d3iUxwyqUUjtm7D8xej8ITlj2CDcqc
qt26nFeQzHbcC6ig7dbB7H63Ej+ebggQArYrT3UJK3BrUOPYRQCUdto3qnOzk22XC/5cIaBYVvJm
brbJU3yObCqSTnWc7ehOkQQa9BvaXzYid/fEy3YrV31HnlNdCJgYuSqoTfqzFwhetvGFQgTQnuMC
12bvV7qPv0XxdK/qs3wZ/pVg/h6nVvAHZ2k2euzodFBhNz9VltN8dk/JMwqKAFZDlHPv4NgRf5Ne
iXQpZTWjlwTUJxdXqiWHhVzrwbzA+HMs9XP80ZCR7Y8NvlR0lu07HpOLY/5LxFOq2F/IAgLJVV3h
CWZCdgvd+Q2+mZnwndUiqdziOUclip7TCbJa5bAmil/IdgLSFg7+Ir9oXyyyh5Y8W1jiAWk6Mlmq
gFHxop3GbLrF78NlCkbjxOgs+8apnIyO2pfpGgvEAEcuoeH6iJfz+sx0bJjU8aM6SjyizknfM0iI
WoCMHTWvHasQSxFc6ZcDayTxxPJZ2XTBcJPAsmOLfuiRPn5OqddIfoxlB46PsNcDAPIzj376xc7H
TtcT46p8cVhyBEIC3WOmxOaAJ2N1x0uWdmrkMQZNEF0SDnp//noQqSK9XbuUf9ignfXZU6qpPovd
Ys8bIG/ij4LTMBPlGPvjRl3nXo0G3fBaBGO4PvaEEC+Vnylc5i/3jlPwM7rk14UV9cwlir/tlRte
b/rI1jOH2wQYd2NvUwTwtp0P/Wd56jej/d//0bSFAWtL+8jzu9ssYodp457oZU9ItzvhpTxXt+oW
wQ8EozTZjESJgGblYHw760H+LQ7g/38X9aQR7AapzxUgn4/mNgF4Vzlwj6FsALURIK3wGIpfTga2
kTda3xIm11j/oCN4Yp5zvIW7xoaF5UUbplX6Y/7TO1+DkAbbf+8zhTrWShNwQPmcpNzgbBcX6Quj
X5VRkb7kXySH2c5z69soHAwmQupzKBum197yF+2U7LYqB5GPvj24uh0fd3oTuEhi4cgLbNV4SiOv
FyM7vCzb5FcbdCftalQ6n2oEo0fxNX6x6HkyB56yFxLvr/5NvLFQf2NXYFffKfvmnrqNw+bJnoER
B8ZsX4BpFsDjth/th099V29ZBu/RZ3gX9hj97SNfcCkAmA6UJhvUUHdu4FES6p3lz2iPJiIgEPTF
De9vY3LZnKDr+5hC5a9n6Bg2BbpGttG7e+LhdDfMrxlC5+GtD1HhyABT576s0xTaBVUju96bq1+G
x+642rnYAPzyTxwOFva6iLHpAjN1Wfnoz+4RG3dIGgSJYgXh0FLd0TIj4FmlU4vNoziDMNurnF8C
wPXc1cPD2Dsy8hvFxhiuhgkc9op1DNAytEzFbcSj1dOtpu5TlBmfMXh3fgNTd4TN3hUDBB0PwtWy
7Efro6PRwwn2wX13CuKf9nBvTzESP+d6Y3hB6FPNckMfBpbDLH9W3ARZWW+6zKdwOkXNV47L1ncj
vLR55Mw/CtmkrFhHAcVmEXiNIyQdoLCzNABdbQoPM6CleqJt+c1dmZ94K6LnipTqpjc+c5PJMWxr
t0esIFxe1Dr3xC1mChxXlKnoZVPi1MID8o8q1rGBUH7LL+3D6ZFTIU1EId1cJfzDI2io8Q6lwGEB
AeSeiTNyvzyl7qJulC/2Ns4TAmkJCApbG8t/4MkVF5zTUIshXGluOPU1M4WxLYEqC+/EzhNjhLQb
fhunueEXiZlhzcbhEoISUNcjm8czIlXac4O1Fvu2tkMRLRq97wXZJtoxOBzbXebCzRk7lDoAMd6g
cRFZZ57OGnP78gIft3PaK5CC2ld/1V8BFr+j/04gdggjPuoT69x4y7x+CxF73FIxkXHp5noWm+qK
XTxL+FtDAus9isRtj71QkLVUoO2ZEnTk6g/2CqcCsM0uxoqHzoLULOLCxDsyZrb0IqgEobdZbmVW
qzzvZvVESWXJsQPwhecwfYpmh2bF3XgPVTh1T/PoM3zjDxzD/8aDvQ+hmCHzVpQRGgfk6ltGOz8J
JB573F/rK6EL5Udx2jYqjiEMnIO0L3gAlv+Qva4II5/1DO+LxhNn74s6bbTooCFI6ujHx04EVuLh
Xldl53mPqxMMTcvvAXTl+On8CuohTbyidO+J6CD9IBIWyR6QVfgoNuf08o7EzfDUnh836EqT7IvV
M1i9JguGzKWoIt66ZCP0EFJADhOkbRUd7sf1IbyG84eZODBW2Vzy1C7uvWgTEb71VJgJwWMMnRwZ
yeEZTVywpz6WjgQYjyAaTgSoaGUFFXNeO1FoNMBxbxcw1kHqgplvjuE6ekyl6pZfheyFps4OUJE5
bbWvjpNgOuf+A39lsC0kYdgq1K60GetNW1z0eDfXGGq+5ClOqKRwDvoiNN3sCjEkG+5oX1Lg+Fpt
A8Qciw8/h+0onQhnOB/7GqkTZ/o14Q66GFyOADweEKdBR/oZRs959QKflB3JrzVswRyx9lSG5kST
NsIV3GBvc1CUUDBhzXYZkozFvoncAuTJ8I88YWKfvVILwSeSUiNUOHp0CtaMGsVvt0xdsUZzAzyk
9xAOQF1m1esMFx7AaZ1+G+uEe3NpBbRj4K9r33X8nG7RR5B8EOx1eng8gL+4BeeI5tLpeVyixs/j
A+XoElbwdMhwhsRdDPvR5yLDCJaERMChVxwdYkT+S3O81Ii1eQDLF9FgYqOtnWWcy012LjC3H9wc
HgzejNk+Zh9UP03j3Ip+I+44siUZK9Ov6a5S2/qqMZAil/nlVJI151deUVXeY9iIZ83TaX4d1Iiz
nCAWGBuV7wfIc5RYXCrBE5AcuE7s1HmgJhtQGLlw0/y+8GNrA8CnfGslr4h/QvSXfzmSkOAGrDG/
cNHsOdg0KPUuohbCUUTAxF635JcZKP8LxwPnk92fWDfmDuR545/ArxK/NtTDfeKO/lpsqF85jd08
RZ/ZZ3+419vKvtc/ymZ++17IxLBFc/qfWmUHt4F+k+8nbEyPIw/hzSCmYYq+Uhbo7PZMLrtJjsUl
raH2ortrD6R3n8I1jdz5qjNIn4o7nmbdS78JuwxH4RgzDi81dDEXlmBzM7ft1/jGXlq6zQXEFC12
KoZt0I2kRnST6CITpfKxPBXHbMcN2f0VFR6KB0E7+evBS9X9KxV8thsyvWxXnsp6Mz3PPwOQ65ZC
O/xvcYOCCVgmgqK48YruDo5SqL2w8i2ZuofpzUC7mJloDNzoH65fAQFWt4l5yOjnnmO3mY7rQTJf
WVu8E5l70NzYxqrLELDgsP884dwKI45Sw5XFy4rMfXrl1AvY02f2IFsmfJo2sYMO0byVDnG6zrLH
LwYcP5ihIN9reEboYueWrYms0/wTb9KF5c67FCQN5x4TpR/EhYvf5FJcjH0VGB7hnX78u55oPKXf
orccLJ9jrwJ0ua3rTX4Kh1OZfizGrpN9bmpV20FKwIX1WFFCICxeG6bDTSGgst7Sd3JyAwyrrW3k
XwpMwhdM3uIbZvRwkT0iHTZI1OfYMymrzmemVn8iU5XeCC9hZH8ooguHWPFP4pYnbgTtiVpJZptU
noDEgtglomVwEhpSjvRN4SjpAEV7FKvp6OchiUtsk1pUmFWhKnzXP7raZ9WAV8JWKDsSNGnWy68x
+pEn3+bJJ2kfQXuWLt7MAYR3uIhb0gwx85Ts1OqnpPiHR/Ubb97DZmRGcxw3Kywk7b1VLj7yxBfB
r5CY5qjWDv05AjH3PD3lsS9vQwReiGZVBenDjfihU/vQzwCVu18m0DYMuAfZwSSJLWtw5GU7utln
e2hlu37BW1j4DiGRKE4BcGH0It86jzRxVCek8oJcBuQa/6351oLpML3E+/CtvU0cmCSd0HPwNDTt
+OJg135tjTdMD6TK+Zx3MFIoJ9qF71bIthFCuFidZC6HfYPByGf4b7xW1gGLJ6neUObKkuuEHSCs
GWaE/pJYrtFTtT/U4/v0yXnG29xRxyEW6j/e6n+QNMCcs1lFnir8qzuaqk52z68vlaNEB2RsMNFC
psEZKqCJe4T/+cuy2oC4oMzYE8dSHeh+H50dQwxGSsVdyTC/yj6wnonN94VHhklf1B2oYcofqJL7
PEgxe4qeHtN2kP0HYEQ6ussBqIgMw97neC6vxALFXX4ELwbdMGYqlKg1oSMIW/dpO6H67K/Fjt+0
DXI/d7sjqrR8V5T3AnNo3go0NLqjuFBr9tJDl3VM7sK41aE3qWccwOu3lcqA9zEbD3Go2e2LV7M/
ze0zT/0o0gAe9ojlUXewWiKB/KviIGiowaVRjfT/vjBAdr5ToSt17FAOYQkM74v/qMhYQHDWf5Dn
2ReYHE/1zTIuc7fX1zhUT854bAPu3bzAdjbjnxzlXmHPewxU/IPwX3li1n9TG7HUYN5049Y0vDZ0
2dAO5PhrfQTTz03oAwZUXBzZqk33bIR7rLpQewxx7PygTkcIX1LzIOIlW6JgCa4+dLYMNFo8zS3s
KZ87/Vv/xj9rxW2jvVnPDbpsVJyxy9Q/BmFD4vXEvO8JVuB1OWRvbyPbz1J7hGHsGicyDbP8FCcI
G7NjltyAO+dHdlTehvI1WRuLOWZXJ/xN/HaT+ulK8HCt6ZUX+yK5hPUAhGc4ReTrFHTlvZailuGR
fL4JTxxDlcumij4WmFDoSryzHG0KqjaBjIJBhnuZP2/WAblzRd3ERkojDKrtmkVzIoIOwwcd47a/
HbA4st1eydXra0FWo6dP8xejNb4Ra7GtIfiPXMY6+9j0iEvDj+EWf5O6EBdTy2WDTHy2JWMjp3sS
i/1vjm7ER6JeCTER7UnoCXX0H7/Y3eb3QgpGfgfu7rLHlaM71g8SZYoaLK0nonaIdNERs+hh2kic
0m8Q9+YviSY2JDxKM0gXZ8GW1N6eE7Aigai645uIMQBZGOh0iGIv2HGh7CEkJ4DEwhODnDSo2HkR
whP0cI7TTfXgnTc2cbXPIlO++itYsgMFj4ZqDQGo+UF0n1MXBsMMlcBcazBocU3ECDrP4DUiVwTV
4RGMSMpGSk8DqCm7sLt/ueUTUUEQp+SOYdTkYb7dBIQlICNgao1UlX4n7Q2CB0iraJdu34UrNVG2
jCCLd5SUuCwekBqM029EOeefyqHYPAI6EhUYU/Qd0oARBZiSkSJlO5Kk8OMxHZW38pR5nG0fDJuY
voXEWeTfJhWaDKNZVxC/ABt/JPcs2rI1rI7pt/mLV2Jb0UjYRZsTfhpOOeipF52k1jFx9a0Oypcq
72U2uDsMV/yN1xmYvYYpSYKHlFd2MrSAF8u7K7uWzMiQW1yVzXgtXukka48DylivMZOQ36+jA6bL
/ReGutZ13rOQKVaDBHsyj0xwKk0mhw+851b2GBD2roIQK/NI1Nd0BOzG5FkmKhK0lAIxe9Xat+IR
0GqjGUr+mr3wuxR20LdWM0/WfJ47T2OE4TR5MyUh0uoGLNY5JuJDsaT2J1iA7rzBxIVMYmKY2oCX
ssptRHFUe6M7Y+LZBt36Xw865hGuZbhkR6191u+l5etQYtA5ZodRkP99E9j6uWYhdMFnP6JN3gaz
+FgnT7JmHmzZpNaAX4BIMCtLer8ez0HF0/iEtAZXFAuYrrsc7fmVwATnXOXPRoKr51p5ZT5RJOYz
9XSeLpoidbOODffbKzfekJ2M8ajZUuYXflpAA9HcUvaoJvI5KVd1E2dHlV6gIjsqhtYZXEIH8m49
/zCow/TBn/M+a7qCn6vdk56XtoLSGHDO9b7gKCE48cAbXtlwSRL9elpg/HgBXrP2c4zxzFnIiDNe
Kg6Flp9iXIXrBvkVDHDXwEgefQ2bvLjmKVKivDM7eU19vnDu4UhUie/cdU6xscleKfvzBZdPZb1f
wxGNH8nUrdkpOflIqaWaA3e9TVKUap0lPDPulWwQt04iRx4q5zyjig2oQEEDSRJWPB1voC21z1Pv
8diVPeYWVnxW6HL1XCOPiF2BqRRq7HAXobvi2hM0d6twuKPv2AefMFYbUfinUrY/mtEGMTWunzoJ
pcrB9NZJa3q69M5c4UtKrrK2vvZ/78w7YJzJJaik1SDdbO6MOUl6UivIRnvs1Vwo9/oAEbQqmQZz
vWX4eXsO/hKZ7R3Dyt/TGV8faOTwR9x7ihwO4lRog/oEgFwVi4if8Cs8jgndWFrD621zt/LscGl5
hxjlOgRcI1an3P9Su7wcd84fcb1MgvUh4YY+uCXINnt9gOSgtoBqBK5GD1QQQOrTv+PsIUqi0OKY
cPeO0503Hq90CeCTw2RMHG6H/9Ck4gV1yjzaE4+HunBG1qyqV0M7sSo0dcuSL5R9r20HugKaaON+
yc2Cf+Mh8mLrwkiQgwsazYUh0rcvxl4l/zF9HiwLhPfgF3ns3CG3ufp4u6MeNJdI3uDL2yzeUlww
ReOXxAUYKNGvO65LGa7KpqidJfQRjyUqlF70fE/xRMgoJlyZ87x5COpZAMrpPYwzeh+56OI1zv1M
TCXiQYgHBx4Dv4sl3DoXAaZQfsZtmOQU6CsV91VNzyW1HW7Tr9bi424zylwFv8djkExMjO2FkgKO
SsYxBjGp3PiDWDxM1oF+HfODRwkLJSyCRgp4J3ruMeK7yS4VWOo0ASGlrKvPIO3jqrjs5UBjg2WR
1U4/7Jlk/Xl4pkEatc66FvFdfMH7jKpHDR+5IWwBpRPQYjMpZvtR6SrxJ36AXB3rWIs9Isd5QIjY
EyHGFBI+NNvnxXLZTqzhMvYfKTAxFFch6xXqEUibKCPmYHfyseflFx/fukpEojWwFA/EWCZ5keaL
2hvPmMscwxfWntFd+ZLbXRFctQOGg7g8lDbGaLeCK43MW9pc68Bi6gdEBzXmBEg4k3f7N/x24VHB
KaE5kn02N/jy/40wgG04X2AqGZ+sdMmFUUWd8I9/nbdg3bizhwARZF2LjI+GiGWBSTJdJ6c9q6/U
8BgNTGOrbCPJLrMQTIGBN6XgMWBlt4kLn0fHQNG1VnDwWfwcwCcDyw7E163mrYlUCW0bQzRg4k5W
7hhTlClYyv8tyM6ua9unJvfD/fFcmZYhfTt1rU9O+d76ai4h90TixGRMdgwsaR6XxP2vgCADcBE0
Ny+kmI/E1Jqbgo9M1F1b3JZlz9uvk2CklOngLW7O2PeAOAlUqpxkZTadC7n0ZgtnQUpq9jA+UIJq
nIDd02k66v1ggZ4T/Z3FaO3jb1CqxfM6XwVsgmGSIyKID/yd7IFJRoJLDqyStVXTS2bh23kQ59Br
hDcRjOffsjNVXx/XkcammZ2MKh9ekm1AaKF0QOHcmjlWbhMtgJILg24dcJRH6EhZjvYakzuwlwPv
osMIesqFyoiG66hcgPQ3L9TZQHKgPSPBIJRKKkQXIw8DlsG6flQH2RIBpVrgd+eVtTWgnujyqJtm
3zYkFS48dpbk9BS+MqKifATZlVK5l11WQMUeAj+z2+ga/AdUZ77Wea1ceJYUWhHja2l7Nvg3Uahf
aUG5z8oaOh/AJZVcdqCSMilwrsJax+3xMHfsw7JssfuT4jdPBvh+eMXoPNEjHzeaGhRIga3akm6l
7piG3MUYBSTQAoE6CxRjD5KSO+luk26t+KmPAID7kcji8fo0gErBSgORaabbavoUvkGssI2pv81O
sDaz+Qz5rmNMCW+sd6O91J0LBnGdSQMqPA7MVY0g5WjhbM7wLHsleqKzFzX7Md4/SriB79gkr10v
SgmxFyfECE7e7tirZEpO/XrQsBYz0VE/KSNYtGmCutkwMXkUTFkQ/5SkyiR4PLECNWp9BFmGzRIp
oxuHkVlhSb828SZzz4/Y2teYI952F+GLr814y0tF8YvOLdQYgzuc5KXIab8TMgTqnOKx3gW/idrw
+qXu1gO7a1BiOg/YGsk6C7NkZ133AtjPDyoivL3Ruaw8XpmOE+d2znHqVDKzkab/Y91A1jM7p5K2
ZScBoLwkcId9ps2gXViWgNPD7rVho+/8etzJvNSCjaLX9d9MeHogoXJh6fYJmx1KSV6cPs/cEGAH
VgXEz6VxdTGQegxjgPdB7GeLWAbsdTbRtBEevkjpHC1FvMVoxCCtPe7VZUMhh+EWyktIxMXG8rcZ
sVjrc/7BnGFJcWXsRMu4Pmx+icnMZsTOwSOKMAfMtzw0dp4C0IrucD7ya2yX3SeAEDYozjtB2/Lr
A3LXtk68jAc4mLXCqaQT29iQHFsTnDGxuRuJDmEDb8a7cvZRLONLxpDgjNUizuSoZzo4mkXZfm0y
8Fj5qyKCmANmHNsVDjsoOemMXq36irk2/cw13uOlCEGygC0kXzr4HQCE04zqMGxUwPaOOGxZM9TT
cuXzGUwALRkiMe7e+GaTP1MbJVknX12Pb5AnlD9BFuWOtsIM+g7U3xakBcVkDmfo4KR8AioVvSCZ
vjlbBXBSDKWRU2bz0CxEaKIGq0ml6WcGc/1aaEu6RaOGyn2OYhjya0u3G9pGBiWMAv2MFP0C4xym
UG/sVsUHdLJHt1iV6x+rhn2tq5dklbbHo13ZWQ1Os+KqeV8ifg9h7Z6uavjFqoufIZCPWy5E8Cmm
0S1Aakn0tvSEFln9UDTGXTSEUWFPMvICKPqKziiyic8WhbNWlyasgrNTvWr1S6tqfzepN4Tycwd3
GQNixUpo7KE2jvFLszId85XzaK7kSQMaZAsdclp5kahtJJsYquRgeClxTRSZ2IsCmkZKx8J/3JCu
88qz1Ne//PvzcGVhhtAx/77VZjA0Laiafz8rVvbmTOUG0dphh04xzM6V4zmtbE8T2mey8j+z//2A
ngFAzL+v+5UzOqzsUeTJ8dZbKadRFv/PB6ULNA3eabcyUMWVivq/vwCJ+9tc+aroWNIEWj8gnAad
9f++/vts7Jh+K//18UfU/SPF/n2a/1FlhZU1W0KfFVYerbAyaueVW1saK802Ae/v9iv39u9qzZWP
2/5Rc/8+/fvmf3+4/jXITki7//fNGrLvuLJ++5X/C3kcyYL1Iv4+pOuTyf4u5+/Tv29qEIqtlVk8
rxzjqIBtjBLksKvXgf37gHYWJsj///f+fvD3PRlCs5LqSaAY0wEZS8kv0bgG6tIgkJKSyMWRwA7Q
vLai3NmI9Rpwr6EXRGiNiKOmObIOytw6DKmJ5kFuIPcv1LeJyswCWEwz1/J2SmWgnP/hc96S+YVf
kZblRATNrgqt3ptWxTNlAdOWUkJLDfxI4WlHp1IAKKMgtynVK5Eu7qh5ImZISN7BbMKs4dGIjN1j
WK2rp3PdcyCPouYMJTpCiv4gJcqf2nllE5poakCnXzbWbH4V3bXVKAhqLaReDDawwspsMSkmPzKb
NNDkmkYIRRK11S8PGV1v8VEFigrwtZmg18+EJw8wh4HWomyETa1OSkB9rnqgK5fjxqhypKGb8dyB
q6ypWplZHh7rYsDtYIvonEITrm3ccEZMuEDvJra0cdPlE3WoWvUsyH1eMTPS0cPvSnQokQkHsGcc
MjSmycibn3kQOKAjwiCdaltU00xPhYxuPYcQ3EMDKbYudqWUrFCgK7Pkdefjq82gIigwjdRHsfnw
6wlESCGRYSD9/lqJ/RY8faJPNGhT8ufKMJKthOL/VFFlxoqIQmIW0iYa7mPFoLXNpFJ5fVUscody
Va8WLZ1IanbHAkbbfIcfiD+vMYL4V2xUjd+bB16w8RBHjoEsWpBXmK9SAdKkbNXCFji8coLHuKQB
86f+DY+fBImUIVkmMG1pBKVpQAOlka/ymnVBhdialBCBesGgNUAeWVjrTqwaNDYCMUY8b+CKUZ0A
FCiYh6FHS1jk7DKGeFfO0UJgD9izjrMPoycaFbUvK7U0hFQ54AoNommNSJ+kkxmCYx62goygeTzO
biOW5d5SRogSYgucTUM5WFrDe6kKvWgq8yN0sKmaUFVsR+VYyvVlmQYQUjR6oaAse2y33htZAUow
CkE9JFhZTyjHY8YgR9FlQjhR0a03tMLGRfOsSTH3xVwikVX126HW7CysUfcT2qNhaNMma/o7asOS
P00NWBUWr9MIxmWQEs695JG4eWQm6yQiz0kM1FVq46esl8leJrhtqar+NALhXFQofq8TjwhjWaI2
YgBmKLoS83VxHxuStsW8HSGtRwFSCZFgKR0+skSgC7T0mZ9KnL8P9ceIjGkztRD7oH08KWMm75Rs
2UUVwvzjI/zUFFS5hGw6dtiFBI+XojH8UZWsQ1s3B/g0/R7eCgZ20j/l0UGgqSmccQTQawCQ1Gt7
TZNSxARGmeXq9YXU7MTluUfrjJpzK+9KwBHQ/LbmiD7wKD9IkuoUgfRc73YwpAZHDLUfsaiKoKj0
IJRyToK2u01teZ/01e4E3ZhFyZ/WmQ5T1xI9TcjlgxE/vswMBWI5iT0zhvI2QVFppC6Yib9VayMo
0mZKaijNq/5zaYH1aBHmxq6A/kCPhcASQvaeyIpX0CIwEKOBAdtoxhb9EuDZMlZvcmTsinrkYDHC
h5sNMRLFUYcCg7BsJ6V8XNQ43qS1tmeKFF8o/R1NpOrkvppvUkEeN0Bz0yc6ayhnPQ1x+6F280Y1
e2G/JMA0hJUgWc9L5KMOfXtg8bJVROWAjBxHdw36O4ot1E+UX20iv4FxNVETICqSpMfTTH93ilIS
oURbTpqqvLVIIVH5WJJtmyjEhBWFqPbRkxNCwtLrDLxZO87bSkJrtorpImMCHUoYkCjQdMQG1Tz4
r7sHth9BElqx80BPYrcQyKDDdBiSWrkMTfoS4rDksxlnWzm96VEl4pxSH7AhUfYy/SwdZ5GX/jHS
1AGK1bV4+E7GfX5YPyj7Iq8yJf8ecWEDUY9vlRtBOd1W5l1AwOlg1dURleg8SCEdwx4QP/MVIiGG
9LPMGsG/uk4OmRS/lvpInkcn45FLR0lY2DbNcfIFJGI8qahfmaVO3Qj1US960vNxIm62NESTcSxx
+ki7qkLr5Yume1BKf9M5PKSdjINgXOTIrRF2VlPSH3Ky3Tyj7dKoq/BKJun7IRxfemQOtxEMHRoP
a4kE7nDUpskxQQFPNYp/nSHBD5C+Q0jqkEAnNO6VJPM0XX7r0Rf3YlWbg2msdb8wxm2jPThqVVn3
tYn0yGhVvxDzV2lESS3qHhfBiGiKKePiFWbhWojBQHy0+gNK4cS2bC2DOsr+JMrDQa6L8zQtH+ju
n9qio0aQzcpmEceDmtRR0CcxYkP6dFWpGp5Sw2HwkICVC2TP+8hwDR3ld1RZgbgICsxoOdzK85iT
WiCD2WsQkjqdokKDD98L9J8TbgkHYUQDHUsXz1iQm1IJ6Jsab3kNsiQK6lRQUqH8Qa3Qy1PNI35X
P0MR7jOT/blUJUrlhrlNiNA3+I8lth4PB+FhPUvQkKOytWiZmCUAbuxIunRTj93N0iW2doGqoqST
bC2R+Z3gQQTXcwAqo1OnauVoq4uUNLPS0Lb95D0sP5tJDqURqAlq/CjY99TmzIY1I0pDoBqIey4p
1jduPWflP4j79sBYfNbLe4N2qRMlSMSXI/evw3hZFis5PuKTqRVgG4aPhzoDZn2QDcj7x5LiLtXO
h1ZAAjqOfyJNJzCP2v41Fp6xKaOKYHWNH6bjT/LAwwY1Jxy3EhRDEb44RtH4HXVGGAhbRas3TU3r
Vu5nygBLtW0KQvoM5cu4LdSLlnXfUj8iiku40ZgUwVtzeU9CgBgoX0X148Eyvhtd56nRgluPNNJu
Rgi2EZbsSZqPDyWJD0NNC9VMFX+S0P+fDJIc0vC+0kh4s1jB1abCNjw2PtrE2k7y8MGB86ybcmYj
Wp2ZdTCxTr06XK1DrBwntQWrnnKtMYnVdbaSapuCg0PtnJuUIfhqFOhXqz6IaQr8Z73x2uagJfJy
MpKhOSJMQFn/QcBChcCMx86T5vqkSL1+yFAE0maIOFmMc/OUIsWFeP+XiYb7oQ0H0EEpnq+6Rsl1
1lB4mMRqMxku4knkSBrCtALaQw/pTdGz0zJM+lHK21do65yT5v9j70y2G1eyLPsrtXJceAuAGbpB
TtiTItW7JPcJluSS0PcwdF+fG3CPpxdvZVRWzHNCB0g6KZKAwezec/ZBvRljSIe6C2VxpLg35t5t
QoTRFaAIVE0mfKoR8pSv92Q5GXdUzNoUNm7UVhmYgPySyyamAk7yQm+DRkqD5hR3XfXUIFvclfTX
oTvc23ZN+UKW/GQAmVkJ0qWvjJzSMLQtzHvFQxsrlsOgtTc4uo6RMs0lUBNoc3RQZGzPk28qZ07T
PbI0LfcNNmzkwOxmbtpuiWD4MRLGvQllfdVjMqZoafyoZXVDGICHAmpq1/PJQ9rilsUjX65ly1mT
y5RUy3a5PYw72dYWfmymERojUwqUsCeLhcml/EF0SLMlLuAjq2G3D3oPa7YnZSWqDo7HSVqaAcMY
0SmJT7s27ZVx9LvMJXOAnBibYTLvcVoIF6+s3zwKPXUvVUdltzCLA9wubAgIPnMDivDgT9e63gGJ
Bw5xYD0t+mmeFSBdTwICWeSEnBFBGAvqk5HUyR2Mt3gfKprryWyLLAp4qBPkxrPuJ3sj62yqZpG/
9qzhaPfYj1xHpUCf+viUph0hbUlCTcoHomZMgunJ3iWdDev3GDy5VofelHQyhG7GS/CSEvO8jpnU
b2xngtrrUU6p+pxrnqn716OTzH4B2ie+lX7TdeoitjSM2xKIPJVqan4yyKbt0Lg45QUsCOkE0IpZ
2pT+lB8Ia7zCx/hRjU50Is4ronLS/FB2eZw0WOVZm/a7qTBOPkjplec0+ammjJYHfFjdDW5a+PrQ
xhif9YmFoTXzdF0dGdmINkOLdYt4t+ZF06KRSy/BhHEZ18d6RI7OKoKSU4Tqv52IesD/0rTXGgEB
F1ePb0zZa48sdwXXzp9TDcUN8m1ngw+1XHqNSrsvciK8chYKjqKrSdrzPk5buui5c81iCGai+Nkn
oY2uOSKAQGY5bYcJ/Vb70vnDE2UHi+WTyyhnNTC06woDhVeefSV6GhLpceZgnZyyZmypwlNDp1+r
dX+fEKyMJ5KfE0vzXpuyfNX21rwK1TuW5QLhJCnKSjF1zlOUoYbAfWL02dHJWnEr++7YUR7pAjJm
yNdB2u5V1TXHJ8NpLECeWjpjp9sy3QYEb+IsuHKN6GWIuKzqIWcjRwsnNFNY7ENDvqthfTfIXhuD
YXS0ie4pA+nyhPp7IXqxbcf6h95bNU3FiFMUiKIVTi9GpH8LY1qFU0db3vV6H/k/rX5/JIZAy6sf
YQTATgwBTUq05k2J/D+s6H6EYceyK0uuh0g8aE7f7XVvdOh7TCv3rQ+QXwPdQ6qhkW/RCsJc6vAu
ncanicSA9eBRAFZFdp03zTcS6A5aGgQPqfXcdN3PISamAiAPUWqUOaArRgB+qd0SrnZqhgx3CAoS
oxjQK7gnEsouYX0Whv6jnkAyZMK7cqANkHNqwzeLu/vGy7q7RO8/RI+NxLVwhXSRZ60aJ0kerCh9
sfunsiis90k+5FFylw11dVT5RBsISiJNZzpBjUe5NZGXgQsSmMD2s6u87tB69PLg1nRc6YlZgqCU
UFlE0Qi/5VUjx5YpQr/tRrxnGhq+rZE8M2B1OxX7KCVzxveyi35GRfpeOkFFVbe6rQ1fnXO0lB1X
VWdy371Ghx84o0Gidnp6Va4xXOtK23oZXxLcimJfCR8dwLZOI/PWqIF4Jxlrmr7dgeMz18ogM6oL
xNEMBBP+8DJlRUctwaF1UU6HAbrGehhHbAcKcERkH2GbU3OZjYl9TRFjbEsK4ops7H5iMmWWN3h8
aV1UnLthJV9yz/sQmVbsYtW85Ta/uBn55X6c7BuRGlSkY/JXNGZFDmu70sVKI0HxKZUTTl0jGB8k
JBAP3xa/OqePDDcNrO61nZAEOnRASwWn50pLRv+688r3iDZl22aflg9iXtl4UGsEzIw0BEO9ahly
InBxI3FA9JEjmnGQ2enS1G+5gQvKd3djUxXHWsJRxzlP/bsLn1XTvAzdNN2k1q2X4TROlJbuYX7k
aBeBKmlkGvCbT0QrKH7H5q5NAMCGffM7CPl/QW//A+gN3ohNJvS/Br1df7zVr03y+lfQ2+//9Bv0
5ll/CENKaQHVsnVLzq/3m/UGi+UP3XIsW5CF7Ah3jpf+B+tN/KHrwnR1W3i2dKXgod+sN6n/O2w3
w3T+OdTagh9n6ZYhhecQMGzxp/0z2y0VStNHP+zOeSfbgSV45deXnGvzyQcoe1q2vm7+/fug72cn
b67G4BnnVf/lS9cSvwJRC6qWIFKzeLe8V1HZQFuX/9RJgeLaieRYZsfaT+98YjGvUm9Sa5It9sTK
rZK2rx/D/qlwaX/lU+9sO+axXPeM75lmHnktHIFWSrk+R44FG9RBx8jCkGYfKTQ0S1eDhdAcSgdX
iRDrJIvJfe+Vj74bvpTU9FY17vhWE99aBZOnqdStVWIUq8kyWjMMjSefYNA07p6gq8E7qO0L/DaD
BmpsncreOcK4poII2xl/DeGkNZI8fQz0TZA9OZ792vf4zaSPSlHZ+bocyV9hdqLjL9W+ZzYoo6z1
DCBMpL4o8c50H3gJ12reZ6WEmaBTp4OsBwX9TzqRSYHrw2cOd6MXPqKtCNWfPc2gormFbqAFYaof
uwrR46xKKfMnk4prY1vqKLXukzFOUozJHxI9hmWvPEQiSQqjEsOCi1elFOlTwA+1dVykgD70VdG7
hyFHJW0cWKKWFmmCeZ9f5x1keW8YtjkBGvt8fPdB3e46lwuDjCWuXWxCjuU+eQFdZhDKiHHqx9y2
39vAoxGr6+1ljGi19QUN8LAKgQXumMQgPBLecxcbD5NdWDgJmOg72d1UuuidKtIiNExTeQARuVYd
TobaoYjUNcchgRoQi6MATLISnvjZRfDy+oHjIDLoWnkYevy+pClmP+k9/aAi15mQ6kyrlNNH2IBw
L5HOS7mBxa5x7df6uUkHdxNL5tpJ6U2ztSuh2kswMQs877WzDT58GSLgHyEalBAFDP1n0XWgd61X
zQmbXapnCGrt2daXVGe3Q0ksOSFXTNvzOVmOX68ob8g1sDe5G2sc0vggIlveTANL38xSV47IMo4P
Qb2zJ3aZhFuo9MVTXjjlgV5TtVMddZ8y1Y52JrZgnbeyqqi/Tdb9MBruKoAPZaahxOozcgoMNMUJ
7VjbTt9wtCEmVIVf0ZHWUTqQAkCM7bgyUo3EuBjqskRNblTOW1pnb2GFvk0Cre+kcx+36YeuayNz
ViYrxA7Y1kjrUb7mDrN+p4FgSJ3z7PXEkI7Te9yxKBbtnewEuou42BB76t4ZSb8yg/RHEmLmNoa3
Ke2+g0mrD1ZCvmDZ5q9uCQKoYS6tCfHNLRE+q57fSjMrCwvHlea9DUb5MI+vcCMkKI2a4Oguv3gV
OdgtFjbXx2ei9RIc+OCXV60ffdoJ6mKmMJMXxPtCoVGJUARott0Sl0LWab+VSjyaeflYJ7l/0Gjc
JK7IT79uCIxYZfI5mvnwMVMeMhbuklbziGugMmo1yPsN5eon29zHvhbdOtBveumZzMUgXkWeogsr
T0PBOeHEA0KC3LVwoVxigak2Uz9jzi6pTTsGAGEZoDIUARpYjUxDXlUaoVzRswX1cjW1NI7jim7p
2KSEFKX1Btf9ZKqdJXqLjm0/nuOph7kg3qegkxeRDcyVAXabZnVQFeKrdritUlZPgJgdzGIoWZzk
26gh/yFyD1epZ10Cx31zKr0/17RCCJg6wEXGN2G790XkprsgNVmGVvCdFXQMS9zoEZqtuLOnbZC4
41azqEzJiSIekVb5jV9ZKE03pV7lgMfi7xKuX1ZSpw007GN6Rm+pHQkVlSWubyBhjYsF1pg+ygwM
RKd6RKVQ3k1J9JiP8REIwkj8by1o0ydodUZ/pgVatzJaKaOm28Rsdm32qsOnZ2XXoo7uDfKAKmhS
KARrWN+T9qYkrZqpxEBmyoamjc/qxOxUREikd5vTV+q04JQWU80qIgvBRw8IAGBbhawE1p3CGR1S
I5/CdiOUFEDdsedyag0UWc6pZbOmjN8J7zr6FhKoCZ4cSSaIHQvto+q7FwYk7o27HZD9M1j797Lo
b7gYnOvARVQQMuiGMr3zdOobQXH24rHY1P1nZOKRzrP6I7QpJLeY2Ryz/Rz9UZ2aJHyM2wZ7EpPm
gtkozZP2MyY8Ya2RQtS6jjxHVvmSY1hPHBaxrRYpdKEGR3mcDoTvuZ9Ti7ApDxEKJl1wbNruEGfW
KtNoWBoe4niFb1J3NPtaWAgvRqByl1Aab/1g3tfjSKR7r45hN+bnDpdygFHfM6nnttKgEQKvq809
htpovHX9/Bs9Kw1DABovK8bCNdn4TfzZRggxYsQ53OI2JjWUE7nfiMQagPwPDmvnDy9CLJVUGnMH
E2fRJK+8hHMZxcP3tk/0vV+LVx+XpFS8duCoz9LD8mPKCJC7TdWpie5GDCVmYJy4ADlyqtaOngZb
OJSfVsoy0xUIrjuz2/iEyaxby7nnJfeVShj0KOXcRjqWBMMMzklfaedOhVfAMnH3Z3gFZTLAETMR
qGO4tAG3XrntfV8yywCkhGEU8kWWetQKOJ9WlWKxERXdtRo9OJMGFZDOgwk3a93s8iWrrIg41PzT
QzbS9HoFTYtfc6JQRhMnOHRNM26arOuvRtIU9NqpVrKGBpGYNUoEjZJhY6Qbt5plagxsQRZdRUGh
7SIiTlmMb8kIBPeWUMpADLKyBtQ2Xo7wVTAcb5uoPxAB9uq3PiqWoqEtJjAFnDSjcA4EjHsoh7Tv
ZhxH+6FxUAf16HvaVJZc7D2PD0NBjDweXHdJ9UaMDlM8F+a9ZidnTc/gN7k3Y2tSVBYZMU145B0b
87KaQ5ukNyFhz2C5D9l+bHXC7fixoCk0NQqlcqOPuBtTEXL9tsKYTlz1oRQDhoCCunEiB5GrVs7c
IyO8ppHPgVKhxJFCi/etkxWXNiTu2sjRQ9o6B9CAQ6UT2YczEkc1RIqx6KD30TsNWQRz5sj8KuuP
zhipXZ8iG3IHfzz3Ti12hBeVK0tDn2xr5nasRmvfT1xZS8yvcQwIJ+V9vR4JZc76b6frOGkburGb
VkLUITsCdbeA0VKF7a6mQrnv4vA+L+vkbGmluSsaJgzSVheOAeYg5JxPsw8h8Dk88+7daZL3Kdbf
mtp58MMhxQiL5CNR6gdJo8jAlWud6phe9Mj1fWtZ4zcNjcXBzrPhQnjjozdR1S0KqiIlgm+/e5eD
t9XaEJOvQt3UzRKnegz3XMP6rR0V0O7UT5MW0g1SA8CMot3bpfaYZW55hzko8i1IxTQ/ZF7nu8Cj
yllE4HgMLuRTQJa2cHPyWkSgzo0z7OyYdNyqcepNWkXaVTpC6Er77MbK9X5vOQvcKcyIkmZOH0xa
96gN1k1R19dJGiJ5FxIJfEpBfW456vhGwxAfZeu30XVc2JKgUxzAjhYaJ1vL6KOB6l+HxICvk5CZ
DSFgYh3POSCGHZVnPQ6gBiTVB+mFFeZ4UV0tW8rsbwSdkqOpDUwbHWQDg9OPzBYsYuGK/lkbM6SB
CbgVS1nXocOJTafjQISjOvZcNlexm+b7WO+g7I+4mrJEHB13nrY7HpVKwVSObiQG+cC/jIYaiBsq
rR21PIqFI9UVGvZ147T0n1E6Nf50N8adfxgSfJm97pwGp0XbiFrq1HbOfdqV+cajvHD040p/ylxx
GxtyPRh02bDrwCiIne1ozCUeZLCqHOILlYlLxkACTvrcFJN+SzoHAMiRBomwv6MhDVa69AksH4rH
CjL3VVZWD5ZXzsV/7FbZfUPZDa7LhI9mykj9yDNkMV6R7yMTEV+s+86uB1h7Urb2oNP/XPusLJDz
zFAx3XhGPd0xc6OWkvWkbebFTd6f6Rs2pKwxOSX9gXnCfDMRnfDr5m/3oWT5GQXMOBbVGa1QLou/
tGdfWjS9dLD3M56VZT6c7MHvT3qaYyT42u+yKDrayGDJzEbB02UjGMU8+Iz1ieXapKnmtNwQco2M
VnTmVUC2ZdQKtbZzSVF90U95XjZv6h4arFlK5bXVa1AKiuTNWFGxnwmDkNcHoE/hpp5FY8sDy00E
nVjrAnVQcghRVNaddbBwSDlD1k8YZNFZZdKPIaTMm10WuFtlNM+hBXlPziC+r5t+lmctu6Om3VUg
WneqgdCuAqh0i/JteY3lhhzIHQsQ55fG7uv+roZbZ3S4goZx+v3ivjZj/ZYX/rrTwy5fmDpBGA34
IJ15wYm5lk8va96s6Y0fA+MM0JuzIVxqB635j00fSRvu6mjYjaF203YBH0y2GmLVBsbOQP0gmRV4
nvIzvi7YdaXoDGiTVdCy4p+7DFVQtki2LMwhKlSb0OCrX260+Vuie1ZZBPImEzNGwjR2i6rNm3+a
ZWvIxGRQKSZVjJTJ2hyQU85CymWr1K0OMfTgvChG8K1I9fJkW255Kko1FQc4zMgVPf3AdQGupDCr
U0J0d7pa9s1aq07MT6aDwEc9BAVt5MqqT8uWrBN1sBy1UUZfU9bnZtlK61bilxq+d/NTfYxibRbC
DhG/D75lK3IjPnc30JkxYhz7y9EWMNcxtssH50fiwPOQq8aOgJk06xV/6RPpAuHDz4iMiw17/6VP
tDpZkiiBZrEHIdnrQb5f7pomaGoey1CqzN9g56ItXbSIi1oS4udvvWJOLDNKP/WOsK7dUbe9q1qB
gTeej8x4kSf+2pz3xxCLR+JlkGa1Kj95gcax0Myby/5ys+xOmk/DoM69/KwyluHRvBDTQZ2yiPNh
a3LgEG1MyI6fvYShTbzQl6hy+SzDvSoMIEWCRiw4tnCOCHG6EkMwNzHqjr2t7NMikXU0pznR6CXI
lHYyQ4l5b0mi/1ZqTNpTTLgU6wBuEk6UTQ1ZfJXPx/pywzn9e2u0Yf1CIPzH/vKwvtzpdQnmwZE1
8p//j74ggpFlv1VmVr/87dWmRmRIxz+GcuCzoYIFUr5syoreDdcK5ibzneRbk3pXR4zzX8/smrQ6
DfPNsrU8sRu4DlO9GRFbc0iYMfAWWvTkG7Onz5DQZcsT9UsFepOcBO6vE0ptW2Cf8HGm0kLznWPz
KlA7iZkLujzHmrf+tmsb+d6zGVV6l0Xq6uvlhWg0MltLzIjzd7t8rZ7L17/sLjf9/MDX7t+eEhaT
BYCBEd2az0XKTByGheHrWy2o7YNDwZNltsxuCtrlXPuQLehBAPMTfRfyYUtxZC6b1WheIie2SVO/
LUZ0kC5Jmyd/GZy8+fByl03KuBWCeK4JbXGnLb+mmn/Ev2xO80Dn1qykUZnM4XMMklzCuS28XJKo
EK8TxW8h7M7dlpr+zKWvPH39+ctuND9j2VpuwrL6jkJPEMg9C7tLhN5I1xj9v/b9ftTRJWv7Xx9n
/njLVs74OXSEIlImrrH+6ZA5/nyQuOIB6nadb+iUscIbqf3N4wsnENlVy+agCVQqjotWbx58l4ib
eN5adoegZgW6JCe06WvYGzQTJWLe5UZw1Wdsmvd7Q7tGFf73g3A+Jm0yeInl4YezqL/tDEz/fzm+
l802ohSa9LZL6CPPK0WY7FNjTglk79eBvhzZemtcG5Ymdn85+JfnfL1HZZQ6dPoSLdr8vqRHcD7l
AzPYSLq//8DlvzR2Sa9lsJ1y7pDTBm1COuPxfPWjU52fwnnrb7vLAyIp/jd65/985Pxo4//QkTGk
65r/r47MMX+PXvN/asj8/j//SN6RfzieFJZjeh6eBNultfK7IeO6fzDQOFLqhmvRqpkf+kdDxvjD
seiY6OhTDTm3ZP5syAjnD4cHPOJ8PNczLcf9dxo0aHrmBkyRjkGRH9//8z8swneE4fJyniVMFENz
W6j8+Xof5UHzn/9h/F9lkug9hYNG6M52kmpPsPGMjoiyG38MkxURQQQMKue6iVHl2DFLOjliCRkN
DGoyNjdikHvUZj3GzChYaS3lYtWn+ww9MpLD17bJSKpIzDcO5HEjc+Outk3J6BG9Vk4YoskN4VnQ
3r8qKIFu0kxB+MhYtPY2Tk86ptupoOlQ0SA/tsNLq8DZ65ANSyW6q7EPTpFr1pskq7jsOLScRUZ1
Ks1pTI4kY43Ev+sFXIXU1S8WcUY43UBJUJh+G82WtCAJ3KYZ/BWMcuSkrbrXah9wGPUHJ0Ku4mdA
D6iGUHMT7to31QhMyd+MlvOj0IZwNxI5GJR1SkWUwrZwoSIG/Z7lE6CjzoCN2GzrujiVsczfLdv6
HqfZGgtEyRSw/OxwJRg7ah3plSrQ77JU8jZmiKA5zpw9SghC2zSMbD4XkL0cMNJ1BrJayE8pkuet
b0GJLShk6N1rqLyPBDROZTrnLAXCkRs3OkXRfcUYMsm+erKqfFOWyUGlbQhRemivZazOdC5glEbh
bVZLbMuFfAtk2N6E0iYMJrGrQxHoD9pDFhroYxoyQgQhw3Wbq5NLbDWiVO/a86kbVOozbm880wye
WWcWm6ynySEc86eiB3bqKXbiC2J084i7J4MXTbRzP0b4rcZM2jdVepeQmuF0RowdmhzLZoIL2EC2
P2atdq+J3FhXRfJuV/gZuwmvqmdRS4s1YiMjJ7svOvBroWFM+FmRDMYEVJCPKO4aF6gHuRMIF8r0
p1946Sl2yj2pBPrK6HuKH47WHCJX+xYBrPfyWtyFIeQoxXprF41BjrqGPzrHptg8FUNhH02oYShA
jY0o+uboO4h8TXJSjaHeeo2Py0JUiouMxXVupAym98E1YmdSlamIbnFfPPRJUT4jWBgh/rlpoDZl
WkgEbVydu0DST2rTdjOFeK+RRm1cOYIwUVS+tOgpKYuHZmJN7Q/AQs2m2WmpA1tOJ5fI9kZzbSRk
+6JJoC8MjEZoCrw47S8iaK5t64fTy+FRQSnwfPQMU2ASKa2hvqI/uxlNLtvILrZZUd04iO7XQ15i
/c8wI5qOczaKZAe8n6J5lvabXs/Cc6Q3r9FkoxoYqRf0MRkD6ocZI8Qccdq6EaivpC3vNTewzml1
5/Sxe53EuOZjVgkrq9PjTed8JEEUH3uyQv0JuZchHSCWbfCmgVdKGmo93pT9JFHoOhTaSOOkPpj8
3gAqQkYaEhiEhUpOx5RBvnOSlICnDUxxwoht9IMSB0Q/4gNQ9u2Y68BXZWERxdTaOxb+fYt3jtiw
l3isrmLlwifEqU1M5888deUmUvYliEvwFUMJGyNo75SlPhI9oEFjtnh0I+LmLW0ACYrmscXQkhKj
dl9dBF+XbKFEd4SL0+ANiC85m2ZzHRjEvgTjdVt1AUosXBsZSGfHx7NeED/klLOey2IZjVHi0LXx
RRMU6YVdgtLv1MnQdbkqjQKEQKYT7dqfDY6O45APBzBDdKICG/dBDi88d8Z15yLHUmQ4KYIyyB31
t5FH4ZHQ4k1niHsqEN8tAl4wQ2VXvfacmioCHZ48axI9L4KRjhTxESpQIu80jzzzVpA8ljAJ8gas
P3qbM0bYUAB17yXsB2ubG7AHJ7Nz94iGXoPKvO6iEMlPUjy5Y0mBtrO0TZgAH++jD6Mo+juP0u5a
Tu5j1mk+jabWfaAksgowGe1FEdz6k7ofIurvgU1EilG3/cljHDcQzAANilHLIHH13M/AiHB4m+pb
2c5i3OjDbQcKgRm2ld6qtjFlun0s1ctE97KZ7Bf8DpdCT++RBd+3evUuXZLPoy5r6Za4Z59oXk5O
1Z7G4YbYz51rMDcOygHVlVZ2gCwGeMlqH1D53MUYVEr9um+i8kYZzrc8NKaLazQjbRzss6L6nusS
j4Ohnckbp3hQTK9DFZf7yQg/xFQM59j5RLsGDN075tpYYUkVx7E0tnlsqDtHpDAgpxvhx9O99BlD
zcQn8F3RwlPxeKgn4sqqJgLM3Fs3sTdaK8uBkKmnsHanmhiqBsErS/H1AB81IETN1HT9xm59uq8W
1fhUIedWaAVCfarO9LhefZnHp6RMnmxH76+90iJ/CU26VQ7lfTYgXiJGeC8lo4FN/caNAutSV/ld
b4aAgBrURwrfwCqvtZTYi/KDLoROxK3J6B+ZPto1yLu1XZ9GyrNuZs71PuqqvmuqvaWoVKXUg2IS
f3a2JSgn+F5xJfT+bRK4kuJKexJ2vVXSe+sQ4m/byrX2Tmzij8okHKciv9Us+2QEXG8jb3pPOvVG
3VOCG4ppbbT5eMWgdIoDwXU8C69odz6MsTdsNF8H9IHHaK0mAxZ+Wz3qCVMcVFSw5KmWlQZO54Hy
2MbMp8eqnJmkbXpbZlwLtbGZzW061F7jMSw9HMRkxm/auZpZ0x2Nbc0+DnVG+ywOx3WZNNSCY2Ie
BuPTHOpy75b2xWn1Q4DQfTNifSNorVwlGRfo6uBNxnhIRIAcvLSZfQnd2ceKC2kQJqCHWxcHIKV4
Y3xparLPWrQocRQkFwt3W8b86Wp09NsAhTlY105et4ThHJ3OpB2Fd8h2lHMJOj1cyUYzqHFDJtBl
+24E1nCuKI5urJRGo8UniR+LyivXRlG/D1jTdoVRfLNl9aOlAHZIGi4jgRT2tsWxUrTpQ9TSCmU0
dA1MW6WWPaOdlDsKHYhRUnBsXS7RLQ+M2eWgbU1teosa1AFGnF/XhQVpxYIkZkTyyWwNE38LWOF0
13n1U3mr+9q+cDNM5YTRbIzSkDu3dWeaFMnTAfRovZh+hj1WHJOZHqRSBWABzGfpZIzwZX7qy6Ta
lyPUtmwyvmuqbZjEoW+hZ4ffPAVzNaK896JxzYlSrX2gOpMBZ7LQCNtWnU7yGTzRAtQdlwh17Kyo
p+RqMtLqVHo15iDFFD+5otJv4uwSat5DRFf+KKK2Q7I+IoroSQ1orrKYROh2jIB/TZieBzpvHqJQ
BvqBgBycyf3OTd1dZxigL7XY3FHoIU65YBboAK5vazL0Wv8SFll5nUgdeSpxIiOz/JWVoSKIJXGZ
V35oVftB07HE5g+mg9ZkyF34p6KmIuuM2JApLxP/RuEZzio80Yx2GhajGoO88h8jGT5GPrLOsas7
XHIJFmpX1sW2LUCKun6kTvZ8Qy55e9pR6Pu9v9zJHNs4JvW96D0qXvW8Uq4SBlP+bwz8g8+rFRFm
J0sOAAX6ubk1P5xHrb6zlH5TKcqAXEVYm89b/93uf3cfpQYHtw3UguX/pnVKPHNml+t/+SrL8/zK
gHxsD4rsZ6WhPP7zPa0kI8Xqa79lDr8J3RQgwNcjf9n8+qMCW0wrZGMY2f58NU0D9BUEhYlAmMnU
r9f9//2URgBP3yoBr3EK/BgrG9T7n9/Sr0+wvFRSQl/NBFqQr4eLOscj7yQkCs/hOB4Go6otxGGJ
waF5ONeh5geK+QhYtqiNZBsc8ONfHsA8O62d+ShLJbGSRtvOVoaJQyr06NpD3qVmvdz4cU4aTELw
6Vxdmoe6v9ws93liCPEW0ZbM8njatyo9mHPjYCm6JimQuTbEptM4ZoolLq/CHeKSb+b8g4YZR2g7
1728bMh+VfmXrb/dJ6V7QFym9qPDvOUKsU5O+5D2wZgyA7RKtHZzKYqeW3EyrTmVR69Z/YY5zboQ
lm4X0X41i6CDAML7fN2Mc42tmPWGX/cVNm4IgAAYJOZq8Fy+C6ZOA6qanJdy8df9XTd4u7EwYbyi
XlROyYobvfF6+U9eaN+HRg4VEpUnMa5BRd1neURQo8cxUB+WP7icv+tl62+75jiqHTIEjujzAmKY
/4K0aQmU+LPVsGx92e1D9AUrdy6GL82fpRe0FLCX3V/3cdxBcVrtk+PtuJtOt8DBER3NmkHkVrtn
3VvtaZiumvC+3va75JyvnMvzcMpXwXHcVZtmA0GN8Dvn0KMItHa30+m53+2xy6xs3IPbkrJ4fPb8
LZhD/2HfJafsnLrrvf9Qb607it+7MyGPayjXa/w9++nUbEAbbL/Pb3ZmcEaecZvUm+fYXZ/nqI/n
3Nk8u9rOvhl/cofa8IaQnx8syhzFuwFvPnngxN5n52f/oU0pH5BhokisWBOTdGQWfMffBpyRN9/z
2hzbn/gXILMap2ndb7BU9xscQkW9Kb2HbCLvk+8CETmfrn+JqovMb/haoEE0021h/eTrGeE5T9PR
s15S5tH4MG9yr4d3CYbJPFUNWYdbHPK6tmsQvAGvGm+q6dbG0UGUxXTEt8Uk55r39i9pG2xTZur9
bb/jJzEglWJBjM9pcgD90X2S5kPNwiGtKVzrUG978tT2yVm5eBNWhN/UI36NFXRcLgogBfhYyIoa
sVbeyg22bLDryV05HYmAGUIqBKsWPd9NCM6kv8IYlhUkFuAdXtvexWXB/BNvlYmFtWc5fDB+dP6W
e61yXfbQ+TZ18tC38KTJV21OUbpz0GyGy5sN1yhC+BWKl0nuGD8StebdyVnU7A0N0ACU3UqkG/1m
4rp2wVjoRaApmW4oJAxbGzMvDgIcVO6De1MdXfcm9W+5Ym35Rz4XW3PPeGfe0Smy8E6lm6ndJ0/j
SESNuAEXV64JysJvcp9fUO50l/Ck8UlPEjYtgHOSM9a9+6YTrQF3CAvPPnzTb1OCCPpN90FjOv/B
t5ONT/49oyLSIqDAr2o77cLHbhMl6/Ht0Dzqu+3AyHqGzl1f2tmu8FEWYLKO2VoQvZC+5dkl7vGf
Jk+wC2oMpkl10e/Visicjb7yPn1imjYWv9e0vi4vIVjd6/xbWp6146fkxKn6791xAFluHhzyGo4W
I0bpE+kwcER3IVZ8v91mQoA5WVnpSXwOn4K/fFWc41cOAWVpO9054qDZxFv1QG4W6aHr+smIj277
X+ydV3LraJatp9ITQAW86ejoB5Ig6K0owxeExCPBe4/R3w/Mvqmqerh3Ah2RwaR0JJGE+c3ea63P
SRQ0wsATZ+Grnp+tKV4kf5ESxyvOVfrBr9flDF4Ux0M9gkD1ygVnXWKPDX6JeIMYJdyR65FT1szf
xo34cPjH5p1ayV0KV/A82bzHUGRtLqR4XCEsImqNQJqLlINCOvLa8GZNioI/nP6clFDum3xOCVHN
91xcnr/wjekl8auN5jUd9/4rH44/yQ3hc2KN6lITEk5+PPQ1JHECHDMgX9gE29kUuIresSTsZasK
+JWvg/wjkOJbN59cyVW5lqWFJex8b89FGQMtxiekLvkmqELezNasNvHzKE0Z9+atyF+s/IHGEfEl
WWmgVddZuabZYVDYKpf8ySDcCeUXLU2VP6CZV+LxE3nXsrhvAQamkiN1w0pqPhX31CosAQlhLc7R
QOx2fy/SDxHdUZyd5HxvXkdpUxC7JHBGujgDCPAmpeQDheuWvTgcNP4EEr43wnmyV4ynXslCbMG9
Ry1Qm5Xck9HSnHHeG2UOjOxhSrMBJua6GU/W3TxyhmVajw2j7WcwN4/17BD4F80ZHtzBujRjeOI2
YVjoyhWuNmOVWMdOtT+VM2FWxHoRUzGLdmPC6MkzTofhtJvWnsZuxtgPLiVew5E2zYNxtWdTNPlU
GHXTH40vbN7KLn2lzjTgwJoTcMQn9axPOibyVfguKdTduVWQSA4PcZnbZGmWyNxYkx+wTV71I1mB
z6EpaByFgkFiKxsuQt5Jvxne6S8dOAbU3ahiOKP63kgL3bPd47Ds5Jn3wsiJLq9cg03jaBnNjbeg
8sOaMW9tBF7vJuKAZTzw4ow+DKU991qDBZdp0V1JG8mZZg7VW8BvmoNbTez0lcES0810oVLlC7Hf
8RkMxwx2OkRtZlKueuGm1k76I9wzJndh2W44WZRx5KMukUFpJ2t0evx+Et4/1Kuw/0bELD44dCi9
CnaNC+4kbsfpz4dvVFIYdrVgTSQMdzD/ylD9fHklcQRjnu2MfP5p3KFUz4SbcSZv6t2cWXfjzPTH
eTQcDpD/2T144uD+LqdZhEwmLLS4tZiHmdhFTvQ0E6oLRgdpI9xanzPFtaGkpxzpsompnQjy5Xge
OaNcWrxX6BPzZMfGnssB4Ryng2Qnh6VktJ4+8lx8fHLlMV0YczJkNsWO+cs8cpasM3f9yExcLcc5
MNtzwt9jPnDejDvbsF3OH/Y7MEkLBgXFEY/CXrhJG04S/72Fr/38wUHQr1M6KNx2JhKOOE/5/Hws
Ln6m0JZeLLfqNrfpzaKcPjO9aPpCy17jV/nKacx2TM/u1diTC08QBmOUY4UMWRwrY8/sp525y0hN
9qDs+elW5vzNZc8WhhWvODpMZSSaEuKJ3YNrhouFPSm/yVBJnXXJKFq9f/DLrFESLmkr2TJUenhM
VsGOE8/gE78yDEob7jz6JTs+GWPAO5O7tidmZKbc+TRIqJlDObLwhOxKWPJSxv2jrHYBE+qdByqe
A8FjC++Fyz5ZD55NDIrABZ3bnBfibSF2f6batmKeXNe2umCU5GKl58MbMByOcFIuFIga02/100UK
IZzLLP7hbTH58xJsxcdVU65y91Q9uK1dw+GswBdmyh7wxJP+x7i6J68vWLOKEnb85gCLzbxOV6lq
x5Ijc6HvFISzBYk1h57FgroEdfJDLd5ktedd8PqgyBz7K/UDn8Jrc5uCGRhTizs6l5mmdScOQbYL
TuGAUNVpSPCBSkhsYArWej3V9Lnqa5SdMmdyhhUjMfDgNXvhQtgI9DoOsQZMxKp2FD9aaiV+VfFz
ZbNUW30b+8FqJJYxWdfGkqZWIQIGO5VEo+kvOe2DWCamVZpr+0/zyiYdowrIORwaHA0Z2MC86w+e
cTsNxXsKPRJm7H1igYlUA9CfI6ATiDhHBF3Xa8Mdd9PBl9LnEm0ZdNe3OKGyuGTZlNtMq2a7JexH
2ukoFY05tq9Z9+g3iAutYCoC5GBGww+m044/0wUkbWK1KZnV+sJ2l5m1z7NXba9bG8LuYxoikuMi
h0sPVm+r7XQZmNk+JxecV7p5lQRclwDx5TCcWJmji5TRW3O5siJWAVCJgBYY/Fm5cn4u3l4jdJOQ
hOSbvrbwytRq3EJ2lFzAnq1wnwIeOhasaaYLbFcwjrDWf3DNTvbzGV8byaq3Ft2JHI7qox3mgDNr
bSaJTqwti3ckjYjZl5zoplmF6rJXl8yB5A755qHmy3NvHiSsTd2stRa6YjuOwyBXlxfhVoJDUO3s
nfGKK6AntY+adr9srH3CcshbBPleRXtsR06GIJhRgGGFYAoKYPKapiA7DFYr/VwkmNRRUHqIL127
5Q2z4+DacnyyrtjvML2ydpvJ9O9fUIVSd2SRzoxRNSvpAF+YtUHMOoWFcMcENVf2/UD24iLZVY++
+gEFqQtnunuEIpDgo23kF+leLLgpDceFK4TDoNzi0TRZGjMgk4VJDJhLlT0WcVNQkSZgbWV8WSVS
bdX/KGQQK58ewE62MoF1jUNAfq+Rwy96bFGBN1/GcsuhMNfJHTZTb2xUbQGA3W9mfj0HuxiTPHQM
zoLN2tLWuLhWLGxLmwuwRr6dBDuRBYmyrz5qbncYtOacVWt90Ve0LGJSI4lRnuUHMpQf3HIZri4m
K+KHRP72lBXO/UibgYWcRXbkmsoXSuU36k0D9XjCv6kOPeofpilja6U2gXDCnsGEk+urTh3ts3Dh
CatYmif7bk/xkWZndRaD+ZhAmZ0VGzotdE/8pUgBkaVLIiABnoktjnKbbJ3S1mmJdZRr9fUgzJoO
/lVf0qg9oFkVPyZpv7XouZWTWdv8MS1/dioE0q2XqG1DvuGfgD2kzWtHp1sjfPidkEKSEntlLxQA
fDcDO+/XrJtphyFdEmSqMvID4ezfew23B3LyhdiQOvpNMsVs+Gi0uZQ7IRGB/AvdI9Dj6VLEt9ec
a/+IvZeGOh+FPLo8XXmsnvWFkdm6uMS2/nKx5tXSPzwXJjK7NgAumJGwUF8szUm+vRtmB8YgvOnB
VhXhCr9kmKwjNLdIEJl1E4x1TboLFZYhDvSZPx5F+ksDhnObMg0CHoLXasHQfMGQlE/px42vZItM
jzdiiOBfqDuaPWftUlEYVhchabU1d1INI7e4G4w/xb0lGaH22Dn5UKVYw+Kcm2sX94w/XvlDPkDy
6t5VgSEDIDcenivhB+lMu1hIzPIv0pPadJ0XTkczEmQY2tcFw5h0d3fWpS6keTap3kobpwgxwcqd
06y268Ax5Z1bM770G8YfLgWQvixVBWT7q8LYafWhpNFebof2HGgnr3sZ43e1tTN/cHz/A6X4jIru
jFz+RC2wbyI62EnABo7xY1QWzTn96O5FzFZ+YlEySm5JBF0Eu2FBTL61qXbMyiAx23pWfvF//xgf
5Vt9ohFD1Cy6X4rRenuEHYjswVUXUFJ6xovQFvaJvAhqu6DShvDgc5JOgVFErt3NCkq0FSkxNoiG
HVnPzrCZshUwGbr3cdnvtJ3P6AY81pMYCcl+YHnwaTp7bzW+AC0gxM7yU9vjiLRrUtc8/Y56gcxf
mAAbEilYK7Pfm4/+J8FwJ5EC4SJfq/Psbi2lJWMmk7ldvHrmwtzrN4osmDeQKe1VjR0GYr4ZwBAi
7ElKpNNO4Y4+qrUkdQQvDdWOJXZAPKi6MCtjspom1OrWY0FvHYXtdkjWtDH0s7eF1nmTm1UBJcQh
oU6jMHdkNFU/on2/1UTIKOAXlBXBwBf0gnALfYYzctdmwlY7Sgsq3owKET/W77KUXucnxEXo1ekc
deOa5PgQKkfhiBMQ25nSDDa5o+6aNULL4nR1D0SN74yjQElhZhwzO9uKw6y/kgAj2D6rUHmX/PRs
70CgLvqXwCaukZio8V3/8O7NjbAE0d9AoSS1d8Xos+dkAa4BbwQVtZj4S/mbdEHPnkGjOWTyNjPt
srpyogE/MHoAG8U/kAZLWludsCqJZvFYbDnZntT7aUwkCJgx/5DDVFwbdvUevjGKwiAqbc/B9IBP
MwgZv7cZYEhjwsk2xT0PXvRgwV0sXQr1NOA6AU+prk3ph1WXWa5YI4glKXpEBrP5T4DxlaAwPtg6
Mf2xQhDaaROTZIg+SlxctISn/2cYdjFMcDfvTJuQMtsDQrCGOxAxZm5xOcfUVXgv3joB72sSUggB
Yd7suncDCQJrWvMt2QEf1kxCcwenfEOjkEEYionmgdGcC1uaWeyqaOnQajMRBs1ACDVn1VwMe9ma
onUzXB76TCSvu16nzUrup0zjTuJuDW8sN9mhD+8RucRoacl4sw0LLviZUr+4Tqc9O0oSO+BFQGcJ
S6oZwn5YfnIVyDOGOILyaNsM4R1sBe4r2z/4q+4PrT92TRCUDPomM+8Wt+w9Dbg30LeRWMyC1waf
SLpS9xmUnWn09m6glRivlv179BO8NV8RVRjK7wvpoVE9WVgr2OguQdfDWqx20XAHn4IDUkExwTgO
NpOPA6fu7EFjnTHGoS5gxbGTigVtcRpQcoVLmD7fKvXtYhavaTOhD6J8gAKIFQKjPIoOqGrhe34F
dlFhDZppK3PNIv86FhtQ2xfwahK++PwzO0O2IqZYj7YT9GVcWAf/CBBGSlfxm8lc1ZEfQnTlzP0T
ptj31omJi0bRlDmHMYXtswk+yIigUqRMuxf/tZWchpRg2JIXYt/IUh+s4iN/paT6qMMzKy3BSdRT
Uy889WBlG6miJExedzauGDqijdXOXOA97bo7SG8mxKGZUzhs7+EqcUDba/2mf/iMorTEsfjjzQVr
0a+88BQ1qNdADbNz/+YIsAv8SQ5y9q1hHqzVnXLpWU/cDOx47T76lNn3QiDnEiFXBVZrMndLmyZB
Rnv5Lf/Kv7KHtcfExM6eusYRuQBqAaW4TraqBtDYrLdZqnyHRHiBqAxOYJ22XB3BijAe09GOfX72
qC9s6o0o/bi7GgR6/pbb06rs6L6kysqrwaZOYCYJQ67ufhcVzAZ9GgyYkmIAafLNDOrZdz1TMDGt
PKCEiWHLho2fh8FtxgqAAXgVOO1XDc0YDhTJ/yufptsWF/KqR4uA6XnewjKHhMzydm8dQOyA28sO
kfEOVMJcQhAi8wPzcXu9WAfvTr/Kh+osfohXamyvnzSA9Gm0ffXfWEJhU0ePP0eZX4BfJ+gUQBLG
ZIb9FhQguZ/UxY8KI3k0w0nIOm8ps4+HE6K99X9Q7mZ35ZLd3DWgF+Mt2PQvXInfRXhqyUUpwlfV
2xiXF1Xgsz2KOcT4mTEBdkc4zIdoQ4wjMzKXgnvCwwbiyyFHAJrUPUGyODtG/grGpyy+g1ea6xsW
Z1Q3IvlcdziIunVtvRiZsKsF7+RNDSCPDFMqy9PTTpl6QeXAGlIE2el1mYJfGHxyN/V9hkYwEHi1
tD46OkDP71lFsM3R8TjYyf9Hm4tEgoKMXFKSxP8MYvXvf0mmZ79fqh6JpKH4Uosp6f1TE+6p7X0+
PH+0Vif19kAUDGrLgnHgX38ff6W09rpNMEnka0Ev/np4quGf33PzjiW6b2qfFpohW2c7PCW8/v7o
v/3m8x+0SUf/+yNZiaktjqorQnHEf6Vv06hdERFZbJ4PXjG9xvOpRsNesp9PTQPPp20QB4tlGojd
3z/e/v02f7+H+6L4nz/x/ObzZ/CTB4S8e8vfn3t+//fLv575Cb61f/uXSPUVFDJMTb//YCo1L/L8
OutYl0l5bi2ef+KfXv75sVGEgvQRBm6rymMByT2d5FZro4yi+DXVcIN0WGKhpaBXJOuwLVaaZvhL
OvuiIyvF3kvoeQUhtatRecFtxXq0u1agVZqc7V+kqGuhrSG3IJ8o4erVNVO77puXwBO+zKjeV6p8
t4zaGVJ0lLVIGU0AlNDAHVbKbq7QsrAE+K2+OgWmCypR9HJFPIcFbCMITadNJImKcasuWyLcxBJZ
AUY9a6VoyGT96C3uwn6uV9q6Hko0eOJL/tT6RC1x+mp/UyxpSpcKr+RYbhOX5ZmIB60dFqEE2MwC
y8rasohOYfLueaxTqHJ0bN4001oLFfiDDNqZ38VghkuyOvzg6FfJUpVAFSmKdxo/SY7ZGA1ObqwJ
GzUpb3kgfIr6eE414K/eV9cq9IJS9s0MOJZ8HEuy29ComHRJNRnET703GpKI9JGijkusKXLReW+m
J6RmxIGVOXiACHUkOwC6r8wicIo8D7FerlLQIXtY2PvxoXON76HuCVHM5T8oSfaiZ7x7ERJWuRmd
PnpI0sbr4kfalQQMpCOLAL9Cv9r8+Kn5RRs53TYiVvJMHH1gwgHc0tVYIE3UNLbTtYxMt07fDLwu
Ui2Rcj5sEJOsk4Q+y+ji7pUvJCCfBkJxg65EHZVuhoiOEKEcPu6lpIbg0OmsxRju3RJVoyrfGstp
zRedRCkiqGEqa6Mj6ebWo+ZZa3cO01eF6E+y4qMkh18qq624t8iakUBiqvMup+qRcMyUUPrOwwaQ
sOjSbFBZ7THHg8ZqOGIkw+xqgxg7odRAQ4wg62tJ5dv06qxCARvRn/G6qY8xol3kahdi+N+TvKQO
ajVUU5UYnVH6LXkkFPqNsO0qkjbULCWL2XB6MiRmGuhfU5361CwsCfIbSNEK/2TJXJWNKa+mu+Um
s+tQaxPPoOrXbRTuevRAUJqAEgtlPiOcNT8Elfgx5rB9CtkUFq3CfjKRX3scpOsqGe+kRzKkyBJa
GfzuyACEBdrAD/b6dJ/gHMUoLwOAu5aifnMl2ZJUv7qd+VkP+tGlK43nDNiE2N/6vt22cWCXOtg/
E78jESv7wfCuhp9uEtzlVKwofyidfOlfy4SCTmy18jqkl5nLNZSbQL0pjdnPCk3+LB6iYv0UUdKu
o4zD1RNm4hvDVtYkd9kV/HFrGJi8Whf4EynXQtGDxdA2EvHIo+guUfi6ZB6UWyusv6XOkhcum4c4
12+oyUuEmKhvh8Lbj632qafIF/qMdTQdsTGxCqgIhN0YQ/YnJKt6cJXmGImZCQL8gPj5KBUR64+S
rFbVc39cpQt3XfOuSQxzhdhvtFjXbUmhu+2T6oIa3YIwmvyUZD7WVscsbprn0q1YZKQsyNsftRqv
qJ0DdAxsC10XaF6YhVudENKgYXeRyB0WdhS9dKxpdsQmIMH8NZYSuGnaeMgF4dXn3uToau/k1wBa
E6jIBOLa9AZ6lcC0mia8D530hvNsZLqtPUcU2DEHvoY5YVAoD2HCciuQ3ZW+10wJrCYx/cogHhI/
ZqXaeafsuy3zP25Nn0ejAZlsFH8UF4UawIk3SGOX3Xmjk2ott9D9DA0PfhbSccEFTfRUA+WH7qcm
UPYUGHtWZUw2JXLJkx8Xdy2vbkXaHTjmh7GUVwUL2r4J6ZrivPJMil6R9eKSeJeMoyPk+SlQwZgI
KRNDaeDMdpPgR+2vStZDuVV0zBGZf5JVJUIaHFORF4FqWRIp0ihM54LWoujSxZmmRoQjtvFDyEzA
wWP9o+qUt4oYyIsafUUM3vNa8b9MMj/WSIP7reGy5Wf8jgs4TXlE3jJj0mDU16oJfmoyOE8SyJZy
9FCrqxYBvNMsiOwhWyZmG1AebIhKr4r3qM+BvNbpUTkRWzEKWOu85FtLZHn+R1dpFxT+R1x/6XAy
iF4iljkbRKhEpHEi1N/IyRmjJTT5ojqgrp5UpRTUpQyTs+yWwLLBP7t18ir4zZdGaiwUoqnVNdXq
VOIskjgmxYkcD6Ksb4E+ktVObxLZpzxzEc7l9D1zAo072RZibGy9QQp+ptIGJkG6y6iY5zVFEBNt
b59nJyWl94UUFwCl272JvTXM8Gity8wF4tPLFZpq7U0sRVbsYspV29QUQsroRRxlwpdgI1XNhuju
3qNYm2usnmLEJYZEsl446NpOCamk1+w+fSpidpYQxty6cbtOVQJJu2quKBuh2RkKYTKKSJsBdy9a
kz5egQNw9x4lRytB9Gkow8OKqU6JFSWjJKFE21LQj8xDQqLSwm8bi3dLnyRN+4GVjkShPU8vTVVU
y1aFa6NXlABMeSO6xGhKQd8vApcwgFIiQwGdoF01+UOK9NXTJ/W/IX//X0sZ/tH/p6UM7NQ/B/xJ
6vMX/m/An/gPSTMMTGaqYmh/e8ks/R+6KuuSLhuSZci6pv96yZR/aKIuEaejmM90v18vmSr+A5yA
hREa85lqTL/13//16P/T+85Of1nEqn/7+j/SJkHYldaTNwxj2796yURLUTSEvrKiWiJyUkX5Vy/Z
kNR1mxqBic05emOyRiCCnalKhXlTELUjuihj5YGOpkCxIkAF6+catelB/gTtFNjCFDgPugHnBRH0
uXn3p0h6BetjFNwCXNcsnH8QtwWrYcqwN+jmEGmvkm3fTCH3xhR3r2Bj7snM2+ZiuQuIljg03Y0I
NWoUKRhsrGkvsigq58FAQ1Mx5uUdhkqPwBo9FTq8QS73Tmde1RxDfVljSImQQ3ilufNK6h0lof3a
FN9PcBezhavWS69UbCEzYLFJAEHSCIhVHOtvvhWKx0xOSF1RgFKF3njQDGkR6uxf3VxVzkWqfxs6
RI/Kb78DraZ+XGq7wKr7tWoyaUwoAiOuaP66yLDVTBG2qjqsmq7+6AIF6DGh0C3S+7nWAXNLpf4W
sbfPFXUvq03yRRQZqTbBysvG4dy7qbiWmnpNojLxQkkEwD6TQ8cFuEZ4ubj0WjqfJbwFcwIvxGji
GSWOHZbwAL9wYfXBoqWNpwxasC1zgwx+WEq4z4ZxC7ZopcbrofYWbE5BPmgry2eyJNecTiBQCNMf
vvQJEzFMwAhjQkeQ03tQJ5hED1Wihy6hltVtkIMGpxSK/din6OZqf4oJSVFNcAp3wlR0T2BFS0Vu
6IBYZNGpnqAWjQ7eQhovzYS7qDI7nBgTkmaGThwYW7BbsgyjwOphahroPdkAqD+KwgrY7eptKpS7
sBesHau+pf4a1annjFa/j3ukEmPsf2GeaxelLG7UCdZB3MxB1TJSurWA3IzsGw0OzS2PKSOireSI
YfORGuA/ggkE0kIEkVKCaGQZ9AIJU5TawYOGSpkiq5ucXlqlwIjR5m0LcyQjNNlQmRNFz/1DEky3
Uia/QDThSaIJVFJPyJJcMM7aBDFpp2q/5gE2MfX2jsOpX8VqvY+8MWNHhPcj6+o1kbRrzfCs7UgH
kHAzM8vct2w4gs7wznq4UmhtST6eiYgLzCkklW6n+Y6HedwOpcnGGfYAsMNzWbbKvmXbtAulH7WE
3u0LjWtrKdvuUnBpeaZ0yA0Sz3WpY0fGeofys7hN1LxZ5xYO77qm6omdaa5GBOL4RqJTDn8IfQVo
uE0+vKHuWD3GABYpmWzojMiWgfFDdsnwz6nkB4XLVTfQjUngwNRSx3JHOHYT2CYhVcic9KO+SClS
XDQtEcaxCgpHSryZqevdKrX0pc7WD+cqBlDVpHUveUSRR6i76qEi3KQulr2BIE9vQe80MeC9LvYQ
eUTvxEghnW5ZlgDsGe4BDVTAQ1S02KyXHQOXNBBpiCt/JtNW0yqmz8LlqgEAKY1asOpC9Al+QqNC
lmNbzKpzLI8/KokaJjAXL6A4D3VpEWjit6nDTMgEmFEu5jN3KFZ9mDx43yatDGOdZwE9blS8tglG
UDOyjP7iOM8AQCyypvIhS3z0VNkjtxJsorg4gUQv9aJ/Sxi0Z/pQ022NaUXGNZ6xsqK4eSnJUpyN
LqxRTe+jg3DxCsxQaRqs5Tw+qlVHULOmP1rfJ/cFZpLt6gUI+4mzM0SNTCwbLO46xl2vh6eywjRj
xVFuq5gz0xp50lTY7/QJGqkedQteYQg3ZI5lkwQYNyImXPCXVgFHoE7e87GMlkxUBEGGARsIvAdq
Me4qGXEJ2XckcQ9/NA/aHplDJpGN3jLBjbwY9PKu91w/as+nLGoETlhI35JvaEexE6XluC6RUeIv
AHGXkQYZkGjeBOkj60HJooo/kHVMt1qqhYXY0l5HJRL4vOWs7Wgglhn+rESmjSJr+bIRvkcW2cug
94tZ1osoYrpvYp2hw/QWXKxA8V6Zc5eAU05jaSHjrAk+CMmjC0OfMSlNvlRduAmiu5U6PCyexhrM
kxE3CO1b0TfoCaBUSaG7iUvJsFOAC35ceVfiuy9Fm2rLsYdyqahaZBOtRz/Bb+lmYvEa4EHhEKHX
YlSifERd2r4OiulumpDSSCUb/aIbdPRyObgPt1KTg2jUWHplUAlqVQEpNLCBZOp4cqOytq2m2Eku
0Pheo39BfvVwAnqBF2+AnxDQzKqzhm6jZ1gbU6V1AACgpmpParZMdMncKKAIEuUuO75cr9QxBy4A
IoogtYVomRRrK1RgqT+Zeauw3rTUb/WWHR+Ox2LR6nQ+c8w7gdsxJ5g9XHMhvpmDGc+FtiDSH0WX
6VW+bbB5nlVD3y4aEUW0LsMiqUeOWzlKk880iw+kXDP4uvWy08t90OS7RPfUrVKi2PHomuhgzxZa
n4XHLsY56CmHMbe6jUxcPdZ4+t5BQuUkWLWugVRdqCWosJRBmNkJNQHwqOb0zVi14M7BPtaj5mVG
nhAPmX8ORAMlgpouIgGcqlEnKwrF3YxUt9AmosNypAZtQCyArE2pr2AOrNeazwQc4D6A0cKFYLI/
9mVz3+SqvCqvQkCFyVeIaRsC78U1fGCSkCEc3c3beedPlOuGNh2lE0IfpZ3mkk/rh6G2B3ihcuqX
RS70O+BdoCFaIlOjTLP1DnsP7zI5VgHLACvSFgIley8WriYBFWuRsEb8tjqesWaMd1h+HaoLHv4w
vL9FX6ApnArhTzMDFqqwudbIHwwvl1feaEjEU8YlSmEPLLGb68BE/XrEEUTCT1Oaf+R6oHAjr58J
QL+pOeqUUWXgHTTEPrXjqr32yKE2ZoPFsSD7jKtMoGUr6zL5/WSrJFxmGz1X7mFEbTZMKWMqOdHJ
DGIrkVI1wSMDacc8jHEjQde2PqOkQxyrtQ9hdKn3P70gYjKd7VhEJTB1AhJtbFaTrEYn33Wh+h5q
1sCiqdNEKc4yyCt1ZdLHgEukoHo1mAcijf2wMO2/SRO1sch81azBZ16EEOb5JnuKidyOxLxmbkAE
K6mB876NaGhXtzLRKX5WIqqc8uZGEzlsSmIxNTPfSOjRwmygFj195eXmDlcfDcsp62kImmLzfCZP
UU/PZ78PJHVxMAIqz3+HO/3GPA2yIqyRZJWtGyCewlSSWRfFFaGuuG60bhlPUuL2aSJGJPaEqGUz
Da9bzfp1Kan56fl2O6Rnjo+O5N/yvJQOv9RfGWHPMC/d88nycfW3/u8Yrzb34nTlTrd9H5TI09jL
MLeW7ZoyaOk845fUtuR7z6eVyuGNwHNBNMI8Q2qb1Epo/yfTDYVukoCfT2OtAsAxgjJ+ntZnZq75
jNv56/H5DUnNTqOOnhO85oc34Uu5PukETc9+H34zuFQxWeiE4SMip6HzzG9SprSqZz7V88tyiL5F
rNz277ciAhRhWjSss6aQqudh0J6H5XmsKlnbabAClvJLWtbjxtdKdeOO9LMJqgPMHcj+9vlQTc8q
86dowPD6XQYDTURJFHnsUZ4pdH3bz00WO6tn9tzvg1VCQRXhTi4ja7wlQi5sct8XNjHppGCjuT8L
qqa/oXLA4Upb1Kvv+K+0ua4YHR/fztMz9Mzzej483UN/PXtGzlH2UO1eqD+e8V7PB0NKGS5NvViy
cGTso+jAqI76KCz4pHrQkJNceg4gGeryFGgvFnGGy+c/ttPNrhSozOuil1HujnS3m8kVJmYYbH/N
SeXfuXXSYNKXfX7d1t5rYHbe8nlSnufieaLaCbGqp8a1euZwuaGPvRDflhEQQfbXBTrBWZ/Png9V
R7RBTvbJPwXVGdSJWDav5aagGfq8kHtGDZScQwECmwWB+Twgzyi03+OFdb5FKBc2/prtxF+H4Pkp
n59XBb60+f3kDNvp0iz9dQK3JW9LYEKi8ofUOgrFPSlORi2dJXbEhgqKTJPLiT5Ll5z02Y9qonvI
LXbcOkSqmd2EtAlIJQVZJI8jsjqz/oalYZpIWvu4G95LsDt2bHrICdKYbldpYRcZUNX9PvSTjtCQ
gm2FqM9SwQLqI+VOZCmikfVzOdAurU+lEQllIRQH2XNPpc7eTfCZ6NVm44XSFJatr9VKvWR1dsUP
zIxJp10dZZJGWLxLCVp4K9337T5M04dkSK+iJwGWESifkbX9loivoY9GIjbzd69N32XDJdJR4RaQ
kvBQ+mlMwkN/FlGTZUW47HpUJWRa0CbAp6+3ClEV7DxLVu8YnqtlY9S0tEaaTV7crDp3YOljtC9h
LudbMGH7ekqb92L/VkiDgWOCWHI1Ip4VaynMQeZXTwQ2aRqpIxElLg090AzzJQTMRJcq2JpfAnUC
e0iSFcmn3UVrIIsOZrupVHUfl49ehpF+yWO6+q4vTGm90c7X+i82JNSuBeEgNPTMZTUJ8VazWzcp
TEZJQofQhVXklQJnrLyGnnZM49NgRn8oRhNIOPgMoLH3WU2B0MJAoV9sop2p9ea8N9qVFuYXs1yT
BeEUskvd1dQzDld9igyoPX6PYVVNYtvtkn1DOimrvnYv9q+uQduu9vT9wCKjLktuCYm+KK0GnzXz
wsjzmwmpSVJwKtKELudmhP2gzrC5Tw3tz0prXyrdvLcchNFHcdB0QLstXbuWcbQxE/FSxDXCukGx
83J8RDJ76jYkwzjsqrNKumioI6wF14VFI0Za0ysLfL63wXVRtVlVOku077JUykWjgKyRfUjyVXMC
Fmn7GR2mfgsgwSF476cKakwxteUviLGI5F7bFSFZBVpG28tXSXIMSMrVkDvkYnVJcrDSaHJD6qKk
SX2NcnQhZoH8xEjfxwMaSzNKdxTOV9AnN3UybCMaWlEbeWSO9Y+0kQ4YVW8jebiRZH1YxFDOadWT
BTtqa5GYrlleoJnIEcuKdCKjrpuxJnVKvXnPsuTCuyTxkqKzJ9HNTVGmgEyOl72SQv6hZ0elZBJj
TbzjYFwInAYP3XtMxHEf2eJKaqcI4lY3UI0jIVcRUGsqGnHyjU9BX72Pg4vngWBMF+5L6RHb18GR
rGUdJZAJtGEswcHXfYTAPCgCBw7QBzxveuVT4LKAdaj7NjLSOl2TpoRftJ8iWr1SFBpbk2k31iPD
gU4kKDbE+tRUJvFJUwTIJET4P+ydyXbjSJZt/6XmyIfWABvUhD2pXi7JmwmW5C6hh6Hvvv5tg0em
MqKyamXNK9YKOAlREkWCwLV7z9knolY28uRKlNZTG0AhDzDFA0godqlGRTsaGs2rVlMnM13UQGmy
aeYdw5LTrGHTcIgn5qJmfQwgUfcQqfMVTQ2jOtCw6gpqtYJe3WmMdQzPuqLE2jA4a3HJyHzba+x1
NKCccmN0GcnjnMUk1xZgYKPhqOGbCBWBZ5uZYNzjG4TPAtY2IWzHGrUdjUC3sVgjsofD3cLjlhrM
DYZwoBuP6lJDu2nxf1BZoHTvh3rLZ9TXgO+peGEW9sC6eLm2NAFco8AN0X84Gg4uoYTzI18nrzGP
S2N+J/pbYRl1r3qfaT8IjM0UgD3onV9u3vj7JV2mfRCNO9g328nFYOMEGOMIhdPgcia/NvLBekNm
L2wrjTf34ZwTL3bfavA58F9SSDQMnQL2hasGorqQRiC4dFhALNVIu1a9+Yie4E2YDh5JxC9wicCt
d5q7rgHsuUaxJwWmMtjsg4a0FzFtAY1tD+G3w/pBKy5AugPyIqZAY94hajHKrL61dKyvOa3tEo2E
96Lmg7bHfGimaue4WQXgP/xScw66lLL+AMXMvCrk8qlZ83RRMD5+BBpCb5TXwQqld/MHuDXZjuQ5
LD6Fed01/Z1bkynl0kDQaPtitXp33/oheOeSPmwdnUeDy/piwcVP01+ZByZ/1MB8ocn5EPTtHpS+
3QYt3atD2hJZnnNJ44PUCvzDoAt9YN1wXdDiaTx/Ee4UtH5rANvPPJDJm6DN4pijzWkQvH+9GG9+
D/C/mkH/mxrpQhZAo0MBREnQgigEk8Z+9Lf8Jiv373MW1tsuqAC1uKOzG9x9098oMgcssgcaHULg
6TgCRS6BubwTPBkTWC0PUsG/cZADbAOemuoQ3Nn0z5kq9Zdaxd+VDj4gXk7W+Nx1IIKztPNDqEMS
oLIve2LOsCrrCAXXuSOPOQFZjsgsQ+SrTAsWhy0e2xQR9aijGGrv5Dj1eG2I4I2o7huDVdhOuEgk
S/epzIjLKtPMp1nKCS3qh/sQZUffwH5dQyBIg5jXWAiOanKsj0tKYITrjB6XL7s/xJdMR0oAbiTg
kJAJQyCitHIG5pDNv5LuUXQt5hOSKaKq37gkVUQc+mS0O7l/8PzxZ+ZkT6q/aXW8xcAkYZf3sdwO
vc2aiRAM0hPowAlCiTG8MvhK7ufhSH6mCQx0xAVo4j0DHYwdtxEPCTkbsQ7cyN2vGf3tzSfJ0h/E
ttYxHRZ5HWDunhgzMmPf+B0C/5TmUKUDPugFJ8cUS9WcZFz8o49Ch4GEI7Egvg4IaXuSQmoiQwwn
v+EyBx68l7fMGcUmn8ov6fCWdFehTehIp+NHfB1EEpJI0pBM4leoTDo/e5Uhwk9mEc1pJsdkIc+E
umlvkW9iYpgYEZ49hCSfODoCpUkenJzn0/rjrykmXz4iSbYIXHSFWjjhvno6TqXTwSqRd1500ErS
5e9g3R5VjUywa7ud56Rvle2+EZPDdbUjfnByWWr2HHVBYNzYyZAi5QSmMumYF94TTsMZUjey3i6N
0QvezphglUhtRx0UQ8v00YEeskVVtffIkukseQ4FQBQ7T+vDsuhW0li8NJat9r3fwt5H7Sx0PE1O
Ts2sA2tikmt8HWFT6DAbMk5IntQBNx1JN6aOvGE10G38AZTHpANxYiE3mUlEDg2V9pB4r6UOzzHN
n7UO05G8jxA77UMvsHFVJO6MJO+kKaaUYkvXaWFAC/kg0A3z3pqv/fp2JDeHxGf1VJAjzPpqhiyg
wabdnJs5gYRgotf7pmZH25rn/ZJrqGmz9hFWnul6/3OTVDGnC48zvVGCWp/xiMQWBHjSg2ICBvgJ
hskvSNY1W8DxhvPr0uhfVE7lAzORCdz0xG/Quz43A/IuTHrESqok7S/p5OXtaUWmmnB/luJ7QCsD
OIME+efnA7+4Hy5lVzKjLoPFIz5j4LqiNBqGhI3x0jN1QD/JhidwjeioPK77TfE9td35nBRivDj9
NNLJoRBcZs+C/QqPmpE/kTQdk5H1ri86UGuqQgisWxuJbnLEZl1UJ8SMm6iGG8e4CxcNMVyQ2GiI
rARbOjeARv6xyTuTbHF7wZqkF/auptdOofNodTmVWpI/eaPdHDyNYF83BP1OlwWhZ5oI4xTqhXOa
gh6L9Wa99blPmeN9N+KnanzcGaXGwkfhjABDoL36ff9zZ9mAivBydHjp2F9ygoCbTFQnw2NxtExV
zNU9ZFjUeCmpiY0mPOt2Vl0GKBfqFPMDqc1ovZhukfFcYc6BUVyR1kycALdcvVlv6UeghCKrQuKF
aDuXuJj4PnB87ffq0eQ4fRpcTNviTxRkFFGw2ZdC2Pal0reGtI50IsB2aAPyTbPRLTbeCLvMb7K7
dV8aceZcb1mI0TZmL2hwlv275ThkUHk11YROOXDDAfpP/bbeWXe7QOPOGe8YMle8jnrT/OPWX+5S
8LaEruP6Wp+foSaHQ3ZntfzBZq+c35t199x14XlSD327YIBgmZBhOk9vLTfmLoBFG+IXm4wiAXCN
Q7iEfo7ujJVW6M16d92IusOv0TxmFVdiOIf9xSfaS78q//Qk9F0ReD7GNP081q+AeQQ6Qckcjxlh
3cGTWze4eeZq28dVxJpro2rzaxGxWFl8xKdJDIwhBSTnzT6uhYncSlwRTlO5t+izUOcpWtrGQDe7
Dbtry4aWNgXpazblb9RA29yZyWezSWa2VIKSvXxWHUdJBq8vVjArlszsmfT0JthVXq6pBIEYzqwl
DIaHQ9IWe4tGxcGZ3auOFU03ld4xG/hxjRHvPggyZr15XEI3oTiJrmj6Nuw5N4n1rKzh3cj5C8QQ
tJsoRfo9o51nUsqRO/iXSAPI/AFiqIELpxYI5f9PNPJvcYiFZVv/k2jkClT7a/sn2cjvb/m7bMT9
G8JbaMJmQAajtK1/zoW0yYV0bTQgsIBd10O08XcMsUkuJP/5wpaQgz2H59Ay1In/8z8c8TcpzcAK
aJ6IwCI9+X8lHTHN/yodkdDrAscSHtmUQph/lo4wnglyig9xZYXh2Ulz83p0e/Pa70ZOyJyQIjMR
ZPtVmHH6erha+eRuq2H068m/9zWQdknIaCIQ+bzuWynn661BX0I+76LK2A4dSWLrF8vwRxK61XnU
HWlLS+vXW46+1fS9c0bY/bn782vrPpJ86Xl8frlTLScgJ7tqVmxVTDF3SCA4eNgD8VZ+HwplHYgr
HMLaOC8sqC6ZyajAEU2xDVbC94pzL+0hwSyj4v0i6urUkLuFUdZ8KqNpOlmusRtjI77K7WTaCyE+
hq6vjz7xGO51U7SgO8i4XArPvKybNuRExuTsK8scNLzOxKfU5PU+V1id9XSBZeEBAKdxhGP7x9WT
38fA4c93J4YrC3Jh8LzTnZ9DNvUIr4FM09+sZYoF2wR1cXtcr6LrJvdYlZYM7DcucnGyf6ElwO7d
pjZWhXVjLFyLN+tNhjPVKedvJtWEIdGA8PXzaazPZdFPaL21bnge3aE1R/gQXNxrzcP63Kz7OsVQ
gbHeqQQKfKLpjGifqU5KFxPEPFODrfDyeO8ajI2dIKDkXa+i68ZkRoz+fThNTLMgeVRYg7rcOCxD
/GWSyXRRhHleFvOQWM1EM5v4FLoMs06GQeba4LiqgMUsiH+mBe+Ai2HkGDDCWSuApHAOzEzUabqL
jEFeGICTyW6lw77s8es5CkWF2Q5Yc01wVMCGrCLxN6Qro0OpENKqGht0qcdHo4UooaqtN6mC61TH
UoRrcoDe2H1hnsxg2K67EqWCQ9DHN+mafrImp66bNQl1vbUmD1j5I/MHROvM5QSfKvDg9GdrROZn
R7NK+0MQh8mp9DkyZdrvZagIzBM5dlddho6VxGmgXFC+uiCNA1zknS0/ZA2NBDwlLYBFX3h/P7pa
E2zWR7rt+9R+J94LTbdzGlI35NXtH1waXQfL98kzHeyfRuvMFHgNegfL1zRhCjNAeBSexTJDuEaF
UlRptSvCBnO4fjnETETJttagt/Vl8DKrOphV9fiXv30NgY1YABy7sDHwg7MW6TRpn4FaiROGzfrZ
1HxF7HeaPsdgkAqo9E49MWp6JOAmxq9mAFVnFMyVCWy2O0rxsZXNpo6JIWvriVUVitf9EiJgyQ10
nvGAjEf0McPRvnoSUwo2ZfDFxW+G59wQ4HB6Cc68rI/EtuMEnQ6THRanthvNy6inJOiAWxNXga3H
SwuYTUpBnY5ia8ygDrzQB7kNAgLRb1DCCQlnfG1hT6sqSeNmVw/eePIZbTV6Oui6pIfnkGuRQ3C3
KiZA30X0ugYvrOsGu5H5wZiiNzLlUUAMEu1uJxiQJ8EpGxKWWjhjdBQqEu58Olp6IOnozVrEr7fW
fcFoDftMpD/XT3+AqoX8k4yzASt7tFPCgrtRDTRR0DdyTFC81o7FZMrCmR002HZ/PyVQgad66Hbr
OWjd5Uvk+K6B6mLIXy291lgXHEwZcLlvMjclMbGsWnXyaw9TYsnbuR4Lv2+6ep7di+Ek9UjRyvA8
l4mzz5yQyBWJVyOy6TEv9KBQl7g7VOrEsmdyotAcbmMCUA+2njJnkbWjH3cvrcpmCatfWRjfs2tf
jYl2WHjRs7AflgLrqWKqQbSO3Jk5gKp19bKe39BWXU2uSH+fl4OYlTVAeq54TVKeTKsyjkBLHwy0
FyNs5Y1bVTeJwkBcJb27LUIYZJQEM/1Ule3IxIp2dIzqnZc214xi0DpqducntRNDCGweozsVvcRl
re1fFr5qVl2cq9e78O9/1abqgVZU1XbWv6pLmKB5vvM+Z461V0mRX404Ma9wFNLvuHgRF94p1TXj
enPd+Hrn71t2myIn4rTZRMoj7KKTmxguPKM0Ct2IXvbZsWGILGZeXBEyU1z1o6j2ylC0/Dtv3IsS
AX05c5qZ6j49hwVTBXQGkMnCOL0AZllod19MkzNsxFF0cIlcLVtoTJ3DOgmrAqN4QMqA8gudqOOk
rTr7TE6kra8F6z4UM/ZO5qi8i5HzPG3L+WiZ3tkvtRuiHqSFcIDQ4FBWjGLIYE5EfjOAtz2N47RA
s8RLOdOFHUI3RMk6Q+lwvGgfZNY5AFVKoR2R5WgMV0yehisJRqSe9hmWDmuqwoOgV25u13eqaMx/
5qvGFEJHx4fCI7dFR+OsjXqSdvWZGNJvMkQnslVjVuUIEy70wTGpjpd1UwZVenCIY+611zDRZU+u
i511A/2crJmqSM9eSfM71B7G318gnD4vEWnl78003hV+NV7bVsL5q4uIeLRxRjXWY6rAaDFperWZ
kDXa2lblw1diHl/nluLNGRtMlEYPfI+0mMllDDn7X7DVafqZY+7a2b8kYbUPp/El9yAYhKInrmb8
Omd5S7jrqgUcsJMhgEPQeckMzi/A4U+NV38tBvGUhRO5Xka7HLXq1MurfUs/fOTDSKshuelCLz/a
MXZgBgXHHKPi1kvkS2El1924zCfhOIdqdj5QZ9yqmTFNH9qk12AHQ3q5vBAfBlHDHQ7OgjzLb+oX
MYDqSfIXv5uKWyZnhQNUokw04j7FfEjOwW2bmdcmqZqHJIp/+Io514J9zqF+2iP8xypeFqfUBwIs
JpwQVIynvGZKnftdt1NTvlOt0teB10q10daoagx7ys4Yi+8tovc6+76OxXPBBIrf7MdFdRcmdNi8
Tl99JJeWZQAcSUjDNnDRQFKu9rBXhnaHShUQkls8JbbMdlUygo1YJuul5ZoUDOYHHVyohrnxszMd
cRjyesfgD4bsIoDohVR/k/hlDfyLZPnJoiULOm+IjsDSN11JREK6BMg4pkXsC/L4lOqO0dDyobOi
q6kiExBDXR4xYElMIC2t822eR+uBvDx8GjZ2avgcws4j+nk/ak/FeKOYW87QlqUPqB+N/J2NPfDs
Ejt0bcrwNVDexQVwz8CGHHVVJPnOuWcGnT5mSdFubAfydF/4ZyeAw4SkrdtPwMdJUNtoVvckGLQi
Mq4OhofjDDHzs13XgGrmJd+2JVOOLgCvBwMNeKBNEqBwDvnk7uLFT45JXBIJDuEvSbnkpfG+9BuL
thAgI1ypsMaM4UfQAyWSsfkyelr/IB5HBjUnVwXfs7kAI+G5MDFxc7Y3gtTfLQYftMCTGm96JJQl
ki7au9bGdILuYC3yex6MN4bkmQ5PPU5ugXJHdCjszYFZTNwQiDXHzy5DhrxqzdPCInSTJOq+c2j8
qIyhojvy8AmQPvaZ9ofP/yPiM83C8aoYt2DqPyNPIcx4Sa87L6ckbSu6uyjMndEBcm0PD3MUIzWc
mdI2NoB0T/5qo4YToYtkwlV+dhRDaB4NcxI7NZ6mUNwNqZJ8igHs5IWLkZN5fOczXKz6ieGTzMBt
e8d8VmRYhP68i5ER4L1mChxtxmL4wpjjl2FUx8riDzfbgB4/KGmpvkZT+RbFJMcsI20YpiySeAAf
6rkfvyl/MmlK9N8t083fyLR/HaBhjCyX0ev13xpJS1f49Fi6ErlE5Pk72nfxDHnJQiEPiQ3wb1UL
1kwr9HeY0vTgctlgieVV0LI+AcDrrfVBn/vK9Ts/ScF/+fK/+pZ/Y1+RNDeS9FQ9v+ocqqPVte7o
K641aSnbb0O7XuokevN5d1yd7et9Qc14QGNNFGFJAOFChbLe6oRZnSOTvg9jbqNgzbDuXjeFftTn
Qz/3rbcw9VG9/bdf/vwxqSJQcL07f8kGpIOfP8g0vOg8xybcOZ7V5wPXu79/wXpz3QxZqMtFV2Ss
jv/xBygq52OYd2eGfnK/VPXXz5isHiPzLmtwu+brantNzFo3n4/53Kdmvbr/vP+Xx/go5jYliies
a3Dj9Arhc/P5WGSGVJif99fHrO7+z31lX6XADddH/stn1kti0bOghB34+eNINeoO2Zg+VG5DUIEa
/XuLefChtOiWr4lkn5s1bmy9W89zvRlDBLd4Cqi1hjWp7/Prv+//66+5unZbf8r6+KwhE7cjjHak
2xxSk/PssB8mg8l8YF0K58z+xrv15uL6LCqmGriWTgT1tNJqvfW5SXRM5uddExF9zsn09LlrvVUa
WLtFO414I/70Dev3/6t9fGKAlH/++M/HELX1UIFuALzsWCTmDGya8t0QBejbygiO/9fC/PdamG5A
T+///d1QtnvtXv8IYbt9Ld7/8z+uSGTrf2bzn5uY6zf90cQMrL9JX9LvltqqZn+63wL5N8+3fXQE
jid0B5M+5R8tTEf+zXJtSToORYqwLZPG52cLE2sdjU0i1iyStf937jeHXLg/56jZJva7wMMDx4TH
tv/SwHSEEzN/D6PLOO3TNXk1WxtAgmg1VYU3oYxYKC3NJffdp6KCI70EZXwyp4fEIJfKGKdz2TUD
wld0B6YP1zqXaoJoRLmAQBsHmFOw2qzQl+WYReIs/ZIZnbdH5wYgW7D+DU2aFjIJz2M9vjc2fal+
wWr4j7fkD8/fP3v8bCy4/+Xv5JWij2yirHYt8695cYRbzV5mB+IcorDX8KfDlGQFJBDWi6GOGoa2
wKpDRj74ZJaPkc7AjVTg4ghod0O25KfSMl/K0LksnsnFvGFQs2QpQTkNqz8R7tEf9hcCZJ9F57db
q1dfSsN8Yy3j3q8bUknERsjJ3IeS6CDQqpM9nhND18xVra/j5Z7slkId5iUbr4xcnWfUrScUEPUe
BACUq9Aer2SLjW9K3NfMQXrcZDNp42bztE6shJ5hSXo+l4KMgH+MqdaeCxRT/7wYD5+7pd9oa33E
TLhzdq3UMbtazrlu4oT1UWhJZvm617pu1n60E4YPE+v1Q+h19EssKtCDCp3v6lT59vuggDTNLhrA
dRwYQQtVZiL3qZ4Lxj2vWSl9UmeEaV4qI8JrIxAKqIxF29QHHh0PtB2Rly8/LZczGWmheTZlOrM6
OLBKfxT5QLdWFeCohVPtCcNlZqnvLp0p/2mz7jPIN23d2T9VRRkfE6e9n/SjWg4/LRUCuBUDlqJw
26jcQUFqU0b6Fg/e0NqIgE+D9O3hldVYDi7rrVm3ANuv2CKGQ0eLhhYVBo2opNjO61MVLXQcf7dS
JSPVlo/DbjRwAwVJIiiOF4kNvH61M5T86wh9HabPjvVgduxaTPtQMPy7lsKnERsP1X7dVALhuhOp
5GowMDL2qmUoXvUv6651E0UTXywWg/QF52ExtTQz73vE0npTBR+WVh/nJUafyP1RZfi1FXIhj4MK
OoKP7Q/+XYyNCYqfZyHOhovfLFeJI/v9UDtXjWp0FIPaAiH4EYjvJqLU/YSsDILL30f4FQ3lDW68
F2VQfRC7kJ67ymUkmUBWrkqE+CSYN8PVOoqIfPQ1atD6/Fa+SJEWh7BMzUtL/6IrFnHGXEPY0RyJ
Azr2pyhtWBN4OcKXe/ySCTCr7Cbvi+RYy2gHFjY42dIbN3w2Tn6KZMzIJ6QNpuRXMxKXZG9189Ho
8uvcNBqoniDBjQaXLlOU3u0taMABNnnd66YaJYhX9/0mE3WAVYM+JETvYZ3EV2Q0sk4X1N7qK9/v
n9dZ7UL7ExtqP+3jmrZeN7OeihFopZKPaDHQEDAVDBWbaPce5qsrCWAT7VVWq2RnV91Lk3SvED+M
y9SfpiWwzmEwbcveH2gcxSRNJ/WXqJqHK0xK2GFY7I3lc10swa6qcMKv43Ji3HZuEey9aJQbkVff
nTF2DjatQLqFLXzqmPwRnUlLHM6Jo1jC+rE441l1+YKurzhMWb6ch+inAqJyqfUmB005mvM5o1W4
lblqt+uJkmtffXKLAVQSMT3LVDy0fk80PAIVxiWEHRTlU5O32JtidJudmgcKwArM8DR58ImxfjgY
9NaGuAps5yyj57hiUj5hTRFd9iEjOKQzXessNOBeDe+pMg/jEqWHwE6vMYDQps7lt9h3t6VlWQcC
I18QbqhzPFZ0S0JICIHvsOyJw0uQEHdup4I8T4fmN/r3S1wbNprE7GmMQNzWznNp55dlZozENOpW
9bUWkobv9HfcqPwBtaHeM3BaD/M5p9uUNO1RkGNTmqbY13m0XCIJmL/BPouUFQtM24hvhlh4ljDD
Ut/tOB56EKwtCI0+pu6D42Pboj1Erf0SJkZz4jzx6DsvrYVYYMiNFiEc9S0HxOOQYRe0AXwvNkg8
nsy+QjfDXKJHJo0vVzZAhOPM3El8E7ul7r1bC2erC0MJG6epdjPRBLw5o5d5pwTlxZY8wH1uOGJb
ygUd1Qzaw2+6s4sV/ap0HmkOTLtSmDdF7Hx3sZEiQCQo7l3M0FkDg9jQNmXkTpSTtErvRsAYpg9Q
g84glS0LaKxXfIczd/6t5RgxbmrswmG2LEzliShVJgZrm0EGxj9s6ZkNyHKWb1OqDgnL6oclanps
xOSSSW+4q/yIJLXsXNOnPjCp2a+1dxbX5Qlr5akBft9V8yktQCBaMgR5mWc7ldRfbStmZCZp8jgE
ijQJ5Us8NG9+AxPYiRzwrZMBh9pIu32SDwuSHKHjCDGojfM+IGxdO/yskwqXm6lBBJfVBBGQxdE6
A0rkqp32rNU5Hy34/juGt5EkfiKXNV2eHm7VQm6amo1nH9PmZikN40G0+usp3bnCvtjVsg2ImTDE
zzCM+LfCSd3aLMwFj7e6KmLhn8y0+at9n2kXmWe3Wx/eLONiTAWkKiQmldn4CKMDc5tyavpv4f0o
7PqLqPIb1ye1E8kwLjy32TcO0HNOZQenU3eTLYrnEne6nX0VEsFPJpCNJLYn9kPT3C+KOD+VXeJl
MMGLgOLBwjz6AO6XqX8wzSY/Gn2lrvrhh9d5L0mO8h4yi898ksPScjOMqJ0FN0QuRMoSzpL04151
vP0VEaew10R/qNEiuyZa65o00euaiu1rru68+DEEJXY3RsF3UnObXbsU/R5LXIaCDnjEt1zS53Hx
vSMnctyjPTNd9wP/W2pLJOY92My4ENY9cyP7vojHo6vCb3GC57qqxqd6RIyEeO4jx4+l5gRSZWAe
UjKLCM+p+92sA8pyy5vhX5finDLe27UfSMjQMJfRhnS/Yxd44Op6Z1+W2BmWxFWvqiWpASYTvUSR
ytPEZGHjZSEexLzF2WdQAvdhhQQo6q59WXMJeXLtwj6JqiB7tb4JMLZgSa0l4SFnxkrQ1iUUGjMa
f8xAaUl9fwkIRwmmHiJub+wa0XKcegs+08q/8umQ0PP51QbEjrRL+Y1RLb1AwLzCVTddjjGzNFpG
dkkAlDlz5r30Y/Hqg30D5LxENMPcS2ljp0FKSNIQBuPKD7Mj5R9cyJQ5gsfGqJriBgJy3SHvb4q3
QAZkJlC7p+0v3vQvyhkeIPzFtFyLe80/zvOiPLR2CtZOupou8dyudV6UEilg7aa5JBBEzm+LBipb
WXwsPedQIyHH3frgLxDTSt86FaVpbbOMLn42ybsoLIGQOhiHp5QFQ0BSTDkEW8ak7/A2rToSD8sU
iF1f2jcGLcZAwMxQHaL8LpYHO+zBrAXUUtk3gvw2hp++ig4YaOyikjC6Q8dT3uHuR+dbtPeWCuGO
jpEH1YmWn1mZ/TE0ALSGTA0TG5NkE6NhzXGe24362s2/5pLM0qgUt3Mtm+NQ4ilP+/rZtqeXafK/
lVX4RdlE9MkOwCVD+oO/FM1JTi9VSTrBRNqXM4e0Yw0UxxClEGZv/ebc9XyCE6dkTGcVO6el16i7
YJvRpflLoU/0Oupub7bT/WhNCKDa7hZT4iniXT6UQV4eMkhCUa1jfCHqe1575Sz5S11Xt77j7sOI
7qdpRcseZ+K1W0a4OUu7vLLQhcYyeFf969jaz1xvjo5EZiW8/oNRz7leJo7XBJxtuyxkRyzGB5m/
4yEqQFOMCLgNwpWkiq6M7AHZxfgIR4WysBG7MlkeLTt5pIUeboQZdbvY+7mU3yEQFcB7KIMQaHMc
jteRVz3GgISN3HwuQux+THdIksohd1bp19okJUEMwJyiYDmXKURLJsPw3gtAKdj5Ngg05zjivbWW
K6771UOY3VreuY5gsSHyfhut7LEhlfJY5A4rOS+5ASgyH7xM3NudO+7HseY8XDs2p5TygjIVCXx0
noipPS0CHcHoGyyc6mw61rSAcc4CQwstcq+ZTaBbhECQMQ+bc7jeIQDunWNaapdEAwhLWTPfTnmp
TQrJKEif61w9ON44nhvrfsyoxxv+Zo84t6Nb+gCLASkL5V0ZcP6WGkVExLwP729/AfXEmCkBHt3S
fydZdMIGtWPCY+2ruP3mq+huAlsakulbY8DaNzF/9FS4B1NxLuzMJQd4IH+4TmXfMKHBGkqiHSZH
KDB35VS/2EWEIQia1baJPM7kDEO5Yr73xml29OAF4syxH4ZNWZF6KU13YmVnPMah2Rymeg6OhmyK
w+Ln1Zae81NW65eUc6EIkm0bVtjxJqw/ZYuAOdOOu1LcKYNe4ZRTE/dtcxv0uPGnHgqjndivEcbo
vWPZd+XC2YspJNHl3jOh7zdmE/wMmSf7CPu3Iucs4ebgKrLsZ2r53o5B13fPhe1qxjj1pCKswkJw
U1LvYrlLmJ2TLQ6Q3om2dQXqO3eFOrA2Q9jtDrecHJeIyjGyQIYn3W1eOpSCSCSN6aOfE4g2SNMj
23qRDT2Qub308fiz6vIKYsAJOF9ylKMXbjISYvddmgA4GXVRgp6NEID8J+iLa1nInwp2g9OzRFS5
inaqP/favykNJjmS059tOVc+c2JLfYx5Oz8ZBjUHYliCS85ORKhaUQgMWLn66YVMlzMx3xtYX+gA
eHurxSQbezp7YxFHMS0e2LoJGaid7KpwGZl2Ji5da2xPSZowtyZtIzZxoYcSEAFNK8y5GSW8X6DA
cLwsIQM+O3Zd3B2HCcEnaIwHLPbPpZMEIN3gbmVYBMrq3RGwi1mLwMi09+bB9ecfw9QC1E99PvTj
j7wPviTMmwYju7VTTP4kJKLzVTLELPHDp4I3R+RN5eQDwQmNb3m7nHCy3JEeXm7dpv7CD6ZsAlC0
b4Psm9mOe2Jq5RYJwrQzA4q8TmXxoesQ56nue5KP5RnRDiEjho08TZYsdamho2uR+eAqwlmzJqLb
nrUcxoeq35S52lUxmoc0FdvZhIerCIMH9AjnbmBxiXIIZns0wi6lwvZkNUD6DlKGn32C07p6MiNG
MxAh9rGVAneOsbPm4XKr/y/QIyVMe6aMsW9ZZYfO+04HkcN1SrbdDEC7pyCZ++Ucm/E3RbD4Rhrq
CsxgQN7hJq9yEgsnlVEx8HGgLOgJocCqVBU+H3/9QgIf/BpcD9XCi+ELTIoMwT07bHGCEhzjtROn
AEdsDGn/cBdUN2GGwXRUFXHVAFMRzn+QKf2lggwa5+8GvYB6QhGMNx82m+vdeyZqqXLoSE/yFjB+
OJGo7V9S5WPzD5+lgyVpkiSIUERunSaEYKLCBwCHoIDh0Hksi0iGyokKDH7hXkHx8CgHiSkO+fas
KDfGUmzNFIFxmbUhQwosy27uSjj8pj0ojFnjxMXxZ0KO9k7ZaM9cH+Nnm9ms5blOIDicMOfzuoUj
mqAMUGTYhiFWDXem7waN2KwmiBa1AEzSO4BgU8ffjl4cgRiR+wo/LEbP6k3a/MFGnDyG+hPJJJiY
mCq9ipEhHecwpn1ic0FKX6rIfckHKztOsr6uRuPnOLZcY7sfCVbihChx3Ew3jQcVab7hHDL0xhfY
lMBLk+Jpju4qgQe96JjlDpKHjSe7D2+bKaRhR1Qipv8fWUb9eliyefygtIiN+hHNPZAgb8IHUS+k
QzMvrLMAsZbhsA65ahiMzw4vIFX+82SVOHixWQVcKLnquYxyee+aiJTCjpPogpsSlCu25RoyaqDA
lIzhB3XVcFvK+bHuwuiUZyHhlqjBaqOBgNGeWqmubZdqHlrvhOxoecb4/oVJ1V0XuOYuFvE7zKqj
QFuKlsR79PL6xY3dhxRIoNe/KM+9axkC9jhgJmoKf8qvXD/70jl8Wgaq/riwHwlugv6LA6kI8XBG
/pXEVd8s5OyBl7fz8HvI6sboE1pV05UHsS2JQYs2I6sWE96AU5x71Z+k0d2Z+rPmqPe6Kb8qn7XE
whzcG7qfC9mxxF/gd2JVft/1bbUfkAY0pf0cWl8M4YLSUcZH2803AUgrjkVkShw90y4vMAxGzfQz
w9vjLyA3BwsDXGO8El6MT6c1Jj4ZzhsF23ZMEHT0bfStFskZFpzPIhqtezf8f/bOpLlxZdvO/8Vj
4wWaBBIYeMKeEkmJVFelCUIqqdB3iTbx6/1B90X43fciru3w1IOjOKfqSBRBIDP33mt9K3lE2OOl
3l97yC44UuiVWdFH7ASPIRXn4v7xSvHXMIqnannPxti9eOTGFD0LuQ/vA8c5KVx8UmuZCtRzOWrS
0idhABp7PO4wDH1ZYjoiYq0utXmeosRGqFwfM46p61L54U6VgbUDV4IexvB2qEvG3aRonNHfpwLJ
l4xnjc6jXVKf8yX/WXOSXPKgXRIG7ISE6HjJio6W0GhqhSVDmlbfqxGSKo3iEZI8RhbVEOfCcKon
VnxGvADSBfqY+RCV9Ro0GgINUW3cJbvaJ8R6IsxaLqnWPlKx1bQkXYdL5nU+W78hb6JIW/KwM4Kx
IdjFh8QmK3sy2/sQGO6KIzYtzHn8U+BXJfom2yKyKOlIUpt7ha9oESAIaU1qussomtdsZy1Z3ZCO
7Z2ZiFff5URjDKa3nur80mSgYh3CvvMl9RtrOpPVJQncWjLB/YEUtyUlPJiztzbFSGW0tybMMRJC
aX2aAKJMkwcGBkXR0n06gCl9r7riBY9VtYuB2QrOumvjmnvx2aqRgehSJdjTh+nkx+qri6NgLRJh
7SsNCxM+oTyHHPI5a80fUxFMCFJycREzN0Lja2isYr4PyOUilzc911BMOwW5yNbsIaygBdHr8ZLB
ni1p7HLJZceqRAiIE43rcCa1XR3yJcM9WdLcZwtKd0++u98hxx0B9PUZQvacKE4s8kFXinWuaVRC
S8x434hsW2Ct/aJLCZc0+WAWyDcrwIV9uJlFDncFDNCqGNJHbZCYG0bT8xgj7auWpHq649twya5n
jfNXTcn31SM5fiV+/9kb6s20pN4XvvsU2EV8nxBMBSDoru5Kfc8pmeVL9zD4pPpMiumrpi2DEca9
k3X+mJf4OoZ5qHd1aLp7CVhtG6byE/UVDkI/fC1954K873Oi93PfQB5E2e60u2k0VkGL9TtE28Jy
76QrX7XpGRfX2iMb+o5O/AfcHiJL7aknZ57cs9YvvlPtAiNw6ErZPhWBCIk3MOr8Sl69OC9Df0H7
epelFqIu7t5uyuvbqHi4YaAdk6EZL6YRv4alkSBpmz66tGlOCvkbKSRYasXkgk8lhccxTPMhHvVR
T0uzUvRr01o5HYRX047RqgB9XDkpyhqtnYekAflQQkDnqZXToZfEhKDdhHcGqyhNhb7p6sEYyLNP
zbq/JqW5NRUgaK9Demke41K4x1L9VZGBYzYIv8YmXdKeZoYZ+KwSyzhJc0jupf/LYSaybzOO+NJo
5nPfui+j7VQPQX0pHXsDhYNzeLE3TcYJRZQhaqkYNWEQx+M2KJ7Qh8bPu7swD1m/Xe9Ea7bdOX6P
R8JsvmSvb5FObyAjzt3s/QJ8hDS2/5UZk7tvRj5RSQ0KjRImVvLddIW41nb/Qrkc3mHtHmYGlMiH
VtD+gbpQ0k+4S8EW9RXmVpRjxtzfRBU90joa9yyFAJJJpiwHI9y5s/8cBkQA21U1Xtsx+U6y8tBR
I2G1ZIsfs+p1TGIaXjySUI8+ygy60DIt3CQjCaeJGfxKvOrZwlIGpRuUA/rjVe8QSBOFVBxmJq7z
iB+Kqm5gCIaTKkySt5opwS7Sb9Gc3XcRTdS5lr97y8HKTJIsTAzOdpoo5R58OieI3udsGJUIaJOy
uaZYPKmBCDC14GjYPlbGYcSeQh8zh2C/rn3g13FI7GOWxVtlo8zBgHqeyHR13cjf+kCB1gkJEdtc
hv4G4PGhytxd3TXIcvPxMtozz2Rzce8MXIqrNGyANuCaXdlSnupzxlji1goC0yQtcG+pJuNs2sww
2Mn8kD5kqfZbGPyeMRq2akiJVzLFGY+s2Az+/KdAM5f1fnxwwuoeR/0v7ORkBYb0VyBOVUbmsia2
8UH03qM76orhEtQR20o9BnmWsU4zTuUxzEMkZTNaXTTIGrIKgPCKhFXJzM7qhaZfl13CufhDcRXv
0frD8gs+phoAi11XNq1EIAAR1k2pvvNxIDwkSfCi2AGhAIaQFxdsTOGIE/b0W5ZR4GXa4fFMhwc/
6N8jUrGGFuSYNvy3phg+qniMTxnT7k2QMu20q2zncLWGolHMPYi7MTpzoF9ePWSUzdumDVGFeubG
QTQ0OJ0+QmWuVgNIUD686Vm671k8X5JC5DvGb/2d5WJ/ZCuxs7LZyUCTFmm63iEqGEs7IGTQwBMj
MtflJq+rp95IXut+PARCixWNxXwz1CwCBe2ZtF/69oseEm2P2GUh43pvKrPN74pW9Vs8CL677bcK
ofI26YvoUpj1eN91JKipJa1h9NjpRzIbs+pULNRAnE4txPzG2tjJeEPf6h2zZ9zN8zYFkOGNiKYx
J0y7zozJR7YM+6oRnXo6eMly0R4AbdmbxkRmZehqb9smkxsz+cOxYd50PuFStnSuWRO2GzSNziqx
OIHUIBtXqSxuJFlwuHeBSsBKWEB/SNKRmH9F2N4BpRi3jigGrouMHmWWj0QEWjQbAaarHL278B7m
pLaJBJU3t2A3CJL5IigIWbTJPReS5EFpE7jAQX2aUN6Gth29Zd2D6v+GnM2vs10Gl9YATbso8mdE
DzpDONvbPbfbFbnfkzPAzexC2nJj5LQPvWl9Flrn2yQzHtoedSUn/pNhsT0PeRefmzo7gLTcmGJs
XhVxSVjl7f1YWui5s72y5SkfYtrbwXdGLK6EJGzyNNWicbZRDdC2Eodo4fD21ij22i4J8fMh+vlp
IREnE8gswKZ0VepvhABj4JvWrn9L5/pvqXqOyF2+zpXzO3Cr8svxiju32BIxXZ3TWJL95fR7OVvN
XhksL7UihbGwNiD84t3sSoqikKP3SDDZBGDFZrkoUNCsjdn0NkOFSVMlZNyN460KWX46shAjlyQy
3aKTgFP5KTXkvG6wgC2m8zkzWtrwOsh2iR5OLqy2XQpFqe8zUDcUDow3JkIUIuOY1/1wb2Xzvu9d
cuWnX6ps26PJ2QiKZYKyNjZPWYHbvyjo6wFyJO1W+N09qRsxJSkEI6mNd1rG+JeK+eqNmd4M4/zJ
aYNQOPWR9x6CTNidpGcQqGUm+GPzJV1+Env8G2x+2iquznK+8QghN1uVbOsxlRePdjn2FgpsMige
pnAGrzJ0e+I+7cw7MFv7ky5Mc/S5KY5rg5YY5Ye1kM8D376ToNBhMTBt8NJ2V5f5LWnnR/zgwwN8
UHLiJB9n2syfjCvPyHvT71maR2o8NrNoq6FTbTjgtDet4xMUuE3tuvIzbREB9D4px2YVXVzRs/eB
4aJktLZp5uxMWkVndg2C8ubugQxIPj6LR5ogeJXwmjZrRWv6G5oELpaXngzwmNaJTAxnmzf+Aqas
D0zdGRrbdLVL4C/0eUDfW+XvIC0f3KqAzmvDROzSUz5Z2ZPEGJhM+enni2GkxcmVIZXFYG/imnuh
RcPBIRYpspuhXg7oEECi6e9URTGfFHbC5MiHPEvmg53LYSdr7z0BnoXyeHYeA7Nh1WSuiGqASUTb
mPfd5P6KuvIeYS1U3Dh6KN20eCtyPms4QYxJsfpFnYuOZJl0Wsyr4JfZLxmODP2gGBESs8CBSwfk
ZVc08PnJFcErnrcKkubZ6TUJeHVgbOjUYV65M1qaXr5r7xvXIxNxqDpYvsYa9QkyZplNj5kNsmEi
b9etpgfPz6t9RlzyHDjjtuEYyCHueypn5pb0Mce+H7ZOwPTAg5kMTJhY29oi9DjWHFAUHSJhjffo
UuZ9QO4pINf0Ehn+DZwEXet5MDgmBzTuOkHzC432oZ4GPKHL5LACoVVnyAw9+xi0YXP5+WLKdJsA
NhlcJzmKWmia/rG5ryEzUIkqgS4sVW8xJypPD+XehPaxbvAa9KUfXnqzdYBA9TYRv9gjHFquDuTe
dQldYOXLGc+pE5wc0mXnslSPQJCWw/Jd5XF2mjomIDo6+GVp7yz0BDqa78E3vkaN657sOEHc32J7
QtL+gc0YuEZeg1MhiANQMYYVe0zfKgabOs/MbTPYp2liYarq5mi8pgLtRm0Uw46+83hIyCpAkh/y
kGGn3OfWxOSNyOho4uQdjQMUkGCYb07e+cTPOaeozyQA3PmPvwp6W7zWDsfamkjZssYL7/XFKe18
QOB8Pk4W7BOvKO5I73iMqBGU7TfbwCE8j3gp4+BO9V8nS75kY/q7BszhtpZKbN1ESzoogkdgrur9
zN1U2e5nXgQIbYD2rUrkZ6YhT61CilJG8uhnHoCmhO4S6Xy4D6OnlMFjCtiEYzErY/4CDX28IP6y
oTjZbkS0ikNFV/rEWnMewPe6jGGXTA1SjuqlWUhiOpE+07ot0kNt86G3VAtwWhmoJYpv6SN/Z0/e
rpujx54BGe073Rr7tkEeWGJgYBe7qBF/Rty399Fsg5ZjS+hNTHQqpodSd6jWaXfnWLD3hpY5gKOJ
3xTyrF1o4PDktpUcDwwmuztV3aIknHdBkoiDCc1sY+jyt+c/OxajIXPIThW8lVVY0t2grx7gGHLK
4r3IbaptekBBp2+U/OGxS5nGWAECBxXahHAodZO+Sa3UHum2gHVIR66Z7d6NVUArnnEENTI0hczU
D3OMWTrNr1VbUilN8V2MnG8fCIcO99gOTEEpej30fj7if1IQ1nlq6o2Vd7+9zDcOJgl0YZ8YD40L
Rjd0WXfngraZ6XvbStTx8+ABW/Lr+SqmNiGVOkSFWUE06V3yOos5uC/6JDwsLe+pTnF6dOIr0NT2
eVAehrGy9qVQ+NNzfZeW1mtmpTgjF4dqsHz5+TexmAE7L8buMpsDWCmiaOitt5sfCfLPlx81BtKE
AcC2OTGEjtEYKSct6EKhUrqj4mDgk1QcWGPqKdRhJSFm4Cyg4Sx/9fP3P1/aqYl2neG/8Ksz8v2x
AwfwZolibR9/3LA/fxTRjsa5Nh7SRdWGP/0lXvCgIp8ZUrFmLNDAbsepcztXJB8bcXs3L1/QFCIA
SV2TOozEkR8WzA8a5ufLKxwefecv6rPSSJ+l6mFmDR7M3uWPggDD6//XUv8faamJ6fuXWurzR1J+
/5OQ+h/f8e9Cag94A80DhJ3IUXzHDYAxjN9t9z/+myGtf0PaC9fBAvrgoXH8X1JqIf+N/qq0fUm4
h+/YJqCIf5dSCweExEKXkCa9dvTW8v+KBkFYyT9LqSUOXZMfFPiLltpbWBF/Pm5JGS2xI/+9k6lp
dJMxH3py1FbMcFLQpd3G7Ff2H+tOvffPNEk3GObdI86gf61wtniD/+nFwVnACrKCgHeDNvyfX7wq
oYd6ZoCEd+KcQYR4d095jpjY6/Y0Byf6qt63Nf6/vizq9v/4nnsRuoNKeFn1CxVYXHDg3G+JqCXK
Imzvwc4Tj/2v36n/v3mjy6fwH65yxsAx9DFvHzpwbPOVLOAEGnYIV3zTpa//+rWEdP7Ly/mWRciM
pJiUwqLv8M8v1+YGGShDowg5HUMAXQg2gMuxdzKxLf3mnLT0TZylZvFwWW40BrhzUIyM9SRiZxyP
ZxCllLdGyB6I4mpdangCY0ONPavC3Vg+UblOaxIpJ823UA4WKfOWudOY/9CKfg0oCSY+ePYNWR7K
KANy6xQd6QALPKfhPJeOD6HR2JsiHc/Co9OZzC3kpaktN17jk6I40Lung9dV5lFU9g2Bq1iy4Si+
NPjs2aVL6BUXhGwxpAGio4R6y1CZr4xkenF80KlsuVDM8/DpDNGZkUZNNsQ4o2OXZgTGPaIEaK2D
pz4A2nPnOR+4hMhILfUL5uX1WPYIt3L3jowFuYYmdpYjlbrr3iGyO45294eh78UOkQMFpfNNcX1O
6ubdsYcXwro2bdueDXd80zZbHlyVDJOfxazWIxvRQhI3UmF6LcOL2R22uffZJ2299sCFrOaBhAgk
PC9Tm0LXrNW7SfLjCgkmdYEBY5iirqjgdXqTP22AWjTkJpb2Nz0djEYOn4SdJRvP5kfZEQAz3yfn
upyvlVXt6xFwrOrHcMtlAzGtf5XGnVdlBfjiGSFSvbYKQr/KxFrqyGQrRPUuQcWlCcl9vf7O5ukl
9pyNGzHGVNOLpnHIdLhGPeShKJHzt+MUL1H9VRbtR982+Ub7/sLEbAklIuA+S2lfjfV7OKGSkRji
Sl/sHG94wZ75bY7Vog3KN8vPKZzpxdTug64evSYgTaIVFtKddVK7aBq6itIgvjGEqFc1g3PUivwv
VbUVdkuhRe9dwpTakBqEkZycDVKBiK4vWq6aj8F89ExMx7zHIy0PgmUr8W1IDmmEriFCZU6TGY+Y
Fsi/TZO/bcY7KNqQjoDRnTDe435z6MeCxfgFEHnJiGu/ggoJvRHLCekj48aM/9uYnW8zZ3KQA3EJ
7dlboxdfWVZVrxufX6QR4CfnElCkOUTb1Eztcx7IQ0Pk4Tpu+J1lW14DS93EzG2SW9apSgNmdUaQ
bx0TAwFwzGOXm9vStsRubLh/4DmA4UCiw7AJaRJTyjhryD3TfMNAasHyQQc+i06DgzfwH/lZhHd2
rPEhFwM42742hMmrdxsrHs9RTSNLJv+4fculbxg21R+6lJwE/fxKP5v5RNTOq05QgSmi05DB1JBn
rXpF7xXhl7tAs73suNw3SOiecdNdNIfzNbXGu9V4ERPxAbdy7a6FDNC/BzQ6B9vkBUgVKd3+O4en
jSzKPAx9sePxvcealB7RS40wuFF/ZuoxKSdr3/bt2a878NvKpc3K5fu580z6Wqy7JaKr+t22eQzz
pCn2aRpuExVCClqeuErS0SKcDpJIMJi0xlDIrxthp4eBGNferrdZFOGG6JYD7WIyUIb5XVjdEzXY
hdH9ehY8qdbyxXEd8th71nihCGP1xpdBco1bV+H6LdVGBv1VaTBfoI33fhkh+TKg4g6v4YDepHdH
CWqhqNdRM4k16+fSHYNH3RfH5XbyK0LhNQI96vcEj3LykjuvqrFRR/kMzdzCu7o4o1OPBzKmyawr
/drVFG2hySdPYuNuLlnyf5YjajXd4k8mRuyMuhqZeU7zsgh5U6i9TAZFqzQS313LQkWwFzNUn8V/
GjelHd44w/PXfKhitr9pqLMWB8Fhdrxb7Og9GNaXbuIPAd9eE5Fc1TDue1W+GDYCR4XXkU4CHZLl
ppjRAsrqLbDHl2bQLyogxtcIH6gUIYEmE+TgdHqhR7uLZPLUz+RpunyI5Si+7Yrfsx+XNUYV7ypx
SX7cDhGcVKi+31WqX2yXu5G17GhOznUU+dUyiyuZnH+DWW4GF7y1vTzHzDJX88Tlao1sJwZUcaaP
EcklGRRWo94LoyAioD33JpcCgzKkOQT9MZcVJxQpuEST1dJf4KNxhJA2rampka4k7D8o1aezyg12
zQBdsa3s70QyTUCz9Jx3D4znmrl71dlhGlg/jYC3hrqOsoWEVjA278sl0Q1bjC2Q60Y8TUWWA1Ee
5p83aBk5kwTCpX9ueLfu3ps2BeEr6z2YmJbXXGuLfTSpGB+2HWFFPHqFzcQk5QMPaN1tzba4StGe
2drfYycCT0/rIJHoH+ScnVCGroB+bi2MbvuAEK3NErLbq/xztrx6nS6rmvvjhCNxGQnB3ACookWY
jAlY85GkkjG7+qPSh6pu4ZfUYboeZXtNNRzqKiC42lfe0rY9KcRXa6Kx9Noai6sqeSjsaXwUVXzB
RXxuSuA/S+Z1vux8cZefnbS7CgM8CriCJ/boez5CkB9DdacyxvD++FJPkgxk155XWVrRKp2Cv11U
7gvFDhDT8t9YFOCtz1tA/Fih6qy3xrzMPHlisWDQWvA6/YL6GHhjYm5ZZQ1U2UTlLDEtuHnDHYoC
NT7P8HNMmT10NkaI3GuIa5v8X6qhLdaDelvBaLYbOWwLi0QCqeH0dVFLMpXLj2JT/WrdeVvT7yA4
E/xTN50y/qk6Um902NGZGOw3AGQb3y32+cCxJkz7+zHt+vvUa7hL3d1AXNJpNiAxi546lA4CwwL3
tye5lZtq5KUm+32E2tRWZGnGdUtg89wfB6/BxBwFD7OarvEcG6yx4mMKmYZnOV2SYWzhH+Z43FCD
zhsimLmcOZ6bNMieh7lCEwq0gKT1/NOolqa1hzlKQn5aQohNFu1l6iGQbVXoTcjXE3c04cjfJSct
bUoHoSDhPZG89l74KWhjrZFjvBtQEtloNVdDD4cEOFCEtWUqRh8Ko30zBiJBg86HXY6QpCUVq2Tu
IlMOcLwVQFSK9rzZz/7BEIrElubBGb3yvp2z18hg8Rkm29iiNt0yyZvcwTz4gUVGBWkzdZnAzEVc
wLEMKlYDAmyB49Lw9cc/s0SzkTpq5Q8AtQeEMbobnv2uF8gSjQ27Q8VNZPp06/w77bCnKzEa27n9
YrUb7z10EZEzW9tuwgHjj/1zitESGWf4UTVsQP/4JRbw2KDdg9APtjGfSAF8twoSrRpzjHDhAeW2
UEGAncTS5CQBXAxGfinBtkZEBG7SASp1JvATCDlRttZYExE52Wmn9hVF6CqLxbN2kpsTy2UQP0R3
ChnURnWWRcc1LMGvcfypB0ftmW9cRO5wDnTuFHsvOLfqCL0K56IE/yk/Q1+gM0etgaF0Y83T1yB5
qMLYgomU5vh7MFiACu12fgeMLabfdujs6saEh1NS0/5peTS3Vf1F8BLztiH+I5j6IdeRmvaTic6f
yVjAiZcgry4kYXKTudMXDR3SoMqchOa4Yt1mupssS25jMMLNHX75nzuKhSKRZPgh6APQ5KWbYNqF
QAoAx3AU0ydrrFH+9WUJogU7DlfCWSoJjBhoY9ZpFCanyQgfc/cryvmwW2RLBO+VZxcz7Vb03Gkt
+dBT5SZb7YcNXqHkM+sGwHNFQgWSFsTPeMY2cOcBcBweGeFD3gjLjlgvKJ073Fbs9FYLsc02XxIG
4X1kM6im+sKuRmJ3NrofBUIUDlvH2SewvMBVU9vg4N2I7Em2cODoNF9J+/mLKomD25R9UhUNa8sm
p65uBGfhQu0NMPfUDxE7uoYx66Mu6wARUfq4u9K0X13bZkoFTXGjEIihA7lIZnZrJ7a4VvTSgRqj
iTXJcEiH8Jno7HgfWKgVVc+xxW6bajekrEfEbQdxxqqIQgbqrnMSSfYZl2PJ3nbsJfTHPidvbRLi
giT8q6dgZYqZB3vl2h3Jemz6Qn4Vkf23RNJ5p1yOtnWFrKSx+Vw90Qb7yWuOnos5pTWRq5tZ/5Z7
w03WsiWtmCxQN4yPkY/mOrfD7qpixlvSGreM9C5G1P91kSQCWmkpbHX64pj5YnJDu84Z9eKWtGVz
YhgwUlc7yx6a+5ajRWftDBOczzRBhuFMiZCrbsEGtz3FBgOb2OvBzZBD6eHK2Ucy3DlqGtZ56//q
Mos0aWE8oZ+82fVARpVRtHs8R95qmcWJGI5MhOemUS2HWF1jc0wPwYCe33HDp/Ccl657a7MK52OY
xUyiYCGLtTBhdoXZwPemIG0qROLu3JVH/utTzl28sVDBjQHQ+ihA/BJrMOAT+QriLSDU7GPKgycP
g9uRk1WFlsQLyVONvU2Krxnkk3viIFygjea5DsaALFJGBgktg7gfNfAHQNGoQnwm3PYzCo8Hw58+
hQJCiIyPzze6AF3Hlqo4befeuC/q6dOH486iyHNmtWa1HcOS2h3q5oary+3eMc9BoryRIgqO3Yjq
CNcXvGKP9HTRdqTPL49bqsaD13vwNZlS2ERmL9Umt2dAOtYUKTwNrrEfxuVOyxFvWi62j8be8tq7
MaZiVAhaKIoJm56pMUymeHf9NKBP5awfIz3b8VHFiNfpQBxK33TXnqT30NJvIGPaGCrWmhQ3aGnO
B8Zh99VYY1HKsQF4eo9JgbkgQ5lY4EA24x3iSnPjlc7v0qq3yhqyOzKyP6URv4/pNkv+KOiSglPN
CgLyR4W6n5XEusssATstPPV2sZ39aU/i3uIxLK7m3HxnWh8FWzBJFczEYtrtrP/cv/QLD15b/jbB
AsFHso66qq9VYnzU6CXI/qH4KsyG7QS36WCxp3HMWbUe1tgYGNWDxQiKO1Z9mSPGq7LO6RWUVrmX
CU3ubNG29Uhbq+rWu1SyYVct6qHsM3WYyZmlwOgqcAPyMk+loHOYAfMKw+3g+2Lj9Y51AnF+r7Dg
DO4rud/lfoY6R1e8uNg+LbAEt14MSwbLLZM3owEAmMw7UfffjKVuQxE/yRJ1WxqhV8txxfhxCXQn
Z1GVBs5KhEtFLNQxcau3uiN3Pi8xP4Q4pehHEVWB8DOQ2Vpl/nxfIzHOSVrcc3VPk3KubSLO8F9z
WNwVKTU16oDcIQNY8Nvknn8QrjgFpHweqig94whP0IQwosag8VgbOb9lpA2CL4uV0obYCyqUjcwK
/O/NC1MbgkFi1NBTOu+ydhCbqC4ePTLUaMD03Zb0Y0JehjLY9Bzs0Y2wCIa1sfWa4bFzJmLqmDGu
e9MDdDZCnkIXXKhF84FO6N7xzWPyaJj+cNBxNy3RVn+9GFxVupdlRYOu5nLZbcQZSRL8k89oqCE2
7SmOhrXZWARchuR5oWnMC/RfXlXJNd3nl5pght1S32Vuo7YaFyodjLWH2QcB0s5LU38fYnZdi5h3
gAmrlzyOsc7jE9GDAG6FcVeZ9i0fMe+UnYlWYEY4VOhLJlXAgtKj4wEmrGU27zCXb3rLAjq/JMzo
hCUMtuk6Ywq2ceJs5WXTcJ5wXFO1xdBYaQkedKHHnbaqiZQG0ivBce+qvHbe+lSe+mYcd7OhiIUU
xPBWGQb3dA7IAKmN4+CmNxkZxZHJ4tVpHOe+5BCEgX2dZKYkgL1CUpS2PHPghGJG8oz36Pw6UVSs
GyNyD47J3EjPzmfcquexrR8AXMmNE6pgHWh9n1ujIvEMyk7tBmeEFQr/S34cbPshb/A+TTPCiahB
jlewuxYoqdQQ03Bq7llwKOyXvdrrCcgZKdPSmKopILYOj0PMUTeUOIwkWQPj3LxVc7Evesw3fszK
jtOebY/cyTW+DU5yMnwMnGpTjK0DtJgHqbbzk8rpZE6zfpjG8Y38Cagmtsm8Tsd3jO45LEtHHZvx
Z11MX0AwKJzRdIo9pnytqqL9GA7wy20ge0rQam3ct3CxMtpTuFae+qoL43eOxG3TAkq/mzN2hdwN
AH1xARd2nNVyrLCgWdUB/oNMiw2slGBfylStF2KrFYcuqb4BquXWWLmCa4pjAuggmoNF65xO4i7X
xBu7xTVGM7FtA3bMcao4sWSblE4bV6bcjZ7k8SEaxtIZvAPmgHh0DQ+Jrd5ptCFkSHJ/dTgl9qbw
9coqsIOhXDnlBupM3f7xQkG7zrVfg4j+bV5C2EhikFURpdFvD0TrKdpQcU/7SaljVViw9EG5gQYG
s6vRFJceCvYsTvud6y6kgb7rtq3FPc/NPd3T8f1yewiTfc5vhqjonDsGXDbkotN0KkuLhJ/Jzh5F
bXyiT0sIHd7YZv0RIE1DTaXyA1uRdRe9e8Zfm5zUPRxoUBitJqS0ioO9m4J6cAaGCnJFCQRjES3M
2VLFoWq553grnLL68Yod82QICohgttx1E2Rf5WJd0EGT7gHak2sEYDJcD66JM0Q2KBwmTmxL6O/U
u9PasfC4tBLhShDTnnO5/3xyiVzZOLCkS+N5sbWCXx1dvFsxFG1E8UgWAZIoj05QUC0LUDTSpWX0
vfxkIk6JotJAAdFjZnaG7WTawMkrron+mFviw+iinD0DC2ZsER/DLpoYAUKbEu9TOwPt790ArebS
BMTQuKrG5mEkHpQjMTmfxVi9jJ0w8DgwDggtdgmrX87WxAgry3sYDRrQnYmXCSXvUDwbX24Y3s8z
sb1FPsu1jt1rw0i+qx18ZobYuUO8a+r62IvmAyCkVpiD4oaSvHXDT2ihuzD1LxyudgG+9TlgTE/C
YbCKPP/NmZx7L29XgwRFSjwjsT20sZt2VyD+wmQXEBGuPjK1eG8x4a/ojWIHQukyfEFFhaFl5RcP
5bubRRzc01Zvq9vknRxvoUUj4Nl2bsERUbLndSrc1V57iuqwwqRkPRu1yQrfAmdYiowYCoLpxteo
jI+uqiw6A6imzcx5I21vJZrmw7ehDky9ceWE+rFgr3Wv39LIPzEnuEJ52NkjUJYEYOtsq48p0/V6
rKuDB9OU1ILqg8bgWzI5z7Mhnsm92SUd1ERmjqvMwbEfLZxo7viP1pufhFH+Foo/yAwFGqg3N9oF
3WoE9dYz6luOe2vdsllms4t5YbJAJVq/OiIjVuSqnrCoc5R3qj9IyS3eN+uZcviiQYta77g4uSzC
3jLVpErMSCEnNZEcLzjEDYN8twSQ87PvqIQaOEdSTH1lhoJdpElb6hhcctEUnwfE/hZlLfJaFPw5
PhmXOEVPBE9IIYEAUgQarC5l2JirCTPfXtWcuV3GLF6qiNTr8Cqqo+aRRCEWkv5lKkTAfiHXdZqO
12poDlJO7zbqYQrth5b+0jYVoJtqD9FUkCKfcg9liKc/sb1z1lbzWbfybXaRj0NC3dgFR6c4rsat
KC9xNw7s0cohdonK3Yx6Dp0LjiNjm4nhuiKBY0nIcUxYYuBIZ6a72Eg+VaanS+uy7CcG6uACTip6
mmE9a/hRnZQ1jsrqyRoc/+qSmbfW6IKRkOn6aNt1s/PCLriOyOKL73EIPnEkPBo2jzl61d/TwGrR
Kaod/9lQuHrjFHITJnpGyfA46LMI8LxmvriMuOudVNNTXgrbzjm4IQoOgkkuuYOdQxZXtPV8hCRb
baZ44QJ4VPs9xxJpyefBim6qQfqIwZF0nhoyFn/TNLSI/idh57HcOLp12Xf554iAN4OegCBAL1Ii
RUkThCy893j6Xsjb0XH/rIysQWWo0kgk8dlz9l5bGvp0rwmXJo9rR6iMM3bo4jDQcbjo4rZXxOds
kCK3qUWdTJroHndVsBOktHERQ7tCIYb7gl6dLdb6TasGdZOqZ8oCkVf7ur/POLuotJgwp8ubOkse
e6OvTrrZbYs2rb0Z3ZWnSh4CJOGYFMo1nMYvYnXpDVH033PYq2HjhLhyM8vJkciiA4RhMM7sJk3B
phvwIGR/ocDzmZlGYVEArK+1diPcINgqqhZshHuFSFRqKRXUJoG61K+q5Zz6ay8MBL5BLD+iAGA3
GPVToLFlm11yQnDNw6aoCqXjWBFb7ghajg2oNK6aqqBkHWEjaJblRhjj2KRoI4o8vF8LPYoF8MOD
f2m1kuCRMPr4NXSBlXLFF1NNtJNqOYGGlP0G4QeiAwchdHBiZp5FMmqdLOmx6gRulTUt7UCfAJWy
f1NH4wQJl4LCMs+5r/woNc9djj/qSKKuXJU/XRCuTZ9vazUhitKyUNDChd6v0dCn1tVaXmOxHLeq
ZJFWU7rAhcCJiDpiFRcFyb0FPbGJQih5R3pJuxfhBvrsgm9Zspsh52+cWJndjqzOVSRp8k6OrXdr
oE1KbAUGUxNwS8IJIMbABYcAe0ChEBwMhjXn4fiXTn1SKCzujAJOTYGhm7sstJYOng+xj0ih1tbM
rjw3Ha1v1GMun1CMphiDL0bYnLRJHaTuOlYyfJD4gnWZ+4Y8D8KmBY5lVVyfuHtxchSFtTmKP5FU
SmsrtIxdb+ykVv+am9DaKQRH2KgCFCeElXz69VXXgAlmoEo09MfItXyYvZ2ZFwDuADaIbBFt0A8b
VSFoaOB0TOyumaNCK29amyRbKdkY40UWmLNxm5GwjfMF+etU7CaT1TqQ7sQq7+lXpjupR/2GNYL3
bInSQykqAdyuHtUvDLUwDrj1sD9uamE8a6ZIQrWVYb4U0+9UZZcZ9bqjpGA6ui+nL1WseLVoeUqq
vmKMHi+zNnGVjM4hlRk3mOOvXDRok8omXRtJccgveNN6waDdr5irMnubhgCh+wBiJzaOeejMc2cB
e2jjE5ErBC3MPWF2wHdy6KZrk8uUsBOjhiRLKX7BPh0wJ7t4ryEeX5UBwXQJl1Y27UOhUVmQK6Vd
d1UZeUahf+LKszU5Zc6WiPo1M3DzIU5fjaI6w8NakZn0oJS1yIZHmFmI0WJNGwwWXTT9dC1I8lYJ
GYHDueceAZqmeSXRyqP0/+WX0VFo80VKKFJ6C8mCzODeQdj8lfzu34NWEN4WbbCCfDmer0XVd/Zo
NN8WfXlMbpQ6qfeWLXw2GvSFrcY9B2Raq45K9pbbYsaQF4aeCMSDF8V1H+HogxRhCkZrTY+wb7YI
909ZWcnYsSpE/UmDOJgGluT374C98uuIr5ejZepR17qRHVNsh0hGshxQvlcSAhgt+p+RIu4Qx2OC
LfuTkUzxRlOCyeN0s1TBx/6ABDdcQ9/JS9W/yVzPIIcRTuiHV0mtfdCLAFSsfFK3Pv8VdY6JcNz5
YDmorcVw5/GQThIqojKT3tO2o4IHvsUbGI1OyuDFlYzzHvV07WXCgvzLk4OSTD9g4zqHDL15J1Nb
8tQkf8nR9DqWPFIcosvvhqPb+/qwlytr2wSF7+lay+lIlr0xFhh884yGkZgTOrZYXGKhE1Gb4Lgr
g0U7Ia01fBbcG/PhqRRJ0tRJ+ttysIF2RK8PrXD1aKjrsKt0ryus8yBT6NQRCNJ10Te5oOC1x5iT
qIO0K+fMRK8pr/PZp5jCfQjJsOmSYLmgpySuHRbqwV+/wEVqdoqUh7AD8vn/fymLDDCJYFeR+rCq
u5CLTv/5p/QP+aNff7dq61l5+fUdIvEa+7KdIlbgZkEUR6uS3lrzHKnH823jrI1cJfZvYlCSW5gf
r3lk1g/poKA3zQPF42aTrfxetlCgzNbFYgYApJIQLIeltSFDMxFgTYxx8EC4q/D+qM8F7I7G8k8T
xGo7lz/y1vhOgGAL0pZIxAxuvP9QNsM+Ca35zHuIdvj/GNfa2jAjkq7F3noQZYITLBOvQCATAxvR
PSaOMkEA861prGME9EAfw2wFHKKonyQ29NkUnvwBYk1qHYRB3eZaW7hxWb4mmIWpJAyvMUJzciT7
o6iHvTeYaoY6gHDK1FKOQa227pTyDJVovo1Yd136+vhwuyjZZ9noWdhAnKzMuLxkWn+sijhH0TJu
SpTcG5kjUxbnbmQp+zrysckQWwkkrHaFpLiNMsKM2M/Qv6qcIBWiTZDu3zGtgYIonybsJGvc4Ge9
Tlp70Ac0J029pyaFWWfue8ha0CAFGdRRKCXqVkH3t9LEcblhYcuCa5AYxQ+lRQ7pWnon09QhA8cF
A1LyeIFBdVRKK7uQ4r2YLTNdRZ5nKWP0mCvFqR8Mww6pHBJ82Vg7uvjbSlzcfXLhtjVAqRxzL8Az
Wu4imZv6xC5sIQUbosF0gWY0ACw4QQWwgBRRBts1W/VSRrO8hrYa1Qetu6HSibl4T24YyeWWAmD0
EIrWhpTSlhvprhCm7yk3kzuCCvwz0q4PA+TFS5AJxPh+VeXTuJo0anlYO2DaWMSdJjmDHbWWXaVZ
RexxSOurTIK17utA8QXmf1KWX3OoGG4Zmo9lOVCZKOniVhOt6XiRIfWhFu/xtropbu/dBKcMvMnw
I8cDSCAkxbiaV8Zc/MSK9ozV77MLgTgYkYoJRNvTe3MoDFGMlBbejl/fkeWF66DLrwxi7YTvBmZ7
ndabNpzVJ/2M06m7dBF59nJAwVLE6qWIM5mAhQ/qSALsmGc6DewsI7BclXc1elSmSo/92lIHTzNS
imZcyDd1m5n7mHLRNmwwfPS9b20rLIm7QeNtMPyzbWDpyr4Qi4Y7iCUfyNOevTGRlWPsl6ZLnLF2
Knw67HF4bCrVP6GHkrFixuLZkHzikiol38x0e1C4YDAnqit4lKhDOpqk9Y9UYDtnEDThURlMpxc4
zptBNj61Kq31Wmija6UKKsyqSrx2VgX+RjWyG5Id4j2NggNwqNPkpFG+lXwuVCozbKXnfo2TlYtg
Fif1wrZhhJNA9Rz4nE1HooOe24omUjnq6bNkmrDOBvrCYl3iCRua+LlZvik01fCZWiiiOSkJngGs
wNzmkHoj2i9H8G6ZNxYmCvJNadyQVxUriQDPs5/gJZwKmQo38igT8igKAf43DmcZp2UhrsfopUsx
0ZQDvXXfEmgtVsIZfbdGiAnWBX8h97RthDs1L5VDF9LHXH6/rQYiQS3MHNh/tGMjtfs6NnCA6uZz
m5i3dkAXmWP0HwcQRMnSXhCkBI1+8BrPrbZKw5r2cdAYjj6qEp9SPLrFENXrpoMIZ/Y8CAEGnIPW
7ZN+5eRGda1RpobtURX0RmtRmo4y5xIKIwnJPG32LkzzQRSl4hzrMRnC5WkYlMIDwmGcZ14xoZmH
PIh3+ETTx0xjOaYDjN/Zt1jP+hxdFK/fh1O7TwbZZyOiI6iWKCXUHKoAIsd2VYQ1BXDsGlGoowsw
+qOm9nRPBt/cIdpRHNx8j20Q79u6mL2qGejWaMm5jqJNVw/xblw0X+RqAVLo6SePSnrwC5NY63nn
V4aOtROTG8ADkU2gBYpZzBuabM06m+ov048puIH3WVbtAOOLrWcdafd5xv0IeE/kL/dauiSrATko
izuLSN43h6pma9DDiq6f7mHbFVyEYLjfZaAWZqhAE44S3VaKhgN72ouMKnM+KJquYz5E/wp8yzWV
qdtLKubmnBLwg1HEBzpf+6auiVn2zcItTTgYLAjjhuGn8cIwv48VItbZHYhwO47GtET0NEhBjJlT
WhoSl6Xr3OlHLJcT5xAYidwcYhqLanxrdKk6B9NIggVFMZbt2VMW5CtXITmInmdodwR3lSkhu2hb
cgV+Y4MNeKXUGDAtoMRI4lZ5oYCjD1OWkqCG0VAZzjRSE+BNzts0bOcznkqZSt3RFKXk1JjkogC1
OKRRzznPMMyd2uuR3UXk56Ti5PUB2Aldkx/oCiJUVZS7EJffU1rfQoTMjKzpQS9plo+apByFmRU3
bCB6gUxLN2kAZW4sqNV2dXwgg56iQIzXCELhA0KL0WA5tkR8n+z95ELrIRikqb8XI/2RSbRwn3c4
StVRHfaqz9VDNh5atcPRF9Kw6Uo52wkhjMk+7A54aIqtOQF0i82iOnAyOwWz38NyK7kFkBmjiCGu
+SmSUBvp+3q0xl07qphz6r7xSrVb046FyoYmYqcZACKHCSVeEbwKImZfKEONN3XVeRoztoZaUjfs
oS+yzDUoVMyl+LOpjfpkyQJghiaN3Rz+gOcnCvYrmCVFqwe7zsRCWJX1BY+hseo5EABgAe0g5KHi
zONIL9YXD5xsJgZjfzCM1h3GtN6Pjf7w6+LIJ2nXmS54YTVvjDQLKBegIOg1wJrQCwW9lldVBzai
4/24qWwcNQM5bpr3+joRuUdXoowyXAjIWpVLguG5XgjKlK0zXaWs4xNthgofglGGbryPY9jQfkrk
RY59U9b3lt4eplhrN2ocn7ViokpCiM1KqdRua0QQn7iyptI+KDppT/COsC6Xzf/X7/36pV/+1J8t
ZGlaPVGszhrNyXRD2dR6swk0Q9wjYzOFlV7HrupX2VYZJ3EfLX/w6ys5p82fYxamIk40tXk0a1e9
9K2nyRjzHZQK+i6C2Urz+tK/DMjdr4FTbSNHOucv5lv/aR0k2oXhXQL3Q+F3zbFKfea6oF4gDkjq
eriY09F/B9HRwmaoPAstoQCMlhPGqlHdEBzOa9C7MCs24ib18rX+yW88FE86/xQZPdBSibjsZ/kS
Naf5dfEwk+vCvnfOIchSvr4Zh8idj4LoCpvnGmR4TJHbnh8yQG1XWoTih7Fll1JWylPyoRsuOJuZ
uBdvdKrEyb/KK2Alqzoa5QO2Nv0SPKuE4VUffXlkQQAJrLCP0MoEwNisp9SGlIExPIXncEQZnUG0
yinYOZbpRSU3htSND37qIYWRH6uPQrS7TZYeTQM23CdvHXGeq2BEJVV3TY1p+Kq2CEugl4XvQATG
k4pMq16Vu9IDhJw9cepWcwzBaxG5ImvHBQ9Jt82fgfi8ISWglITtYV14nbZWntWPVN7Log0Zbg6/
26Nys8jfdtINYfaqsQloJtr9vjqgbyNcKX7r37PeVi6hY555c9NK/Ry94V6Ou/4lvHbPkgvaG6nt
EaZiOdvTE7saEiKPG6e0Ri7Sn8BHABFMUWHY+Q2mMWoS4RoLNsztsceI7vjtaX5oBic+WNC5SRPA
kQD/RFuB7MIC9kSKD61xl2aPEK/pbu2NEIiGPe3yQ/YsPWjXfFip+qWTcczZ/lElqNHuISzSh3gS
L8ZVxh/NwBG2IuO6cl66Hd6AmdpwvBIO2d48UjjmInmNt+m4jICAG8e0Ce4LMMzNv+tj9Spcxl2K
Qt/LtgA39zeEk+vwiMO5upNFhqCGavJnw5H3vXao/Z2kr5Fyv605FTaHh5o97g07xJ0FOFO2BczT
yMO1jxKjZVM9WdsQ8TWM4O0E9FzZxjeMih032XFnUGRmqjrdtXLzE/dwtATTShB34XO66KodnggQ
xgDg7kG2413wNN4ELz5pXrQ1bnV+1qItUQV+4Nyli3z2t5xNk8rO721rJ9/1PluxDDYUS6itugEu
X5Sgr41TvNR7nzLgvXNVR3iEDAKXqYXeFoYuapLwNL6nu/ponEvvfQxXzUHxyjWqXODdznhP3jCE
PBkXNC7Fi2oX1KKDtYq/P1iHMF1/4h9yKBBPABlHhHgSlXO7kfYUfYY3ljLlgz7fIqhHAe5R/U6R
5Z1AnYsoNTf5k/WhJavqrbgJK1ompade2705IHfYSB/Nm5isabSSqXCstiJcStS9KxCIL4SuPknh
avjU7cKpve4he1ocPUhxZ1vcJE/psBGu1IrilkdKOUi8qq782bzE7z5tqrXhaZcZ9O4dvob5xD1x
/gEV1qab7CA+KRfrEsZ4qW1/O1NAPvEJcVmPif+2mw+B+AyP40a+pk2k78Jd8aC/DK7xRqrcngCF
TfnTuKG/ij/Ilpw6op/2Bt0TvjmwB1y0to95+83fd8ZjekmpdbkYRdMbdfsXGJHJw5KlxaEJp80m
YwHCPIMa6CcQjyp6XSK96Pp8oeOcJgwwpwFpDXZ1VqArnoWKvYZBIyMHs0uyDXJH4+yZERW45ZO3
y+fwXSArUFw1n9xYx3U7gcK0acbixl43G+kcoj724sTR990hAsz1wmCCxrFsTYv2wTYfygsktQWn
wZYV7YXBM4A+NpDKVvq62fk3yLbqtBLrRwSR43wWnggnnB7jG3pugVKwnWYeID7pOG0w3qkbeqbt
ilX3MziZR9jWvSOu24PwNJ6tw/wg0ETlxHC0INAe/e8BouUBuBEVYDqiV3ZEibPbi3Y1zsZr8MSW
8Eow25dwaDbMv5hLPQUDcGeEC27qZyJTyIRFKboSH6w1ZoZV+Kr/BHtk4gHNV1t+Beag4gNnqNIj
3UgnK7AJNAgca9cE6BRWCIBFxbGstflUE3P6IwZrYRe/iTzSR2krPVTde3zI7j5DmzM4emXosytu
bchk4M0OvJwHUKhoIDYV66E4eOq2qZxgm01u/GO1z7DxTUcb2DLVI5AaGr0kJcA9ZmZBkjOd7jXb
NuWGlhKaCoNxvhWITLZRWU+OgliGBshmvoSY+WU7XwdOC1IZqI5tXJTJlt322TpKEAD2mCA1w668
8aB7FtNEehBeknW74egun6PvgGRfx/wS+63OmnomLw7tQucYmYdOmEOQ+gllaU+PM+MtVre+JWJj
RSrDuEfmS+zyCWDEC2d06VARJWgAyHCEd+r8yHH9L+2UDLZ8ThbG6YyexW4/LBGdHgJjEsRYFhzo
7E9Bf9EJ7N6nTuM1uNpXlVcdwd9+5Hf5Or3gUTc/KP2EO3OfnzJ13byGz+W0bj6ZcuS9tnvlQ3jk
03XBV4YOH5gxEDWNTHUVwaK5JuGGuKZ4sDtpK9NGaylr8pSY07ZyF6Odbq7HLUQSaKgbyZsRaby0
G4KuLPA5YHG+fDjto9OsdHHvi45x7H8gsvnUvmRqQV7+3CAYXPU34XXmkwaoxWXswQSJSL9pnU+P
6T7N9/7G4u5vV4dwo36o1qV7QJhYjNNqcptPf6sIKytyu8dY24CcbG4Qc/EvtsSZ4tniw9tjUJyg
/dF+3gwPWnfQQw83hnwwfgrGdmRrwJWO9OS1S8d2LzxNnDeilfZcXwZk8h85msu1gNPjLLgBkhqU
tQbKZNCKayZm7pWeucnaTT0/MMKac1ZupdwJxRUNK+QP3Z4YARMrEuHQj/x9g7RK3Ab9enoc+72R
uIu2ElwtnkkwU6Gr5C5hMtzZI/3CSSEubrp6JJiyAQMAALyD5GiX3/Vjaz218cbnGPoWk5x3YYFC
/iRHN4qC+WPzED3keCp3IIyCp+6+IAdpvGisURiHHFgKHFzKT9FYhWz6z9rDqOBTAR61RhkAcKkA
HghhHRI08eF2dArezTf5yCKRfseX/s2gdrcB0vFWHKptuOv27av6WAKioCOMpvRJIYcA6hkeqHDe
hJlTritjY721mWeiKMr2hQIu6iE3HCyA4cr0H4L5qfgq38oQ5wb0Rptg40D7DrQ1do/8B29Xpn7j
LZte8C5iw0p1G5UcwsFF8F3arWs8kMAo7iiTXnMv6vbNE91O/y4I9nycf4qD/lS8xIBUN+Y14Pi1
y5/xoK6UFk6inR5LzSl5WFhHdFDK2FFtg8F2AYJdo0BZpTfOcW3+HoR2QWkUxNiqu/M6MYdiHmD7
AvuBKcw2H+m4+eVd6y/COXvCKTOqNsdxutcxUtEPxJ7zNxtbhTFiTz7qwjTdi3d0K0/QkMedoMB2
s/2TuWkQTFNXnFfaRTuio4+fJxfIjPrBwBd2PfGyuxjDD1SMVf4GDa7+7g4N+bVrDCMonycE+c/A
/4Wdv+Hc4mSXZK8QA+EWu9Q1t9HRPJR4wUxOwSvjGD5wcgjemDPpvi92JRYY1WtFu3yCJEBw7eK3
TVCwr2vr6mONYbRpO+1kwD7dU1enTqFufBx8pZswI+BNPNH+Dd4kFqyFmexgLMn3iemlz77kzMXX
q/BWjm9icelTByxauwJv5LucoCIPiQJCao5nY30d1cozH+E1+QHH+jan7bbik7O+eBjsqgnHeC40
W9kWjtl1vIE37d8s2KQ72B1U2b8mzdauGFroTkqqM59rWn5udRc3PEb/0UdSNLDf7UMOfjJUDiJa
NuGNCVqgHHfVXXYJPES2JuvnLt2mh+K9N+1gn16DE/hyIA3VvUOw800h4FH9oD/DRZQDq7nGJmMd
UCwHdoJYfBed80detnQW38SLcqWYwY/FHcUd4RWvT48iGTn7vnB4uMI+faN2x0Uh/W78PQKSpct+
DeCnk8mwQ1HVnsw7ht2P+KfeQNUwt+Va/fQPJmZNnzsfZ2S7OFqPeBmp65WHYZc1K81p1uFXFtPD
4j60aW1UMi8kPa7Zoxgv3QulAvbr7oXSR1uRvLHi0uAED+qj8Jq54qc4uWA7G6bqOWE9RPjJR96+
k7CgftY/7FpD5bTzqmicYQttSFn7n/6+uQf1PkbMu5UPgmPs4I5VIcHndmduRbd6tYjIJUrozof9
g4Re0Gxrhw8Edrzk+KOredalvrQ3xJx3E+II/keEn8xVFKHudAjfOVXHP6x+UurokZN+TBT4Avu7
h+XBrqCu0Wezy7f37hIqh/RLe2F0PkbvvpdtLN8ZI8fak/OCv/CL3sKCDJ+fQwqYa4MYbFbjN+Eg
buC6KWuSWyOH1V/f0zpxwiPDamzW8bbZkR8vnaWnZbFZRGLc4YytdC6XS6xJh8Gjnhecppv08lJJ
tOUdyj40bfGcszFWbyla9tXoqicGDg8pvMj78Bv7q/mYEvz0E1/7TzYB4Uly89f8OmVgVFf6xffG
rfHEGsWkML7ouh2UAyQUjMKk2tpaupqf+Gbjaxs4ELiX/HPihMCibzkR+98ox7muo72Nv0EDZ5yM
VJSTNkA2AC2PrPKBPWK3OMZ4YK7FqXhHjm4dlvqmQNdn7T8GTyHzyfbv6TdjuH/hCD3t0GOKl+iB
5UhmycFyRqLQqrk3d+21ubM8ho/iHiPBuXKHO3dX9ZgfgPbut8kFlNsLkfEuERp1AVR3WSy1V87W
t/5t2NCNuZc3BGqCA2Cm2PUcpd3phQs7IaANiR+OTK6NK9Lyo9n3bO0YTR/1hbRL4GIJorDcGa7m
yzTuLac/+Z/DeIcxJmSeJnqFyt3SRtW/MU4JpX+mDQ4fLnGDjeVbfF0m0Hiqhn35Az1T3syqC5tz
7ODrbwKPv1h42n46lQ+sgmgOrd3EiwVk/6jtRo9PQDwo64aG4A2PcWgn1IPy55HsB+pCbJQ0t07L
8Rkv4UfOsSxcj2vxqzKBYq1ZwO8CC/kiXLBhMx/L9+YFO4XMxVO6CDfSrwMNcDHdfdUzEEEPVurv
BFozu19fJaPe40AtoWnPImnBNVMa8T6GprcgAVBOX3OYKTSAH9/jlV2i46Nfv58gwsqStmKoWMm+
kXpzHdfs43iefAD7GKbI4HgRUuiyRqvxvvVGkHeilvNlYCZAbaidVTHukoizFyplFKJDd07EuPLS
nNcTlj1W54nJMCy/xMhuVh2dDTzes4IMrjmo0shxaSz+3y+jWR87tdS9RA/T3TgA/mpVDpRpTayf
9W19F43VHyyhMzv47wVFWPQJ66wUuKn8+kWfb6khBB7NBYqYCIzLdVtDPktD847Ist6EJQdzdI9Y
ECk8q3hPUXJQop3mL1GLr0JyDqhYDCUUKD+RsD7XYJflLzkRGzuPuczp5sXn/e4iGPNomTqnqLhz
+QL3bwt3dxVM38oSRQkbkSNs0GEee4l1uWGqkHqFgdLuVHmDXjkDjz2zPY4Xo+kSb8ZqQWWGxplf
PqvNfVJRry5fR+ZYoRZpvoQ4vlpp+VSPzWMrzMQ2zSppb+n7oJeUUKf7VAqK16rihsq6K03GOYE0
VgrySeHiafX+Yy6pT4bP5ciQNZvkBW4stbKBTH7xae6sh9Z8LrtZc5MANZA/zreBiBseBweYQvWp
E5VfJthdEp86pxbHT1PWhJ3lhzj6wo2v1IcmH5tth8uKdSZNt7XB0RWA7yCSyFULmE4wY0yeX3Ve
LwbRKlKXLmZjHM3UGvd9ziHT6ikGVhnlIGEm0suSPyeKxmtTNkAjIs5wAsnHP3qfO+1HHRA+Cj6z
LulSV0s5LnRit8PAfoqrkNswrKr/+Ws2p7QkjBbpFBT59uv//I+mmibiJUPTLRV3Jj/0N6CLPqYy
eF2z3gwqfIjCAlPQs1/IfrRtstYmu8Sr1XhXKjKbcT3d/v7j/8l3WX66JSkiCDxdV3/juxijNrYa
0csbMMA/Pkh4sQkoHcRUMYRFoOTXOtUuEa/033+uBHboH29bkhXDguiHSOL3QFKx0ctRHiWgXAGI
yhqnWK17kTGcJx0v/Cyips/qIza8o26h56SdzM22ULZwDXf/8lKW9/j7E5BkQ1ZU1bJ4Rb89ASnR
xAl5aL3xRbAIcSWAhRC+w8JEFfkQPgQl/ckFCMPwHeme9TdtCeu2OAn3wfQvw8H4w2uRJbSoiqlq
svX7a9EiX5KFIqJXXuUYqmI2+AUrkE7le4gXzRdM9V+ehPKnAShj8TCwmIi6qi9D5L+JQnTs5rIk
h0/PKfcZQ3YzFA2dJCetbm4Rb/LxG1L7VpY+wJjca3CiViNHe+QAuEzSnfIfVHUMEpgLTCJz1lc1
/pGfuNhucVzV9bOJBqScUKa2GY+37GiBV5AjuBAhDltHZnv5+0P90zOVFcXAImsu1KvfxvUUgIkT
k6DZmBkboQ4extar4V8mz69B+vvIUWTmjibC3zIM+X9/dCNO56m15HrT19oVNs2lz4z9YFD8bpkx
JSVYY8gvc0lEU2DxxWASo6Qd8X+M2NfTix4yotKmPA8HXzUPPHuvNNVvq12YJeVbWtXHeQKgUeqV
Jzb+WezCH1LIavfvH5b8D3oWa5Ai65osWqZkSepvKciWpo5SICtcByyOpoFRQCsA29/Rapkynulc
R9kmM5TtCO1JXMrKppvXICYXqHGYQBjRx+/Akr/NpL41C3NBCaAVzENw9jOz/pc58se1Q1Fp3LF5
GbL+68//a8QqjaUXRsTLZWStOgmqDYar1bxgp6SsvyW01BdP/9uo7WOF2mWAAI6ajL0Er//ba/nT
7FFYuEUVRT3C0N+GQICwRBLAuG4Sje6JUQGTXWgjU0hNqCLfMdCYT0DSAcfQxhjC7Ovvz+6P05c0
bFkV4bzpDMT/PQYt/Cb/GYMjgiKnlmSKzH2ESHS6kba68Dohxy8zD19WAhBkeTi9/BSb1JUWnMyI
TQ4b+/hNdhJPGrH/qo2l79ZIKLgGxzItYfek3LKtFnv/dO1D/wNOxB4bJQXTuN8tlKV2wVD9/Y39
cWNULFM32I1l1fzHuoQGlQEkkg9a7DXi+WxdwRWIas0lKgbUO1picly3JJKiyC3uf//pf9oXGWEL
8UwEuKf8tieoo692asaeMC2cHoHSxEAWJJM29qTAuMVaToFkaP/lPf9p1VJFiEkqfB9Idr/h5JKx
y/spHerNPPIsEdy86Wbx9vd39m8/47d3FmmtjE+UAYvI7zgTnKWa2b8svn8ck0wGicfHqDT+MSat
GFaL3DIpKslVBloAZHrb1sgAg5d9GX9hgtRorVXdEb/MBVMTzXj0wykJxX61j+r+2Iv4Q02wp8OU
0qUyqBiEU/gWlaAyGxTAvcJIhu9Mei5787QAowLjsYz8jwU4ZvqoNP7+wUnLVP7fq70iipqpmKw9
FpL93/YUVSs7RQAWtAkQp9st27itptlaRgQFdZRpZjTpDXc3LQdwN4FQ0TUpOfqWhG39/aVYf3ol
hmlxWNVkyfh90al0QzSnUqk2Vf4jBDTbQ5n6tUFui6pPl7Fu/b0CsCJU9n//uf88naCaNBHWGTrR
xOavT+i/Fl4rkNq5TogNmOfQMWTmZMOHvSrKHj8ai27t/9t5aBnxv33mvD+yEDDOa4r6++nYaiA0
T5OJO0w14UegzOYo+1LW8fPf39kff44qixIPmNVcXd75f70zIkkxl9VGsTGp3cw+nF1yb6PK/5ez
pvnPY68iGf/1c347bAlKqpPyws8BSdEKFkkBONvWDUlkI7IAqVDpKz6mUbEtmnhk3S5fVXIXqvjK
26fW0He9K1iL5krJ1gp6LAnItBtzErLnMOMV55PJn0E+GFCwVSqAmy6gZkTkNvb7Usw9+KHCetRE
FL3QfTriTAlPDp6CDB+Y7HPNj5WtVjWBO/dukYXZYVDp0Em9UazggiOAL9p1WMyf+MyF7cCFEs/k
gDySXn7ZffZLgoyRhGRGVfjFAIqA3ne4ntJqC8YWvZr5KhkoJcA+lpibhtYhuJqRdsXHuDOD8HXI
dBHhKnQdbVQvQRn+QA03ScGig21oJjXMWTLcWtNeRFeO5zOX5srzqbAWFg3wXsduE5OZaptj+Eys
+zWIHv4+UqQ/bEwcKA2NxUBEGab9flpK01mALN4VJC8DBJDD4alP84syyE9mbX1QjehtcUou2Hnu
VhafGytUgTQNWP0PRaTtplx9wrz+oknVWgrL/0vaeS03rmTp+lUm9j164IE8Md0X9KIkylH2BsEq
SfBIePf05wN3z0wViyGdiBPRXbGrZEAAmSuX+c3jqCRvmm2gGmzUOMhjYjAOAY2dwl6Eqv9UtnbG
y/WaOaTEde+p72UFv9qJ76C1MaUygyfZMjpVEAQ1xA9sAx6sWuzGunnAFmpWtd7KjLAAUVKxK4tg
aUIjrE1+IEpC5NSbRdDB5YzuUt28gktyp9ftA5Q5v3yPhuzCMLT3wddwgHV26MGgS17qhybT1nnP
6DHksXuYN5phiOlxuizKEXAFnIX59Dl1s4sXldM8BLb2fvy51r6qZHUH+nZRtShU6MD56kRse8Pb
WIwFm1I9VFG78Xpimma+GHp2Ac8C1/Hsegz0Wx/PND9GGyIoH5VRXsN2QXMnCB6DLn4tg3y8qrE0
1j0fN4usujYb511YNt18t3yW0BFv41bA3cpuocbJe2pQ1pQH4eqbFXLmoNAFaqk0nyxQmc5JMPFS
VEv1cgAdjQwZPtAoSaNcOrcFfci0tFZhKt5DAOxAMkrgLCqvPa56hqCe0W2++SzTcX4SQA3dMZGb
EGh5iNMShS5L23Z5KjfIgQBP38a4Z05EtXTpgpdrbK3dArxXMWjqDr1T/9Sk+oBYugUh1DWXss2Z
JrqKf9HV/TeHmPZn1WFQoam2rWsuqpinsb30B3wlGhv3USgD9LtyF6gsgxfA5f6l15evXjqiTujo
CRbx6GwFSnfRNKr3zaE2iSOfPiL0bTnPXNfi/6e1Yj3EbucNDfKy7iOKAOka/l+qLI+6IZA6Zn3U
D5dZAjjRkBflpKZRT5xzE9eXMkwiGI32Tyu9TKAT0Jbvb9H7G6+lp0x+ifB8zHiuC5CzXlkvRlu5
NdqEewlrHcU5tLVMOa68xsbljY75Ny//z+LEoD4ykGSw6G3o+kltUMV1nsRwqlBobXa1Lhi9lwc0
qGZtUu7xmNwnzQD0xxgRi5GHry/+ZwZtTqep5iAJ7QjLOskz4zaH3YSyOq5LjJvgK6H6Puzp1q1C
u7jq9PR+VAAPfX3RM2uKrB25a8chMTJU++SO80rKxm+bBJsmIJ9gCTFFPYx2g+hHdGNhUGZkcOT6
Qxo5d6Co37++/DEF/H23marBbeuaqdm2dZqY+WGSZyZWwZvRqk1miy2rw9aB3qlzWqs3UWLftZAD
GG9jC5EpSFt0dCcK7F971X0uG2PfTF92w/hmqODy571Lx0QehuHeaK6R8dtGEoq+U373tv4ME3xw
ig6Sdsvi408h7Zf8p7DoW9tNygeHdB8YsIFH9z2ChI8E5TfVwbmFYdD0s3lMZELWyaUCoMKeW4t4
E8foGjgwPHxnnVrNtQPOG8oYFWUtnr9+MX8mzNweiukGIudTsDlNu8wcYU3FjUEC8etFfsDic48k
w0LNtcfjI4+9dGnqzjfr8c+00lQpyQ11Sta58MkmsCqaGLXnxBulabZD0m5MM74JbfXq69vTzj1T
S6XdZbgoC+qnbVzSrj4M+d0bP7Pu7JYaXrLRaLhxVMrXQjGuYlNfRaq1ctEWMCuibGnAtGoGDPc2
GSJVFjpwo/OseN+trDPpEs9AU8nfXV21qQh/X1q9ovdZFEH7LeEBjWHwYFg9McC7qsP6smlfNQ+z
LjtCI0r7bqlZ00l7uh+n0OdYiIRx0pxcmwOkFqgcxRthIS5hQvSjA4LWgupI4rrEBwxNtxkETeQa
UCLJsMHmDkAVp/5NAAl+1rXeOEd88PooeOtqEAFdNrWhwT3u0xjFGk4CP5yx7WmYaXq5gBkHKCRv
spVXZfeJCYm8nxRkjqJjdW5CoIdNAk8smRht+6OWgVK4S6tDvOj47QjiCbSTEH2CRE6rFTm4rnur
K2tbtkgyjBJboSTwV4FrFHO0j5HkCH/Q1wP5hjfiXJHtBiEuMde14oDA8yqfyoBvFty0Sf94sK6Y
WjOaK8zTBTdGaLgGJoFu6JQ3LwIvh8eSPWzTEjRagSCKZzVbmaFEAmnqHXbO0sir268/xNnNheUA
4wuhO39Uo6lZkDz4MtnA6QRSxW2rsbZ3nfqbou1Mv5EVLGzqXoI6diQnqwi2m5HlRZZsOoOhE9hE
t0GygzhdFS32NdoezQPw4Lyb2rDuAmx8Sq+96rCK/fqGz55uNomlq7s0P3n6v2+lMVKhESPNutEq
dC8a/lj05bryD3E6vOBVzieqkh9lYe0mInzq/vj6+uceOE/B5EA3XVU97cixDew2DohmQ+y9T8+7
BF+Wlt43wVr/s0imCUZkZM5A+14/3bV9FWfaKIkYdsyIQaDzP8PyG3SWcxcPGioPxKzIqDdha4tZ
V7PKESSftWBM9BIV8RjCA5XDZhSkvNP4LjTFc4pmju5hNtADD6w0AE7fh+Fz0QYbCpMKX5xpy7h2
6SLh18YgO5stTsVbJc8PPMp5putXg/pt1D/7nHQDrTtkL9w/JjcJD8mx6X5thv5G0RokkeP80NA2
RRLSBVmThD+a5IeJ8EunIFfVkZHaxTbMAMB8vTCcaQechgNeFENeUzMwJzk553B3QuDJL+INJGNY
Ogj9uwg/oEBZoFoZgv2CJCVrzGzIJkgJ7oRbrVX31XHNfQq2Rn70PtSVMG03FelSxAGJ1DT2SSN/
tEID2d5b15bwroda37s9zYycxaAa+cGs4ydh1A9pLg+iV68wRobxDXLSLF9L11oWvgK6lnyJVjUt
SLEfteLeQK0px4RsptsfoWTYHripsZS6fQXH+L41kIDJnfIyaAzkLdQVE/6F5zgIntrPWUiZy7JX
QZz2+M9Onl0sh1lshWjtvB3/27HT5fEp5wUdlUD+iNTvTlXz7Lt36LAS/+D2nab2pVdNLYWUk60o
txliS27cbjuGnItpQ5RdBz4owMVUa0oKmB82TzoS2h5jykPklz+boLoYVXOvhGSZdUfALsriAS2O
29EsO9JSMY/L4Gf0QxNIjjQBoAR7uIXhtZFokcWTzpST2CCjFfu9ZXG5OdZLrQHucYrFhsOXVBTw
kZfKYeu0MAmkf19XzLMc5Ztj4FyCoakmZSQEbzGVcb9HxcRp+ihEQGSj1NpM67N7v/e2arTU/OJR
lsNBzcHqeMmdkMM3NY5+JiJqBMMpaWZYa5zm+7rGrsYhUW5GT3tHru0Fsf8nHGSXhcgeovyt0YyN
sRk+7IlYZgHcCV5U6VxJzzi4bf2QYbY8GUms83zqVK2rHgCF7mUr+j1QqkT9EJTJxdd79Vx0pael
2eT75GN/lN0taqt96Uu56SIQbU52UTT0d9LuoYyzizGPt2rnrIwAhhYozSHjw4EjmXVq85DUoCOc
AOpMcJM448+oN19SV30f0YKL3EctHQ5xpX5TU519vZrGWJJZDDXd6elrKiIKS7eSG+h0u8LuSkBD
T36dX6pqeOeTbGVJvxwifz241re+QmcSa649dZ51zRLE6t/XFiGvqyuzYG1hnjLXWc1ab16xa9Z4
lFlK9ACzfhuM6nueqO/0qVcotq2zzttZevMANX8W1y4wZsSnDTW7/vpNnksH+HCUMwY5GJXbSdRN
vdJEcJ43OdbyBbmx1TBaL5FFuPQDZ0Z9eqVm9JZ8y9rZvtiavf/0zSc4U1fxZlRhuDYFlnuaBuaO
GdZpRnepGNqH6f10ttj4FSLm9Ysp2gdVjZ9kal/1sbsL4ZOB85CR8RJV43vt+HdKZr5kiOwrJqxZ
R/tmd545jjUDVI0wTM6kP6bzLfqW2UgfGiR0Q10tPyyr2CcVCyj0izu3yb4bBp9bLAY2W7ql6Trl
3sliYWV4Uq/GbEN3YIVT6LxEz2SG8uoit4OHKBj4x/6b7Ty945OTl3m9ahkGE2hTF1OE+qVwz8eu
L1WP5hWM5ecRHGMPN9ypr8Effdf4ds697V+vdbLehBLFkWlOjTKBPlYVehBMNZS6qHC08FD0EgE2
F1ijaawDtdiNuXQg4biX7iDYtPYCyvp+UvRNTWflM88r8wH3WfMZofqUST7uJMgtJeM615oQGR71
olLyPZTYAAl9o6ZZi4rEpXOZN+X+qHwMRDNl/Ig2X/5hZtpmMMgLrRbZlWi8qALtosicJcaAN0P4
7uvOUlQZSDpn68LBpuWi93JTy2GtFuIyL9udSBF9UYZ1OVY7pSv2MQI+jQLVFAJo0l6n7XBhNLDU
iuYziup9W/Ep/WzXZyiYpN74YCVMSnSBpZGEpD0PHSRskn6c5T/ciyCmPJMmLr+pp75gZfMaV/am
RLJMGYxhjpC26BetikmOgSLNqoCPdlS4FNzKygQlCRvP3NpggpzIL1ZpD1JaTQ850Cw6ixU+WPXl
6A8JWqgZ54hd4OQjWYHIC6xNA+dHV/jhlh0ME5RRyzryO4CbdYc2HUJR3RBhENHE901KkmgIE2GQ
RE34FZPqPrBEtBKsXdA7wRplISDjdLBnmDC8eAU460gY6wxbIFfJ75DRg6PDqh/d7A6p84WRk485
an9RZRyFFqpxMXzhFu8gEX8I6EFOWO1dz7203PKjDeWdX2Z3SlWDpfDAPJlQ2uXPytWe9QTeYobH
fNRfoGU4c2zkbhkcPDuII3k5JG9EikWwCSx+V+xdq5haNQgHGIG1qpWLaUn0dnEnBufStQdIpHzI
KQ4gkr4G37o2YnQPveCqC5sX6fj9ImuG9dfh8uz+0RxHIzgYwFamovqXvWoXVVEPNgFJr7xFaROR
g+52yHG8ACVkDvayGcUlt/hNHDyXpND/oHoFTAFW6eSyVjCgoeIPsMgY/2iq2GVxSj8/+yYSnT2O
LDJMJpy0nBG++f32TMBBiNdjsYkZ9abpcDDHaaRNYevSTZHA6RDdDO5EqV+H2OIU2veZwrmIz6Hq
2DxjurCnhaPI0yLNO4uJAhyOpABx2oB/7xT7in/eARSg6HNnnj/eE/yXQQjiFUnEK7VEINml+dhg
yFPXJU7DWGq59qWX6kywLMSSPYxoOpQzZ6mWsQUrb+Mn2bv06/sm8Lfoil+KoUVMAbep1iphKGR0
832MQnwIxGnXLAZp740GGbiYcNkM04wwUeZ6iVppMExMJ3U4GNm4yUYMdwJnrglnlwYqQP53vcJm
emwh4OPrNXOM8L7I70pXgmE3IQ2o9XiY3qZEGQz+Vx8v3Mh+opSKUxvRhgH5rOgO5+xLlHvJRN48
pQO4ME3sAuKGgY7eQvNDGjVtdO2SpOJVgB9qSBeqSp16oUeYvfYlMo4aEsKJF66x/MCFAIB6neQf
EKkQJlXR5u5bZPkBRnS+iaVBbe7zvitWA5h/J6995B0EDG0NHQpmj05rbysVEmVS+rOmh2PbRk9j
nKO+kU4gcTifoccFJlnBr/fgufPSNijRBXg3luq0R3/Zg6FaWWkWtxnqh8yY9MfUTi6HTl3HGnY1
/1+XOi3R2hy9YYnk4yZwUFLM0BfO6LEjkzjvauWb2zqbJdvUVeBSgKNRzv1+X2qh57IwS+4r3lQB
bnp+tgx6uZry9kgbXjUfezGY7MgNf3Ob57IeujS0pEi1qMNOsh67BFaQJYSXnrEvCuhpCuWlrndO
IC61nPfL379+sOevaNHJn4xN/+g2IE4NugUdw00ZlRDAyj2qMgfNG55lUn7UnCGoOi2/vuQxdJzm
WRM+ll4naGXnFPwzVjmq/jgobKI+CeYmJoctGEfIlgKjUbWcjbX9UKHNhBdclzy47r6IUXEsB3KE
sptGfRKOeX2ncFBVkF3hmaY1GenkPz4AbbAUieoEziNOal3GgN5odHmQ4sYLO3fs+ViOa9/L67nj
st86WGl4DdDbvmzR0V2wVy7DEH0phrfVXPMeygRiXI0mXCqMjUz1x14Ut5mSDTOPTiyA5kVQYy8u
cBte6Pgn0JvFZzye2OdFhWgSAEBMwuSc6jObo+P/GrmoTliI4339VM+uWtaswSiI0TQY1N9XbYet
soLyXrrpivwjGZ4EaiOxN14gX7fTzWXdLCL4juN3jcxzCwg9IBqZNHTNPyqDqlWGINftdINC9Uc0
8vrEWB2GpD6kEwajL/M7dH/2X9/sudOfyROId3X645hd/xJ5VFHGAJJRPow5QiRyNXMBTms6+ktp
bSNXu0lksZ/yk6+vey7i/XLd0/o5Gs2klZaaQmzu127CGovcatfp2nMp293X1xIaL+x0m9ACBSRG
WUpUOGmV152LoQemTBsji+77vu0WIbB1n26sXiY1Ni75p4WZG9OncT2oAVx2F80M+oYaL9rzKmdm
VRvDf08k6ke23d9EvnGHVmWfegicGgkgP0V7x4B851UmYnme9RqBkVzqOrC8Htu9Co3BIEI4xxof
6wZJkzF+IDai3Yvy1CrILshpoUXDNqlga+Pc9nwkl9hupGL7BO1O7GIJG6lQqDc05K9nVF40jCW5
vpLtsdmooITQd/a0td9aeNzVFW56GEMCpVpmVvfajmaHCRxlj1Zba+BeO8/2UXLuEL/E04QjuEZj
Ip77OhrCsdHfmUmwnfLmojSeXTLivmJtYKmw9IP+2fRHbLDqfSSbHXYP+dKJlcs+tpYd8rOhEnwq
YzksraDe4jFb76wywC0K8isOvd8cMec2jZgMqBk8sFtPQZ1JklfgLnP66jnVlTSeW+QoatV8tnLr
koHvc41F2TeRXj+3eAWYDNgQDqPi0/VEfenjW0iAsBNnpyN4D+zW0xdaNS9Qwg0ndyhtGsFVodjY
XoSlYert+jCKNn6UPpQNY81cZ+yb4tqhR5+Zl7+At8fcqh0naYn4Ei1e9BIaBNWRzVomLRRgzUIN
4ut9cYYpYMKxAOehE27oVZ7sC18ZEjCVCZpHXroCPwXDXaXj3Zfazky5K/y38lkIqU8Z0F+PlQCz
PSEAZg+SDrkPEVER9bptiMJ19oCrHvgtqE5rXAtg4qLfjqVH8tQaK882EI/PUbysFQwoEnWyhlbx
fQ3bYPP1TR37SyebnWzf0qZkyqX9M62YXyKasAc3rXUj2fR6tCxoqiOl5u5riZVFqfcrTXj5QqZI
h6e6tg/QV6CGz6D3+niD1Fm8DmPKAFQr3cD9Jg6dA2IA2mZ0NGUJzh+NWb+3xtxrCba5G1w1YXJQ
kuIukBCjLRMico3HSYmOd2X1e8Qfb4K+vrYYfc1aj8qzrpynbpUG2Ucd86JQqQfmln4MuBU4Hb+i
ydxLTGtA+5jK5zfPVD0TQcFGABUA4MZg5xSJoUaeb9M2SsFnlxgpxfD9moGw4albnJ/BiPB0+1GG
F12wFR3SAzKKx2uhot3QBe/qUOg3DNCYbicoBhne5M/ZFKDetOHgj2yXIfmBP2S27LL6BnVUdE9w
VhQ5PY7MZrdYYassInRV8e1ksw2ojltueE+wQqAyk84miYWJ225GLeUaW6njkGME9IWnyRe6KcEW
ATVE+hIaFG076Zp6H/AU75+rwgjAGgplqRY5yFPFuHet8DkDhjQzGlObdTm5kqu4V7H46XSEYDtq
3n1LXXgW2UzWbgCyLQr7DcXSD9/zt72P9pMfWQvfkHfTedI6j9hgvk1JYZ0Yz1VZ7rWmedeZ9TE3
f25DXWP6zy821HofkPN3XXsh8poBeXCJan278MPu89pTjZ3gNPDNKF7TLYSSXhZYpgjnDjtkykcU
AQmxLZpfeb0Zk0l3dFDfMjn8/GYtnFsKANIMFdAKRe3pVG1gmJBUtZFu+kgmyEIaM+R971O/6tfU
czyfUNy1poKJ5xS/4NnEqfYNsuRM0gJB0AVnbk0n+mmDF7vrokinBE1IXl+X5E+2g8RwKwqeDXDS
jRiK5QiPdBaitfzdLj4T/WmVMNOhjUuGeNp9z5ixN10aZpu4wUQyz6KNKdEwcxC6XxgF9CoJGenK
tR4s9sAq9QLEQ6uNl0t8n4PaXetZtPOaQr8whskCsBWIEOLLpVoXbdN716hlLjBM2ocuxqHkFmuy
GnLCsvz7FPvPn/3/8T/k7d8hsfrXf/H3nzLHeNUP6pO//msvU/73X9PP/M/3/P4T/7rGuU1W8rP+
8rvWH3J3SD+q02/67Tdz9X9/usWhPvz2l2UGrma4az7K4f6japL6+Cm4j+k7/1+/+B8fx9+yH/KP
f/51eOcVoEYM7fln/de/vzSRW6HdubRo/vPXK/z7y9Mt/POv60M5JIeMidDfv++XH/o4VPU//1Ic
6x+IZ08gUZXOM811lkj38feXxD9I4OHJAFib0B+0vTJZ1sE//zLEP2hDcSxRkho2fDY2ViWb45ec
f5CC06GyoRQ4qqMaf/33p/vtPf7ve/2PrElvZZjV1T//0k4bTmJCQUzcP2YgNBROt0emNlGZBvG4
yccGm/h25HAwK2YZaCwNSgqXmgZSTJY6LwphMTHGGiuJHXfmFugmDfa7AGFvTpaeBmYNvzzKf3/Y
3z7cafjgwzmGg9mgzm3+CQ8AWB1A6kaKT6ma7YQRxuIJ3Qar7m4Yo4MPSMunwaQ/nLZrLXVAG9pG
9V0Cd9p85EO4lHZway1OtD8SuBoIXFtYQb8Z6gLzLCIlPakOikzOQ3E8GvnJLPWNHUTjjx/YK2MN
25IYKc9qzEdM0FCnaf4gHQTDotrE9yJM57mavOH7bip4TYmKz6wE7nfY2SnAndQyU3VI1IHu4+qs
tNN+ZtMMbtgOTo21gIMAW/PcOkm+JFhtEg9vt6jHk9VNw0sniNQFRDVrgfpea4+vocpd1kpyS7LQ
zo/PeoxRe1WjEsQBrrpcD74gtAYDtm2rqfteD8ptKGzsVb1XHpIBt6C+dDIug6f0XS0w1Mhx9pz1
xF1fbZD7aHScrQs33IQ0yWbjRnPKyVW80ZcklgOW7RFZbkJYdPN7HRjX3DM1fPjGSWI36paDgzqy
8JNJ97vAeH7uZvF1j5qzp6YdlBAFQVC8HSpXjxB18jgbrezCbPIH31duld5HrlDyPUlq82YyJCdi
zIydUN/EJTefeK5LBpK/Oejc1L1VLJw2XaMTDm9qtOKFBYvbRsJ8YVjTk5y+u6TesqNbBKrp+41N
iOCkTx2TI5RcmfCKENG+zB1jqSFri1AvmmFG8uJnToimYoGgtmciJqL7n8KX0UWHH9esca0Ac83m
ze/MF+kyBCmmBe5NflgwClTk3ox2LhjTd6Hk2cWXoGl+JqoZL4zIjReD4gtgbTf8ONwz00L7XS86
hNkGErAwm9sGZWUYPZn42C6wY0eSDKkrUxpXTqTHs2rMbwv6Q4jdJag0RfY6ExjFeIJ8q3rTJqdC
98Y0lVlRVMO67nJ0iZDcs3KUEePaT2dVrn/YDiKvtYJgBXw7xBsALx13qdKqn4zjZpXLRdgOvmtN
SucMy5zuubKjNysLdvnkxCPit5LkzigMZ+6lYk8JyggrsOYMb/HnQQ9o8NXNwC+ZDaV/2SH0EE7c
o96Innsrfjt+JdV4TS0mib1lPsBMqUgqkZcaqcereEQSE/WMNmiZNdsKgkBd9WiqKJIOkfmk+PGy
sL0Ed3Fa0mYGGgeLvbrg2Tk527oYg08n969oOj9CA53ZioVOayORxHWx+5JluIpdgSaUTpcYRb9O
YXDoEDxKql/MqIudp7EQs44USMPGsjYZeyWZysQHmbJOaoTl3F0c78AP0R6U2fBgdqAqfcFKjUqE
ptQW8M703sfW/OxsYLpld2VE3b4b02SuaAVNbV6djOnEVVScOWGpVKr4vgPe4/ULWLUo5ne0+T3U
IzMD1UnXyG8rRnhL+lALgYV0G/IbBhenbDMulg22e9hMOT42PgjcOj7mmnEpk4XVja9ROyn8qZPG
X9DejCE6eFXP9/tUAmOBljTuiF7BfEsow007Jk/M/BnRdcYPgN3QjochXvmpfCwRfyJyfKBSkmM5
pKCM2nVP2QBUJ1csDV01hIZVxEkibwJQGqzeUADUB+P0CE+f+jrhB9NswGKnhgFcCV6pWyQ8L56c
VCkXKiYkKxVBlXndySvQfNUsbFlKvGYn8GExTQdNwWwEu3n9xleeQP79bCwmEUBdr8qipceozZ0a
sQ3RPDUakc2N4EId303esD6kSN6GUaVId9dYJKHRPtEsGjYJrigCJ24uENjUdFquXaua+aNMOSLw
WsS9l73TDCj9Rj3bObppAXPMI+TSZ2bM1j6+EShEKrU/ZoO98mH1wX3ZEyMG9Ppck0/dJ1E6DzcA
f2nc+9xdBh440xFh7BN+O7yjdYrmW5DxjiQNBpkflylTJnDfcKIk4oFOuejl40h1Zg4Twzp+04wC
Y9/pQmQp7Oh+azWGjkx+Ga4TNXyq3OLGQNsGATdeO2eDvvQ7/37U8dDKRrZGW2FJJg4RNaAs/Jfj
Ehk7olmi+p+VRIQnCVTgc/7K1VqU6MJ7Ki93hvv8m0hK9AK1+FNXOYDyisOjiaCAazrWKq2W3FgW
Q5cWXbzKRwCpn16gYTPFKxexFDc4R1PmMTpH8H4BT6ZbKOmwqDX9pw9hbga+eyL35beGhzQUXAjJ
PXCfANT5Yt0gjWQ+V8kkBNF7F8eF6Q0c3hi7fGLOoy4UhF4Hg06eHKsfdejRkANUjVDRw3EVGYKw
Qk/sYAToApfu0vE4JVSd11lMC7yChk93Pr0adNzHm2Iyg4Wm6jYjC7ZkbZdYXc4VW77pCZapvR+v
ytZ+nXpDQieopFOIluW4SFPagyqCi1mBEvzxa3mab2O/+JkxzwHwhDg1GjooJhVLNyUUjwz2jlxF
pZ5+UQv9Nwuf7OnKmCqj9BffpEb2lnOs0mbAoB4z9BZBBoQmgRXJ3MBNTxCSYai6BHlePPhVKNHj
OPN9zp2oiBZI2NxoZpbP6XC9M61mEefFY8Wz9VxcbZ0GD5rC4q+17oMya95sfFhKc3JN6it1HqJt
dzyxNbgCi0YEH1FQrZiIdYsEMt/cSg3ky63HlrtftG76dswDFNy24adwTPJOZgiwE++zHQo3zdxz
qH6N/rkuOFSimGnkUMWfcd685qZzm1rK3JLwcDDuZAaFIGgUf2b9nl5CMe8L703pWVyDk0+p81Ur
cezmqOUYtNcpGL5ZkxPI9DG9yBAdC8haFtMzM1T/0IYIx0yph4LnTqEM80ThFBpVEmmgrz8RWQpF
M//3tuCZhtgrOUSbWV7xcP9OQTRsCtsinWTZaRJWLIsaw9ghtwUF5k1u4MykG6sgYJv7XfHQ1uOT
sGlEmzPEjHZGnC1D0HMzE6ro3OkROKMo3ph2sKgq8PY4LTBt9ZQlMynA8PF1aeyGQnmnKKEflrBV
Gq+O14mrX+ammCSc+mc/weAkn8IqZJyK3IenU8r8Dd41QRQ20Vzf2RVgPAOLnOOzqBo1XuQpBqsS
GgWGLd3MT8mvDIuPEPVbIBvtZPbOT3bejGbJZHvLXlZ8fpnpDO++C2TINgmkNIyxVoIihw2O8iFM
ENVx02PJXdDf8KZUd66OPixVDbidbypPsks+HZej1RKsHzzD0ZIVn9QbKysXwaLkCB4y/QUVAOj9
aPSC96oCbFPIlIf1OOXxvYl/aZ3sj4bYBja4HBv+ZiKlVDpRWaEngkQjzj+DucFSgrQoIIC2Q0jz
MwZSYKNsqON7M8uq9GfVNPd6QQ+qoCu8gBd3mUfW8wT+bY0RYuFrNcVbiCiXoYtltdkD72i6JzoL
TMnbTy9h64AWQ4ke/TC2IONxvb6pSfTw9wg+3en6aRsznwJap3bdMrHT26ZM3qIou80VbFNCAILe
BHA7nqPytvYDdeNAWzft+C2ZnOgyyTmklPU2jQIFOSNVX6aNeTlgqqCavbryNdZqZWC2AE32TYvl
23H5iRY1/Qq3conf0Fgc0hEl5N69BlbDMpryOdmnt8c0KNRfkw4Zx2MwjjR3f8xBjkE8qjhctUi9
8ww0NZtYI++JS9ppQLN5lU1TPYoS+4SMsevMyNx9noa3fVa9RTlVjU57rd/1waORawt/JM0QPqdz
qk4iUVX885j7OjasRk/hDDeUy7QlB88n7CTxADnDMPkEicvuJuFOqvhVUN7MtJYU0la9bdiEeBDG
b4FXEi/tFFMCEwF7tCLNrTaUt+7orWQzcP65VNpRVNHhjOHYTSnqOIX/MYb9VNgZ2qJTtuEyxnO0
V68lwJZluwkq6y1OOUjB2TwkIr7LsGkhBUjenMpEmbGcw6Gndtfmaufum1Ds+8wgRtb2ZT1Yb8fT
cVQoXHW72aVduC1IwSkownoRWbfYvr+FFVmNdMZ3EpSFM2XxSert6X2SDHLvfRdcCb+9bae8QaSI
VPsoKbky+vwb6MW5Z5lxMBu4IahUfE8sr+h8kAQUV2Vlww4m+fdD66BnH01IkBilDS0Vced1rsQf
x7Xv2F24Dr1Q4ILCdyQhgpEOhswNWUzWVA8pikJONp0v+FoGWfgy5QtQh/eJS9HdhuTDhh0jXsuz
cbvxOoS8NbP69oes3+KCA/P4msfgLm5oEYvIH6HiB7e+5m5Al1x1AbGnaLI3veKz4uG0DsHbrRnO
wEKqfjKLmGxMCNbR51QiMYCZAtpDNxLtjut4OocL09yoAx8rbUjb4/S27dyrTrsb4LiRHJIiDXrz
Qar5xpylWVUMPVIr+awNQGVtOyyHcqpzu4AGtY+yHCXfNlT6+w6dIlBPV7mahtd5Hl8qOS/CxFq8
sEdloyjFqxFaj7XqHgIhdk4ibxOb/SU1ZuOJnbxnltOuacjGq5tYJcQU7T4c7Zyg1LVIiytT8Qc2
lMNGYrHmdfOxW+gW3tQjvUfdwcxWeLDLRLw4JpVTD0CrKNelBXDCRFr9WHRKf2XTcCXNIyHU8hAL
Ke/FkcNVY+T4QSmkFoCTHm0OyJlwlJ76i0NyZDoqU4l8umnMZaEP6zzUrppcoMTvQfYrNEVsAt+4
yRLx2XoOGkFdsohiK16JH7os6rXXsmsa31v1rQqes8muOKyvfJdMrBqTC33CC4pyZLNbNtqiGHby
ZMDWl7ykaZ07TntRtBGqlTZS+MyFHtiMcmuJMN/WTo6NfJ9IbyHp387ULEUzth8duYhcRFYFzE/k
j6Ny291mSSDVZZu62krAyLPDXG7/94+cxHOrZpDPZp2Of3fuy3BBaOAfMeQxU8fa0MrDY6FoH43p
0scP4ekkKxtGUnJ7/MfGg74gHS1c6oz6t0kb3tBMtlfq0LTblkRs61i4NfiG0yzicUBavlGKbPt/
CTuv5biRLA0/ESLgzW15SxbJIiXyBiFKIrxJuATw9Psl1BM9Ox07e9FqmiIKVQVknvOf3yz/6IZJ
DKsfH/7+0Z+HwL8OMuir/l8P1NqYP9TNhA44xHFWjP9+mOWv/37w3wcjOrIkeoN/lp8t3y5f/f2z
YDny3z/8+zH/58/+46hJgWHsAFLz18srlhc5OCkGcH8/z3J6rYfld9cR7b38YvmHrOVTnE4VqKHW
tHBQOFsGznbx729K8KsKkvG4xEAZOrwgiywsLGILG2VGA9Vt3QwRH8ggwxZnZ6tE3cj3kec+9bUv
dqFRlDhBtuZe5uNedGV/0uOPviNbiPdSnsIen/qxDUeCyXL31GPPyRDe79wT5+2clh8u/5DVHW+s
CB90J7IwQAZIoovLoNm1o3eK8tQ/LV+xnHqnRGWdj52BcKa9dXVo7ypCH09aU5sngmrNUzgNT+Sb
Y8Pi0mEyAvmZsf/WIQ3HMVLx9mNP9+UVW9co8PfICUmVerrnvuUF6rQihSZJiMD1oAowuoiZW7ll
lmFcWUMsDOzXXHODX/20TSfrhH8EgQXQNdYR/sqGicWG4xbulrDV61DRyh8Dh3gJXw+zvTBhBoXo
jUycFHYqBK2LH5wWz76Y2E/2aFL8et/ipk8oIFq6zgHPumx4qgdo2kZbPmh+3q7LJngIdTyMk9dI
j04yh6rGFBGKrfSLTWvM4QE/iB35SNfMlZekTeBQeu7PNsxutWW7K8M3eqzpZ1qaHLiTRNZ178z+
ag6jxxHFhtVHt1mDiqlVxCf05kvvZ9lZ5knERueXO5wRf5uT/dMvSXPTBAEagyx+ke0ON1B0PwWU
0nEYt6PIib926n2VdDcn7R/a2qAKLsYLzHLaFZeFVzgSUxrbPzImuJad3AwtFq6lJceN7H/lxjQ8
t21rbS0bs4a68LZwCiCqc0H4uXeoQiM/jo6ERE16S5Nb1eNYENbGBeSBmXmHgjzpVVejUyzUuN3F
3ZoZWga2g2u02cTPY+G6FC2ZfdadxsejCh57ZPfE2LVws6T/4qj5coB204wZnpfop5gTkIKBed16
hvq9hksJ5ltMD0OhGQcvnRhGYqklMHZb2x1kGcL5hMCIwm6HcxB01ZqkvekIJ27T1lBDQW9JIxk+
DDJvQWCGjQxezAQYGqXY2ZSDAW4rL3Vn+XAGfBzGS3GoLTj8hUuTWYfdL86AfsUIg31m1RCrSQAZ
UL6KhDgJIA0f/vre1mNE9aiSI9L2OI10WySYs0UJtJXArB6y2buQUwT5ggofejN4nL5OMYMf9M45
BuS8WQN2v31b/6Q1PES1+WGzNe4zKjHmw/q2D7OaNgYMMW14KuJigVPjHbyIc6z7/sMAds0FBEW1
0ZFEi2RnYlLuuPPGk5W9c9oOIahjfPhOHpFfbz/qMtyVrYZ/emsQ82DJN7eLb8AIr27o73uLxYIA
vlvlBtfC8O5hCCTS+GiyjOSx1eR011r9k8YVSMVNz71WfTPiHkKd19/qFudxvPbWuV0TRJIM/rEM
BL486QFVHclLEyJUINQHryNpJ5No47pGMsUej3Qqn0BDn/GcXgfDOms54u6kfHAf7DjtEY8wJzFk
wmbMqLINL1qOjYuLvLIcSaYvsh9Gjz69bSMu2xDQxngoR/i5nQtcFbkSP3Edmh91+aER3rdp9PJH
k8Bfhc6V7kwycyV+F0GBoTOV0WxOl6wERShI0QiVWDKdx2Yzh+6tsermIBBHTmZ87+riGqSEUU29
wh4D41EOw3VKZX9C/UCAbdasAb65UfNw5aT+0W+j7RzWBKPKOdn2NfFHA8mTYAvH2GlJnkMoW+ak
gZpyOqajlhy7IrvJLqtZO41+W+H+c36yBtt50RK6s9QddmGMOSZ5pFQw+LR0k/vm2A5Jm8RC0L1U
7bDVenwNTfk2TcGNSm4TDERowk2bVqW/n5P2RzhfnSK9Y5izZ6m7J1Ku4Y+skwqFAcO9NYYj37oB
vFc4h861TgExB4U5YqaoBSuHgiSrIjT7lnipcfmuGQWF0wEy6o7hKRMOekTlphWrKOt6wM7L3cym
d9NDWpyMTcx3xqe8jX9a5KIkYfUwwZr1+2mlU8WLsYAun28yg0B6wvkkVnm63f9M4xFsQlTmuisC
csecT1thGRoII9A6kxJt05FnWYcPc2te66q+d67xgXnjI7Mtl9iqYzgUn9B4DiTK3jUjSneXwdfi
S1dZWw2NgowwVR+KS1dX7JY4NeTbEf1mUjePWBheY5HdJ41lI6iqazps7MH8jE3KYFM0h1I33mRk
Pnmu2EUdHz0SBGAtR6xsg7IcjvLD2IpzlkbMAXoMpjHA5j0vGoR+s/ndGOubkUcXM5GPpgt+4HgA
7XNlniq72yQ5MUJ6fmkiajXSc0k6i1Jk4rNRkuUUA1PZ6bxpc+/ZoudaDdyX+UwcUTziR968abp1
LsAjStt+Ux+NOhTewwehvFdAxszmmvrfbQxq6djhZTXDe+i7P0fh3XFkCOCpjKP3mvNx9GP9PnEP
SWj7voEzcPzpIOwhLHoT5g4Trxg+We4do9k91VpxCox+Y2S5CeYir2DwKxupmA8E3o/dURs/xgmH
egvoNPfFFh+1DaK9H+Apz9PzFJEIH+nkVYF42iHm+zlE/HgOnrWCCQXLUrfPc0Grep61ct5I3njM
JN/cxHtq/eJHOUenrrr5gDp520BBFh9airjXirUfLStZl4IsYQZJzoUBu4TJ/dXS0MZcu9G8SI3k
qiaFlGmI7Hl0pt9gYt8oVTairn82ydlPuQxLtqs1+MER1j/W48V5LCCvQHjXg/Y8zyLcuUY20Nn6
TxMAhyedmA5bErWKIXeZpWKdG97Nnkri22glAUWLS4j7HeiIc3aB14ygOWnczNI+d6mPuCt/oK6O
NpPbzhvMkz9wg/tdj3iqdy2J6EbkbnRjKwrNORPIeEjrktWg7NSUqd50/vjZZuLTbdn1S5uLUM8Y
sTqAyvUFi96tAcrtwx6KkeyOhDHHAwQ9uHvr1iFuNixr2ignepca15oyXg9jygMSQrdSQzNR+M68
0fsOi1ovbonSFkfNS1+tif5IFOa+GG3ai7isic2lpSrw07Wl5Z2JUq0JSHoG4X5yNctapzkbvUuI
dG4SyW1P8mSkxvNEkaSQl2wD/wFAmXYQ2Ug19fKQaoQljJm9Z/X7aRjhmxNpyb6rh/ceh5Md+NK4
asb+o2KAGsMgM5JbVc3v+ljCfSvZ07F2JoeUkAONHdu2STqqvg0m14hMi299AHCaQRTdlYmEVQPc
xuZ6NSciyUPZv09k3PU64V9eJeL1DPFBRfG+RrnNe5KLV22Yrm4SvxZ6h4ekR7TaDOOmk/05NZ29
dE3SN8zHLAQ38ciBZ4SXbBmDJCsIZl+47OSrjcOsa1X58V04wU0WvsrWca3s056pr6n1XA9Uairo
hbMieUpxCJShfbDN+n3oH41u7fjGp5iZvPLfBC+Cen3dS5MJnNy5DrJVpu/osuUOBu+KGS+oGNH2
K7hDwLD2SiclWP2Zz95t/vW7ZDTXNuV9gyEYuxzDZ2KhuEB0nsLl8OpoCTofURv7If7RwLL715+a
cc1qBFlEPSRgdjVCP+bpKic4qEP0JXPOMFxPXr+dOByVvPrWtMqNlbzOeCBy3EjgGa90RDw45Dn6
GOP/0MhYCTmr0SqR1/TrJLsTe9NUAHNgZ0GZ7Qw2pDp2NzVfW3Crlq/V7/ivRrYZcOXgZoOxGY+h
SDVEv21ULp7+KQ9Npa0si7Q3/l8z3qWrgI6zbzQuRhK0Av5++RWOjeprdTsGHCctgyvZtQergq+N
Qdoj69DaALEbOv1LnViJJxsjSmDeRD7VqQk2N+w6/gIVU8C3QxEA4ZTcOPvadlChmnC3VSZKfYqr
cqPO1WlFTqJi+GHBDFZPXjf9dnkBDK6tjASU7nEU5UYdTp2XelpNvRwklstr5xjC2Ud0W+qvY19/
bJhkGwWICQ9tZLhWb496eeot/NdLDTgrc6SaAzcTM80Eiq+EwVo12lvW751Iudr4WcsEjETwjfpa
PaZi3q+7nzpti12BZvDQNvvzcJwC93pCMg+Hy4KQHOhubYBjgVCI2NupH0X8umr9g3oIusbN3NOh
oGqwjfynOpROGhZmxtyrxXpqmk9ZlTd1SPWYoHrI50f1CHVOZfU7fvjXSan8ZHXCUeUc1VPxFFc5
kCFK85y2xvJ06nCu7OEHPljEWdGiPAfzAZ9rqpd065bVpWjwPGCI5SvfRRNgscHRsbOY6mELtSr7
RmwGk0lHZCVf0ODvFndVKkm5nTW33seRrrHdT7dlgF936Rfb7V0buVwLR2CUUNyjFGc7vdAPPRNz
U5qMg1MSlTqwaL3kUoQaTdZ8OO6hI3zVQXsYR6bZ2CgluzILV650xMFpoGSL9CKiH0RaSzYb84lu
4bMYxoKBu/e40CBswYU6FA9skoBlaihii7tdEQ6N8q9FUjBVNPJteUTIF5tFfLSi8qUakA3MPmwd
7CkENQ5wQ35qq+FJ/VcEwtzWiiamqGAtpCETdfxu2BleywSLTQTTcExQw6HaJd5PWOCkKznTty5s
yHJ0gKj1BOR7pmJDE2RurcZ7teb03So9f+2KBu8oRRVmh6g/Jqd7ySLqodkBZHdNpk3WxJ5hD7Rx
+tEbS+c4qQ2rSZWHgAA0JqWBtSvS7wvcjaKGR1aJt9E2TVFcMLBlVqUmMAB2+bqxmcck+F1odnII
mipeg7FyeQMKT8V063qskdO8ukbYDq5cNTLTOxgUbZn9tJuEUOOI7tGUnH/5u/IrhrVW/g5/Yqtr
HRUTw/2jbIyDXjBAMhM9W+vhVnT1t7I2Snxqs3QTqnBgy97NBoOWzu+rtd3rL0i3mJKZ+UdY9SqV
sITEy5CiikI8ci16nWU4Se18KD2wgzIG6Dbh9a260NrPYcckNmcbxmgA7dW0t9yq3JkE7+l1bh/r
Rj83AWDEJEkclGqY6ZjVZYHw82NRcZoL86qCKrbSawn/b9glI0oXPQTLNtQYWhrw3vLqJQopUpcL
3fcIJulLd9sYgbPFjrzfFXQykzck+7Jl6FcWdUuFxdy5V5d8rZF0Mksn3Tni4k6OdZw0PtV+8DEF
om7UfP9QOpO8QijfMFZxHnXvFFTa2xyOPxN/NrZJkO6WpxaE3K/cTEu2o1kSMWlH5ZF4MfhfSjtu
QyIZrerhF62g6is9eIzcrNDcFB2sLK/pnMhNG6HyT7gupO6+5chC17UEOO1zZzcE1C1z8hhWSO+T
ib/0UmeNJyF3Yh/fLcXMkKzRKXKBUUMvD5NhX+LcUJRAzbH0NEQR4cmyzXwDfzvv+WyTb05Y+QQv
BS8uSopdaZDKKcefVJwV1iATbh1lde7whkLy+V03GE7EMr/QBzrraZyJ25TlzYqrn8y74xXMm2Ab
2/WpD8Wtb+OL4aZffn4NAkojkTc2ggtQZ3UvhD3XtlaMr3Bd+nXtsgYY+C+YA02EoXeXgJzSCJxw
jGFvFTg4Y1gGy2IZp6qB4sKSKirOhyIPz/7kw5XW1aDe93IoIp2kPOpSqsGWSwnYJg5iHQUxpZHt
SkZdA4Venpx6Hwo/46JlaNDkzOUoPz4yxchH8McEie90u7o5s/NcwCBk2MPghhuYJPqHrrfenJQG
rtT2OiPHbKgugyu2bAc7PXWZ+cg+24UeE4GqJ8a42mXhbdR7AFwo8/MML660qMrUk0gm0WVofMvr
6qPNnZcshgekWF5sHVSPDMvmrgQd4gYulOVx7udkEuq/1fxsIebMA+swT3p2LHgTYMXXaAqZ09Kj
2THKZiKoHBrMZWY/RuBv1uCfRZp9mEZxs2quhTKI3zVJtGjLUNvsU2+XS4/7ecQiodc3TsiG380B
WYcdHag+fosj4kwVDOQMMHmS2GlWqOSohsbsbsxgRCWvsBnrkZ7EytZpTMKZG0GsxFHhFwQxi6Eq
ir4IiEyLEGdQgfsbt5EH2efkQYk8uBSav6sd82JnwzNqxgTokAvEHWjWCSxSvgMlZUTRbCtRtVu/
sl7qNhAnhmybpMKMyjVgelSpkx/xhHu0KuI6XfNn3befOpZwW2umBijJtkgGPoLApr+I1vgQ/Bkz
wt8/xaHZQKqDNg+nh7DEDFkuppG8kWrM1Dd0DzaB2cheDwXDuSZq3zDR3qdY360bj5m2130RRnP/
Q56S7Y+y/tLkEz7lpd2fM7Rh22XklyfudTYNEr24zFvF9MQvjiBUA9ykHiDUtA2kkaj8UBM7kltg
4DC82U5T8qWGgq5fv7WmfMmMALCGfmOYuHoBgpHs1e4T181z2WgrXUPasszOYPGv6ir43sj5uxxZ
gKqU2acIYhZho47QfaT/j4fDIrr4d9GTYgUbOJ1BrcZ4B975/xY9NSY3GhzYDpkBHIqpX4aiTH59
PyWivnReZsihh6IFRrS1ENAsWC/chbTnTSo1pu6KHqV3LHwjG7viKomEq6FqqpummIxeRFkUBt5x
+c4JR3W55x+8J+IURy6G4517nSw6HL0+pXlP/zYwjgzUAE/04kQD+jxHvG//nU7u/JNO/udlWx6u
594/YpKgcVVFnYruQJt2yFk4xtm4Bh7kUY2tmYyYa1Z/VdPob7BSclbCN4giNRTnokq5IejkYAVQ
rlTw7yZF84lhAmyZLH1RhPwQrSrA5uDTFwOEE3/XO7x7yy4KwLbOIBQMOduaGRcvQxNyI0BBDrXk
S5VNsbpOsTsA97f4PP5w7RXBoSyBgkIx3aiy3mXDiq1WuMIlJAVq5dHXRXLI4nP9WyTzY6NhzPzf
3zTrP/Uz6mrhhZqW6+Nl+I88JyQ1mTdoVnvQEgsCXB3eZ2aUOLqxlqlZ7ti8dKZKxFSsn4UewdTl
WNnAcWproWG5eFVAzqWjvQ6l9hAJc7eQY2bsQlfzzOLhuVNFG5efs67lnXO5hGI9fgImff/DZrOt
18FkjjvTIilyQySTw5w1T0iY2FTjo4pNjAGl1R3431++989rxsIRxEaF4cNk/Ic3QNSLzAwSYph0
vTV3Sb7RQj9aezHbRKFFzLdIqlnI9LqJCWzrJ+eFpKdZfJRJoUjgik0eTuGjg7m7Jbwti99hdlnq
iuHY1lAsl4JhFMRewDSo1KYS2cXH5PPOlNj9lXnBExKsVMCBYP3RMPWQzIiC+Q91yEljKHO0FXmt
Y1Ug2630KrRlPkyqdIThkY8HT0f2P08LDymVtjg5bX10fQwdEOfTYMe4wTqJfawUEcuPyA81csZA
FvAReV7ZPmhgf2Yfegj3KJpeM6gJs9di/652V8ZVNQU5wetLoWymwQYeNwCYfRQwsTb//RMhqOA/
RVW4d1omohViq5DzYgjzvxcwB+VdnU+EzKQVzpADxeq+8wnENFGSFaV8cGcXI1Pyfzal6E+uK8xN
M8Rf7Mk17usrs4teJ3Xx1YpnRUzZGXnYFes1F48//khLym8NIZ5Byfzqz6LUGkcbQ8B2EOlWM8wf
upx/eUn0AfdsJ9vkbgb5l5+xcBTaC8AHG2pjMkOBVZY1rr5uK++a2v3HXBArPImQz8N9F4rHid9W
siU+MNnGU74tPO017GI8WupePgbeuO3m7qyJTt9lg4kJZOmcS0M6Zwe6a5ahq2sYk8Qc+jIU4ykM
hoaflMYxlOYmKcRjC1Z3wFU1o/BqsWOoWh02OdzZTS2BG3O92LK0Id6oPhQH3xMuYCcLnmKGLXQ2
q4OB7li/1Irf5NRIqkhzm/wrD0ix8VmbHJsqcGFSLb83KeSsRnvSh+irLHLyldC9me2vpaCMivrm
akwwm7LHR0bdGYq41XjOfQ6bi+qLozr57qXNMajCV1bKD9Wa0kWTlK2woTjvvsvA+R7q9SZzSEVu
hhDpSNDsgSEvYqbiCjRqhLkalP3DuyIGUfGvbeTIOziMX/YwPomiOJt67NIkwqFPLKrwmaDkMnqL
mvywMFW7+EcV9Z+aqY4V00OgGPVKJBFOUWCOZWvbIeNKmWMmdnpfbbWMTjQR5aVxvXumweBVrC5V
cbZ5ayoySL6GVH7x8/joRw5S2D/8tl71HeXATacXPX1kIw4JHFIfEMGLgToUgc6OGTtlOHTZJadr
tgVu+7UJ996u770Bn1+0w9pXrTCV7LaFGLlre+sJ+9LvoVqFvJkn1zvxlgjz+3KDx00db5ySROp0
gAFQRwhghHmrU1wn0acZzFUUXdtBH9t88yN5cyyNxYa+Z+UQH+XQk/sato7YjdE8B7RFeOg/j6J6
rpPqNindBAFHq472OGjZ/PUwx0XBDu8a4PkmNAgUt8gXWtruTgM4GQyggJny3lD0x0rjD/HIihN5
6aMfIP2atly2cXw2jIbdg5lRbvnn2oXhn3ZWcm54k+25hiRRlt9lMW+Fj5AtkwyumYy/9lllnHvo
aZiUrKXMkltqyiOpPPJQmQFAj4fRkJwJGkGQBmSBj1hVDuwneuDs7Tm+OfSWRy1z800d6gwAfXmR
0/zpZJP5kuHXi/XWBdfsez0jYum8Vx/LMWYwhY4wAMQpge+pEwDf4CMEvFUCyHaJvSvj1lxL0xq2
dOgkxCCs6Pt873bkQI942W+qYFQoaUenajO462qIPZA0y4PXOtuFGNQh65nww+CTIBMnDk+wyk5W
VotdppWneU7cTTPqFqrh+WqCmu/jQYPIUpbHopvM0xzM17i0sy0SmJvWGzWHq2cSashetWcdQtf3
ehLkZzoi2kmn/RpNfupoYAwVTpcnKGnWyfPav75ibGhgQ3/STP1pNvDBhb52qHXL3MSudXeDaj4F
3ZvEfRZ8CSoKCbgOGZHqy45hUN8l+yrORviKQjub+NdCeRgPIpy1c+Kl3qmZv5ZvWvWT5SsUdQxB
GxuabTnhC+9bDgRA/zpDXj/Ythecw35O935pfUtEkF3GaMTbZy42gVE4jKYm/YzZ47Wn/zlUcn6I
PC895GluoBzpoZvnglgMjcCMakhw7qgc5xwP5g0SnbNfznI5C8vDQaO02q8qhMMSVmUD+SFhpOJP
xjqkDV1X0nJw3R72ZjTFRzfPme+IjKiwNFg7CU+nVwQR6zomdjnAucHwcGupHOAWhuDZL95ED73O
dKJj5jXuuVZFSGigEvZHtNSIzZ7sqOsO0vH3ngGkklF3MmgZ39CB7+Zk2oym+cuSabZNe7M526Jr
zmNs/BSQ03eFyhqO65H8YL+IdvjkbrNxMI6eXTLMASU8S9MmvDRibMha/BJG/luWDKSHhzp0lhDR
UeGu8YRAB2+lZzk9Od30ULbcLnFg3EzivEmvnOEPam16GF+icjZOfnKaOYF+jkqAIbxIIDkN+9bI
T1E/dXu9cOmShZjbk6N5LUiGtRpmhijrdDJuJQynEwT79JhWIdxjlAtghEbWnWgLM0QmJ5+Vmo0n
9TbLMSKovLi6WePa9LDNy5P4IYEhjjcYECjNWIJvEMO41jgtDOCsRYlSVR3MLK1cNy1CfcuLD4uE
q+o6EOBs+IowWle8usuyapVKmwG9+lceu692Mb8u1QWWi9WGOdlemozzoq79TuJqtvMZ98Hkzj98
DEeyeew2utIzOLiAQyvB/jrcLtTofByTfYyganIwwmqyzymKzgs9uzRzd+1RSDOuI3PJRLQmXe0B
ftRuOcuFMK0gojksbmO8gdR4MmLjwbDJc2eosp77gPFXe1/qpGZi+5BRsY9T6FZ5GDRrDf9jRXbG
07ZdO+X8pLbPhUOO+AVWf8Paz6vARTN9Jm4Mym2bfUhFDdahnVOmN/dZFB+KD6vY564FAx1hE6PE
cdMiCUgQQYYV0c8KNZfRtGHXp5R2OVItoebgF9CGVJcdIkQrYw5Xi3VG/E8Krrjqe56ng/qcCUhn
Wi9orfjJIpKZo1pffSzc/iGmc/eSHfb38NQzuTd6eZ+7ZDiWBY50iRVfm1xWO73dLZqthSCMU1yx
bnR60QGe/dYTKMsgUn5Z5F+vEM+hJ7Pob8U4+1gGFCejQ/maVkqDGpiHURMPjR7cI2dmVmne6G7R
hrjy7sDcLfLkaxY59yojqF67Z8rK3XVzoKzpA+MWsep0sTUncROefSgnF6GJc1gaaE+xjfvWe4Qt
8SiL1toNLSyuzmuO+YKmKT1goB1JprrpytGhiCYkEeTa99WpDerNnFsvuQI0a6Wu0VLwGB3bUBn3
FC3WxTHhTdHpDy3KF/6fSLDKyStDXP7GdaqLjHx6UDRzPFmhlTGQQZIRhb+HGJvE5YqYYwsskjJy
lZr1A0W0XC1gyxjSn3hD/s3D/wUj5O9I044R8xV0xZnc6KlEScRJt8eih65ij1RPZURdhGfoxurn
GYlu8dFq2q7NtW/LE0ROCKGH9cEqx26VOu1diXZs1gdWW/FN1Z4LfhDiY9QJJ9qo+rwVzUvG6BqR
DLVvAWiTprT1sVZdkkYjFUN6z/lkPQituyYeLOiwgencknBBLDekWuW/gD/7KtBrhDMp/sguzk+c
mt47d+ngqRaN33QstLemxw3SST4evBNNeAg80AB9JkSSOC+FujZSicCKSn1C7m9/CKrt4CbBpVNS
1ERJkfDw4NRs5nRLi6hxiMCLr/4Q/dKia4XmHLT6VbfCr1qbSY+EP0mImtiMXkVNLuebLDnXEFdp
pkdet7aH6pEQiA2rD1KXMd8mWvRplLyHqkplwyb7wvuYpfg4VFPwrhfFl2EiFlD3bWfETy6+EkNX
/87C7GgoAKQA+UXXqx+zqfk1gJxa6hxH6t/a63GlCOaOUwxgDpV0H8Vchae5qY+FZUIXw4uZRuMg
NW6dILSdjabhODVYiBt7Ye+dGLauNaZfCyKCK+smItJ87QEEbmyG7suPyYFdhYPx4mf+D38MHsCg
tqpeiod+qw9+qLhWvANKOlRFHyUxc9u5xyK1nc+ZUr//WcsiPmhZpR8BQX+k9/3G4FCARtcoqfsS
z3yszEdjN8V08pDEWQ5bdBNkoo2WpKi29nXV0+AozV2Lh8h6EN5OiVZUP65aEmeivaYm40myeC3g
z0wVAYeLvj61fuAfhGBQKTyW/qiO2bWjuEY80+U4Sgb3RTi1KDAMdVGJSXstSWsukVMvANyCW5uq
avaIC847ifoGQwV4pRGSXwq/QvGpbFlma4sbNQOIPPSjgcyeCMZlALDoc4hS5EKA/WV4A1Ra1XUQ
eL5OWtwXj43rUPdS2Q8GeUM+nI7goZ+7fVGZOJrBPTkmrQEZy/WZ4iT5KZnikq3ltbddPgznnNrR
0bBNZ221Hl7E+NmtybvREOlqD8PsPnd1Ga4xz2LG0w2g3tbPSa2yGT2o7JpwpTUQz+nX0JO5NTdR
ebDHXR1DadUT19va1sbs+BQXRayeTOxEZbBFTjvmmGwZJY1+Ien2llOwU1ZcGYp3O9bRp3Nza6P9
2I4luysrUlrQLAob1b4HQKu3FAeZtLcinG7GZEDAQHWBxS2pgrXurYhg4n5qjNMiEJXRwXZ6WqNu
g9RTKx+XAefS5JoDuj3LuxB8wpwd9L0pqner03ZRNT+0kht1Ud2GHvNKR4z9zvrsg/EeaO246WwE
aslY2sdUx4aRxK8KGcSuK7xLTWwMAzWA/HrSieHDA6aKwR50E6VveFhsOqZem66m/Ya5tr4u5ICw
RCE+TmSj+Wv98gI2ffICtAd4Ln01k/yqMg3+p4d/Mz4E6zy/pQksIaJTQA+4bRbN8qI8iWdxZEW7
B7Z4X0Zu08Re53fT+xwYl1SfCROf0xVUeICxIFMshXIjgvR9UbyhFGVfjftPL5wfR3jbsvLunRjf
sKjEIs69y3C4NpWz91X/2gNVwBpDs6V8HYhHrLaFUnmpcbMrEMty8ks/qen4NUgtSldxlQH5JBWE
c7FCcRD82fnSurm1xDRCI012So253F2ZNe1s0Z790oS6lL3aES+lSsUx6OHQhd0qV+Wd6Fiel1uu
UBOZZaihBkX98IlHZAUCros9JpC5Te/ecXFZ6S1x9F9lz32pafFucFk5gwK3A4Uc+x5cVx0z2WVL
9rPoU0vJV1ROBX9G0kYjV1CiXKWJ6mftEmqOskJlVVafIVQLZvUpoHPDML+pm2PvMZtovTuDJnYW
VSNVOitT7yOXg399HMcixWMLyz1d+z3Yw/culMRlMq8UWUTa7iFxuT1qAIzlatCapN4u98WCIWgM
WBj5cEDwSbwPvWdVM0PazDbL5GIZYHXOD7LRXhYtUYC0eaVBanTmFIM4P5oAEue3eNSgNITxrqQe
BnvkXPGJQgifO2tGjRw+A4ISOY4WehyiHuD+AEjExkDBGeN8idQFWff0zqqW7i38FOhBj1pT3gJs
XmEdlhcjZ/FtqZmSSIPxANubQmg8WGrH86F8IuXOb6oes3AhLrCuUXpBvCEU9qUqLYPSc3mX09j+
Jqk7/RHAZ5F4Ga/e7Kacpc5cstXYxTJc1Gl9w/482dGXmvUlMfyUWTzUQ7pfjuWoqe5cM0lNG3Gn
8f8qNSTRuHmdfD759SIsVk5zatUHtsMGKtkvGNAI62TBm8fIgHDKTEJNXeCfuWudao8Jbr1L0R4K
2c07NcKEasbMy+djKZob8ubvLc3tLIJXpA8MLsAyYNSb1yyPvy/3kDAMufPGBsGKV22jatr6HQoT
5VGjJHHuiBtj7ke3RUjrKwG+UvN62q8ckAIVU7BHW0KZoe5Mf8g/AI70mT54WSl6BtrGNG4zCqUx
NdWb8baMOOYCU4LafZni1/63g7n0arTZe0LvAV3OR0lLvQqALvBnYLxU5l/k7H0khfwf9s5suW1k
69JPhBMYE8AtZ1EUNVO2bhC0LGGekZievr+Eq/t3+ZyoE93XfVEKWyqLJJDI3HvtNTzE/oTcMjSW
+Tc2/LUF93jRTxJiD7hbcXLmbXGalJlA7qbFrhr3NnqA0qZvUIt1iqntO4VOqbKFGVm8wSRut6gK
VT0XKysEK0f+qhSIC23EsfJdZidAxjVDbehTqDW1g0WksEAVtC3iANg4YdWqB4uxz9Eh+hebtwri
xzTsbMTOQ2VjC1p+LYQBKPbMTItuM1hht3lvGs2AUZ4/xLOkQAnFO1oY3K/zd3a6b7o/7VQ7Eytt
rd3mD5FLdayG32rXSyq5he1f0ByF1moYs58KgxwkNeSi4Ob8uIR46eDkwLr2UqTBOlofVadXQL8S
negcODeDIOZt+QhRj3mkXxDBVBJF6xD7oHDaQq3N0QteFl+LFJk1ZyTs3y48lHgCpJUu16ljvuP+
ylCc5youwdM9jMpHjcFZjXsRP8evgTakMtGrhq0mIAOjabFRm9NC1KvQqJ+mTNR0vDR/ktviV+hj
pbPqNYTELIulWEEJ9VAUZFJ50Ze6ourVIquhI1OKjtbUf2HSuW1umJ5VK8dJTwUI8uwU2W6B+XUa
U2NTNPlPmcV3qnKaU0o0attdlsSoigvWDmOVi24Aw+C2Dq8Ey1dzfqslAlwXoEOoQsIxbQP/jvl2
2TNapUtPEghNKfrJFTqW26AZd8DiW94ujR7D9F+yeCqbUbq0zh5YroHDUiOASctxntZUGymSCrrd
MN8o5wtgIsY7SuGQN92nzsBDw8ZkbfZsJPkX1FHA3cC9kYYPnkIHZivBrdP1G7hkOOxh7QUbo/8Q
SbJXy33ZE9Mk5uVkslvmIUJH9Z+5jJQowZYyU488qPzOh1cigZD5KbHxWva8Ijgy01wPtSY2CgNf
LAu82NnRR50XqwJDieKjCZS3dBBL5dSQy/MTWS4CDmDeVZ6RU9XM4UnVXrbLPLQK5/M4pMG6jRtY
fO7rVLcVNO7XBUxYcAytnTBZ783nxRyjySbYtmkL2xM9UJ+yjXp+RA9tuccI32grYuUQJbHH5Dfc
tS+zzdFNVCc4E7F3svqabAyQiBEe17XjPEdMwFeFNh/GjjVQFBzsut8buzI9SGXzkrvlnSZtPEjE
dPWGz0WlHtQp9BKfay7BajyaVKeKSZ9u2c17joIZXZc/mPVaEQM6OiJg+GpNPCjNSAAMGbEPWUHN
cR1jiJofI0MyRys2avquu6CPvTrqhurSsSUrZCUvwWOM6lDTGbk+pD/Iw19LA93N7bNlyUs/jPba
5P6kGPTvF4+lgHGJxtR2kNZmHMaI9hzy7UCDQX7HZ1qVN1OmUwIKkiVdRfVVQD3ssu9TnF/NiC2C
6Vy/HmadvQ7KlulCztAQ6cT11q4gcg2ZuI0DfYJSZz/mivGRDf25bsyZeU18tj04WM0MDy5X5Kkq
pHh3eCoBZ7c9R0s4CXuFv3G8qkFJNzpGtgvlosNodiWc8CQoUta1z34czJ8uhS3cHFQvhUsC8K+p
65x/y2vUGE6DC1Dj8vtGDDV5QiF2pWK7kIciAZduCmlPW6xJsfjMvo2OtbAYWqO/Jh2GyDFv2W3e
LZOBrAMld61OcjUTW5x3YsEApHb4pRqGqZqtbxcAhVtdU5W8LeYqcVrfkVz5rM7NGg46wL28xaEK
Gblq4ROmQ67BY96G2Ucp35YtdNnPiuQ9FjQFVgWX0n7L/HgfxOADoh+JMmiaO5fZ6442/10jotLI
q8eo/uw9ea1q5upewj3LTEq2GFbdenQRYFrpqcUOchnjLVYhFOMV+elr8Nd31d0VoX/w4mHVQ9Sx
CgHIE+7r+WT2kbIHaMFr4C/v7Mq/1bRgnxvpj8WUI9fY4XIFTaMhWDWK9BEG3ovfUYEFFhWYx3au
0C8XU4CF0zHM0XHw4m8wDgH3xtUCc1aMetboCfd+78aHxRhqYXoN9coKOQcW4oAa/qUCEq0Xpp9Q
nqiMAhms7Dr9XIyFMLtlvFRa5MNabzKxP5M2e1UGRurY1MsEkUbZ/PTK9g4S5c9lXAfbbz+11dtM
Wgvdblfh7aJ8G0A5FWeo72Bbtkx2I/XwNV35gkTzZhkAGy4TOwCale37D3gB3gfQ/baIMthqQzjv
XfCs2qdxpLzHxhF+qpKb9a5ysKI6zBXFT9r5nUh9cz0X2ucCDptCyYlHUjewemFCApHV4b4bLUz4
oiFthOYABhHhrDrzOURFctdDflsvi5TBaL92erHOsfZWg3hyPGDPqqvP4obXwwAy76oTMOFJcZVQ
LxyW2m/p3UrtHOfBdvaYaWYixo4fsn1aEpzXQsy2MGiCohvvRzvdd4l4M0y2ZNimPyJFqY2MZuu3
JiNS6hCr8Z6I5gmPcV+9dYZXbxjvrH3RneGaQYRXVmKqSxuVJRJ6P5vkju8K8yVbAusADfBTwesE
K5Hpm/8isnbKaWwZo0pp/nTsothI52fmjCgKlZ2E6mwUOhpzAhYtfgzW6CJLpGXL+LGr5LOKCmJD
DUl6736S+l1UzlAFLPoz26mPuHWyjRbuVT0QSQ41zURXo6rohQBH/qaam8bf6/ukoaHI1QeNVAXQ
yXvtIJq82Aajh0uI0T4u/l3pzHEdezt48x4doIl3H+PWrYAajtF4xLMcaLtiQjhtMrJaV9hgG6Z4
Ueg4EZg/C625Kkcr1TMy+HhF03Kos/pBeYqUsXOaAT0AkakZR5vpqf+Mbek3VIToMNnJ2e7YVx7y
WX9ZvA8z9fZ97TTqmr6tUzTErXKjw0kk3wcWNN32FhDzuqAsxsjOEbUzjWjzWoLzIzyNoQHG1kZd
wmlOK95y/+QpMk9J7B8DFEgwtFpWVlwyfZmqLxRK1XguT+6s3PVUD7ZgT2AUR4vqJbPzD0vhp+oq
e9V8l1fe0a0Y183iIx9qZDJQdPX8a1Juca7904zHR3V7yI5MdxHjTdpihgGCdcjdIP+gYGZTu9SH
3FO7fkLCx4HOGE/9GH9oDgKyGGpVWanLvFTECk5f+usRd3iGyEw91P894Q4HW5ySeekAO+wVUB6n
t5PaKNQJjuYoJe5tRU4jJImK5NpJU7pNkG1L2zo5/TBdwzu65O9Oy8arNYKCG58arsSsSm1Pwfd4
Xd4L4rQWlucsYVw3tfe0nCQ9LB/sjnRKeeb7SUUlwhL9LjAszOf8aAchnm1sUfIuLeR3tdcsZz95
8GcL4tEWnqg97ZQVm1S5ZGYYfwX4YODRHhNhgrdhXFTfuvJ5spyXxUFKFb3Cmt+zwr9FgafsBy0y
r8LwrTvrbfS90qyf1aO9S+3S2TQVN1RVFctho3moQadpByXSC1SpqgYK5rnFLGFl9/1NUgw3yKTu
oehf2gELeNT1L8XwFOVMkpFEvNSmaTFITNi60velviVGTyNXbBW3DoGX9fALjTMMwADHQdlohtYv
FuRfnsF/c8L9+P+Oxr+bEzu29RvjaoNn8h+Oxm17/Yhk+8kc8++2xsu//MvWWPj/wi7YA2OzcSIW
yrv4f7saW/9y2D8hWbqWyrtUpvp/2Rrb5r9wA6ejFp4g5ce2+NFftsa28S/TUvE7UFKV4TE2yf8X
tsZ/uhp7MGR0HxKi4eAq+m/Gt741YdVRadVBb4ZzaePAjrWsG1WExXkly8xDRv7bRfoPXsX/6RVN
olIt6GoW1Ic/SLVZYRN1M1KgD9sWv4LV7FWvpkDTQTcwBJH8L7TMPylw6gPyQmTnkutp255y/v0t
uCDEUJVpSlodjGyHRSFEene6VHN6FfV8+edP9h9eCpawSYA4L6jzan9/KSyDDSqpuTootCHN0i/F
WY2trcIr//mV/rQr5kPxSo5nq/g1/9/uWieQPUcORx8BX/7W99gu2ggcLh3j/3b9DNZ89TsJWr2W
MDBkd30H7+0lGeL3C1hh41JGfCorbZDjWfrFq0m59MQtwgBokbVOCol3YzQdIt6p3jEXOVshTvHm
fwtB/ZNgu7wT08Qj3rcMYXt/XF8XcpjW+UOFxk/b6eT+Camk0uPF0KYLpP2n1nY/A8xF/vliL5/w
366AJQSQswmv11H3/bcroBlOablGyRLSUmYL3Y3p9jCdh6e6G5+YTkOJCE9JMV+ITqLd1OJrYzdM
GrDhi+0GFNITL4lIX/5f3pZt4Yq+xIz4fzxIoimlmaEpPnR2CySUOQf8+lUu/cAQyOt+UsshuOMb
CU2VgsC7Mnuc0rzGUrV/9hyMo6mTBxFe//mN/cfbBBWY7YnagO3l75drlgnebfDHD7ANGqysTVSo
st9ME2XhYPNEMGR1ze47WcP/LZzc+JOEvCyR315b/fy3W+WRstFrsO8PVPb3mPFQf4CRr8IRJVEz
Xkad81tPxsMgxI84fi2a4L8Fw/6nTQDD+f/z6f+4K0OaR6gAeQdzRMeA5vkixuS6GGgnbAn/fKlN
fQmx+/viJA7e81iXOAaZ5kIB/u0TE1bieDni+UOpVzsoGLeCac6gq0m3DjZjY6KD9LXPmDLiVbqa
IrzAM294chrr0PnkpJNGeOvxb6ZsuvUD1o6l+cdx8HdVq1+qMEZt1J/xIX+yLflUJthCl2+qrPLj
5CoMGLxtP17mbOej/6zCvRR5jsMHv0f9/1IoF0dK4aHcl5P1PE1oaUsQhNY7QW66rQULNMXWbOWg
2FlZ8lzMTb0CL2WtOCBAPfw5HqixH55sW9z0JpNSIzrgx5DDzgNo1f3ibkH/NZu5Uj1dh3Z8iGv8
hELrGJTjTYltPIoZ6J9p8dC5ZLrouCSt81xaCvS7yevwMAXWrk3mS1frB7v9mcrkmrn6bWrhL937
O9p32IhDvzX95Eu1iKp7VuvJ9FnCGOlYVI2PltN+eGorVldGT9GYR2a7qwYwpNH80Fw863RFro5i
pTK9w44oWA18LmMUBzgpL1kn4V0iK+N6LptHJ8ZbXHZo85tKW49TfjV4TbvhApnseIPPyHeYpicj
pvbW5XXQ+HDeLOFqdYCAXcSMgHUwdD45bwaj4dzltpQjrrt5CU+MDUxd/sCh5k/TrVlqLw5m5HC7
8y/cIYlwhtHghncmjC4ocjk2lpF+G/TVB2kDK3vko2oDWw++VJc+7s+J/zl6FUoQb7iQuXLxzBmT
AZ99sfKPdWTcQwEYVgHhoVjYzo+jhQqJQ9j3+icfIXGeQxlMe/693/rbx1S5n2L2fPUdLkER1IzB
f9b9eGvr2VW9RDFTKcNRpU2WO/V68VS/t9A4fC27Iim7ddSVovg5jxUWPKl+wdNxo2CptMQ/J8mv
vQs7xBovdQ25DGjMK8NHqzRxtm2MpwSHWCgUrKnQ6Rikysc0L/nlVgsfB9MfBgxBTot46gssz0gE
u7VFRnoo5cXMO1oXUberq1hbt3WihMYwI6f6XoT9p6fCs0yLm9UIf9rX6bn8zI2t8eC4WCN1hTjy
XJ2Wd+/CzF2NRv+kzt2kblEZXJVYCquF6wCJdJjsk98BxI6M8fBqtlZIKC9qKRMGyaOsizNkVSIL
g/yQGNybmNN+j/Up1mH9xWqSatc2ZXuTJtOrERfNCaInFg9ZJPmC+pDBcNBUu1oPRtaHZcLvSu6X
5QhZ6CtRD+6smhX0NN8sM3x0u4L0AVclEamtRJlhDgJuZcazUh7YbplmDJclRAibQuQ7AZazGnqL
sAzA4P3o2vXUEXZa8nCSyTxNz+1MTbhsW7066iM1zRxZQlVor8cxE3CnpgsCzHIDe0X/YLLR44Ki
z3SzTHmf1jLFdL6sajjKbH1dE2L5kb66TXrVavtQx927A2lp4hnoWS5GCLtFg3ysQwEWkiPLHyiB
Rw/RIHC+tV/+B1/usWnmIXP7C51dCr2Ht4URGZecFGREDSGCJZltGs064/Ctrb0JVxIAI+h67oyp
vY1wuRlv9SbWNsj673SEeSQTanI/6AfH77dj44L/ErW6G8gUIb8gjHdOM6K+kOVmGs0LZDieLlFW
/KJ6JTo5AcfypP9i5RnY8FSd4W9B3DZlHWSb4G52QucEZ4F5Ftj7FvDNK+3hiI05XJFoOFpWfeN2
7KJtpY7JEsGdBqNrJ3TthWcLhY5QbnB0tWbX3sGwwTg0KvJ1WNnPIIFQXsfK32ZV8ooVFRrLws63
fsaFywx9m2g8Vxkm6ojwp8tCvFsW5FK8CJl8qeNAz7Mv1CUHTefSsMV1HeaFU6f/rAP9OYkKpAHG
4xD4txMjGQD0EhN+j2yL5RZNHX4l+X7MsbJTi5+AaxyBj5bCwLSYBVUkxdUgQg6rPkCeFtx2IpFq
7bCso7EvtxiqfEqwHxI8BeIUf7oZ4M0avlXsYiCjVYZhNCBKwDwlbF5ryRUJ23jnwarofI0Y4tr4
IWTrbII5hf/kpx0YIZMNkaCrgeZJ8kuo7bHKZOoyMr50TA1mA6LSuJpx5hhFhKA9PLoDbx7mODtM
0G16CPy4ts/lpiqrjTnNyJMwb0BkNW1qw+tgC/s3cVGQygUnhAF9tOZBNhmUlXdFJZhG9ZTt3vRZ
ex3WyOxbE2cmENen0AHn8pqL1KeYfmRWtJbeWO0shxfr2czrxAK4i/stiiUG2+relRnPUD+jELUv
6Dvvx5Hl0uUNtm6+ecWzGXK+HmsQkGtY/Uzcoozb7rrGlX94Nm1G9QXmS7YNkLnURNjLf/iJQ5Pk
o4aaNJxmU8htVQYfpnSikLEq/UU0WJAAsSeUqpYNZJSs5eeoozAhRaNE6ENCXvlUdOJSjDwCUSCf
5wLChtrLHXGedSdeOxiwrsPB+uYW2GksW5Aj0eknRr6NKkgPrskwqfqoWucCOv2ZjTy2lqe/ElCm
b+YiIUBhxjKSOE8wOiI8eDNztsFZ6FTTHjADII6y4p5bdoi9DGB3JyWuqqaz6cICO64qxsGemFOR
oP61ORc38yTKg5rwuabBE05hIHmWEVqNzkkWcbQqns3O65+LmlmMCUBvzt7HlA+PhusNP5LQW0ep
OIYMh97Ji9DdXdtpA/GR9qnvrepA8x1vkiH+5rW9fpv7yXDSPCJn4yzYW2Vya9b9vsZG4S6sRwz+
sV5dd2Zob0h2m9ZKIg+DABwKyfW+IMotNi4+bCEB7Lg2x+w15ijFkQJCBPSmqW44BPVsr9dzvWVB
x7j+q3j63Cuh3Wj6RsT1tJnMaUu0xk0TWXfIBJ+LQWD987705DbLHvrdtpOusrwzyLUY8bSwTgV5
Y6Ds5gPUkGJjlOV9KhBAOJp3qPC8Z+JL/nEW5dt48i5GPJU3GMht6rSb12EuH3SD+ZvjkqNjtuEt
EYy3tS3rnRRwM0Q39VtYDNjP1N1PbRBn0rzJNja7XYybzH6s8lsH2hYPRfrk4/rv5BcP+jf0Bp5P
lOJUr3qLoySUDnhUYpsHSFoxPfty3I9u5PjQ5WDsoLiSKVHeN5aByZVdrGOtIWMv2ege9VY/2t9s
jbnZFLKTE6JCoRXSmNRWx6MveP4n3z70eQprtIz2rsUL+tghoTF1lM8PR0BvSuRnxAOtE5d1OW0d
nzC7efJROUxxBf9PbsIm1bHgKsEMBWISHL6cQwSZZXCn+hRB18T+VHIijTs5tf3e85t75uspo59q
2hSdvTG61N227uRQx/bf25gnbZ6HHm+yhjLKyzaFF6OAJADW9Sp947pRc1AeMmraVrdDRQYRLhiD
xLhXw9QIi1RIe1EwbUSlo3hggoV81N8aWvCDWQzLSfFkbPXqouv2nYMXpCNgMjR4t/p9tl9OusIq
aTJRjWPKiYRkDO0bEpRJTgInYDvz90FRPJm1be5nxPGxF1oH6cMY5lTYQ7jAi9GM7nzoObAXXrOg
zndT3/7Iai3YTSEsWkJPMM/qfBVBhOU4inSz3+EDS1HUxeHeRmjrdeLFc9N4R/cmdkHc34mpffWx
SVtPZEOsiOjGGgFLO92kNpild/DGkAKxoEw3pIWLGosAJiDFu2H2JH/6mG9i9OH5xgUpHTZAE2W6
RpnsxCp2ocqu6sD8hS4hgQjLdRpT/yQAwiueddhg9htiTxi0sI2EKgpSd+6ZtWu3pVZzvpvUWUKn
M8OxHocrNsE48hEyUbamkUVq9KTsMt+yDk1GQDeT9F21a+AUjb5gEOdif2CMvFOLGzRoyMfEuF6u
yWx5L2VRPrAnvZVeeF5K3S6hzcTKaFy1RCiZ+EwTq9A9GTgqmZ/dxOeGDXj1q72qlBEGXYoM0wuT
Ibgo9H4f602xirXvDnsHm2CwGnEV2M4W4mD+IzIEx+WG6VDD0LOH7Ir5UnCvZRh4+AXfqga4NHkt
dyalXVNQaKjUBIMRwwHWvNc0p8jb2jSmuyomPsZm+N/bkt9PdcFAlG2DZIcA5XngItUjIAg2B7cx
Uc2WVFiLVFch8piQyNh9DdrkB35D2Gw0GtLF9GraXP9hbuk46dOw0UuONXesU6EiGR0JyYVc3DJ7
cPvxjGL8OffEGSuur0qllybdtvfqcxmoR8yZLw7n9LqKayiXVYslQf2M72++HTCwIJu9Pmh1lu0M
D4s80iNurR7Gumvnu5AIoW0Qw1ewoePTX7qEyiBAW9DQ0KM1tdSVxbUZs7ulpOqKR0i2WH3RfMGB
ws+xJYFt5kBVbano/Hezwwg+5p5C7VlWaCjbdNX4822SZxuvCnCegz29vG3p4Z5eGuG6N+gWEHge
TEu/xwCl3JCPCoFQ6S1M4T7Hma8yBKDA5v2TlfvDKo+MQ2gNT9Yw3cYNxbF0ufBU9jRoGG4yiCQ8
F7FW/5TW1D15Fh7DvLwTJREIDla5iHwuyz2Qao6LGTWpE+o9qH21KFVvofpjPZrebGgrMpcl/mEx
1L7AN1auBYNm6ZKtDN6Lq511h1JL6IDVM88hmQYsLvUmzLbc+Kq1LUR+p4oprhM8adWsVsl8K51X
N0F/pJXTsTDNk6h5JlpneoT/fHLd6TZLu3sTGGIy5iMjO6zhCv4P9asV/uGEPU5erzbZBZWcsHNn
jRRW9OAD6VmmOJTSe69UaFxljCcDhyjGnfHVUi36EFKSBW8L/La8eUOdOZXNejVzgIqEQwpbs69O
FJuh5F9qaQ7O68sbkGfV7yIbblnwaSzOAXKalTEiszMeRyMWQDDjHRofudace62HeEwUldowJEO0
jGBEnd3GHeG8x1bDIuXyaDWNjpe1JwoNimB6PelRWdXPC5pch+x0jfOueQLwzKS9TO3pVp3LkG8J
cyk+m55nWjX1fUnJLg2mFbgmnGyIKB3GvusuwAOvDr0tJYa/7eiEWcGKtmHFTKf3ho63i3pqZ4WO
MXD8ibmas17WvGfV6AWXB23njUdCFN7TkQZEbbQ4T8X9z6buMdWRO3VXo1keROlcxyy6JsYH4g1S
HkQKD7xgm9HuJ5ijZARNmznmYysIom95esJxfHLcl1RGH7g7zwWoSiPMkFP9hrRZDbUZ16QPHsd5
/KY+ptAUpsymWHXi7HiAmS5e+QtwKVuTbhIrziJ5NXk6agFQMSCP2+LFGW2W2YDVMfgNOvgxQWBB
wTHmS62hTq2yp5qkhnkgWSzi8cdmn+aezHTEydp6oUsaUMmQCx8THdCrL75NIpmhBNF3KMDHCWFV
2aAaYuBdR612w6hnb1AkumppL1/w/gGcWsWKklXrMUTsKSLdW5xHNaJuawZMDCy2YhgfXJFN2wVY
iF4yB5sEovsI/h5YeGFMA975OUlmLHADiqdJxICqBKQ0DCozcPYU1CPHyWdBPCwfB9RGnvvM3PVg
J8JRvTWr0sTgDTLlHs4Q3foCnxFb4Vspnn/B3QDNZWrZ1X0uTmLyMfmIYzP8ADzc1g0pMDKArWBQ
+OVG/q3rjbvleehIL2lEQ2eP1/4WxvQG3/afzkwsT1pPvHLa7cKRUEXvjRjrg9fNLPHl8YMHYAXY
FSytdgAPBjuuowHG2Jf0bNOI+BUDo0C195z3fR1+iZCN28nmrRxoi2Br3TSDfMoGDO8qEyNfwP/V
ZNghcpKRQBbVSILCLp1WqKCybGRnKCpEV13ubTx1PjJwWS0Yaa5x6saAboWDByzdahKxG4iQ6q1A
1d9XOAR3ETfEyViS9WyykYLc5UzRo7g60J5qKG2HEmQw2teQEKFf4KdWT/FzK2ochm4GC71Lk2Ya
vrhwR63yMcK/DAtIpNZBezYTfnfN9tonr12IOqtv2WIyhzyOpjfOS+9ZzAJJmRdtspZL1Ln5a9NN
pyGBETUFUltnXU7GnONeXSOnYjiHln22x/xrQWk0jQ/dkJRSV7j/CuzE8fLQ107E0Yby4NdhR6lI
imHNsnVojX0Hg7AkoTxFkeZGsA18Bcnlgc2iSbxPL6XlbaB74UiJBakCxKoKamdjce1SH44WoV4D
uqeHMsndndpKFve0ymeGFBnFmz2KLzliwumRDFWCIqC1hKr8kE8cIckMojSX39q5u680Wu+gTGmi
MocNleMNm2W8pFD1Lz0zZvdAzupsSwVldOeKzxqnYBg7FEcKmjIdHkySblDblfegDCuG1QRxtnLT
hP4O37GE/wXWki3zq3Jr8aYd7uDybnmWW82kR63m+6WaWz4opde0qRybvZkmD2Q299VNtzp+qa3t
+9CMH0OYyq1X/fAZMO6z+s6Y9O/EioA3MAQIQpw0YlQ7VmQFQA44C0FzWgub6nqob8oixAyCVT+m
T3WKKbFGgsiGFbJvi+k7OjeKOzc+z/7j4EJzr6Kgu7Uy+tBOmGRq3LWcpWylDYSwIj8mfLSjPd7o
XkVT0Ew/A8t90whY29Ge750QkzPbnyQkyvxbVSOarmCy41Oq2EuTIkTnBdSm+oNwRbEjKhSXxhs0
NN/n0HPxa6XXDboWNmFY3RSpi9msSPoNBmZIwmPzbtR7+Tzp+Wue9vALHdK2FH1S83ezMz4RoqVt
XeC7dawTEEeQIdytUmsu2EPOo3MsA+x+ytlCQW1lCX569i2Wchs5mnKn9/W5T7NhpWV9tUtN/JQE
4mY4pFJFEWftLjMoGxI53rcYE51MGKFRDwuYxABApSDoD2EyvDTSEjd5jLqIcpv26ArNhfxY79VB
3+XksLzaSnvvSl9hpGFymCuSOis9fYNnh2gb0tPJwEwF0ljxQEBnaGBzrj+JWna7RYOet6I7puoL
znQ1bDN0IaYK5VBfAoMv8jtWEsaRtSD++uKU7rFLJsp/3dcAOtA67PqpesxqUkCWL4SGC4JnEDKF
YXnThhW/Pivu8SYLt1OvEVaKkjMy8MNvIvBioUwdjDrsQAjZ7QJIhhtRImpus+yj1TXzKHP9e1Ex
UIDebmxzHE1W5WDkx+VLnAbf/Wbyt6ZVO8fRi37/snwvQfq8jer0R0xCyZSV0w1X0z6SsGkflz/9
8VcrktY+dAgELnHXsW05boWPsaVWJPrxf75UQ5gBKFbJtq8DIJx6jFvYQ8jZA0KUtV4esNvClDuq
hzpfuewCVnxKQ+sZPR+G5b7cjdY4bvUoPi1uFssXqSwpmlY9VwD+2//5QRLwQlkKomFolnFcvgD3
m7/+JJWdDuwkfuIOCpvUTZunNa4ffE1nuFfpT21q6E8ltj27tAAajAJxE0EXP6Vm/GqJpj7ZHc6j
gxbnB41UqiN36answnVO8uCzLpoTPx7PwiBmwUqz5MbPsBjx4iJekxOL0X/RWI+OoZmPcaRXW5Fg
CuT7UB87w2l3NhWBkkf4KO7Rc7Gg1F8B2mtEkuF6+ds4OMYWhF8jJINMACl5O+EwVU+zlVdP+D27
QOPgFMv3SKyl/JDiwdbuRzLqHlErAYpBIoP3aOtldh9vRlpD5UcV9aD7s53aHES4hrRSE8Df6o9O
Ef00xhCmozIBKZQnyPKnXt2F376ni3bXh/Y3pNcRkspAbgbT/a7pZOGMflrf4jQR3ubYnkAiO/bq
y/KnsY+eAc7mVVtxgrutPh5DkX0lDNq3KWPD4/Kt5Yue+n/9tWownCToOkM2kRP8xJzBBJM8OhFu
BMZj2rPKzbJDGJLZ5+nR74KeaRNfvGn64DiyV8Kdg2c8N8uheXagBgZNOR3IC9ia6il21dPZTb6+
RxVwqvM2ZPkhAtCKbgfijubX4DtmaFL/O/q2G8+ubFLlB4kNdIO1QsxWs4lqVZ8226kzsBFTjzj6
B7xmu4rUuFjHcCrGLjCRxz4VhI0Q1NAdM7XRlEG5j1Pp7y3MfA2cEIMIa1ikOjo95T4bzXPkJVtG
ieYh6HaVm3o7uNlYTBo4Honexx+DXyV0B91G7t3LpIvwPzTmdTyPxKbOGnRFUXzUOAUfp70tdd6C
3cgj8ZqSfQ0THEpC/qh7NoE2XphsgSLGdRHECEln3T4uf1q+kGj9119jpzJ3ue9xcsobYkfQtxV1
f4yEzYsM0V9/Wr7nhK+kNsw3oMeEgwYj8HgUz+iCkSCvTMSFW8juNl7P7TtCk1sndjmip/6hiuJv
WVS3kIGbTVQ108EIu1czdbnz4yqaJh3xrJUBPAzhKYi9o4m/2ZqQ2+pU+Q4gnQhvbFoekjtQDVb6
j8Cz94l72yb6ISrHd7+uLrPTvaUjFaNBwPlAXUrnaybHyaSEDyfr1UmQzMu4SdhJonu9AMPAuADc
w37XzQacoG9/1hTlXZPJPcThavtlYTAcG9ikDYPn3ESTKbaGC40MDY0n3GpTpmj8fLf9ljj5j1Z4
P2hMcCVEHufI8AcZpNfJbqD9t09F6LCtzw7zkHEXatGN+gC6OexJ8fV4JMYIL2Clc0omils07hRG
JppbrCYBWdZVH+5iNmRcsdjb8Lw3LPecRex2jXiPM+t7M/NLGsKuvZFjbpBYWkZAjYaTv4XEmDHT
8F5MP/yB1ucHAgFwr8c4FdA/Qyo4x6H9nnHSRi15mq3jXJsM40zmvSJvds6sjCamzjwRAfeNXegu
1SN8nwzGU/Bt96aUD2ZdIdof5XSYs26VN5q9JTAPYX3MATcjL2AW16+aRxwshy3VbHOaBQg4o6gv
1APjL5TH1iQZlvgd8zEi1QhkyUvvNricMlO2R2jyzOsCvzPJtjzkQfNo6D2yWtqnBdFL/PBLQUGY
7tBQ6SAsXk4UuBmQ6aCsW5zh0vhkejq6YpMDQ3QBDaS1dmh0TI2+xU7w3Gvd5gHV0tYS6TX29WeL
YhHskJ6Z1Ll1TCSr14MLQMmnaoRKIIGFsji7mrWnrQ527R//mW9jK4rZ39g2vk5XAK3JZypoGfYf
/KJ2nkNbtsBXypuwmOhVKkOPtgZm7CMzErfKf1DpkYBSZxxnOfiEgpp8BmoSprsfJfiOUXUDUOBn
m6vOYLmUITCjrRR/w02o0lspeRQs3J7HRDBldmguZUC/DQl86KcvYbEIZEJNqLuHuHRghP8v9s6j
u22kzcJ/Zc7s0YNQSIvZiFmkEpVsbXBkWUbOoQD8+nkK6m653T3fd2Y/G5rBFEmEQtX73vtcqj1l
4hjbtv4KXeB1JN9tpUlVOsi2AMknpvzJOu+1E9r4zb/eKIYSdP1to6AhNVxhK/3jr7q8EFSTR0lk
3+TGU4+cqElZsqqvFJNcarjHWe5Dn2TsEVv0v/5s8x8+29Adkw81EEARPPVXwVcrBjun1J/tK9Xx
zgPWX3yQET3ZlBk0074uzensoBaZRuPJc82DD5RdrcJoi54Dn5yaBik48whayh2MG/8wCko+//pb
On8ThcEG1V3b9zzdtyyahn/9lkUDw55kWA4bj28ZdSwQvbaVFwzDLCZx2iBwMYhBcDDYYXh/VZKx
WqY/lJgjjtmLOTRZFBnetmRFjNbg1VJrOS9D/emWxSsGx1fATj84JrbCZFIWJhFAwJjJ7e0iQQx1
tW5X5cCuFtf1l2QCGTyGLAoXnQbLBFzRpbN2M5jYAwt5M82qXcIFN5zHI5R8PsyKSEMZaMWNTXY1
JgJKFFbz3B7OBBi9Q7G5+eo72Vkt2KjzvDqNPGdNq5wYz6YqMsZOfbAL5rcgA2daj4013WdjtP/X
29qw/iaOZWPbhonbwYUO+TfBajXGpeZR+sCjn2J80sUGjSqrX6U3adRIJlqlisqrAzWa4QIcGoYC
fKnXxiC2xICWXA6oKHsugVNaVrWw1WK5bwdtl6kr9ySp58x55uJFDKmfNP5wFgEN4MooT3Pr59tB
n3/kszYwuEHQduoJmoHaJxEVCyuMVnn0GrYaQjiDejXOnFfVUCxiimSJZOwnL4QEZVLErZxZl0lB
1ErMfeVSfaPMUOKTWjlcQjdJdysjGlMpOWGYtrMv7syKmJ72a26CdsAEtaomRp4mcOGduMwK1etR
xs3Sb+219yyR1Zaag2Z0GHKL7g2Dj+oy5LnJTAEDDDiFSC9ee5N2ZG7pO/IVaHkBwyzCgVw3y1Wt
kRjiXaE/MtGjXkXFR1CaS83mpFHkQsPAr7b97rzU2iutvBZueogq7b00Fb8IgNG6DOyvxsB0LxAz
jZGUBZaOrqwN21VDu5fMZ7nTcpPw5qSutrRLErBM1aF6Na1kupTIplZpZj/ZvEiH4DIs5TchIzIw
im0g+ityaQ+VEgkQj8Qh4Dt7uJsvoQrGVF+1PoRl9K7J8Qz9cLiZnAwIkULaDf34ZAU2Yg08N6ns
mksMQY//5nD9hyuKAQDJ0HEC2D5hv38dGsIejYnQ2nRvqZ+srgYuzzGH879r3bFwExatuL1Q5MTw
8lTzTjXMSqWkExFFurrL/o1+9++Kb98CtGPanEfAjE3zl69EpJp0qtiI9xmJR1We3DJ9PqjSdybx
rzbTIVCKs1IOT0p6ha/6NdDrZ8uz/822+YfB3fLRW5tYJASSyF+l533cg88vynjfqeiiseeswtub
kJiIsqVboRR/a1iqDbP95jT0X0Ik562qbzhKP4aeYtWSVwrBynvQ+/jBFNG0oRIWQBgf/40S1/+b
TN4XOmMOCnnfMCzxqw6XCbagDS6j/ZgmwRoSD+zReK0PbYL3x1TNbJb1cwaGx2a3QTA8RmYgL11d
NBuTN1KgPk1pLDd97OUb9BPuylTVqBg0rGeJeE2d1QJqjDCv7P0nDLoIHnSZs3gsCKapBr89yHR8
zKekhCqBKtbMQfwFqVj7mu0/+ayFTP1sNvdamjWbpSYeajFXn2bem6m1ptLnbwZJYS17ruwu3Wd1
QYxOH0dbTotVh7Ly0clNIov9ayea5it/mC/iib6FZsGaF5VzmTScNhagOVxlBuhOX3tuqjYDyjNQ
XPX1L1OGWFez9qrmuEhFC2pqnq89RDRwCVq/iMzodnAYkOeiuAf3zahp5RPROdrB1+1bYLg/7FLv
d461D5Ks2ZM1QEG7HBOSnZto5cz1qfar6pxNMBSdlNEqn7px38Txeyfj8mP28f/WqIepev/v/3z9
Tl7hOm67Jn7r/mJwYlRgHPuvP3xHf7NGXQO/jf5j/ZqWHYPPT56qjzf+7ozynd9snDk261NsDLZw
cBL8bo0ydPGbDkPc100m7/zDjOoPa5T/m85gyXXb0U3dxgb1aY2yf8MZolsub/MsU7eM/4s1Ci/N
X71KwvNdYeHlMfmGymxj/SLmB0BXtc7omieLtGcQ/MtN1sUWlynSfGNMQDug59WlVhGAPaRmgiv8
z8fLk53OxX3QCmfdqszjqVFxyBT8hlwYh3L2MT1nDWqYFOYmOI5+nNEUZx5XaxWK3KQIQMdIu+nb
mJK2umH1q+f72Br8Q4pMS4VQh02LnTO2UzKW1WMi6470fqNdH+bhoaaJ3q/yczGY0HOi/CkrPRgh
1lkPM31fDMij6Tmn4LWdybDJibyBiDuS2MSixqmrxzacH3Jd9icp84MGWctPIX84UwpNJ/KMtRsi
OwqFdwfG5ihwcDHRoGkMNOEIjaNbBxjbSLQX+84w6BBPNcm1eUz3o6jfLDDiqu9PnrDzpfbSc1uH
pL93z5ldu2uTKzq/kKqnN0N2z412p8VwAh07gHTDZaCL/R/OCL2HQZIlD6oK9M0XRdVd+ZD1iOm+
EnDVN9psP9f5dGOnxR3tkheb9s86k/ldUbnrApDBfqZUrWvl1utfBt+GMCBMkEMhnb4xmXfqD3ZR
+ww3+FKoIXOkLAw2Fa+nHCfmKXBn8pi2gmtjWq1LFDiyOJdaiSCpNBqWaixnrVPUFS8wPFgqurQ/
KQ+hujDmYxQ3XxHkPgRTfW/Uza3Xuo9+ZDy1Hpq1UCZ7P3eufCNgu4Owcus7E4Sp1pIQBvJhHquj
lA1IqrD+XnfWeAFk5rsH3AG6Pr2nYJM5xaGT8k1K7AkWOLycknyYAjBFREM6VdDalz0q35EoaUuP
6QcH9FNdNHo6HKDWiGhHF2AkS1H/ME3Hx2owz7uon4iNuvNd8ybrjHc7Y29l1UM+UNbpignoUGT/
yEN6HIlzTLqQUF4XAZAjK2rH/GgN9gTaYLal23PgNdFLLDHz08ufto3ZWVuXGWxNUI6U/rfKzpBS
y+ZGMat1qs+UyBsUItiQZ7u8N55Tk00FqJgymHDoiAQna/S36niq9BJnjKqmKas7ft2VOWe3cXYo
pHaTzmINkPeSQKUbc5goiM32QA9U28mSxm2bTt/R2l4D2gG+2iU3vafruy5VQlmbdxr5XTNOqrWd
PjVG8GwVPgk7DmU4fdqEscZiPUeWp1Xmd9Hpt1pPfqlRrOqUEmLlJXtKDOlKeFHJAUEyaFU92tL5
3pdtA7fRvNCGgAtik917upi3dkodfB5vLM9jESBL9LVWTDFF0uNx3Iu+FbeFG8APyoJrGrT7PEyf
a7+Q6N/3jdUKkJqI1834qvG6B0nVZ5UR/wswIKINiIiscDIkBiHkj1XuaM06KxMJRzvZN/cSMgAL
CPdChPqGRd+VDflk3cOcuJB2eNcBG5gz5jP9ymaj6oVJTHkKHS6rJsgCxdc8FrdahIQ4beJvIqcF
N+SboG3uAyf5xn00RNLZe5rm40Tn+x6qGPqeFSSnuA7PgM0GVPFDSYNd/Z7WZllA6oHkJE3HlYmg
k5qZtc4naC1pkdy0BllFYf0j6TTKDteF3zx0jX72wypdUULG6ZFYt310lTVudhFn7Z1jxU/YT+mA
BrSru/4gEZxc6KW8NYvp7FJ/5CrB4ZW8DJaXXNDJ+tEC/gKMhuU/1FBDZfq9n3Awm7ZVr91Ovuv2
NdjVPdkSN20WQ8KBJFll8txZDQGPRfdglFZ/ISa87v5cRJuodWDjcEmJ+uB+iIa31irPejW8jBVf
kpC0a2EqFpfm7/jla88VtxFwRfreIABZ8Wlj82ggkh5M8Vhm9WUrZg/O1UVtFHRmM51SBzJsSkeG
WTxICQcgTn6MYUF26LzVzKrb4JObVl0HiXIoL9zYpxSg0AtoI1hzobu71qBVqBbyqu2LR50/b3rA
4Ai6wCdi6fuM9MQm6IGjrHwYSowVfXSbePbbPAki3COPPxLHVz4t3I2tkrHmmWy2bhbX8SCOYVbs
00Q8B7H+7gYE/ypqUjSjw4uEewqQXPqjPLqTEZDJRwomALlRR0UN7J3vVK2UFHwwEeXIra6HZ50A
8VXenSzrMKb5rYBhyzajF95XNjxhn3YbBKCOJkBW3GVD9h4m1tXstM3WH8ZXz0IO7Y1gPGv4Qurs
QuEMQ8lKoFJF77M9M0/GPhl0AS16ClsSRZalvThtQnWy9fc1LeMulAMspaJfMV+5hgj1NhRzsWoN
KpjF/A2h9RPI6nPogUgdENp1fW1RsUDZ0rr6lyLoQGRY2KxgtaHJscqV6w4Hs25Oo5beTiRWtsRS
2i6DfKEF68iRO92ez0beo35KBhLtyQ50Rv5uKq70gsCNpEt3MnH2FXrk2nafR+SzK3W0+2ZFCdoL
LACCGHFG8yupMSFiJutbbjV3gwyR4CQ72uJFpO/daXz3x26j5e5VJq3HyrDvi5FkOHfsvyYI3Hez
R+zhbAEfcQoUDe25huSuhoZD5++N1ouw7cCeKs0zgQFHz8enhkfEMgEn+41za5jk15v8J6948Gt/
21bpq5AmizrEo9XMgagnlF2d/Nhqer+ma854N+KQKd16h/YUccaMYIjAtxMt+niFxZMAx3nG3pXV
X2yJ/1W3eb7SOXIL8mZOTClgaupc3ThCLNHswiLbO5Wg9SMuB4cvXMXzoz/mx0YKytX+1xhJ+QEc
x/coNXeOWyPIk9o3X5DDWNk35Mz4rMWsqw7C+QXhpC+dtPVdWYHXb63dQNb9StdTfSvDOtsJvzCP
MbCnvmeZCO7mwak4xZ28frVE8lBMDDlNU79biLLwmjxaqY4ipZK4A7KMaFDmQ0GpcTpYj4DUUKVU
3pNbru3Ke4SNRQfVDZ7T1InUuvOr6WUUODCSUA4+O3nwXhQNiCaf6RP1pXUzPTudd0mZizWyjqaa
oGnKUOM3q6qo7YT6dWWhbiXKWmYP9KMRo33NrweBVCU0QLc2GSNiLtoHTwiIqLn+TCAF49fAkRDo
4XZoeYtees9jBcaQgvKFjrL4ghHzUoiRSnePnLx0cmpNw73hVW+2f2v5OqBE73tL3OuKoukpbcHn
+sTFoZJcmyWCQ1+BziP9tnUrqCkU96hVNhdm5yC/l2KtpaN5AVTzxoz2vcgOvR4zP0rDr+CfviXE
gNbpDIMnOXdmcm0E+pU7OQQZ5/rRauH2tcRRzCUHoklUthONT1Ph01aZ6/vZs14KzTkSdkBIR5bd
95lzKpXNrh0D4kE1eP3yVpbhs12OE1mq0dGuLcZdiLwMf2tgHg8a9DBUwWLT+KA/i3j8YidzwOBV
3ZIeQIPD6iO0JA0ExISLUBTelDYyQpRsMNTtLP1eGAZIlhnRK7GQuje9JQ52rhAFSuMqjN+Er6C1
j8zINZEDYoePr87zWgYPcUvlDOQparsoRqwY9hdzZFuQNe9KC7lEQpEBx3B2DjSbz+5CPgDwzUU6
BK+hiB4cb2aaUoC6saeCy1lbPqdGGVLyfCtacU602oRwGL2OnvziRsN3Suzv5kxOt1Z+i/1CkTPZ
VlGQnHtNRMRa4KDxkZWLLtnDCD0bJvRUW56MJjjSNSHENmxe+rAlXtBuiFjepeWqapNkn8TuFzPJ
j0Fd/4g6LrGTAV3T9Na24e27kQn9bKZ3Ro/ABp32W9Th2dcLeWXo6Y1vDC7EC+dbR05AUBC8DMmH
C9644jpe9rqHMqAhosrJD56jmeBcay7//b0ovW8WIQDMe70dA+6Yk/xiwCpMQXfR9Gvdi8kb3xhw
zlZkU/+5k9XiC1oVXbIJiO/Y0B0GSZTWdxIAz8oCHrGPaAPYGOhE8UCCAZf/FQbvTMXKEdcgfYO8
L4QrWkJci8lMubfpJdnjgVhPsYIHcDNH7o0M9Buzqto1fMADpjAWQa2zoqykbCKnupT3ZiMJbB3K
fT+ba3oWbyKczuB47H3T17eTNJ70yvuKDOSkkT7IqcsJ5mFsceC60Vrn4JXwjTXzMMScUx2o5alF
L4ClohmVb3SOT1HBCFX7T6YREJTR0mi3Yl3HOyBwwcSrtDOeUjfaOJ6NBwmx4iBxqLrEyAcP5G6R
nkmp7KIXYFOdhAtgjJFLi6/6tolw5oz9Chrt3poYo3wfKGbwNZBGd+jzEHVShB3oQaM1sC5crF4t
cKJLJz9ZMkcKm7uPlohwbcIXlO51xXYNK0DrZfbem/rOqIdTYT4Lc3iPo+B7OMsvvmt/6yPnKRTM
t33vkvX3rajcH+Am76B7jmskbLsRCxlcRhTRfmmvDPstMYsD4SSnJr4ZDa6XIWIEr/RxywQ7w+r3
tclkYcyz4qKXU7mJHRiUYVk9tHV1CUgMBqgKhfJ1IoRmN3tFdUyrHCAwK77oa9TciLQFAlxxmfe1
6NTF6dmcrXbjT9F74oltH+Llhu7kbN4wIOWXo4hdYOgC0SKxM8tNupQZlrtJB3/YcQzCtdTLeQ5Z
tOJYH+d8yvdFJQkwwHlIhEdxiSizuPTDmyiu5aGDULih4PZ9eV+GvgXxfB2u6QtTwlieXJRTReCj
tHAoSH4+N1Zmv8NGgdls6EnzVp+MzZZPGAB64HfPUCyZzWugnltuJGda3xTtsC6cpLzAuwg4dSZ2
An+w1260mL8Q+jElhUgPXwY8etDXogDLqUjyLSDM+4F68KWTejeyH0aMs0sxRsbpwabD1akCTebi
feki4kvbP39toX4X1vxwrdOdv+zUFljuVQa+H8ZEnvTzMUc4YwZ7i4PWhwFx6dvCR/C+3FU3pQbW
O8UBapBIXGQyRQGpflvWamLe/HR3ebc7eTFSEwRslx9352wgZNuJ98vnjW07grBW07rneTQ/ttzH
VoqREJY2Usllky5bJe245rcEUf60/Zdtveyd5f99HA7L4+XGUmnFbR/ta+GvO1TGy44H3sGOXTbN
59GwvNIA4eSEz+b1simWL2kODdsHLa/JbJtyx2TX37qx3XhtFn1sX+RMw7zRhIXmJbA56iiBFN0h
tIBez+W87mjfMsAWl0Ld5Inj7mYos2FYs1t11kD7cG576LtpgVhX7YOfPvjXu6SbwOE3I/Pjf37s
PXq/zKEHopdGdXDAG4WN0GglRWpYoOcsS+OPjTtS7sOP8HnWeKYbTKtl4/26Ba06ui6hgGkzZuGo
MAhR96IXDXXh5nMLc4pcmq5XcI374wAq9eE2b+SwXb7LENQ3mTPr20q3B5gZOSe6NLXt8juXv7O8
c7n3vz7n95jOIy436+VIGJKMWkIZqACb/NIkhmIvgLgtB8Ny+Kj/gJaC/yCYFlfhtF+OYODCck8g
CQaFeoOHN9kHnjrT/tfPdcrsEBCSBSGZ0Pvls5ePXL7tnFyhPsWFbZUONPblTFNbfzmSloefz5Wu
2KgRyTZndxO4MM8iF7dUqHEgLv9/ufk8W386RD/uLq/PlEH3vqqDqI398ZYusnfaEwlsdDhUybWo
w5bcqebweYZ/HlLLc8vDUB2F+jBgt03ZTG68XV6j//PH9vh8/6+H4PJ42WvLvY/3LI8/7v7y+vLw
l+c+Dtuqdpzfhx5YO5SOyScPK9pDmbk3UG+s9MFxPraP6ds9Yluy6yZzm7QofeyW1ZAaeqRjuigS
b4q5w+5FfHnpncyMaSBIC0yrd4WHequBhD2QkU2t8a7Ij/A0e8SoZkeNKNWbvYW5t6q1fq9NyOWW
m9Ivu8vGaBwd/CBPupkHoK7SQ7l2yRdmNhagDy4GFI4O8iYKO/z/f75beAFicI/0uKyaD5nzMIkk
Okp1E8SSq8DyODCd0oFEy7O92TR72sA7aY0y3IJzCoHN80IYcqFwvJ4OFiM0nF0udOrGV5eNz4ef
z6GZZRMvL3/cXV7ylsP+8///i9c//3JM2sxeNGYynjAxQ8n+89N/+nMfd131dX569uOjf3ri8wt+
/pV/eu7z05dXR8d+KQJgqTuLTLxfXvx8/8fHmerg+OXPz00Rbqu4e/z4c58b55f/99NX/fwzHSUw
CPispT4/KuHgMjL9a1Sg5b5Ie+pWP93FGVRfmvnk73t0qfqf7RdjbKrL5WZ5brm39GWWhy3s1D7Q
iTfvY9DdvurL1Ob4+820PAkRipLjGIYbiuZcRiJ1jeXLMPh/PgZR7pDmFTIJXcb9Qu2x5cZfDoBQ
DZ8+WRLb0jLuls6MnUuu950azHQucBsbTitkFDVnmhNqGo6LWlrNHTxZJ5fjR08HhoO6RKZDuBep
t2G9TEeoaKNI3ywNnVBdj/Qe7mtcOHvktkxRBL1PZHBmiYyUx3pRVJfLw8lvXnJ6BwgjB7pV6qRd
7jGT2MlobqhUxuFFrM8xwJWelXlT4LxOEDQCHSBAjpDk9rL6894vzzWN7rIKlcTB1HSwOkP+fiPD
srn8eC4BmwInZ6XP4mL5D4PwxS6qmUuq/RlT5rlc7hlsmI97y3MxCHBMXbjFpikpDm3TMvu1ba+6
HGe0yR/tt+Wx05hPAXzVzdJeW7ptMZ0RIn/Ubv7svk1Vk65YXVMxVvO6Wt0s95Y9/ctzlpo/svZ5
S5YLwUcH7uP+sqOHgppa5/mrZXcuu/izI+csl6KPx8v8cmbqhetwvzTjYr2MuM6p6cuU0xFhTO7K
yzSGTB0TcrvsQYEo8uc9ujyZFCW1WeaqPYKbjMl/0+4cRnkwqPWlUPs2GKxCBcfyOJwSeuB59mi3
E2zxAZv/sSqT7jA5XwPdJzxK03+++afnqMCQXd0au8gAzz5p/e83XUEZoHWtFHPbH89NykSRhFSX
fT0QGIiQZc/xNyv0Sa7qJ3sj2+GLbcycg8t+CpddtNztGUICM4y2RttyrH/uiWXHfO6dqDFYpLrT
tFp2weeNqwanz4cfJyUknA3uq/dlNyw76J92Va/2jyzNCs/LvF52SuX4it3hYMPgTPvYRcuZ5yUD
gfSTpCUSuTXnMBX1yZ32aYA/fZWYCa4NBo2DrRHBxSyUZkJavQV0EjZSbafQYLNnnjNkxOzw+OMu
AcCDou0AkVKbUFc3H9v7z4eGGFg7ouH+ODMS09u0qfe8DJDLueNPoz+vlrsf51LpxAeH8JG+8mhN
O7k3riz2/gotDAsrcphXeuai/dLNdD8WckP/kkLz8uqsRoqgGLWNM1dPy7FUi6q+LNXN58Pl3vKc
rWk0HphALEdapDYDbLPqQ2n7/9KKfyetMGBE/CtpxVX8hqDutfiLrOLjTb/LKjzzN2GYvmsI37G9
RQXxh6zC138TOgolFp42voVFcfGHrML7zVByC9/xLUfHBcO3+CTOOr5Nm0LxRlGGufb/SVahZB0/
64WRZqDkpmXmCDqXQrf4pJ8hjTWpRh2+NOOoBcZ919TlVTAPmNwsm/QW/xvlkoYrXhnRgupYL5nx
fNPUU3T0Z0yg6lFvlN5lnvl3U9aIuzzKv9TlLI/LI3vM8CkaUb41qvBN5Po7odp3paYJSlIN2SZG
lRGBG8SXpnQ2dLHzY5g6Npc0NNiaggJOdm7srbqoz+M4fK2y1Dm6znDmkkQFGWH2Y5Dg4NVGvVWr
NwCDMr9hW98C3xnPhesAzHIC3Ku+TiGy6fPg2EGcpDTQ3ghq0teBvsPzEt4Z9kLFpHAa2y11tVki
muWqkaOWYtE46AgPjeKeHAvqmYFH3KHKNgOYgqXYtcTdzBQH1L9zOwSmdp8n9qtlt/rdiAeFfoLG
l67fnDKU924u5G5Osn6d5HhMa3N6CXWdhVmPlsFNbFreudNsQTEdOzPSKNnSjZwSfbjPQwbK2vNP
Xk8acBalOfIQAkDYfbT5LdXYmoZubaAhWAkjiU44XW5UJkRTdNPB6LThusRiUYmweJ+Mnlw32fr3
3kwGrkkW/UDYAF32RL8pzcBZLwFatH5TmuftcHI6594h12pHixdGuGMUN0UJ45YI6tPYTWi/Yu8k
W4z6Ks2ltzE+lvz368RdD1rY3MI0ID5Xo0KYkJtoalZLW0nD/xk6t87MboloXntST69ydyCZVXfP
RI/uJtrh1xDyxo3G9WGtSdu+Q6mwG+wkuaJy/JJNc7LpOr8+BhOLxqx+CvOuPBoD2Sb40c6SlSad
OYbjaUi940j6D7wkl2KpF7Z7zzQ2inG+EpNu3La0NVcwcsD0FMxEJ4tju5L/xrXwq6DTRHwvhMeQ
gKXTttF0/vWE89oehlzD9E86CHYJgnfQRA4nIutLlK7xVav30cG24vsuCo0DWbdfmWG260gkoCFC
qBk/DVi3H86A/yj6/JYpadf+93+ahqk+8SfLAN9I6IbyC0CddnxGgr9+Iw2XTKX1ZXj0w0gesjRP
tjZu2FVWSVS4uUAikKppZpuuvN55yQ1duwsq+9gMBjUmq3kmcY5qfW1suiz3buuM6yF4j/BFCnly
cEcAmpdfXfYbKYlJ+OC/4Vya1oK0tePQ43FWeq8LYaTOrki8YJO09kWPDX01dLyjLKMr6s/rukTY
0/W8MXQqNAU+AA/W0ZJQQ1bUwkWT39n9fONOydXQ5/tqmtxDPVAoL6obIxMOEdhgJ3SjI9WkCcdr
oR86K8i/aUhW13qguTtHI1lXzMlD2HenyYjcoxvQRfToixFvZFgHYThXqWaEV0iI05WpAlL6Kuqu
8gY42KQRM0Pp3musjYLII0ATp5LJm2Nq4nZuqE4ETKIwW3lb3x/WXVKZD/qKwD9gkUD0D8ghztRh
kz1Ccnp4CdNLEY0HQ3MJMZU/8sDqdtjbHlnKc3LHxETWljasWz+6nhRTtXf1koV1ciI1CURS/jXP
u3ATy8LeiMzv1rjxX32vBeKKcX+X9v2z62A6A8kPSVnW6yr3swNhlrSPEZ+soi5aa3k7b6Y5P4oW
TKvH0mLfpNZwpzoziHsPfKVyT8RVs8F7jzW/jS/sWo6ncSZQlohWGCh93dNLMGjHDN9JbKQTlwC1
6KJ5ZRih2Ji5S3lEc08RkrEjqt2957Yt7FEPjZ5NaqsywWMJ/YrYV99pDuukLHScncBcv+66WVvZ
GtmwVc8fTdQ50tgaCjKAKm0wPQ8RvQp4kttuELSZUMWjgxN+jkfUpIOFKzXzwSTSkkHuHQlxxHL5
wG+6md3gXmA73CQChBRBodfZDB0z60fjeslJVNEUru/pyKE7TFy+iLdmAFHLMJ+GeoJ/wtmBzCdw
t25DCAvmzpVZ+t0x0vV96Vn+yQ5ciAtJuk0kjWIvox9SBz4kXju+aQxfu+i8x1oVkjJ/Sug8Bq+2
T7ZJ6IerpjKiHUYDh+yve63HvZAxKb4SKuEh99Mzmb2RA4Oq8Et/549DBbuyMdAAeAPZKPWmrNoH
6s/jGdHIhatxBQhabbqaMEUWYiwOmoAJMFb2vTUa4gYuNZpE69BagHNrs1qNM78zjYMHlNdPhG/k
F5pV7HC2xZs6KcvTBJGc8HgCYcbbTEAOmdLiugLBtA5M2uVBEdOIwlM1OBWnA2TmdZKQtedGNIvb
CeZsBeW07OBlRm3eI72Ki52iqU4eYubOI+4sp3u7Imd7XY+NfR82iI8BqQB1ze6Yk7SbAknrmiwb
fOfMzqlwl4/hMH0TVd/shRXeJtjdLjooKLu4mc4jZuZdLbIXDI+oE9TIU8/NS6SToz1EmnIBNk9D
4T+25IhdGNUM17IgU1aq7VA29lGncUJ6WrFPstnc2cGD23+hd5qsbOO201FSAeiC89CHHVARSCTE
zGxo5e17qcenMrKxKmeavSNr740kWnFtveWzWTJnyNc9FVZhGz9knHMsgsagWvg9pre18dXJWATB
beQ0e6NIYjr7KnAzjlbLGFelgpOBtGa1WjxV49Adpw4bwQhJMTdIkxGyeSkltWMtJzMSGGSjdy9V
jpit8QScoRpJUDKYu3TCvuZPZJ4l6sw1xYRz1Jk3lQTvG8gCIMHZht+w7XXarBASrjtZuNvljMzp
LkZTVF67bnNZtUyoGmyE+wEgDCHq1d2AvCQUc3OqJoK86m6qgfaFDpin7p0YtvY67/ut4fbaPiCd
O2gM7xYOkn/reRPwpVCSLCjJERqs/jT165rvRuSWkuHXmD8nxFMoadKzM2lHUU3tMUMzV5ZxhPil
mtCw5nRFNTAZhuM/BJnl0F3Lt8ClXBqza7AjJvHuWrIuwsK8IpQa++4cYXmNNLzHXnLIPcDGRSrt
7dS7P6Tk/IvIwl4LL9aPQ2G9k4+V7FOgFRthEHPmsN7c0tya18xKAuJIbPpNoUfEcB9+T30EsXWK
FZGCylfW8cllY/V3aHJxnjCYXDeZjTaFQFUW8Z1xYvVwyMRoHzodfFiL94hgUgxE4JnK4hrwZ3Jo
aaZYeXbZZmawkWIqj52AdYud+FWbe6JjHZii/eyGFPD9qwncxUHPnPakfLITdTAuRjdFNFJAaWnf
02vnNOlpB8+qU1fkdErRV1xLPaqvCNAQREDK174jwBAaX7sZus7ckNgLKczrTg5j2tYbZAKKNiWE
eiBgsgXSsc69iAuEIIwFcie/TeNkFFptH9ymITw1wXJVEApD81veaWWMRlg9kqnWroRbxbRFSbzu
uMTeZ7S/7XnW97UNZLKgGjPkIc3shphLOgT+xgjHQ4J96g7Roo16FPlm8JxXvbWaBliD3ajfoHYH
JpbAmZltD+44dvxhUrn3E8sSikX87lA8Ts1Lhd12Q6nc38VqqO1DknGd2dZXPqfSweinL1Y+RyeT
3jYVDWMrWxOmU9KmazAcXOIbOq1RdO467z3NuG6npmY8tCA3ep9ZU8aUlnlL891IiHj3XAOtj/HA
10n2RRq/jyRQYs2wD1YasQdHJ9/RhHtsKwOekqDVLEa0X7KGPDeo3U5BDzSLHJ9S2VdrhiIdbwvo
PSSytXZQKGxhpT9iHU5pFE07nWMVYxmm5Oh/KDuz3caVbNv+0CFAMiLYvEpUR0m23GTnFyJb9n3P
rz+D2sC9tZ2FTBwUIDizctsyRUasWGvOMSNAWSmbwWJ8B2EACtGpD3gPUZwJ+uKzxxudgHtwcdee
V2YX2jNbF/A2AyyWftNZdo+SdoyXTzA1myizT8rNv9hZ3ZzRMD4tUV080xxkB5x6uSvzvqburDiF
udNzrJvtzsDI8iAyzJiphvzBCZs9dm3xAU7rziX5K2ZccQNOCh3GSuJ9tLI77i99of8ok4R/rkUc
wJpwPkedF6ZDfk56l6g8vgMCZIzSHXN9ArWRY0f8JscJ5OuBQRQST0uVl38OkE1sL89IeGLUYVu6
PxJh7JJDXgLxHlMNetjmW/w7Qq58wukYLQEkR8cMj0PQPWYNsKVq7DoPLyHRVBXa2ny2uiPexZ9B
gMJJG4aRf5oCkgojeWJYhrfT7Jh49NWX+12Zw3G8DWN0SXX16FZ1dYtqpJvtpKq9qaZvESekbdI1
5Z5AZxPQCJV3JedqX9n1J5PT3RqCjY2+VZXvxMjhh8KSX3lnvL2OELKQmt4j8i0/JMMMkiubo/0i
cEWtSz8hk7Ac+9Uba6Zg/EeLY2jlRdMYsG+J8lwWYvFsxPmHICrXO305ulr+jdZm+wBKqidp+qFx
TrOe1jtB6+7UDtaz0OIEAkV2DjX3+4Tkw5dN/BPu1TeOuBK/em0fSVMyNoPjILPDhD41SeahmLb2
biTSt3FB2TYrZEFEPrLJ8Sjz99ah6YBlWkGP/wAgJKoc7FSheRKoGS5Db34zZqqcUKLzmQlKYyiL
7bgATFMAIENCAt9+iCSASJ3aSjkkc5akWZONakLnIGU0kKRqyRHAdduib1dva3zmw1gYzxgHfc1A
cpoFDGhQ150yVZYf0TgiECh04O+NLSA1A2zMduKp7CznOOf9cign8wHIBvNQjWgT2aCaymsclJQf
7BXC/05amv6QDWHkSbe2EF2wtpv9cmIgwpZhhV/q3Gle0s586ZwZikq9BlWO9kVwsXYc8E2SCEIi
n1dSjR0mqEyl/MWnEvt1lRpevua9MW2VizHuyx4zvdm25UlF+VNfJx+DmJGeOUDnQ9HGU+BaEJoM
FgA3r78FaSsuqofO2Er7bMCvf+iOA+mxiFJJjyXZWRBppLUXzJfXsg+IKBvtr8G02E8qQFbWL6td
3FT6FZ8RQNea2jqUt64kYztGZLRTNY+3QLr+kSr3JZvJKDSb01R0D9QA6cVRI9zu9nE2UCqgGZhv
Oo0cAymojzdBbKMC4gj3Juf/7KryBpeGcsmZdqezqqW6GilJD/dqDv8JwJ4kvGaBre+VxckBODAa
FGr3Xa4Lwq3n1r3oUIHHxDHO95cl3jWA/h6DCLR6k5gA4bpy69ilfrQKDrWJOf5ITZ4koPYxDRQs
BirSnseiL8+o2YZDu7bd4mptfJFpRq1A88Zt8BxS8JyAVA7nppTONnCQ2GmQyc/xlMTn+1c1Lp5g
iDPflZ21Usk1JmhlfaFCc47CMB7jWE+e6U8Wj6rPOaGxENDCLwlb4+/AQfZf0fanN56V9DZBr/BE
z+GxMtO9DejjsYZ6g+S7IzhzMCZqUS3KzpT66bkAKUVed9JuDX0J/Ia8pe1odq1DiZ58J2ocda5W
5M80QI2jMffGzuy0EJ0XKm7ga7JAJtZ30NqRS3MitVxP9olDVC/HiMGupy0TWg1zRPGJSreHHTMD
/MsBkXFLYpdg5kSgw/xo5EuzQmZjGDB1fk7pPYRkNj5rZTnDq07FloHLBPPNODuRmT/ivHFftEk8
DBMZb31hhYcYx81rCIDDB1oOuivWo1dW6eUyl+EPsrBi+0WvbfslqrFQa0YBQGlWzbaxO/PANp48
lXO6jU0xnPUSCbHZsDbOibfCjd7ghEVsZij1K2socUzl5q13sBVwYoeN5CZH4h1gPE6ldkpT53T/
pQlj3pchcKW5Ma/CaYzr/V7BsnXiNAxz36xuaIBxfK5NyMq00vNCK8NDO/IjsIZ4Q52cHVHyPWI5
mtFW3jh9IUtNW99IpmYTj85MvWwnHs1AyuCWoMn6w2I3y6WhG3BtNOs5IO1iWyvUxaWmE5rnykt9
7bqfyRKVlxi54ZbYvo7mnsnG2+TJoaH08lQc2yhwg4ZUjlOv3PA6EORLlzC92Mzbt6lDYvLUT2ie
HWglVcivZMTThEaLT6p12ld48FhEp7Q7ts3yAIsJgnwWjFfcxsFWmnX8oLXwezMAe1ehJ5WnE+ng
ET+Sy00MMW0Zgucc2+4llbI5Zizo7LbMQaPF+FnkbnVuR/xLUcwxKUPadggIGS4SNz9nUxfQdsVJ
NeKvOd9fZGkioR/HFzWY9nnA7kRJOfXHewHiaI2/hE3uIf4CbGWQx7ss2AhNFW7bQs+8NVzgQJUi
8sTwUGn+rNziebLr81hoggjl8msoMErH9MZ3JjvUHvEkzOfw2NL02MhBOCekvvmRjCSbu3uI9zg3
a7y2D7B9W3I86g9NRa6UMbofivxqAlRjaJuEDzky5CsKzT1QLfvIloEweGYFrVFr35YuS6h3nafe
hnrvEkpzcdHjKycW57qpHptIleepbj+LisxOxx2vd6f+Heat5OJLVb4GOZHj60GybHPOjT0AToeG
TttyuNXyEuhUhwsRF+Ohnemkllb5NW6XnyVg5r3bftIw5i0kfJ2EiK9BqNf7GRAnIdvTsk0Sazks
JSnrc4bebSn9O4f8ntshpuFUabq4lNrw1BXIpFVYfI5ibaTydL+q9YiXZ1tihY3XqWBgGMQ5E4Vk
11iBF7DL+8W5RQMM24GzuqxN+k0BN20eIl2UtLN7RjV7FhowfSzjBIZ1MOpjJL+2MusD5zgTZxjE
TDK+dz2V8ocEZhKEKmxbpdBfQwWdrK0KSAlVqe/unz+l2wz9dXEhKVaftKErDkTxcBTKhmQPC5C6
WXyE2dE9znmGet/g47AdTveheVkyxgsEecpdlbXiOhfO3uhHedDcQnKooJHZpIqeidFW8B0g/LJX
PmKrH1PSrriO4kQlON3aggddaypAi1bnEdT6azSt+tqyMrW9U+4NOp0AIoEiRfqo/JxMIunkyZFe
ElbGkYWw6VFeFMLZIPhsPE0VYDadAXcSan9cEuLVGjnOYI8qvESLom3Y2/U2dEyAptGBY8JI6gCc
IGxzqIHwWeESB1XnDn4bFFyFkC4mlU7s74Shh6dxEJ+dVF8eGmk9F3na0M8LP6qI2OKMzOGN0Oju
dTDqiIcKfqSQHTkPr/zDvDlOAFq2rqqnTVDQ5kLPmxEtntjsu9bqRaAz/MsujPqiZaH20jPcsUoY
gvdmSh/Unxl7PFdTOuyWIRuOQIE2BESAf0UR7OcfgUgj7OIqbURDaSWt8odoYn+e8UT1GIS8QtNs
X9Vd7hkR0XhwxdYuKCSuMID4Uxq3uXaJ1c0dyv9Ygj1rl41t0baxJP0d+u89ISBR6/UVXjLNektH
+HRtyboDeK7A/lPvw0r5VF5ynwXJsMOxN4LypxWUGLLYgf6DMvQ16obxze3Ua8nKsRQMopLgKohm
IIon9HoHOJ5Ia5djplF9ccwRbjNuvl1Bkpc3DCHFlPnaVYZ7CmUXn6ceGEYwLhYD+ejzRDsrpgt6
79wL7mtb1vWD6OLn1uKg7S6MIjqOuW6JbyiKA/fj4DoPTbpwdgjQxg3NqJ3xVS7be0eiF6zhdkK1
5SQLSUzZSE4B8y8iXZO4RWSjoyZxoNhenAXtJLj7+IjHJfDdgcKP5YselxW9QC5xNqIWZAgEYbWx
MGq8tDOB3VhWy50yqupsry9w165QDjvY0xQtkTk92WWLiDMD5Gdy63SGA5zfCTow7Uab8L6d+pyQ
FrL2BKDpuhbyZP6ouWZ+cdeXwtI+WmVpb7A6hFuD+JuHEqdUH7FUdx1CfCNFXit+EZcojghs38ir
cehmSE5Ptb3sRlS16PhD+0yb9IZiofCntKovLYgVfa5Cf0msN10L8VNhWqJ7MAVP7Rh/Yv//Vtad
+0LWLfQ20NKepKI84qNtybuaslcADFutS/AlJ8XaPnLNQ8XcdFMJ3mhjD+JTtHTf05bDN1WR4ZuJ
FXoSTPxhSvtx507FJnd6Z5N3Rss+buFQbebaS6Yyf130HCmXk59wb+Cvm3rmv8Fqp6xK9YES6DiA
KN2Nw0Bad6YH16Rv6M+Ysc93xo3mOssrLrdNnriMDcDvHgHHOLcuyd+aCk2po5uvtfzROjoYpNDW
b0tSX9wxzva1GecoRPHgyZEumFi6D5Yqgr1oKpodxijOhll+0B1uZ1csTDR7wpDDafmc1Va7E+qz
IPKELXWsGNfmameME5z6mQLFHfJDzjAQvVi1xcu5B2rgIeRgHMmU9rK48haio2Uiq0+fxjr4FaQL
x0G6bhcH/brOUvq5qMznMKF3kxZVtFtGNhY+Iu0QV3F7GyAP0j648HQY1ySG6RYEHSHRBVXtEjuo
RddQnCJynqfQJYx8wKQF+Q5n/wQzLEmiz1o3AycH6uRhcAJR1QrNHzK7oRnHKul2VJhWQZ73FNTV
lwpE1dkNltG7/7/smcxF9S1tzOJiaSW52Awft9XCeQIJ5uiI+bHPOaQlfXmo1Xwj2Wc4AeQzrwMg
qsSaxxvPYXzgUSdVDLgj+a79hyD6Wmsz/BcjkLCaaJpwJoJkSIf1KtVMn9qllu+LCGht0CaYr37M
UZgwaytpggdyZI2o0YP2Uc3en0/nCUlbqdXOE8c3mrCMAJdmhkueL/JaWB1JU0ECBzDReBptNHBT
k19miC+MbIA2xEtCQVI37eOY5+KiG79M/HT3sXaaUOG7af8adHHz4oyfQJndLIIINi3LiDfHzvch
6+h+x4uD1Vt0L5NVEzOdTzdtXn6MfdE9h2JHA9/1lKxh6y2oZQcD7y4LldfU4itu61crxJavdDfd
e5MMc+JitBqv1Bxu8WY/SjKqcCLqhzgJHxOFc8kcTgmHjx0ofYiJ3OaWpf0IwlZ6aIVSRsIcJWrF
mVxrrx1nW65luze0I1gO259aHp9IN86cb2IuGyTOEkSwU+TtgWinJhie7DTpkADgap2H/IehGyGz
h+06SrGMZdwbBaYZI9ffOo3SnOG7s52SmYc+HhgfaNnqOOnxcu/LOKvetCo2eWQoXWS6TSqcdtZY
X/Sc/Ncostzr/asw1PAFju6ps6ZeR9glhiP6js9j6MDIpEugRMBIrI5CRvu83L+6v6DQ1/3B1I7F
1IQPYZFD8OmiH7XAZ7lpM3T8VTCe2nKYEaisf4dMNXpA3UYijWSfYNoKognvDHDP1X4oqMAf7i/g
gsJ9jx7nn78LltnYNx0TEltOyYMeOskDpf9yCsP8Rs5A8vD///7+laGTJ7QMjQWZcU+oFu0U9F2J
r6zyApmEE1pZ/2QjZ4mt7XmtIfG3a4XmJcOk7/n+9jYcephzNIS9mqhleiyp7kPifjNnIpyIQqvx
oWbHQUsTyi8MFOZSNztjjV/U4xlbhlOCyQVT9JLSmrygV/QM3X22LGgcMw7yo8mKEHT0++jF33Ku
7FZjEWyd7CEu6JCJwHobOXltqjL+QD7pr2KMPwoYSZz8ffrJHUOJmcNzTSunA0+AMYz2eyPPBlgF
oD8dFF7E42XOeHr8AUnAsoavBsO/PmyMIy520wBsndmfMkMxVovafRNaFyxQJiFT+OuF1TdgRsLn
ljlqqmxU8G6dbBc6ZxuDU5ztAlMCsDhr+LIiFW3Rs38lQazdRG+98c1mXsRJSgJ/nuxdUetMbYaQ
TLskJUu+cLZysPRN0WeEyyYqR2diGptpOEpZTo+yAckprS+LkfmzDbNhMXIkFY79lFkZI96qeVDL
sOfYCuRq0+j01mSQM452tVMQVBHFKp3oSPVPAS1xXJoY1qKsf9COE9C8T0JVNroV6oOEohEUL328
LrvYEd8QDcOXAqCnPhcty269Y9PY0jpWhAPxPfVsPRW2x1SbMUCX37JBkZ+mBKFvS9F5WmARIrXj
fShPGOm0sWdif76lk5tjUIvWQhrvrmtYxha5M22bPVMr6uHczjyzx2TAPI9DjvixjAGxFBJX5KBe
3Aqy/RL/gIOADJrnotGjLalD8QYr3fclriWkyjQ7RM74nFUkYubBE7PjGt+QSVRAOtV7CxeoKUhF
7EN310pn3iK/mXd1rV4dxkSu3dHigfW9tSP1001JcbWZmgJnoU+H74feceyR7AcZQ8yeCIqDRbjN
dh7bcqf3nc+/fhkHqLhaX5/NZHY3bQGJY8zkSwTBfWNYrb6rkoEWKJrpSTWfzDI9TGqMt+wdP5Wt
Hynb92aqkxTZpSdWeJrx0R6VJZ9AYZC1t9Twt1S9zxe1x9bAvqbZIFRGJgohANsBu384hNWOc+YP
YwJS0dB9lEHhCcJEd7rqEF7FP21J3k5LoBfDShJUp8TrXaxpXaCTD2A3B1MVj4Cnt8KaLKb0uYPz
TX9jKPmF6xpXj2LSuMGhym1LwuV2eseAvtd2TK3ZY0raKFUrETyAIS01Pp8AScSuDwpGA2l7irr2
yJmzYMqmGMLgaOXkYhJCOBLqBWt0nJNbS2or+58ytlXtuh4dNDYcc40EFm3zYpmUze2wLxJJtlFc
MjeUGJ9bYi2XHGESGarNGDYM6K1kU01sFaFdX0gOI5WBUEAA93h3oTvU+DvR1O1i5E24q6ot6dxP
pZPIbUBAxnbRQGMisN7MvSZZCAtmZQX9LdcQD4xDoSQbC5BSQHeb0dUx/6bAhWtK+7TJGAiD+dWq
H7DUxDavaNovFt7bPPhQ4rrOcnopDRmfHgP3lx7D2oYkolJ+R93NdGX+irLpa8qKtrFVjeMRQQ1p
FdYeX+5bPdPyoYOxqSfxEWdmtLFf896AKAmrkGiso2131zJnVBtYNOJI3YUDi5t/rTflqLpTbA1A
uinidWdMD0P1hss73o4dIVbo9l9m0A0bUaCkLMnBVDEfqqVbe9mmJw52n5Ik/WZEZHQoFuOimfGB
jNFBd9zXeTrXIvhishJ5xMVMe2eSzzrt+sihuSwdTr5x+hlwZ0Q8mPm9KsOPawBm4kKzTdKJQr1c
8B7kP21M/gfYTwThYUhqvuRWH3qkaTFqWC5lQw4QzSGaEc3k9Xmn9oM23AysbRzjg9WErn/LgwRv
kWRuXiUlQYjWD9QBb2E5jCfoBL+Gxf1JhISxqzNtPzaO/hda66p0fSdOs23B/+5EWQG09d/itLrM
wbxkVeCDuvfIFPxUWRWEyQLpVTSG4mDi6KMtYUrW/mCXZhCOU+2actD3ILDHO0n+BmJJKzqEVEd/
1s4Z/0aSKdORtq0wOpgWIl9buu+RZAEO74hZgg/+V5yatf1luXG3tyO5o0VPPz9zr67o47WjRXyG
E9n7JYbpw2BWM6jLxiXgiJIblw6fzMGcn//yBlcE8r+lfbZt2bw9F6WhqevvpH0DKYh964aBj0M5
DeGVUk0UMAQXsEo1b5ysoHEiw42J4z0FFtc9qOXy4c9v4zeNMZfJ1nXI24iNSX1/9xkaUJq1EOmh
j5qGIcWSkttpeWWu3kqLojNbP8yKeNGgzLK/yBvXb/3vC4Bj3uGTcYSOeUe9U1vWoWtXqIMJsVhH
0i3jwiSOnZ0a8dMu2eggJhxHFDLE0v35dzbXz/7dTzYU6yd3rm5J9R4zbDhlUhZZrhhBxfUjsi+/
GzV4Xq1x7ML4MGM6aIx2ei0W5xcxxI3nyBs5CVR7OWTmlYqcT1nqzZAdL00xCWbw/TlLmuGqVPk1
tyji0Tr8TZ76HtjLLc2VcnTHNoXklnkvT51zWj4ulbEv+ob+irb446ogKBk6eKmQw00YeOBx9SHQ
k4SgbAMYXkTuMkIP6mHGR8LZ2SwvBGeebQ3Hf9O32DTM5qnqqu7ckxHRN+j3bKEdmBsjIl9+5KMD
VKqFcQVagKMHgosL2QBo5WxrSys6QT2RwHZJ8yuFt/H650/q97vTURYHMke3bZMh4zsedFnIWudK
W35P33jT8gBvdFHv6qH/3AoqwbihAQxL4lNjgYn588/+fXXjZ9uGcjmTKBNJ8L9XtywwR9TvreUb
xFoVy9TuEWkC+rQDz17bpn/+ab8vV46yXcNRyoLk+hve1uowfKGWtPzY1H6OZfWhiUgHWjm8qZET
Qxb8/PPPM9fl5d0zQCCr0MHNclvRE/j3r5fWeU3no1R+GgT2LtYS0oCbg9FKWET92uxYRwRxSds/
1J6rqimQeQl229KhCbiOR+vGlicRVs930Wheucm2EJyqRqiupZL7lAVr6UL1GLa1Tw3t/mX5MH9f
QB1LsXxxwaTgq3cfEDlzwTxmloSIoNlbehbFIWmbm9E7oT/Z7nQ0DO2zYBBmubxdBFXgBvKJHtsq
RxwdFCIVCUlBH28yiXtyKa0rieYfzbgKX5fiQ6Dq5fDni/5fbmfXhLxpcNnZ799fc9ckhmOplOnT
aqDBr5h2KAciJQrAkwEB0SsGb0bd5YQwdf78o43/suZxJwPppAFtS+v9fmjTvOVn56Z/T4Oti2Xe
GA7KnYEgEehlLpEkw3w1OqeCwdgx61o1tc2kTxs0fsNf7vb3KPx1KcMgIx1D6gqe83tg6KDHpDK6
luHDDGS9WtVDy6r5uXH/RYel+sCpnAeO+lCzwU3++VrcGcP/vvddXDoKQZ3NwOb3ZWUNIdWBdPmV
rn+hJ1ihHBHzZ+UccpE9LzEjaKFyWqDBOsLRE9KcszVMIbLe7JgQlEwzvjWGfVz6Uj0OwqdzTwRL
U8E/WvNTCLTaxwwuHydp3JaIEqMKJMCN3jgTFTP4ShFTYA76oVOFBUODkVuFpvYhjMOdoM+ywTCi
9jlRemhuLaLpy8z1Epk/D6I79sAKzwwl1qVBzdADA1awo4QaTOQf0HQrIpEvaynT3cZgLzOKtwTS
G4nY7Z6wCXkajeAYgjPiRvFiO5wuYWJah3Fld4eVRnDWML9NozhqJCSPWp4+N2uCK0XtpR3GhbmY
y7Cz5USV9PpCGsPgXAo7e+nC9Na3kcHprDD+crv8lw0bjC1HVpdtjwPEfTH7/vU5LkJsE8b/FDGn
x1kLlB+O0jkvqTqgNPiWRK3zNHT62QmRYaQzmoHE4CDTqm5Dhv1rPwXqpC8Nw2VasGGNrtjsswMB
wvQJ0DIyLKmAKtTqA2khRKAA+fnLG1e/P/GuDhuXNAPXdYTznnYdZgOyFWpA/y4TVWhMFm3+1Yeh
+pbnzZujzX6WKfuaLkuA9SljJl30t86VQG4qtlMkNGSQMshD+XAJyNWm+yxQDzYT0e+aOKUhTGsr
+RgyrdoNTPkOcOSxHFXMGlrGWob7WYBcIw5SyyWhb0zyLWTqvjFVt3tl1XHuv+Q3xAosjO5k7jLo
g8hZ3JEEcPE0acxCsuZ7A5r77E1ZzKSQJfNY08Frxpk0vDdHVJhS8lh46LD4/ajuBVf4MQ+g6jW4
wY5lh84LGNeXPz/G/8WuQ46Fwh3HgspDfMei/8ddoddttAwOW1jmHF2aPQ9guuodcjb8Re4aJNCB
xDZW1WhaSuzgtW1spwhRROpW4aFJ/7K6G79tqUCa1/UVCxFrm3z/fuq4ZXDZzCDGQjWe7BZJhW3v
plJvHgCpIft/SrsCQCFeeJMEr320oFQvbAZvBF+3lz42or9Uur+v+rwlXE0CaL7Lbvm+gII7hiab
5qFvRrFAZkpMJP2KAEooYRUG7RkTeZ1t6fOVfv98sjLiC/TBPIOcE9u/fFy/1fvre0FrbOhiLV7V
ukP9x8eV484hG1mffRUaa8yRwr7e1YeYMeBm7PnQAtNE+src0+ssDV5yz3vTxuoxTKE/zXUOjDQK
+G966dWcdjlMAlJepuXtL2/0993JoqBYDyWYmzggvD+aEUocT1Zlj77WEPqJd1I/5aF+QR1LBChj
xyMNWMiJaP4fg8A9AhutSx5tNwY8o8XPYiG3ZLTVhyhsmhMJkT1gQie/ZPN4jfYTQt/nqp7ylcv/
QKZy9cIKkZ+ZWGI4GkGq9SzDZdpW3izTZreU7peg6H7qC/LPchbBXtO7HJ1VVbjY5xGEq0TSXFyF
1VEdAC9zFMpCqz0IlPqytdVJ1fCOmzm3d51Zt5sKs9BZRbS2UabtyRW2D31LrO1g2MWRZoFAHoTZ
eymL2OuTZX7kmYZ/vow+vdEAeaPmbEvyC8+TYCx8f6m6udsPcykP9wNIyUAP9avoLgtuSdwhhfW4
kP3oDbu8t80Pxkw5n6ThBxI4vmQtR9wwznaa7IwTDs5fjY4eZBAYyem9XMOIuF6r793H+yKa0DQ8
687wMtf9F71c8EZouxGl1SU2tOfW7DDiTGgpbBlew+oTA/8Ez4Hr+hYBXveTdBw0v6YCBXviDlwN
doJtsYTGg5HF7HF5cGylmv5Sc/x+8yuDkz5+Y1cJ/bfDbgyeskLN1fpxCkEpJdVvraGrcefgAd4T
Ns9cZP6/P/3K4LGXtmRIYYv39WYX6mY3TFHjOylZLFopr1k/uOdEKzKCJa3YWxxx6DryW1ZVVo6Z
5x+9guot5/Lnh8p8d8Ah6IFSy2QnxAym9N+eqQLrh1E3SjKa1l5raE4XHiK2YEXDFtnvAfuGPFlR
cNVkP3urX2MhAeGkStv9mKTaPmpGRmXOeI3j4huFCI1jU4Miqm8nLad2chnlL9GTYPznlSizt0tJ
Clja7sppMv+20jvv20sQSk1LWJbgdzFJ0FFrzMV/LGYyY1IpEW37Ecw9z9Eiw19ypfs54W755v5n
LIuGf/8qLSCEVXN8Gu1g8ROYE7S+1y+dAMnTJnPybD8LDdBtuvj3l5gqHon7ROHZKO/+V0oraR7S
utiEdbf4JgCXuu46EraQovd6LaDoYqB47GcySBaGKYkl/FglZOFE1fT/vtRRpmghjWec48IHTA9m
2Gp/5e6sQftdJvb3tt82eRsocibLaEPyMrKlTORHqdJjolXMtRMZ+Bly7QDuyJJDoN1065czZiEG
En6xvty/ckm9J5UUegpjmzyhWBX6U6E6zDJN8kIiNG7poA6PnEWz42RJqM06Mpspeql7Ni1WMRRz
9Wve5QiNNXaByFwOdvQhykN1sGvsbMwS0ItrVrwxm+j17sz8x36FXhDLXQhse8IP1M+MZapM1jdS
4g0iagKRE08pAc8S6zDtBTYtUkPKkIw2mMgAjU4mw43nxBiM1yLqvRYtC3T+lFFBxoDVmGVzdvEE
HTJW6e2cO87FzoVH7znYV5KUo3UdncfqJhNYJlVIaGImu+jYYRS7v0tm4Feo4u2JdL8Y3mOhXjqC
Pz035W7g+MJkHomQZ2Vad9FE2V8SxE8cLiok9yb5P01Hrwmu4C0Iav01CXX3EKIdbqQbvOD5h2rN
M6RrtWBfaivNi8DnoPaT15C44Mc6QTBbEjG9JcTGOt3tOmxbGiB9RldaA4wj6wrs7TN2edxaR+7B
kOy2CPGq0IpDBF1oEwIH2hADUO7b9jve2SOx2sbrKAlfT+tQwwNKS34uVX5B5bKqndRFpSjPCEaM
Dh0i1wPOLWMTd5yf3JqYtjSwXhGMmbsEdc2hzPFDpj2ELSfWmP+EH+kRPWK1og1lyKOTRcbJzOUx
5LCPRn0xd2SA+3M8bhl9pEVtfC5y9VEW+WenDRGW9hG+UlzxJ7Nv9tpgq6MIDax8JOJaOhb/KsLV
1wzmJ4Sz1M5FJndjI+NjG+1GfmjSN9ONt7npLOzx/3Qo9RTZodMQ4opKHSPZ892YOq+y3Kl2X030
XQxh6GUqSr9LMfWPpUHeVKERKuCMyKuGLP6EErY+DA630d1dHKCwvUmizbdabMXfm+irHi7WwW2N
DDgR+r5ZzwizJ3UcWyvHdVwG3K+L+bSgjHkd0Yhv0jiLECfxx6zurxh5DFZb3UI3QnfB7smMXiIx
3eKGql8MhKHlMZz9ttYvrtKKoxjwPRP1hWYPw99OanOECzsQz+gF+PFLQ5QpQQY6WaSJlmL2spxs
k7DzwrNn5Fme5GxVL5AZwi2Uy57hiczIDGDCWmSr/gjrrQfNOtOxnCIgyI4yLF1EQ+G69c6wyDod
CWQTXWiWRCeZsAq1Og9EIXpt34i09TpgCN7AAOtqmUQxOwBRXcKUr9wKA29AoNDDWXAeD5BuqhSp
KNq+6qLH8apMwXCSIay8uMUTJ5XuQqs329GAdLe1nYi9U0p7m2lleHIGGK6pFdav1LXb0inkExUT
lhW3vRZdbzy4QkvwRDxj3Mk3mKFYY9qWwOmhc2moSFDs/P4RyUPkl+nOdEtUMd9QUEXcAURuj3a9
VzJyblrYGo8VD1PNcXYLYCfxY3zwawN39Idau8BATYOQIVmvfy6riZ5cMb6mphuwU86z11XhIwJi
5yVNv7MxMGFthUOaMqceTpJ1aGLbRMwrDx0miyEYEELd3MmAP20rY6/XM5HsIMX8KQvP+eSTr2Rj
Lem+Eg/UHOJcQDmvUuLPkSWdy9J5bvWJcGX3a9SHJxefjJ+6iOBmxO/7mLE2UFpA56oZ1hjvD30r
gJSb4TlGTX4cQOAwZUzOGsxhQsagFUdFha7RlpSVFUvKs5bCTwMxbhul+1h2ur2fGr05BGnyJAta
fV3Fg19WBcRqHU9aj8L8FOeFfgrn/ANbPgsVGlWutk6jz217DEno27bUxC4WpGnwMobBhxAa5kQE
2n2amlSoiKTTniuk0/GGLFytrniadfXgJuJXGlreDPtqgy4Al7Sa1C5GNVX8L3vnteM4tmbpV2n0
PQskNy0wPRcS5U0oTEZmxg0RkYbebZpN8un7o/LUyaqDQfc0MJeDLKjkpZCobf5/rW9F9LsRzlan
qWC53ISAf623sJlMMPW2ue08m3Vznj2guudrSGs9aCE90AFWOL+0XZRjFMAtNl9pSVJoI44qMHAT
b2NsyxtcMcUunBu8Ej6xtFK/mL0urmxb0KrBp3lQUuDkR9aKNskUG4+a/W7sZFC5pndGQNdvKruK
t0i39B2f637o8mlbNdl4IH4Bz/ny1DSFk7Wx0FqQ7pBC547P97A8lyHUYwx6bswoJY2vHxFP3Cxb
2M8NQ2XhtuVtnqpyp4ZOreeFYCiHDItP2HvrJtSNDZ8kKFvXxks5gWDFPQZ9V6HKmwlt1P1XJ7ta
Se9+deBttOSA4teqYKyNanhGpba+a3+rLKHNEtvvMLtRFaZ5fPC1btOEmnUpSmvayEHe2FJ+N5Nm
75EfejD0wGIpxcZo/I6cA/dh0T66LgkoemXYe6sngTaLriY17geznb5OVh0GeZSfzVb396Ys9PUs
kNrCfSdiI1LGjiXapk9mZ99iniAbQk+oxbHriC1itifKDF0Ln7HQnUORNWT0NdbzvS3TdyI7OJp0
eN/lG4kxK9yfzrkryaZexNZjJIDZZOcqteTBzHrayWGE0XroLIR5aoSPO++MolYngst2SRQbZ3tw
TrOXf2+61L+GyIIEBZ5dN8tbM4qMPwPMahXO/TExiDqYT+Xk11f0ZUiKrVo70HkG8qJLohD5OBIg
DZSCIAhM6VPle/HFxj5hTIZ3bqQTkLJhE4mo3u/O8i5BY9QU8UbO7bnxIEnbPgQZv+vW92ZIVwtt
1Q9Z0DSGEYxIWzdjQo2oohC9oZ+PplVXhyytY9KGjMea6kjaf9PtbYMYwZKhf0jQlIA4J87R1jHc
WyXWe6fG+q4WCyMOUXzCUtCoiz+QFo/7uhM3FK1lMKUS+LfTh0c2eejksUavjcaTJDL39S4x7fck
FIIslnYxKqUHU8+/hKOytvRDid8psEq4eH0SvexO0nWe/bxeZ1aqHcOCGFCnYgea1eq5FK1+6q0o
oIlKAMhklRSL272B7ddkaf5Ebe+lmEz9lM/oVVSYHQjYtWlvD8OG8Lf4ipxkq2bszQBK3LPRdxhP
1JAcqT8aG0wZOelCUcGG2b45WvLKMC6PiuLRw8xkLJC3HoQXM4B02bWfbf+B0omTIKBM6AgisKTt
17TDG9W/+tF5vANOoswdb/d1KKLpbe6L+Mx6XzCMI+nWmk5uNH75ZPDNpIG7BL7InoOTrB/LIu4C
kUcbRMIbHjVfHXR8zZeu1yBnRzaUIdvJdiUM9VQnB0IrckwzM8I7mAUIVdrkwx2y+TCqHseqXzxJ
I2NCK7Rnnfy7XSpan+GenM7ZVpjBk/Dgj039VM6AEgzNWWbOaB/WvNY4ZJ8H0T43xfjqGCp8olqE
HqrOzIcBkzXlIQAzU9oi5su8Yt9m7FrwNmHNG+ZT0urzg9kDHpCF0t4mkT/gRCJ4yP0ZxoRFoK16
Zz+sBdLszomkO9pAOa+7zDjIrGR9Y3Fs5IupCgdYW+M8GhxyFQT+0L3TeB/QAUycY6emo0s2h1NB
OBgZMJbtC4wb0J1+iYBb4ASIR2mnYi5aEXOqjnB8PjW2uYn9unxEjV0dktgbaQX0j54o3HfFD8yf
sQX1eQvCD3HkU02grGQ0OSSRh/147IlhwJp518rXYxEfU+uL02isB8sWSXLd1kbQIVk7tnWTHOJi
ukXNXG0taw6/ODFqm9FZqSodbtFg8ZtLW3F1Z2ZlifR7SmLzFgrrwbdJDDSUyM8TXmo/yf0XIiNO
xHpEl76xqF9M8tFu6/ZxGFBEDjV0/WX/cD9uFZrwtZIwXNoe5W/vivFpVNK4pr3wX5l9/I09oYfH
6LOdaoAEA/rYQLq9DHw1HWaNfR477FfLV9ZJK3QMlrpZ7vhmPo+ytOnRLYmoqb6ufdShpSyixwUp
UxMivJqy0QLQJMbnogNaoLJh7+RLaFLpeM85yP7ZBoBi+M8K/Movrgg/a7lu54RpfWkX9EvYE0cb
5sUqpI1YAm5prSX9NZMrCmdorsrxUOgd86S0QNQMJILjNd5UPeuBvCFHwsuzeecv2cNGXllnpppp
CblCgFSXPyll+Bu6KmQFy6Jfa+Y4HXQDV0Q42mKbItK7iEpsEfNkp4Jm06Fzu7M5grAcabJ4toSt
PyH+TSckzFlW7zofqcaod9pOTlO3q0L9uaQHcJooSN/LW3Mbf4PfjQcH5+uq6MmNwmLN0Gw6L7Tg
X1Q5XaWGq8tiBTeVbYrjkchsrY3Jj5R4PY2dRjLYultYRm1qk7iMB6dp83YTLq4mrPrtQ90M7a6M
fHxWhndiIBl2+Ku9rUnxK0j69t3segGSbJjpJqDcWQ3RMoaVk/ZJR74c2ewMnEkPACFfaZaNX3Mb
CwqxcXnusLQdN06okLdHdcl+q2yvquuyI5HWx6LLq5PXZB9R15BAHI04Oiy6YJWgH3ZHJHXoZzfI
tmIosv46oQR1hYmzLe1WPoqUhWSYyo8p9ieW2uiyvGQgPLTA+2nSd3GSkWg1GgynIerEsUhsCmaV
3ZPA5CVnuzjV4RxdyBJUW0wAPgkviYYEHMyJQ5PVjvkMS3K519QtsJuN6tC70tkn4XiNEFzuR9P8
6UoiwwrdO5PDwErTwpPSTKnax8gyiQIRbxaK443DjoJNE5jzgc9v78pX5TE0mIJpvVfq6Q6CYm2k
88Nfwla8X5gJpObGNZyS1dDE8qLZ/UuDanHddpIQVc8hya5J+s0QGfmFEnKoqvGs7PHosYc41iDA
CNAoNyh+M6hajjy5qflgKK99Yn/O4bkYZIvkOngQmTPfesCXe6r6fER0a0U36vfBkPrNxo0iPehc
ZJWTFjdn2RAokcvmwaj76XO/RVO+gn0tH1qE6GTQkq8yt1e3t0/REPPNg4fYhnb1piR3vFsPbUU6
zNiXDxlWocCIUF82uCpWmde9Nr14GbAhYzOagJ1YazcNwYTBIFoz8n8UWowHLTebi+I1iTu3X7XK
f2OtsmosLyfgwmeZS1Fjl8sSA02eXpqWRL1llynL6VehNK8dcSgJpWtJ02A2Y+7Sl6qlP+TXxlzi
Jvr8ORQ/DGBc2MObiWWVvdebyvzshe9QFD+iEc+M5apwE5s5/kiDbf9oCm+DzdIgErIjJSYu9hHu
mGwmt8IaYMfEfnzBOfjd6lnIuRQGVo7R2ORs4QhCMI1bzXzJBCUxw+id74BOyzdtFtGlikt2O57x
4ufkLUXOVzHYw4NJyp/U3fyUNsVTJNl4WUQz7NNwfFSTpaHA0rIN2SUeuR21d0g689T20bRplbDf
ByOxN9pkH5ysFA/sRc8c8pXTjgfUKGagJXiM7yu4itHVSOheJKiO+ZP8IHeAMLpDiaaki3az7v6M
DepRuDIxevfIAtTEb7VFsRq77F8rxbDjt+JLy7G+iqOpO4h5GHFWaeXG16cNw0SyTTp1MidaoIPR
XH+BIBcBGfCnMUhDHf67oCoxplZOIhaV95BIsmHo0RmXxDWx1FrpRfrsO4u9skU4iNp35zWWFqB/
I2NTCztWzqGDYSa94BpTqyicS9A7WITmefzhOsD5Zj31qQiO8eIVXAb09nudJnIPSwTr+TB/QN2O
Gxw//lWZvTo6ylTrUcRDcMd3QRWAnTQi24/Mrj4qk2LtXTRJozg7OhQvV5kN0MWOxp3lSqqwbOu8
sm53lmLZ7edsp5iCnAE9b4mxfNUN2caMKvDaXfbed05yYSnfrKQD3ttj3XSIq+5Rdb44iNZlSpn0
e9GUSt5ynS6nMxGSUSDscthGaviqLNltVZeXa/KyqH26rtz4nmKjNy4WlU4htIlbfX+f8fsOkkRV
DVvJbqsR+MI4JrGhArUb80J9cVrzkFi4nl39iolWt8f6UELrZYgAL4ZVA7jpeEPiSfiQpFNKmt3Y
m+IQMsj2ntOeZl1/nL3MuCoJIIREChzbSvHbYSPqLZudvAs/pIKa4Mmeo7kBsgHYv1rpvkqPFuiv
9ew5u3xpJpLfQ+Ap7w0gXLOjfyIOBDuQigQxYx/OGKuMsHnjNswvZr/pksQ4t6q5mmp0DtqEAZxa
+s0/Vg9riC0O1aKa6hROl0Oa6W2whNoFptM+17nZPuUytQ6F1VFK1IqbvDrKth7tLDpLr/qme7m3
qQer2XmIEyhUwOOn4mu8NExVh5KuRyWrW27DclMJbr6QCQGD+QFJ8/SUkFfrZJO36DeSS/qUN559
cvrcCBg+bq4zgQtQTbQ2U4boOZ6cMyvRYXqghhwICcMjhXb6iGaVJl3jTCvbUS2/xmx6ELjcMA7X
QLjrRjxqHoOtZbbePgQys657HI3slW1aEcuR20CFwerb74CfAuiCEk8jnGiJiikXH7aKN8VoutvM
6JnXNJNytZ84X9X03YtxZ2l1yBbTHPOrLov30C/fepuiyZS/tIVpfjKHGbcp+kewHvXJtIfv7Pnj
ANMUIXmofx+YrQLLMctzC6hkK3Btryhrw1SIrCdp25uZgfO5YjAiFOdos2jaxqP1UTdT8ore4Itn
1ODhffnDpt4ZZZ88Mh7Ofa/HF4sB2UBTdia6EdMR5ZY9aV8/yM2OsTbkdK7EYL2G4Vd2RC8FFaOn
CpR+kMTZQ9fnOp2MZNrOcYzBlEidPQv6syopp2tpOD3LWufn0002Hu+mX4WhskHeUZOKnah9xOP1
arIEuoj6rJkJOUzlVPbHKc56ukHNa2b3bdBksvnqLVaEUNXjQ9NU+qMyyi/46erbVLU/yx4amanS
fJcpzf08T+ZCqJu1azXh/cjUbG1Ntl77tvdTFlBae43GWw8Fqdq5eRgIN0UUTIltDYGEscpZQAV2
12RniXqaVLyZAuBkHmcsMvh5kMkeUHJS6PJzfRWb5bNKx89k8Y1b6NrtOTTUSSylEWcaBlbbbOaK
Sk5XdHTT1WQoC7RxpKrbT5+yPrJuZBNp4crirTWNYrWbdzSh+2Z4jrFs7p2B9Kz7xakO+2fdP1jE
jj7kVbyr3Mr4FMVq45p68VXSXdnlYCq2sjK6T25THFj4B4OD2321CfEqczxCqAEVqb0b9fRVAT15
jX1s4J7vbYYisPMuOxczMjK/sA9uB32KXbzndKeKeFK4xj5+5JK0U1rSKX4H8HW9s9k98e/Hj9uw
Glb43/nHfL1Ba7mDF3Kyr+bNe8k/O9+pBps1ia8rRRpCCcmFtlHQsYJIgmRNzj3ZFIzC0AGmPXhj
eVbeQ6Ke0bGTE5iSSwvdxgo2m+vm+vWKs2z17q2IWV6Nm3Fjbu1jc0huyW149b6In2BvWPXW5JU1
lHPWeES5mD41pJ0CqLc3WbH1PkbaVXv9kJ+mG4GvL+1XQqpoRmZ4olzYT2sK18Qs4QTTum2vdtTy
ca+iBMFBol/jqZjWdh2/xH29bQGi4ZaiUdnXXr0HhDjswrS3sOJLf52KSTt4qrxiu6uuXh9/VVUx
8kN1NvStxUfGQmDFclYDDZq5e9D65zwb1HtVAwPoR626TEjubr3SX+eo3LZqyD9zJkWZROReWST5
ZyrJa1siQcjsuMFbblmfxeBQMUtZbqblSWD4KHkTz5/lxlnhsZm2t04FODKPtwxwVfh8cx/xVTa1
cgJ7CRK4n9x58A24z18X3Tiljljj+rkz8N0lWCBsWnm8X7yfy1oOjb4ozgbttCOdr7MWnwsqt9t7
SMO/pHL8vijpjuzJYA7SJY2jKtwlneOeyWHQL9uOufd0v2UOCUhLbEmFeMkCCAnXdmkQbu83hkvW
1j3uYXkHaglM+n19XboU4fDg/M7zuCcJhEvqyu/r7ufA2izDPnN2jmvZWF6zLZmvwzkk5fb+l9hJ
zb6Snu46MmpsOOSYhW1U7aYul+1Jr0k4q8C7zTaZQ/fnbJf8j/u5f7kubQA4GTKXa/qkn+ayibfS
NTEytUsWGRMaRKglSoSdT3lssXXmBLTv0DGaDD1mjEOIRvU9B+X3yf26yJU5Jb3qdA9fuJ/Qj6V2
+is1Y3RGcDcaEgmhM+oPdgJlSy4JFcsLKdr7v7SD/5/s/9+S/dn2/0VcErx37//2o6TCPF3fix//
8e+XpCx/tFX3/ne0//1Rf6L9/T8QtaOStS3k1ii4EPerH233H/+u+e4fbJ/wfXiODuYJG8i//9uf
aH//D+HB6QG3bS76bBcRz59of/GH5ftAn5Bue9Tv/mdof17m7+p73TdQ3EO9p6kIN8W8K9D+Ih8R
ceYXnVWCKCXjM276de1S3T5VFvyMzURqdnjCSyV+4GmdIcR4BEOJFbHRsfvSpGYR/XQNoezvHImV
9skKqUa+qlp27c9osvLqfXbFoH0fIHZLcl4ZcojMBmcy1gO9m8bz2C6umP7gp1a1k7fP0nYnk35u
274mZsl2IW3ruIe2yKS+jMpGtSWQegi/2XE/RuvcMSPzVMdD/pBpnqiDUGnYp4ZK64qVpQMIPPew
BaiMlqyQCVuNJ1R8Pd5qglk829yZeHmX/GUzSgK9z8s33SPWfNW5RAwEMse5vSazwbdWIBwsVjlo
IIwf5jTSa27BIY/IOKOiXsXN2C2kG0xMFGj61jkDJsqG+KEvkZ2hCutyv215tXTSsWRGNpboIs3t
xHh3Y5lFBzBA6SL7yHUIzyojOl7FhaLVGFtPlsJgkoqZTHsQIka38Ahr2s9VmH3ANicAQbP8PL50
0VAAKiA3hNa2blk5qAoCKMcVsiE//IrdH66AHrYzk7ktCoCmiTEdafCINBhYOCzuZ3fybz2GNfVJ
KK8Rz9zRr7878Rh/inyVf9NROba7NmuAt6RS1oAKbHpx68kW3ZvD4i/cCFCE18JncDTNULyUBjbt
xGDJDfgZsx2VT4iH8ApH85hZpvVIjr3AAkAtolnXRlVm67YJ3U+9i41/Ww51Nz76PXxHxrw0TQPT
BMN/lJI/lSa0QGoUGK1JPdSaO6e+YY+xE8I5J6Z72bT10i41e6gyLTy7LcqLuZ1WiTaUN9BYmvfT
dpVoV5o/K5CbI/U4eCYV7gwS1aXL2n9IokQ7AX/CglyYDlt2q65nD1q2M5DFi5FXuchgXMvbpaRE
2Uh7wDRvQr0tgBNQTjLJumWbsHXYbpHGXA/GM15yM6UUbKvmkqN7ji7aGI3ua2lDjNlD//FIdGZE
ERaNP6efs02i13wrakWZRbE961k5TTQ1Hay1x2yOtC+1VUzPgyvEkwG9ZYMxk6kPuPNNd6fozC+A
Tkln2xS4dEpWY5cn33PLzF402aqdKiEwIYtOPpoB1N2omfaJ8l9NddQK2VAX5c6sSUR10WBv2KJW
9WrWS7mJ806csM03lwRNO6oaCi9aNmNgS7TxJZeOuVOJV50Kt3HPY6xnOz9URRAZrsP6wyoO0o7U
s9NEYcCOclqDQEv3US/Mgx5G9qs+NcQYxX5i48kTP6xCTe/IQ+WV8CXrseoVAb3DzFLXMMrHuhwi
Po82puw/tI9eFfUfQ27US3a0eI7Z9KLE6d344pF5unEAvezaURlfirJNyA5J6ZBO/FTAiWVb4Scg
cry0aGHblEhBkihDW8taDOhddI6qMPFWCCXZzzJCPuC1KN/K0Uo3Te9HN8eRyFhlGm5c2+3wX2Al
nKdRwqozW/q+NFp8FABYHjp5ERyKuwFa3dbCTHAbrFB7NxNA501f1a/wG7qb16fsuEttgl+WQutD
xXVwUj1nbHA6WKCJdcNobkJni63imuEnIEY01X8Welo+y75or8boxUA4sMA4yDYK82C1s/YZaSuw
kMHNKQxMEyZlPc7AxYoch/tA6RUqehSYNIHovfnIZQf6J2mF4ItqCPU/QeABFAV+5pihx6fZacjp
CzH+OWzFMDjA6t6HkemtTfoOJIx56AJaGzR6QeFgRb8dUwcFhW+9YaYcIZiYJaEWz3T6nasc7RZA
UlxtQr6fPUYo+wBObjyYdadBFUm1bR0LcWwSY9xnubLp5ZrjRUvNnNlqgp7WgWMOC38BQdvuN6ks
DaZCk5x1sZTwZY2owRT1Tnkka4jEbyBxOvLqyY7O4VTHn8I2ny5xjybRNHVyuuZx3HVgvjc+XuOj
7RXdOqX0Dq/NMQN0eOaujy2oUcXkvaJkSOHApfYJRw0FjgyDDfKZ8TEsEODzGbgMyWWasuetqp2v
L318oMzUNRCO+eTG7CZJTaky53pLDTAJSmnFWy0yykNjVhgJnLC7ulONZyuf+iMZLwRF5dBfOsbN
zRi5FOmrwdjPzhAC/osGJJ04mpgQPOgKFrb0iLDQpq6pCFqEqXQQJL9Ta4JvkbY0sVzoEqVXFTvk
Qcm6zlLkLQU4Rc9T40HLIM2lc08HK8UAKdyeb3yahkNMB3RfFj1IJCHYPuguWnUkYJ9dhG6fMumZ
D1ro9gETprtTPpmlRYeDNNSwbPPzZhDtppASGbMFWqtp21jC+xlbenQyEj3barMmn6DELYHmYEJT
BfsGRSTKgWJGcDp70cJKppsEj+7Yz1hl06FXD3CD643WF8PVYOTYzWBMN7nrhIQyD9EutUS+KRMX
0oNOgoGtQXWlzJCMlELEsMb1kx4xx7eX2s8TPCyiX6CQeTD6oQhERaqM32NbWyHBm09R5bBsn4kB
bJABgtAbFqaYMx/6lKK6M5N24IJVDOjxUzk0+GUUVjltQce1wVj6HMOJlNsuTYHulApwU6r3O2LH
lglEIexhvqOxoNsg9AyO0iKNgnwkyT1LZ9yokAbSTTrozKFSz8/J1PdPmgaU3y7mcj8blXPoJlzn
mj3ytZMWu44kw0wrfG1P4d7eIKMYNyQW9rs5cwZ/ZU1Z+17JGpaXPli7shoFkImxVzgcmzp+HJy8
PuSeF+Pi8Fr5GZT/vBVqrq9Wnqp8C1rTdIM0Yju3bbO2DS9jgqw+0JMo77exQY74nuAoNZ89PiQa
hs3sdC+jNdfso8JedoFFYe7CpJ5Xa2EsZWrHmigJAqfok21q+QZh9QjxJzusVzLqtUk/9yRifUTz
YJm0Y+5L+//Xu6Ddj2rZHLT/a3nib1U9SQQx3f/++8X21+XoR7XsKf52YXPfXzz2P+T09INdIQ/l
if5xz//bG/+xS/lv9zdIxv/r/Q0rQv6r6+TvO5z74/7c4Xh/EJRhGNj0XMMhbQzn2Z87HOMPx2L1
Z5jsOv6xtRH2H/RNBGZZm2fBhIo8/x9bG6H/QRnTNfCX4MV3XNv7n6SWmVBI/r63weVg+/7yzhwh
fBRy/LF/lcYnbtLYWQ1IIx+qZO+r7q23nCv7HSSe5RgSEk2uNPqMXTFipUmT8hCNUHrtLtb30jQF
LSwW5dB0MkBf2GLmBz/skOhq9Xs+Vkigjf7HWIQM1RHN6qwgAElF6udQLaVeNhrM15isomze0iMD
NAVSNZp2kyv7TawNV5F+0adqm8HdDli2eoEu3UVYay1JXT8lpYTtaEcnSxUw9W80ukCI1O1b0SCQ
oa7obif0C0h3VnH/LYpFvO4869kpx2EtE/QLIiJBOpwhvOjhvC/AX419zRJsCTmjVaztnUXVmGao
BWatLLcpyGRfC/Nrptlgnm3E99ZMDz1BP8UIh13KKKJvmjR8+vKdeOk6keyZcr7GIk2ufjXEVzdk
G9UZTGjuGE5nlvsKYdygAworDrj4oDaXbW3Cv9a0TevjN0NLrRN+0SLpJJt6h6gZkLeI9x7AqVUy
5d3FxNA/+XBz7Wy4TAzi+wqNQUGU8C2P52fPIQ/CTLPs2dM/xqE64Pocfkg0c3Mb0iDqURT5mAk0
I6T6j/glaFTQIBjYqookEhQBRZA55msZelZgGtOLUZfTzm8lT1Q1JH9MLkq2IQxIXTt5So232eUL
rUU87aoxqw6LdtGetfzMeIQniycWniawysp3EVdgELj31MVXu5r905g8FWF+8kKLqMZa81Y6T5gW
jU2DCNi4wuYPzIGMZFFr/n6S2TH0TbnDNq/BGzCOU04p0/WiiK5X8m0gDok1BifEU/7jhOITpqR/
Xrzfer/f/br/08X7DaGV6qCRrPP9koZTel0MzBQy7RfZ+99f4/589f2W+9m5oJLXRM7T79e9vw0r
9ToyYvrPjWgLuB5/e6P357Q5qukWYxn5r9/e/bH3RyDpJ45Nx7V+f8TvG+4XozSi63s/+5f39+ue
2vxqO/j3oiibINz/845/OXu/4/1lZsCU2HzJMTLJxoWWrp/vJ62xpGjPHj4wxXyjSIpAcEMPeZiy
7mj7NruHCF5HcUYkkP3lRMOcAd4amSV8r2od5dZS2+Y6BIDGVoQ7t1Ff74+5X9t72OIFEGCUENbR
BgTErF5tGpOw80CkTbufhnOssfMaq5KeGYeSoRfaOYQfcr6fE3CkNmTkSbzGY3dCaXxUvpoPNKnU
hlijVZlVxUo39kATxZktpzhry4lvJ+aZfm3E+jhggvoMJwvnxnKT2ZmwVgn6C11tOpWazUdNAWY7
1Mo6R5Fjne/n6MeG+MWnp0UB37K3DzUOrBni2jkqtWEdYgaDXfLndS48W9FTkh6Xe0wy/Cb9mEZ5
JvaonpxTXZTEsik6fUacoRtbPvd5jKGfpTXiypjoFz/dIpkhyaK10b/lnn6+3+t+oiMB/3UR1WK6
q1X2BUNVxeCZv6uwKXaCNKxV6E/lcXahdnu+fWrZALdE2ewLklM6I6I7b5Xf4FMAxGrSYlvqRg3L
LXslyoIciUYV2xY3PKC1wgRNhmxAzOhWoO6M5wml484vqpeinMZztZyMqYnbz6AjDPdjPJvyxj5W
nAh9LI7Kjq/xLVGWA9cNrqU+VPZhTCpw8iWqyeVkGFN4v4Rb6SOCzRyNsdcKMjdcnnBIWI46SVZd
RPmGszQ/s9TXFe4KSS9+i+5vPmuTMZ914gXPbVpkhxluUjxz1f16cKTNSrc8Mg2Wu6XLkX8/99GA
e/E9krvyg9LApLHnZ5xa9K2lr/qOPixBQJYOfbsrnLUOxdtI0CMPxLWdQ593Es1auqcJgevqmcjL
Vca4cZ5GcOhTofYWMRd1QOSC2JSo+QA4Y6yqhf16P7CkoEnnxARFIAvML41VFZe5xTSJTUOyV+Ci
pbXtdsJ1vhr0qbgAqKkC5VZkgyGodNqQGO00egSfcJMsuzaVC2SxyoaBXG748RCG80OfIQMEtrZQ
BiPjwbXxueIK+ZzQ79kTgfAAPt3Ym0udfcTPRqtjSSAel4hiNlfERYfgaSKphu2MlmfTdALHVbrc
R7UU6O/nfl35+/L9gek9cvp++7/c/X7R5OvZgoh6uL+0a3YuQO0E6t/y1L8f8Jen/nW2pDHRhmZM
UNo/38n99e4vP9/DraUK63XkJJBVf7+Jv9xflq2xNrFqrSOdWMSV1lDFvZ94Sx/p90VaFBKX4d+u
u9/aD1a8syxarN4Oeo65liGAM4Lar6JvkOzk4wb1JD8454Mq6wfi8ybQSQxxZveNdtRw6VPwYhkB
FjQvv9hgxkb+mkM+QqSwLbAEC9gqQEmzw306wDPN3KAeHR5hotTsrHwzzgnNvjyfDkVtfKaSc3Co
l0Cbh04E286MjYj8z/ppcMp9XE5PnQHwCm86f7MWP2i03/vMgkcpEtIzDDCVA6IAoFAbJyqMNVZI
UgONmayvHF9ZEnZ7wlZbN6wCwzj6aYuzg2LqAWEHSl7ae23H01eIhh0Xla4dmV9UmdJcjlN3izW6
QPt/cc0GF1DXvuCNB2T2OR76ccW83O2hyGNLtZqRioZ3TTGXZhmZ6XGhvRV1MeCgRdgXjd6+iTMT
m4dRBIC0sYZi/z73OAMh8TB76nCcjcoY+NoPaG37VTm0Pu3xoV1Duk3WdhUeMiB1LFEoqIbNeMC4
j1IjiaFGNuygBbgOFpLiENvDRLFdHzdG0xJ7P5ML77XduGoQUwdJq6B9sgILF41IJtxHje9BJm26
h3qerIos0vmNtGh145gPQeXv9dAessne9RHWlkx8TxbzSKE/OwboRHTbl0kTlFSK9gtKBKwuIQHe
yZShF8JcHeaFPBAWlQeJpi2RSdlLbWLZGmca7N3svLE9jKBGyXarODxZizm3idiTM3Lat/LV7YkR
nXNKQ1rVYqaA73Qnlo/uh3KR/JjEUmQYNXe1QxXHp5dBh1gFptJYVIyAl8ku4q+v3ygbxYF/cT11
qyllb8Ke4EyDzCQqzXu0tPU6T9ECet1niBs/4t7foxxsApcdPY4I5+DPYs8nJtD4ReNKPxnA5i8d
h2OX+Drydp9NA6VM9h7VKietyap0+QmgauxTF++qny6FWWhpvX7CM6dU+V4BkQpavdpLgkZog3dn
P3XOFJbjC0EUO8qbzG7OuMZsCbIFQOiAkvMkkgGpIrrOxhBv4zxNjw71chln8pIojiUUm9QPiNez
Ow5Qr9YfpDY8F/0R346BJdNh+Tzb4HxDLGKOtYzJ/ic/1vpNQy4dNOcQkLrIdwlqFSG4o2571SpO
C21J1IuCLBrPmXIFbGl/F9v83yfgwIw+Gc1/Undey40rWRb9lfkB9MCbV5KglXcl6QWhkqrgvUvg
62ch1X2pq6jpiYmYl3kQA6ABKRIm85y913aezKThkArC/dCoxr4f9X3U2zH8WcoehXMZTkW98dQj
qvrML7WS2Fc+o4WcpLBCoEPE3OVh0u97Y9xrIDONgFE2YZQbQ90PSGCePKt7RJv2Jmy4IeC/Qqo6
urED6lobpr1SOk4rFj56ymVRCHWE1Adsqo5PnOOjaA3s4i3pJ1VGrlRTpzsUbXbCdzsXQHD1cWcV
Bm4FIvK29ADMU5Je2+TbruoocnHpEZ9XkacqMGAyOSJCxwufA1Q7RLmL55FuCb7N7ipCPnwBsffF
7UjvAdpGvi6ZrBrE+L0tPOVNRE22LXDNBNDpN/nE506wA6ytOo/9nODjHDb01grTJysja1iPynit
VxEZjh7fTz9N/mQkCurxhuaRGlWb2A11nxyzy2WIQ9lwbVtZtoO8061g+sMNQ1RXhuEiAZ9mhIfK
JTKsOOC0nyrDVutK7LhjeIcG0UWaOxBb4bA/Kqg6KeUAU9ecEj8bVkRG8oVw0rV4c8OiWAF78PYW
5xDKvCRiFqRKEKk2rQodwULQeAdX/U0yU7CPnRyhRBhi9E5r/vc+udZwnDEJ56vVtV3RZlS3HYTb
Cr9GYo3h2oirj9C6SLqfrgG93cR1vSli8cqMlU4Q+G70i5yr3AhpJkO7YD9XHtqXoGQPNobLxiG4
lXbBRjFtttqqxqXW5yuC4wdSJGeEp+l4F83OCxYDZBCmC79uOeO1Q1geuzp51oqm87MAzQ7jpzms
0yVBMFo4FDkn9mxN5uuSFwxWGi3lR9gf3TkI7tE2kIF1kxOfTLJ16K6m0PxNFKMU+vR79Hk0Q+wj
Z6oxWnkvxsIAyUjro4/zqitNcpzw+6Aj49RcvzQFFyWz635XMVb1nC8a98ugb6JlOhrpAEMUdKFz
Fj+QacTMIs9vjCWpMVbz90DjCughsNUaMrVqi1yQEch7SSDbot8LISQb6M5M0F8o8PpNuYDIiQIr
1nmLf0EraIxlpJC55LLH7h3Vz8tQvQvH/lJFmwmtVcEnEjZkXGacTlTzJdSzJ/ztlLi1ZOUJCugZ
4R/zQDi0PdJQIS6QmWdtEa9XWFW5gawPRw5SFG4YgChB4k+F/Wrmfbde1B6J1i5K0XedZNpNb44d
JvD4FDh1sVZbj7iLcl2nBmIR+4Yst3WvkIrSJK5DkVSrtjeVW9LcqO37wlVv02KJRI6iEbx/+5EV
4R73CX5XYb3bFIfvTOWXmw/7HtzRnaiteDUzG7IJEzRqbV9Zw3OTMLBw0TbpISP/PHwr8KevlbQe
VnkUMkSewQAv8YAYx0qsAZNOvNBcxb/G2nyxO+omnEQE1qQgJZCCpwfBKVvSp7JQ50ck7Mdzka1x
YSw29sBpt1rs+7kr1nBAQSMn0YsT47XHDbUyBIUt3SgeooKiTfhY5fNHNFepn5pTvwXO8TyDAdiX
0ZK9Ol+XJb9rFEIeY9qA3Ee8dijZaKJNeLqRw0TiLq67tRYW73Yxb5oERXPFVpU9AVSv2CXSjdUt
sUcDiT5Jg4w/iRGZY9HIU5PGuDnNV0PQwF5My1dYz8hP07tpRFRu4X6LO0A1w9TsaGhYVOLCR1p4
5EYvQy4dU9bKbLhAawmz02yZ+86WR3ie5x6dOtyBuUBhZF3S6qLLX4N686xhW9t2vfXCeOulQICJ
5luTQRX7TTv/IB+7Wg02UyCBFYVwRO96cidgrpZxGhzElPT4cJJ7wapuvHkniMEB3RDQdhbX0/jb
MrpmK3KlgAScmlt3pp1L1OyPHmEhlW/zvujVpylqjJ0bMYVP+kusO8YpNI7oxsfDa5rOCPtsYqPj
BoMXMDJdjIBwdPzfk1k/ew4X1dxyfild+Ssk+nHBE3urKopppLdl4ke5XhIPc1USJUqsEKUOxQsw
u5rMPiM3Ppjuwaxcd++GuJgDcleAJYzdRXObtLO6iWPiqjK3nFELmASEErLr1CT9lURFnGgPPO4N
tXytbD+cM+OgjMlNbIag6YnTW+eopwsPVRdh7Sb2n8Xm2HYB4+tgTyM9vB4NOjrVsG7zxr6Pe/O3
DgpqJeLQQsEIXI1T8QC7XW0vGNeVqfYzYtDUQyuAidlY26R23FXGpHRLOJOYL3s83TVH/xHJL3UH
/vUpEbuxd36kAcqOVM+HTY/t2U+NCw2aag4b81jOjfCLfIwPcHEuVSV8LMoa0f7sNqsGtcXGsfMX
xZruu4EGsi1q1LRe80Ix3D6AHErAGaX6e09lZmPpc3zoDP1pnOpTgwp1ozWGS7jsdaZBBgeMx1W3
P3lJz0VRCdFxVASqDrhOYHitiNIyfaOqSYlFiZsEJRlt3mYSdohrbqIHiJd1NdQ3gx7dqZ6Zb1xU
fetCdA9qeGFrxQDjEdBDK2Y/1+lB5bpi4TMlcyHMIWSbYuHIgq2gVPqjDYhS7eBmphYzHCTkV05L
JRAGzrWdo0yZ6RWnoXWD2Olk5d2lFvFxGFRd8j0RDxRc6xEAKLtzf0zIMDaibJ8qb7xLK/OpNnpG
vJ03bAolvcs04iKiarL8zNdiQGDRa0bfHi9UNmzShBgbFCuUNnaTGMF6Bu6+UqJL1a2d09wn9maF
3iE5ti5UBX2rGm2Bi0kftwYgyZXdWIdaGwhA64urrMWptZwtqopwjdAIjH1LlT/ajoP+DCogWaNI
iPzK0K9EAWJyiFKDoXTo+p6if1Q4NE9MggD9U/yvkOV5s1XCFz80gs05UXWifelCakGyip/qaaB2
/cOOuuooDHdGirjCE1J8GNl9X6cw7MPQ3XVuehfrxANNDRleqEDNTRX+ImF4vKjDntZrT2u1EhvV
IXnGrVwmX3i4fHTTBb9ikW+hYe1FzkWRKFtGRUsJq9u71Ml9Zj32OmVMbOYkMNc26cO9KPdBG2Fh
5tQBfDddD5FO9m9wHTrmZZq4w5Y9mfa6GB90TJiN27rrYILCmnnKg+OFLThymuRpeyiRw3hzz+io
O4xJvkevf3JLEPioFnIurUsWme1g0zN7cnMb1KmjbjHMp0SKU9TZMa08EJb2O1CHbB9ja+VMjty7
AH8Ap4rBx+wd637GcYV0ejdwLaS9mop17WGA7MvuIWlb/dhGTHqI4NFO+dDgsgewZKrox0LsTsAO
tjjVHjTbACBVd3fCgWQZDgu9ubepxeFiXy1gMix3mzbg8t47x6Fvi60TTwyClwyGjB1KI+MY/mFN
+oSFnSc2cx+ADpfAKsHjCCgCgz8SX66WNUE/KzhTvxxVj3Ghhi9xsneREXGxMxP0RtYrdkDOH2Q+
aGmAkdNx3qawytZu1jMOJn+lR2HuUW9eh/hz1xNKHdWEmsM3xtTGsFfTPO4HYT80AUxbrYe2WXVE
91qc+hHzvIQYt05B4T6FQdPzHRdUa5Y0GaNn8qwWiKwI5IW6EN1W2ozDA2OqUGkTz/WrQclaa5+a
DHs5yrXyco6ViZ/oOZ0iZrON8rOhSKGpwrhotRpmygwyMNy6ee3cKRlEUqrvx64QFWXAKaAMYf7y
5vBpaok2yyMYQRxD0JCMRRLd5gtL4mmur8CcYlyLivIGIEW9nRmb+0XzVJA3xvWEQo6jZNvOBEiS
wTsm9QZ1dJ64m3pWg90w5g9GGPS+6BiW6mrxozWoAc/wIud0JhIH5a6u+gVNo2rKbiN+MWrcCdf5
G2NkCN2p1CCEIKzDs2/NOvmNPfd6yIcH3GaO79i0PLSOkCiOyoQJ1+Abby34SCAcNo5pBAGb2bCb
tTnFDxkzswOotTtoncfCEbvY1S8bNUh29P9IT8bilcT4IIx8S3PyiaooyBezu+uWg5R65GZivohO
3zyOsL5PyMjSn4THLLuaiWFunGjTGYG3jXHjJb2CcC4y0WbNexdBG9JiEmS8jj3To6W6U51xOybm
02iHhFZbLbOyaP49o23zOwWVRY1jqH4PwmFnROP9EqfSh+LDmnuxi+BtNW4NigDNDCYZeO/GEocU
eL9B5IltVVuvs5Fpey6bSOizdlrTPLlmt+j8fMJOgfIb9k+O77Bdro7upCBIAjvj1T+JLMNEVD0Y
wCq2cQBapIca1bTpraqaD2MmllT6Nqdm7/yo9ZQmJJKIVa75Dmk463j+qZnw6ETdnKLGwxVnMVUM
G1NfEffgZ6adXCCxB88imOmM5TURzQHHtQc1ZwTsVBnZc2MYlR9VmoGj0WxXmk7VlhqLsq4Lz9vn
PWgIFUZY6EwHo3EYWqtoFswPRDoPTdZfZ2jhoFOJt4IwpJU2ubVvGxg4u/aS8uQGXE62V/L7of2Z
4LglkMF4xecNcoTeqxb3QMvUVj3Y4oMxZnLv2HQbrX6AnVEeUI5QBaw8JuWjP0SJn1oWk7YYQU1I
FWyFZ75duqK/5mHJ/zMxZDiMyOu2pfJS3IDc8VYRRKQNQDo+GmfsCgQuJKBS21sJ/36mGh9piCAH
kfpHB0V7j74XZjjOsM3UBzSuGF6uHE6eK6FAVs44oW2UTqEuGRYQhEsy1LASq/bUkBHJ+BCf7a5y
wx0H0EpLxv6IKiY+wDfaujF0qjTD45rU0+PUgRajXw9LjjTvLq5xtw0JKdAmPajSrXdRzycurdla
DYUWX5jKZQupmOF1fm0m7cVUUDxsnBSTD6XjIwpidkfjR4kDySeBl/4DWq2Y4asFJcjscRd2yghO
TXP2HDFUDboUyWjCNXNsGrzIHdC0XNnWibY4Sj0s6Zp302Xqi22pw1oDXzUMpXdh2I9ZjN8ka5fp
UQIGoVD7DeenXa4Wb8ysLmf1oM+Kez3W3pXA1bPxhPLaVdTCBioFu8lFVGtk7aUC12AtQC34k0VW
dUn41soqrobiI8bXtLLGA0LFjv+JYMQBxPngme+x3eebqLw3spuxnzDDo4zyqyDs/EoB3qoUZrCu
rYmUE6oMinLnGns0UMxDETYxCMw3FIGom6s3LtXSXUH8JzvUyKA+My5j037AG7mz3K7fNVPWbKph
dgDpY88DZcoM+sIOKHdiPy03RqXdFu50shLENhW+2EOciUsdPPimMik9WnGJNbaiGo1JqhWxb8TF
7Zzqb/Sm9JVDbswkkNhh5dHSmCr0CD8lVn82kRfecW4mnySgiOLR6F+CprcZEyWfCOsYaflNnIO4
wIsPKAtIWR+S/ankB20Gg6Abww2d/5YuDuLpJNEYNeDq2k4ZheqhTjkWC7LFxPCDxPvOn7uULzjt
8Ud1pOrUXfTESMTY6OzU+AnXUZ3Fh7mlpDoprwGI76A1h2dnsneKOow3cQsozLRRG04qGdGIxWAR
Q4TYlW5E2gGx8GvaA/2Oq/ginxJvDnsCDYl9p0YD+0eL3sHMwrWtX1ig6FbhVD72S59IWkL6xVNi
5aQxfVpE5Lp8pFkcI+fnyJe4oeKmK/kcuX5+9vm+mC42tu9Y5VBgCwXC4Hmdz6jsFFe//7KZz3f9
4ybdjNAldWr1zeeT5Na5Gi5Z5csH/rKVxZsEPDJhlAbnIgqC/ZC6IQPe5V88f77P7RS4iUiJ8WAz
L/+xfLhpevKD1Rje69+3LNc/nyj/k9a13iJMpb7cdETpiS389S7nt5JfnFyN8iIiyB0CkVw9f6Oq
pRW72NBOcaM8BoQk0W2kVhkn1SswOEhNqk2WIDpIindDtBoyhZnLwBVT6DozyZSLrg5TKB+YFDNm
vr2Cy6luXKF7h8QgrFCFYx52VMJAlDxmnOES1KSmFr4z5QdzUiY17tl+JFlv4jSfZ8QY0b6HmakE
fbIREwpluygevb7eTwZ6Fgt98YCIGY+tNSM4tfr0SlWXlskEQXFSHCKywgt8l6ehTt6XFkYzESCT
9NVlZcxvJMAR+VlbF6Nu7jy0JJA+yTfaEjh3ZeT4GLOZMCMDhd6GbLxkyeldjXlwoxqcUBMHhYBB
UjfzIyBmc+Vga2IA6F1D7abmOixYU8hriXeEK5f7sWF269je9fTiVwVmBBHPw9q2kVCD+j+NXf4T
NFe5KWlxGZXjhypsFM9oH7sCDHaY0q5x2GlXRiYOXNj2SuXuKKSBRbKnN4Na3jQqz+h0lHWoiwuk
OWtioZn3ugRLWXGzqxDG+1FkbPG/vSDLYebQbdElkvgEGM8UbeDHY0PL3Kye8sz+KEdDbIZ6+hid
HO5ranLiNsphlYRcA0Ei5f4wP0eh/lBmDG8rzmSY8yviMH/0KlVQQRg2eUZog+M1Lk1rPy7Oh0KD
eOg2NNCTeK7QHbm7WsXHCjMtCGJt00xUBkwDBmvfcTYdMqYbvaNph240vdWs9M/1SHaaY6YPY8C4
wq6SNc2elxkkMoU0h3YUXJBN2Gc/Jy5qkAWXqDBQPlpsj/jp9E1sQkWjxFkTjQjphK486s8rTmMA
jBAvWJ2ioFu2+PC1R1hAcAsH26JHhllStPbTSGIqDFUbKGBWb7tpy6O0mciBwvRaXnez94R75AhC
8i0XMdg1upZmBPxYYCe1tMxEy+OQXrRonuzKaVdf1Ic3n7kI/1H0ZP/GRQdP/zt9nz6urcNCMPFG
MVRC1/d3QV8UIACNe4pTZFMYq3xQvKOT0lmItewmU1F3xGbwYOEH95W8IM+8i4ItSH57l/eltlaM
AxJ8wtzxkkC46k9arni3pphWInLy65QdoXTae04F4f/wwaWL6kvOg/zgtsruQMiJYVP3//sHn+Oi
sSdqtAcawelBsS3kGpTzVgKyIFkBZMG2iUtPP4uurSQiLNogJ/Dff3nfCezLZ6D+wd8ihXQZ5f39
M8R1nNgiymH/9t10jfH/kGpJdGDkp609EMf7EjwowJV7F1TrZdyrR1DZEBH/B1j+9/Ag+TkAQXvY
5FSkvfai2vziOEvLaTKb1Anx3AY4cmAWHRYXeKtyEhzb5HmYsWOWmf2guWF9CU8BNTbFlqHClRy0
yuXgdfUFA/qVhDCHCGa4XmVc0TUM1WbIaRpFqHYZENYcmBbgmBH9ttLqCNvph5MhUW8K7KF+ifnK
dodhLyAspF7pXMibeFnqsvn533/9f9h3F4udqYH4W5KTnG9i1F7tXBK3o/BgazpQdlBbfuKRhqiF
zrbCsB2ZMwSNemRuCU/A0qsDGev097OZYbu4KPKQqHF1NPealQ8HeMUQdEJsHU0VDDvYYDqgqPG+
D0A1yU/+fy18vgQAW7bl7+7vUmcpXz7roP9fyaMdFy3zf34VYP/d/lkW3VvxzfwpX/NPaTS66H8A
5bYdU9U03VBNtM7/lEZrmv0Pxhsa2jmE6rqm8k5n8ycKaWwfOhJ4C2LtF/On+Q+DiR61e121iKsx
tf+VQpqsBI61L+cl1bJVW+OERGfdXaJwliCJL8diNZdQkIMpuran9jagLL10Vop9gd9llSvqYS5K
Z5tkaNN6N/GzIX6lPNgdDWFrzIojmsgRaV3QWLQZJkBf/Hapt2Q4zV50t7uDAJQwwSFqfBqAkGoM
TpzOK/Zol59aq7zNR+vai3SgMiXlkod06n7OpGWXTjJTFaYEhe76JUrFewFtzUZ0fJ2BhLldauoF
iZepklLnh64CFmTec/URjPVNA8qPtjHSm3qenxQr/4GLP96Vv8Ox9IHE7RqXworWmwUgd6hoNZaG
dRhku5CXoTCk4JXE4XOWMcKJnelDmAD6+PbWnKcoLkEmVU0mXBNJFuHwJmY1vc270u89IATt3CRo
PJ2TMkTmvp8DnTn1RMloZDIUe/EHdJ5TMWRLbwk2+7DR9FbdqS6nOwGRK16IDuQ+wtMqBY47OkcW
OVxqhDU/Ird7ZWrmxnL5z03RQ+GOgXlb9hZtQkzCY+5u+hG8DrO/TaID96XzTX3lui7yjV6l1qYz
l5KK4d0rgOvJy1ZvugGFc6+QqTqnEXyw6r5lH4DFSCyQbmbPWAkxounZm9bbiJ7iKKRdhjkoAgFI
Mou7NZL2BSePvrJno/TpWB11rxwvKqzwqCv8RHMo1WZNuY1tapMh30BG33f0BcKubLizZxQG9M3V
NaEvE5RXnXTXeUY+4E7X9Rg1p9jNfsPcV1YiR55NLkhEIg3SV7bBnPCJHj4+Wgf5bZTpb2Fpib1B
1VgkhJJncIQ3aGYDVDT18sOKK8WokTuRdS7iRclZQP0shKvtEAxsOVIu89n7qSEIIUTOeS3mrliX
WHVXwwToCHIEFZz1aFRv+KUT6iSQndU2uaq1Jt3YtL22lEkN3T7CtB+JPEpGsHt1vM703x6yCcCH
/bMaZ7PfCOjJDBN8UeLtMhCnwPEOT50N1/U9xbh8TAogdnYE09Y0rOlCVR1mKZF+S+8Rb19DdzuK
ngKSZU5mjTivi62Rz0PXOck1plcayiuAZyK+E+0ayhy+RPPdqqFkUghRm2tHIbce+oGLaA11Ace3
o20sxwWhgRwsasz0MLnlD89YKGjMkvC5BesGVh+FB+ctb4KPjhPYWp01Zd1M+jaeKc9MAqzsRB28
EJeGWrDthPhYwDE9jbuRXX0heQ+tVqyrGD+jRjLS4FXVHjE0YHZkDAWqIs04RlryXFuuODjMYW6a
EVNuT8ZxM9Shb6JobmLqgEFUEkeC2WwDVoFfDaC+cMKdCvdv5brqawyAoWR6NLnGljMwIbvWB994
AUmevkE63nTYOBpSVzCdOQPWOhLvC/Mg2GebEKGnjUhVLfVTGo9vWMy3ZQt12OpjgDo21Ur8/Iza
4pyW+lCOh0SPniE/XmFrJtPepUSJZrdexSmUZTPDouHS6/ZorKL4Kn2KY+GWFAKxA9ZCdDEmZ0/x
WsKUn0MspcRxCAOMV3DNBAzHs9837XQQVEwy04S9MnRb3VTegHPepVn0ZhXxdZEb1rXiLBM8MG3M
YKfbpMe9+BjHfpZp04YQ0W4tVOwdYUeiZ1tuVTtGi8n0qqMQuG/gyMLn2Sj9obey5jpK9PTY2Z1H
L4o88lURTwuFfx4bghms5pgB1UKovLTDQvV0vks+o6U2q9fHz9d8Pra88Mu6HkXoc2YqSImrDPiX
y/Eol+B73syK/WGkwS6JDG0nwRhIQJly/B2WkTY2OQyoXbphHiF7OK3YTa13jcWVwmlaEgSPNhos
1xhet3OL3JMm1BCMSCojpOicqDd2hCfS1R3lKqIUp85UAmPYIMQNwydxO506g1yUNy2CwvXM10CN
BTCIvDnTQc734YQlOw+xOoy92blF9sikmxZatJwJk7m5M+LyWOUB+DJ9foDjvjLS0r2aLQZ5bZzt
J7O/BrCoHeVNhTQULlh06NscZcvCrq2tE/tVeows+8YOwx9dkN+SfdBhqhZIL8NLiMjewXBUCshN
Feb7JiWMQFt+OUurAXeF9wKSMGWi5b62Xn7NZhoPY/eYU6U40hdzU7I4w5ymtl6EWyHcty7mS8Xt
ecJp+5vhO5w91052idNeoy5BAN0u9JFQL4+qc1UUFW0+khnKPUHa1dHR371hEQkicwvtcN5QirNW
oeY1R3njLYphXMp8YLmodZwem7AErm1Mzl4h3LnuSG13hMcFPM2RPpslZ9xzUUzWiQABpEfzlj7i
vanmwzEvjxHi+hVqNJzSmkrWKGIsDs5XVVPLbd7Brx3rfKvS2MiLQV/nY0ttxwwB9gUpFhO5Bxgg
JNadOUAmX/Td8p3ON9/u00OAsS0gvVVOvUP14+UbIYYFf1VFV09+Sw1mO3q+9S/53ZxvZmeojufV
zyWsoVvHUu8Qy/dHeTN3E7X7uKFQMZfKtDYpda4SWq0VkAiBLcobV8Pya8SLMlzeGKAAfEfTn4tU
ZHJ3mBUO39CkL1Kr+m99oh1MmCodlWA3uhB3f0ZZ9K4IAlnW9VKdE8su7y64nfNqng5FvpePCEc0
sy8fIuIb7ShNLOpTzoTG5vMZ8rFGMbfm0EbJup3M/XlLQwHAClUlCcPL+xjL4SeXPjfz+RbLI3Lp
y9vI9T7vH8EusJ/+9RS5JDfz+XHOb3V+jryvDCzfnBQaGnnivH578L9dlQ982+bnR/18O/n45x3y
O/vyb3xZlM8K3H5mBCJSdJSNQrLJ8j+cN/3l6X/8T/78+B+f+m3LctXJTVpn0PzMjIE5Fq3oBMMg
OpWTJsJtrQKcb2ZY3ssDATo3iujLYh7iLqEzyaJct/JHDhIO+ci6d1rKRuEsuiPQQJ2L+h8X24oh
nlInC7kBiqXmZePGEB39X6e0u6OiZw6IseWlcl3eaLj6UPZDdNcGrdlXmdttqlYgRqhPxbj8ExiH
8f/o6kblMgqddPDqVUZ/wF6ATxNAPmSdXIg2YVxdO3lNVis7dDlq7NrLLidXBQkmhJ7+tS7vVJY9
Xy59e0k5Zh1RBgyLFn6VvGkWQadc0tMEImjCOACYSH6UGykhi0xkqbC9IYgWRP7y9rm8Vy5+uXd0
jeeCVDjfXqheCNtRGJb1i63NnIyjlsJhomSHbqiAlyeup/gi1R/x27wRscE8aDlu5U23LCUMhhcF
dgI2JPtZQMTzEtrSwFxOKSySVev1e2ll0YCydINHJ7HqaEaFfrB8F0b3kY/0YeQGmZjy8ZetAlnD
ceoc7Hj8mEfvps6hBcv/g3Ci+wCMzbaQJwR5n/waOPc6B153/nz6csUkr60kh+9f32IlMWLpQhTL
3dzaBFaO70cX5ZGR0vNArJ9fzR6NXPkUc/mBG1q9ldAsX22ydkZ+wjlQpdRDT84hyc24E4gNGRKI
TYdvBvSO2EvbDmgYVA2xtojoHV2jR8mP5aXdFeEuxlZuX36uAOzyodOvZ6PoGL0Zt59P/OunlatF
378DjYtXoiwp0JdJOq/lu/RLTwZaIHtJGzH1kOvpPLGo5fuqTJf0hnZUfQ0tL+37rhgve9Ux91mf
1Ud3GfuMpCQc2Rd+V1FOcXr5/uUv0cpN/7UqH4hd41e2eDImr9lYEJ44SkhR/PT3uENQI+ot0Txl
z/KXkbt1qA5owpleBGRfyP9GPiZvpuUnP6/KRz936GX//dOqfLJ8yr/fFKlRgrHHpTzk5L4mP4xc
zcuMMdh5XS593jnH6L7V0Mk+f69Q6e29SjdZPkW+LXNNjmS5SHA9h9rnojy+5Ydj5PevAzCVb3T+
yGFVAI9lnKh4/YO0S0mLVaQEyuzLw4SySUkc9WS+giOvdl40pLByItAP8umfixB88iP9EzyuDJ+W
E4PcU+XS+eZ834QdbjsROVVpxBf9/Rwk/7Fu0Ljky0VPjk7k4uenr2ZB5fhSlOjcB5bbcqIEL7yc
wXHW4lk3f7ryg5jNUXd19SC/bEzbHMbLW52/+/N9eOeYmYcwW85Plm95Xj2/Vi6df8bzA+ftfXtt
XDz2qdJyDuOrkSfO3olI95br8sjjG0+7k1z//PAzfKhVrIwqhBtOovI3/bJfzm+hohQHubvGOuQj
DiV+g6iH47KWO+KfF+UmPk9VAuTx3q0W9i6Dt2S5kecSuSqX5H3nVXmfvYyC/1fPk08eg/cRxfxB
vr/8fIPcQc/HTOAuu/Hnzizv9fSin/3zC+TS57Pk4vf1L1v98qzvb/D9VaRxxIT+PWgApNfyNCMv
I3JJvvZP952fIh/V5ShQLp5v5O9xXpVL8nX/7VYrQsRTTEH8jvJGPvHbW/3pvm9b/fZO4XLCF6rf
9ATqyWO2o5JgDAStnz2VcmmGKjdTrv+XffP88Pk+vBAc4nL903f5+SRpp5QbPz/1yyNyMTDDYaUZ
OqfkZY+254IO+flA+bL+uSiPqy/3ynX5fHmc/fOVCKAEkRd9OmuU9Bgc1+8qYGNdNW8y6C5MnjrE
jhWJPTXFN298TAXQZLXt1UdOJwI9SOXcUhdG3Dv39SPN1YNZY++YNXt6KcyC0BFDedS1wEN2XNYb
PRjukSHH27IRnq8maXSgcyxU27orBC5BzQgo6rVZdTFPcbFxwg6vpEnEDJA1X6FOgh+tDdfukNe7
0aFah95xq8hz3Pd/+PN0MqMS65dJFZmPsJ8WWYG8vMoL6/kGkcm/rrZfLrly8U9P/3afvHTL+z7f
4U+v+3yHMfUuiLnFHsXUbxnSyWGlPHbP694y7hOUzimLyevmsj4uO/bnnX98/NvLbQvuLrZyEM3d
clKTL89dp0iu5TMHwHxbXdS38oFJHoJ/XoTCg+c1K9+1mGAojCSCGt6Ibq7DMI1Wf52M0btTXPRK
xQ9dPiEudBDtPsM6NbdxS4p50TrHUTUy8BjWcXA786mt4hutsS9c4V0ZxfBGlF/1usAw9Da3Xqze
uguE+l7ptJyX07MfM/Tfj5pbIhx0EFnHxYi2n7CfXiNfSAkVCNItREUMRdkmTxZHKXXGXaf0p+aV
5EZrq4eMDMH4dbzFTZiphPVgp/CzqWxW8Uwu1RhBJYqzdu8FoK00Kz1pXGf3XOIXNQE6z9KxNooS
PNl9/xJGAn1BliOAIRpXUGejygcKqaAQviJrigp8QCCE5+D6cIQwqBRMV7T0qFLYBoBxNS+3QUrU
IIJtf6pYsoAzmuE4o79tk5XZBuCmzPJD0bxrE68YU+VuZ1fK71wRk5+jlvUr3B7ENT1lwI5QAjAF
r0rnBnngWzQN4d6ZjTXFAb8tgx+9Xd+6eYLgH/N2ZvOtkuG41n8aXtFd9VM3I4FG1JxYW6cJbD/L
iw+yfw+WMlSrEi4kcvm896e0uIHLTb7dpL07ODOPKtZ4zKiwS3Tq19qYmQB0ogr+PXXeotrWJuW1
2U62elDkWH2ylspN5jNto3LeRpDxCntPVvVRSQZ7mwsV7gC0nESliQC8M99qFTZCxCjF4Cq7NKRs
oUHDMBYohVIY92NZuydrqk0kIegQ6/bRm+FtOU5ITo3r3Seim9YL0O82sfrniLZ/mgvlofSQMc9k
Sih4A9c0Y80VJ6jk1GvBZTE3xRaWIgVtY1xPUQzvtLFmvxg0YppGc+d69RsmGJxiKNlwj5uY6RCv
XDgafERbKV5696qYkL7qABsJjAZjQU3vMZ+0N2afzCrNTNsWLc3kgBAhQksoOheUmXoFu4A2/LTH
DOalWR5RFdkXtYFXwalS4mOGVUT+K4UXtEKiWGf457opI5O4D3eRqfVoQzB7EYiggrBTqviFRCpB
0uOxqPtmj16ygwaU2fQqPK15IZjjI/es1s80+8GEuz63xYdTadHPyVB/4iqACDiQ6VhYJaazUtuw
y2lXHYHYUEcjMMLjyZtj936EmUEUCFwMs9qWY3hBzhHgfYvrSkmHrdfLcDf1v0InLm7SMf1wtXEf
E5DhE0FIc66zrybENro93uu9+nMmdvKSM0VKBaEfUW2bL6nAuoIJovGbun5enNB+7P0Xe+ex3DiX
Zd1X6fjn+AL+AlMSoDfyboJQKlPw3uPp/wWoqpWVVdUVPe8JRQuRsPees/faFWgxzAsdgT/GyM4W
t8H7DPVEKJQc7DyJ3MrTXwgbzXt8KGb9Zva0EqLxxe/FuJoa9USAxZtkEauZSyH1286V67ux+MhK
I7glDrlaFWQlbfy6otiExRWHc3USUP/Witm/qsJkJ6FGPIYhabKS+FBALOK4TDHmziJGU6tckSuk
b8jiAa9lOpNHERJ4Q7KWcHbbNWcMNOkY2xB8dnMvMSlSiGyF/TOl1JYO/RbNw3RKAsK2SpIUG39w
hdjHJnNNJXm2Q66G3crKiMQdpUq6t3z+hw3ySKXumRmAsLX4VrUITanCC5c/0yADyizF3mc7umN5
jwlc/fCzVdHlz30WeI5OVNumT7x1nbAiJSU59hHEp4p/5/jjk2p0z3aPODbB6IsWjY2StTcpMUI9
MFRXI4UJClYa7Cy9MVdKyVHb6prGlzYwu+TyofTwr9M+SoSrpfUTokd4CrbosRurR6vC0adH3q3q
hW5eedHGahvyaafiWCVzkVyWWAm5crbacAfubbjog+ShYqq5Qoxcl1KiwtY0AMYT4xkSCSsI8bq5
K5HnNbAJJw+ZWKeBgAgRPTX6lO2bCntg2rewEnVmhKaqo5NSOMp9RL+YO8Z+27BRx7Lvz17R4NWn
yUwGJtV/u6h2Ichg8nVntGwIIBChMv1sCrvQdpHvTUKnKTvojWPZr0VDz1StaAX5sv8p+c0HZIFp
3Wi3Xa+JPWoyyBSVuhn0mDzdIWX7Bf5Zm9RHQy7Q/4xxfMRJetDGdzi10iVRJ3aXIDn3koSnJY26
PU05ZNKdOcfEzKbELYWCbCXSDgcKrN9VA7Lc8oWxAjmTPHN+PJq4/wF1sKNmI1lJGicrVQFgoYn4
jmq8gwkh3MqsMSfW7GirxcFbpOSXyMLYjIQOPWqVTxBR1LMqdTdTEx1tMoqc1jN/MGPe1iXFWjsk
eILqnYGQcUVbj0ao559VUy3WbWldPBmvglahkENZRLfKHG6N0ECNn+ALIvlxp2WZfTwoBb3ggcPx
KEuPCRYNAmwUeWV7pr7Wwme57i03efdI4HOlqU02w5xejTUZMdBTJ5vFupNuyyQOD6ph3g6jtqUx
FwegeigeaStLHU92zyFeWqS+IX4E+Ni+0d3mAPVYUK6nWFYRghmp8ojdpbnFPkOcWq7it+z3bcIa
yji5VPYQHWET24g03ao49UNt3/mh3+8rfZWH6eSqJopMgZyyTzEPe3a/i0ClEVRgJEjQItxyowlD
oenJxeQKdVBBI6974stcFKhupqKmxhoyuAgEOfVN4X0L2nc1piaj6SVoPENvqUhAfVUJ5ERdlo+e
ciMmOG19h7ziTbMnom80AogaFSAnXhhXNoe58GMY9KJwBxrhOO+20ty0bI9GR9RaER916WXsY7H1
NWJy1ESqCKuuXycyDcpKmx4GbBxhXbIasjlZQSFTkWvXFrc9lDvLeB1RagxpceylBAgR0JyVNqT4
uroeAGqwU0RW7puoGtYmakAucnvs1BKd/aDd2+aI9NZnwBwGJDZIN0FLbjvjpoLYTE0ppjvCj6kM
J4GkryZfxrBOPJnXY8UFC+Kq6KZWFbLQEYdyZwQ/i2w6DZrwXPq1rIlQ2QT7XPgTGwhebio7hXaP
SoIos9CQnKHhgpqQ4+THkDfLYjpwVaIT3JYcgiG0KrgiHeoLxzegKhjd3kajCZrbcmw7+EzH+BWl
Ca4R6hKnKmvuVMR6Gxgoxo5snB9BGj8YJLe7CGKg4AqrATwzMExSjPtAPKfMf2hHWyAdiOxyiSA4
pcZZSG/CD8pt2DJ3GKWj1E/9qZ97VaNkbuqccYtPprXC2RQ+dnAXdvVR5JPYA9yjax804E84KZdq
mTijIuj69vga2lWcpDeqpgET79sna7Q+q9JU1kWKhcUm5LQLxnOHDICUlmBtWs24hU7QBxPyBUxj
+1C6AdOI4c3kWmypZMOK2bWJFwnSCdnltY222DCYM0CdMbzDwKba4QnWN9JL1qsM1HM7P6okE2cp
0U6mod+HnB2EteeM/phOlmNSpjrK1U08oA4ng+ljwuzrZVhTQiRAOMAjGKnnJgkiZyq6XSR1Ni6O
3DFbHCG5YY/7nmQeuQYq5Zd77LKJG9LvnMKWNM+orKDKEYTmhzKkC20+A3Hy0+r+ph2Gg804iFFV
sgUI3oBdgUJT2j2D8FjeSgN2GK2Rd0OU6rfp5CB6oREa7GwpeM3GGeLrV5cmG5GSBJV0TXxlUxUZ
gKqiuDRMoJEAZpc4HDYAFZiaEOMUjdZbmqo0CHHdrQsTFwyog8fALJ2REcDgFXeRACmoQDHqmsRp
NUAzAdRy0sn6U5JNrk9b0olAFY6l8lNM5MgXRsRkQXgJAkItXSdptGXa8FLmREG2aA7wz9WAAyC2
WjAIVspU7mxitIcWJYENKZjvf1DRqveIFg5ZdNPK2jxCRxNvZek7guOTCCkAYZPHyjeismgVo8Nn
npM64e+Tlr2wJ5zyYifp/dBaH4Zl9C+5ZT+XpGLgbkl+hpFkkn+loLYRZAtq7F+JfqliQ31KKvFc
o+yhQaq4jW8mhymDNpHh3JSaut8gEG8A1fo7JYswz+npPdgkw0mTFJQPYqcolB6zOWitlmGb5GPq
yhgYmKtNz2ZAMqE8JIhL2ZamEbHn5ETIVhA0vaENNibjgWrMC8dCmLbOqd0pgdNJ2qXXsIqWGvif
gggg8CN4sIE/9ODnt76wx505RUShol2vTAAfIXl5K7Ige5LSZcsRcC3h9d0S+wawWPT0YRIuuTGa
L8VYyZQ3EavgYptg5hHh3HI5Izh1KGtr5YMCWRGqELs91dBkdjdX/YisvGg49PEMjQ3F58Q6xXIJ
uaptjOeU6VLk08rPUaWtjaoCE4KEbepKRDByk+IxAOlf0RYbqh5rQVR3TuqjHmMcfG0imBMJkw/O
ZElcH4hdMDaQRjBdpyM49qlPyOOazJUJStfprHqbIrdP0nTcjXV0m5oihzo47Dmo0bF6IV+lEdfM
SxFcD7jrTGK4RVF1txGuR2NmawZCp3NSoU6TbSNymJ1zwLEHQonj7O9nhnIIbC2Yc/Ce5EjjNM9F
C3wJ6BkB468GNHyocnJb6ycrvAv05gn2OAZeP87XkD0Icjf3bI3Kr4nthZdh+2w83ZpwLg8IrNqS
AxqMkJbjGACH/hQUGBroe98CEzK3KMqyrSA91VCimOw2jFXKpChXtLrI6QjxAm2iQl323VEEnwnr
cg0a1N4WYfwr7M0f9O+381fcR2b7ZlDlWnlm8lgNPdWwsdkZ5AraaZTCOsoqp29fVK/GhWyfQnvj
G2Cl47Ixjp8lBIyD5/n8AmHdqUxBVlC2CoDdKaMjMAZY5mQ0WbimuAr7mHovbS6mlTFgr6MwjAYP
tix85MdJbV+IylPBOwiQUVN1kXFk0BHIBVWQrHZjwi42dqXdE81BD9YU0MCauQYxXtsSplhN/ogT
lpgfMk3xXdFGYEuV5kuU/n/a4v+EXtaIfPmftMWXX937z3+UFn995O/SYgVpsYa0GGq/0E3ADt/S
YlX+1hKrf8kyPglQTYaFTtBS/t9//Z22PIOYDZNnLV2FHaGY/xstsWLMYuZ/0BIDZoLqrCJy12xT
/Sd/QdDoQ0d4nHYOKGpEgI5cUUH696nYrvygTdY0bjLcJ+zAwXvbTtG6iQOD7FXmlJNaPXo5oJ/O
oLphSh7mH7Vy52xjCfloQ9t73VQIg3KVUpykDO9K0G0Cr6/dFsHjuieVYJLpc3X4o5NWyTaEyjxW
qTe6NmGb1EayG6/Oja1iHSp4j+duNBnsk/E7VcUI3CmMOC9Oh1oLrF0VNfdaOxALa+ikTPvKLMdr
cNES/iH3nXCxLe7lRpKZwxj5RmmH+qnxqweOY7z0cv5MAspGy4aLbXk1o0dEB1rXD6S3Reic9fKK
8oxoa/RzSNiouXGqcj1GPeuwF8rRU/VDImOSkSDWCDwNjq0iG6bYB601Sm4lQrKbGMJVpsrPLW6b
SJmOtpHscs8vXvO8vgnl8QxFHepbVyrM5/uDFRBpGHJqdAd5uo37V8BIkEMUs3bLCXRLPyl3mN1J
eJs/QXcAgappT2vVykA5G62NWo7rrqjhZeGmTMAC4/304hsDsCLDvLR2CRrvw62Sgk/IS52VXXy2
LTktORGeQVMXjMKyDd1zDzP8Twja4bq2vHUSaOaR6rl3YRpkKsdprI1rz8ULB/9VLylHcIlAR2H3
n6LuXwcjLXdMNl0/CoVjw91jvg5kPgoDai4JF8YsqfeTp28MrpNYbiFMiXn6YeTU6/DBMfpo7XUu
A9DkapTV6KUbqwMBwdApFBi3GPRxvp84I3eSclNUkKi0sYpcq7LPRAlSoBQAShO4EMzAD96NH0nh
mdQ3xnWsGxIBpAdINkWCPQX/dLFhIM5xYI2onxm5F44gW/emKOUjxqrmJO7Bdvg7v84RlbafRkVg
Q6nkPzLchtt61tUz1zFXCVPSg1fIz74OmtS3ep3V45E3aud7UKlIJ3x91XWddtFqwjxSvyLurnRy
7P/PcWFBaqV0X1H7HkBUJ8LWjvgV03Xm6ZOjzIZ7PfQfbcBZFIw1dttGJkgplS9qMNTboFZTZCAD
lDO2IjIEMHyhymRRigeHPlCyo7K3N3suTF5dWTd8651lYuXz+8RwqVnHDDCy5xyC3cnKuWLX2oOW
YBor2+w+8bNHWZY6J+8SY2eHA7l9w3Hoev9YUbbYA0ASmz70rPWo9NOTGYaQBP1Kepe08Kz0kDUT
mSjqQuEcYnkgNiQCoHVNvlTzFMAjuR1revpM5nd+TlVmXUXOsE6IyNgmXqBdrNQ6Bbqa7ubTVVau
UwonPpzaV2SB50a22l8lbaaTkL3TZBEdG5PZtAooCx5rmXUwQstzZAhL51BiqIl24lU1Cu/ol+Hg
UiqgAVBTqvWsRluZo6k7kzQkV8+O650pQm8fFnpypi7aM1xnDOdXDNHw6HWuAenECbqci7kZqIBS
MhzgHUUGWTGUbdXBUoxSuHXC854a5OgPLZRqyuZkUKlk2MapaR1yWdrWfj0R6UKFV2NNqCPRRx1l
pjxKTySGmF83SRSdM8Pb12KOuWKTE/gMKYFA86utDb/Qlhj3sR/qcwsGo8HYHdtsIL4Oyk0pm2+j
VFA/99Mj5/58HQHghRSARUMhcOqw3GjzPXAkjCm/Hy/3Mg0CGXSp9u+vj0hWWF88Xl7/fvj1zuVJ
OMcsaXnpt7vLS4NhYloclJtlEctbluf/WCKxUflBQzBlvatWWBxaZdYWTYu0qjD/flfKuRvMj5d7
y5uWm+/PxMQ/gsSd32jVJIOsvl/6/sz3c8unlxfopWCWbBHWjyJpp/Xy5L/+BtLyvZY3fP27ZSm/
3f362PJfvu5S2TtyuCfb7y//26K/v9jy8tcry5O/Pf7jdy4vDxWhioOoqvX3cr/fV1fd/WiQc/nn
v/r6gd8//fsjy70/3748+duv+/ff7OuTvy1+WQXIrel8fX9DErfo59VJjoJMYk0vy19udLOsZXdZ
/m9fYnlpeXK5V9jYDhODJDZlePWpnX194OtdAy28mGoFcQgokuMmm/gnnnGOcig8MDDBuwYhSKKh
uE0lJT+IEZ0IoGkUanj72F2WZ79faio12ZqedPjj+eWhMX94WcL3q19Lqf2KZf22RA9seVRo9WEo
4/KIriySYTOHHcKW1XJXKhEVfj0eQ2opASFVzm9PZl7c7eP8+estywvL57xgVDaD3F+9OLQ5D0hm
eQAjhuAyGydO/VBPEss+lrFcoIdBu7bcq3QEbFqrYX5uCMBR0wPyqUtI4Mz2+xAtllNBoV6gzKsc
kcQp2xOXq5htxhg421u1vYa++EvUvziT66ssG98SopnR0AmUgtN8M86CpuXGbJlH/6uH3+9bPsbW
AMtK9nshoL8PQ3Ec6lqAvsuAVgw/ssCuNlVV49a3p0DDvd2/eql5n3tc5kOTRlIx6xIXkekiVFoe
kgY4wyOyHd0GjSEOctgWI5ctmQdbQHKlCAHky/f7w3ID/ZUxWh4zy0tTmrzwx1gxbcebk+4gz/eW
h0UzKdsOdIw0EAOx3NBYBfY8cjUn8YkCL1fg7EirJ6eJxCZd1CfLDY3jldp7YrcIGhZpw5c0MZQ+
C8Xo3SIvEGESbBRuzcG8qfo6PI50K9YjMkoyh6jWJZ60SwZkdeR2gbeA54VR3KAdaCLI7yaGjo1G
4G+p4uMRotawQkkVzZgIvRYSl0NU4XyVkTytzK58RVF8rhiRcDljU0XDHV1gDF50QFRXi+GXmWXj
zQBTb4/g0xgnWNpSoBwU/Sj0nmxhlEHOl55m0WrNivfeNByIP/mXmnVQ6RMlyP3djHnLIfVblSuW
9Ld7sB8YZOUGJVCtOyzbgD27bHbkQyZrBgBoxub1L+abvrGUfZncwV2dXQ6I9SkMxVy6Em0nl/SI
v6VisTDQGi+Sny9J2JQxNGCY185STXX2ERilZ83J3RXS0xmq/S1WWqRMy40/zgJ8LdUvvZQp+AB0
qt6LFtUYLeAesjpSEQ2Ispn1r9874HLvj+dG1E0O3DRg1fPZ0BbEJUv+pmYUmAAz17EezD/pt8em
CEKX+VmI+Wc+ufyhcPtWx9kFHbJ0ghm47E7Lz1t2uHSRt34D8i0PiTiZYN9KrG9R1/dzTSyp7qx9
/kPY9CUG+lZF4gnC0NMAzF6OumUXWu5933wrK7maMFyN9J1hc7En3a84+ARuft18PxwhAkENTdbZ
iDcyJJ1uvUhvv+5q+mCvOgtk9zhLcaEEsEMve/V888dDghM3KZwyBFY4bNrZa/N9M87+i+Uh8Xjl
lt3iYPXaQL+7V3818kjvTvOaw3ITBASRDB7bi8aPt9P1DClJC6M31t1F+rusun8rByaK41Cr0HU8
jMbbFrco/Tp2owl9y9iL6mi2eN2GIiqcqKd7AMRQqbcj17zlB+kc0kau0LGViVrIwAgCNfZVAPC0
uzmyquGgYuuIUG90snq1PEGGTidgQI8wukhzp7AVyMlx0KKTH0YPPak1rl8XQB8rnQrxfEC0Czhm
Vh1nFvEiy+/5Ogok2cEcQtVxwtWGx8M/giOjwDfSuZs1q42Wxht0/Q+LWHTZ8Mu9751BEDV40O+z
AXRiRYXfAadbHfXkfVBy7WBXmXEU8w2c5Y1UNkQ/5YQbNMtVze7DA2TSzIcpbzK03oVysOmC9qkt
bGnjV4nvlIlGX60LqpQmq3EKKQxvSemMjo2etVtRF7dlTFtNB67AcZ5IK+zeuB3xRJJ1SBlSsjiD
dIIAl3pSibeVw51S1HstwkLUZggRlkTnRufEptNVRe8+nzwUqNM0aLjU2mbrHbIM55quWOXathg2
y/NYe5hH0QQcMlNtpSfimSgWdJckhZMvavvGivAKWlX10JtbjWkvNMh56XrO00nsWc5XkvSUa+tS
PqWQGn1Rlat0CIDj4XcwAbmktYxNa77O1z3+vEDJpU0I6KdQZJkI7Pm55dUpClAb1M1D0HKumSb/
0fMSbwMDMD/W+o8JgNlBrX1ojiRtEXN6GGg3HsKyezRgNqz8FFovcR1Q/OKJquW8AjIrqrdtrJ5o
L10r6gKuPAlG4Z/YIvJjUHYvSu2PMx3d9XzS5zo6GqsBOwjWDw76+SaTJB8xk/xLrzkWrQpfXy3f
W14Z7khFz5vmkMw3y712BJPo2UpzMHW4/KK7Cmsgay8I2nXGuYSaK+jzrzdw9CLmeCdCud1ggKWr
CJCua8Bgkbvbf/22oOgE0S29BaBzPunON12KU66jyOIkLaeZEbzwWD35UjMx2Z4UUqTgXAszfkK7
gLQs9gj/Bll5jpoMWj1wHqvh6rCsnXScbQV6qNI6lXIbXxuCRCab/6xKXJ5cVIdSPR6x+wfb5c3q
fHB9Cw+Xe8vbzG9F4/J4WUAcZnTWFDbg/I9+e99yF8hB7EIy+Pz67PJcGvX7EHLzOjM+YhkJWp4k
pdPnjY/DW5eIrIjuwUZPZ3tS4jsCgaZd1N9FFSYXTaWnXom5hEYeKjTXGvEFSP/R/uH36dNUjHT/
wJgAQ+vMVTF1ErtciX7CLJ4h4W1TS8FWmGDzDeBkk6yg0u0h3MuvhiMxa9WHN5Do0Bf2W76YWUZq
Sl5XirVet/2KQipyVTmGYtdN0t2kBh8KrhKS8d5qzaLb6/feVZBSffYUSVlncTi+iyokrSg3H6Fo
Y4L0SUlVOqN7i6Xj8nqvJcSIILLDElR5wHvaR3OYhnc9IMo2TD1xKf2ivmR1i32akst7oOZ3meph
aExyH8dTaOybCTDe8mINgn1o4/fajpNNC5t7H/kie6yC6bIslbXGrh4a+pmI2/5qUBdeLS80lvQa
RDTZ+qJSD4ZOAzudE0ZlWFs3uUwW22BPr6UyiE2WgSksa3si6DvYLz9iJHUKfW+onYq6VG6Y/XBA
MF6/sUxEFfWIQoIgKu+WXBHliMJmpLrGT5moKUy2Gb+kUjVtxdAoW4UA3hecSnSnWAntGAwIo00A
UiKxbo3Yoo+1rB0yF1dhE2o3nT8qp0yDsrAscsQ00w0GTdIsanb5mNsb2NL9axoUX58MckAWTa2R
oGSI+L7thrdliXISGqvU94arOqbaeTIbSCzzvwIPeLESuXykMpjv66FCv0gK8DtsveW36yW7U1jV
5r7r5fYhjKe7ZYF9YaTrDuLehcxx85KjfPjagIaVPaoySR3lECdu3bbxQTEieoXzKpHrI0SM/m2i
HQ+oTvN2Kmxc2jnJaVkq0dwK3GF2MSQ53nXZ7ZYP6iXKWiNX73R5DI+BFdvO8vUzom0aVeRPYY7M
N5UHpE+Fvg9Ebt9GPgVWe9Syj6zVD3j/1OcBEPmGibJ/8NFu3PqDhBp8fkfrZ3vDlKIXxMEAtUio
PRSckG5rCZ+1j/L1Ixz0rYfU5KUNM9sNtHLCNUd1lOjRnQ0X6Ws5Kdz4QU+CV0Zbqhv5mnVQ0Obe
jPiWv5YDX5B4V6l7TVCqupJAizZoWXBTVTD4lv/kp7mDX8l7rW1RuHGR9kcmBsqVMjEe9/nbVpAP
0BY0b/6osrk98rwE2Nqr7AXV1zJM2mZpY1hvUylsZyiU6JTl1KHJFAQxOv+elo5sN031O7HFGgED
enNCvSFfjFlJvPyXgXOAHVnvSW4NTjZI2qlGAQAzmzb3sgi725m0wU/LG0haqR1BdMy5aYR95hJB
Buv8j+haFtEofnStibjKFPU5tpqJXVABiNTVyUfyty+U06Ue9F47a3qfn4kCJIqm6pUf1DW/vk8p
W4QTSMHFkyrvBAWhdQgqSX6k0nH5T8pUaBBn8+ZSkJhyaj1k1iREqu+d/ry8AXn1uK7kEqS7MhYn
Hd+50/iNfMlbNg+aszWl++onLR1KkX0j3yFbKbi2TTWd7ay7mywJA7Jilj/rBLWd2ervpZZK6yRk
GSX75zHjO7odzfsnqfHvvpZmB/eFlRtPnpRILt2s+CgUSb+wM6HjDSzv3WJjLW+NtQY8bBuWd1DR
O5IgwaRpeW7c5SYNjeUtBNWuM4qz7/TmI6eIy+qiKnp/jI0aIXpXlM9yUt4sb+XoeWjlqnmitBJv
Gg6JQzlZwbWHic/IJ6t/aMBf9PkXa0xqV2ZjSrfKSKQ7gydpO5kaSFefkjT60uonPk5a2530Fkl6
5hDOi2brEohBPza+RbRuyuGlA8tfVo+pWqjYqvBJr5tyg6RXOahAwq5DLclrVS/mkdHz8s6p9RDy
dYpyO3hEVfQjssymq45DW7b3mCXyr/U9+oBzdHt8k0h3cToEAude9oPT0KI0az0RvExtTEbavPUK
+0XuWu1RkEK6mTKAPjFAj6sCGATZJTuc0p2XFVQyk8PEO1W3HdrAfRh047YBAH8fdjA/lrd4pr+x
aFe9eTLnaku1e6KrpPzk6WDtjbBuXpRUOS5vpVL3HgYZ18mUPGNkK+lWkQa8aZlt3ZpTOgKW0fSP
Nq1c1a6k15hAHqdv8vqEOIAAzQgIH4PI5kdq3Y5tanwMUsJF0RbSVUNeeyhKYrK9vGufkU6cl2UF
jfwpRX70QH8B9eLQDmB5uHQLn1RLvrXx0YU2TlBPebGJD3EnMxiO0ZT517QmweJrGfOXWh62BJlc
LJmdSZlPTcvH5s8vb9P8w/9xt5Zw4//cG7fpLf977tblV/9fu/cUfUZY/fqHYGJNnj/5txa5kP8y
FcVSTGLt5wDiv5G3hPoXsBBTIxMOPidFIvBafydvGX9p8LBgUwtNWYKL/7tbrqt/mTZyW5rbQoGV
JWv/m265of1jr1yH/8aSTIhbtN8t+U8Gno6S0y85q+1mFWQcmmdYOy6kf+mxPCU7Ya4ndVOKg6e6
uKvah+Zd//AfmicwUjgikJ0AzhuAsUvPTXFsvS0sXNCmkLuNORtlZ0fOHJ+FkewxbmjpwM27IwzE
UTfZOx15poXMJlLPCR6Vn+XRdsTedozoP/EGUR38rgf4+o2oxWzD0AR//gDeVZ6KmTW1Jpy54qlV
lLugBbdlaTdRz0FetZ+SxMWiiMNXI1Tuftsh/gUpUrdniuBvZLPlv+tsKepiJM3j1+H138hmDN+H
ktEFtPRHuz/Kn/lddYXAI781m/STzPJ5Wvkp7vW7HI38kTJafC9trLN9b4n1dCWWT79VAMGeKO28
p5dpH9/GUKQvnOz7W5Isaje8jO+WvsIPBPcg2pK0A8DhI38KTtqNDCb7F2wu05UYJse/Yob4N/or
dRRApiTi8plzQwCNWFGGW7Vv5WP62CHV0/akt5AAyIhEm1YYDSiVTuUajWd9Sk9o4n6SUKHt6F5b
QAzBjzONd6r78qLEa+VYb62D5qRv+SM66uAjeuDnbIbn7HPaMlCBv372dlhwYnXVvfvWrj+11wjR
3Cb6Ne7ARzvT6CKojYvVp3os63Vjg6yR9kzz6x9IQluSHZz0B5nJg+5I++qtsxzSTqtHZAr0slSV
EJOV/zDXkB+9eptEt+MNjGn/7JvrynrIb+NfdKmRwUvn/MHYTnfAb7LntH8gLTWPHFaHfxpf4Gxv
+nhNbpPxSdaCOJuMqxXgMm4WrX2C3qxNj9oOXK6PpHAV6/RVX8gq0RiyKzCKaETIt7q8wV0ibqu3
/mj+yG+8a5Nf1PseWTierXwX+kgS1vZduJUuWPAu/gHion9jHpH6jZS5aVGvifg+lBaSvFVwCxP7
M3IBqrZwrZHPrfofDbh2BCjEh5mOsfZeVJrQBBo8NMHZOup49JgdkM/pEm1wnLb6JnCh4MFfgLxm
vCo/vTPUBfM8vQBysJ30ihLiLTirZ81n1daFQywQQsHUwEWxirbiNCirLNoSt/E843V1iFlO8qu6
RWk6XIhY0K/yq0rX+M7fi2qFplojx0ld94A9HzrWBBrhBiHEqWxW6i56b/fVOr2qd0qxsh79H+al
rY+NtAqfvUfrdgpX7NrI6xsHVbS2Ny/ptUfugoL2JG5r3cXqVeyyH/0mK9bRrtwlL7Yzp3CRvbeO
zvaNTcjDKqf+RXiy26xTjo5V8qu7YKlqj2r0QCZ6eeWqf62TDQ4NGVwOAvr40L9Q9hK3ZPQgvlVh
WTmJ27ybu9BJcIS6drCeKHmu8419axz8dhWcycww05mmDu+DieEHDfn5B5It6op9h/RoYkXSyN5G
53HnFTtdrKp1dUnTdbsPyD6hr8Q5UGsccOtd56ITak2nQ13CLPpn8hi4DC5fMdgkW3U17oYbqnXm
doR6uI8em7fR2Y274FGX1xIiOVwXVwGGqVkZD957/SlR4sVPcO66/fhMVcuF8Gvftsg9AadvIerL
uB+2g7+myGVdtfbRvu3OzWtwiMyVeB3v5GfZgQePKulOuVb9fzg5c/n7x7Mj0fYGXjngwgqRRMYf
LFii5ZHqmmq5q0FHZcRT4S96tsLa+Z9Pw/90Ep7/jWGrwpa52KnmfIn47STMIHlsZU8pd4ZCugz/
wh6H/egPv6Y6JKYKprU8lVzi/3ss8C9O/SpE4H/+dTpsWUraurBA0iN6+/3fan6pm4Nd18hBZvxj
6LnGkEW7YvAZqpua9KYY9Sqxk41XPEW+rTuK9Z5rfeZ46KU7IZm0/8aH3ENQMlkqh1qCibQ18CiE
mnyK2+E60NjCWkKGqKKNeJXkUHcBgVtMnQmEmyCareKyvjQDp4xkAlOR60dkMtE1m7RyTqOmaheJ
Q2xuPPIcntSiNfBJhEjyZfRJSZZT6rKmuyZFT8teLiR/nAH4AO3yx8YQ7b1v1OrZTjII3AWy3lhI
K/iUxd5u6tNArOqWOEBB0nbxanf53jeQqKdikxjM43uiL/DTVCQHwdZbScQ85GVzkNNY2WrytBdI
xzfmnCqlIxaXTI9sDXr+VL1DQjaIuyFT6ibM+Als9obTgUWaF9UMBDtoTrC7oa59VguA6jRwCweU
wGdbNfFF7ZHuhbl8HxPYeg67kor/ZJISqKr4UQ3pEFvjziirWzMJ4zURzpshROusk5LJl7Q+1QeE
N5xTM+YZ7HLeyk+a3EFBR2NTmpDNl9CwBznbSCq0Gy2SxbmpxTnCFebAQ+PCJ/TrWGkjfk79R28P
OkongB0qSVek6uy6TiX+szHInq3JHOmjGy2XPmyVb5YZ04MBYJLvS+Jt+rPKdW9nFCbXs0m9Rl1z
DiCNrhsyfTdqaD4RwTtBK+RCAVuVaTCDhA5ZMk0PZIqmeW9M/r1cEAIaKxcZW4E0GjfK8LMcjLup
kLQtNMxnSpZPxZC8B1cSGlO3Huq7IcjuI89/UMP6Z2QN+NHYgSe9pW9RP8/39d5FhUc4Ywj03Eg1
xydd2zFkiZ8YUxjjkpABGTWYuTLJBE6vUn1No0hD0MdctTAeQ3U6/3/2zmu5cWzbsl+ECHjzCktP
USIlUS8IKVOCJ7z9+h5knnOz7mkX/d4RFSzQJgUCG3uvNeeYgoBmT7XuwUbypkxLIRByVVg1MBfT
AeelkomwGvuR9HPaueaIKKSKTF+YvvEEIYfKz1Ml/w6NeTPON0ScVoZyMQuErJ/RFuJaJaT1Ca1q
ZM9cGbrDwC8wE8+ds3fyZU/hwa2IGerHl0qtnK6K+R6ZW9HCVGeSLcjkuP9mYij4U/5t5ZFvYCxT
Ys0dUUk1S+50Zr1Sn3Ra+IVG1eLepi5xYWY1qIDe0SR05ZMBNm3dg7kguswJpQ9tEByjEYkbXjDq
fac4T6eXZdAgUw0Xsx13aNPBx4m+inTxLilsF8L+mKINU6JvC6PRt6R7qUFSFMc51ggnikJD9oBX
cNFoemUXCr3Z24ReLxSTSpB7WqeG+V3M7c43qV7jI5tXadGv2gzTLeLMqadY0jwLJW1EFAGRO2Vp
45QaLXBUXdLmHsZhV4rZkuwsR0BRh43UI+/PwinESnXzTEmEJF4mvtHS837c6DN98DxpmLPJVhcH
dWc+hR3qB/r4rZtK6BnUGTDcGIuoBdUx2xj6Z5rdSRCPhxLzDVzbbYPzDSPp/UVabGV/tgb5F2dE
ul20GwFzkSQ6RU3DKQLNZMddzvA5WTlR8738XUey4MtkVHhPAFJB+RyXZyKLmC4yBahWptvuSwhL
dhLQKmHKGF7ly7KSr2nlEYmzz/fTXvrMyU/dQsvVLdcCG2kzdmfX+YVzv97RqZp+mkDyyCAoduj8
rnZ5umdZX6lnqsf4s92p/gRjySYA8avYMmUXbSy+8ju/kf5ubtuXeKViREUryDh/NCraeUh28XLD
CGRHOSItSdUlWd44iE/0XiB3RpnboPKgAEbaA44pYy2dUNVEtqjazVWCgmzsJMYEfO1MEB09tbUv
88n8ba7r72S4xlgVUpcYBbXnjcMPFHvtddzJdJlmW7CoNjPrcbLOzQ9WYLyWZyby0ZNpT69GYATi
MQmMhtwLF9e3dVJ+8o8lDW6O+bV8kN1oBHXrleR1pyQpMG12JQp7226F/AKB6N3UsymjTT4wgBI9
lh4MDGpagCIXpHAk+/O4msD9MrsaPaXdSupaS/lzPCJZCY0U9wAJGUs10aaN29Z2VXvwJO7OMtUW
vFF/0iRMO252qhmbtoU3eonpx4JN5ZMYQ5iw6HTBsrfsw8qL3vIuIOaUyenB5Jvj2VhDlW7e5SpQ
MNmPTjk7kKFyggugmh1l2IRrbva0hkrE4aGtmb5Z27o7vrOPM84vqlY4YZSVzP7QKYn58uiksDoG
bxbsjk6Cl5xK9hazy28keUqzbb5AI/Pz1IBEiYcgIcDOj5a+yegiRiv99jwO68m6CgeGMOtAXqR+
xWU7rDgsCmHNLr6Tj6MX46D+HqCLZh5LMvSSzd24TDuPOaN5hpVJcyQ9mMlW/w1T87S8hkSo2u2V
hnJ9e+7OuDj5t6MPpr7vt121Hn6zJrsho/pW/OSg74vPniweYu/exksykb/hWAdOGwqE5cokAgyA
8aXym5eYpVZnm1fOAOWrYLGWukD/scRYBERwgF/ucF1XO2QXgsT5oYDk6qlnVR5OoLfBQMq7IicL
SQKrn36PlpxzkikU0LmO/Cj7jL0W9oJRB/WFSJE5WvNn8tEDiT3SOyAJcMCmuYuIgc68NHPYiQYL
yUPWONpOqj1jG24IxupN1jX8Uj6fQZ4PPxAA5/C1z16jJSjITMtI3t4KX+rNS54jiUoe1rSgZiJ2
IHsV/xcV/Wk/rYddBk438jly0VgKNgqjbY9SYEOdc59GLjOb/PdsOem7aO3yXQiQ3LAJtCfKTATG
9EWrO2Q1Z5NHSYfNeOe4mhHsJVhEnQax9QpXzVf/lXrqCmhxu4tXN0Ki6Zq/50GnO0wGWIABuX7F
MZUduyAE80saMB6mgSBjgrFswXRo/9J4j3SP1EcW5DeXdidHDUtU6gJe/tGQ6jE6JKTHJ1bkt02W
nYeAWZ51Ni2nfyuZ4UyB6RBp4Ujvki8HhFcFFHOu+CsWLh/rfJ/4yuVGXcEzdlsUesvLWHjTU43t
6ik/sZ65dn565/QQA8kwFrmVi6rd+I3mJ1oVB2DD78M7yt4P/oYTK13ztoo3ZCsTBFvxV+eEDnvW
Gs/zdCTxd24ckd4gaOFD+IytvruHX7IEHF2W5d1zexSu9VZ7gSbcvZuQrO2PeN1uwRJ4TBNO4URg
C4ttgpZe0tk3g4VBf2351pfsFa9cQrunGxas3eSXh+jQ/ELMNhusrrLEsY4EBqtMty7VV+9qe0ZY
9awckku2RUknb4i9VGcvnG15tmf8qdmu6taV+KSf1L3xUr6SUMMEEyoR2X4hR522okKOdZCCSrOW
3o12sxxZ0h24wlAKYY2YfAFG7mQb1wYAgNZwjR5bgVMUbhVu2O+FiwVzS8uzos38LimeonAYmAet
cxp0XEIwhCvykifJ53cKY0wRoPRP4rQrUd2kDotUPIlh79/2lFXGksnCjlWl9Lutv5hVWOj6u516
is+CrZi25JsnObBe6Ayh3sGYCcoaeLiaOKQU93azRj2OqXPaJcB7PNM61Icm5oJ0oCkucVb+4FxQ
1hx20dvyqzg8hjnVizbFB9UVlF3SRxGtmBZZ3vxUBFB+T1ECo/ULZ31qnqJxn3xgyhzz7YJuBnJC
tzXpGuf6nsG/B5FP8s147ulBRsKPPdSBaXhl+sT4Y6FFz61ztkE17NFHfxMslxXBuM+vVCCUd+lI
AWRQbOmYrxe/PtFRJn2wOEUfXJcYDBTl0xr8fj8cy+ektbVfnR+1TvEGmNyke0yHjh2Ab51LGeMj
LlKuwyT25JepukQms3An0wLr7gcEg+NLjHbX9KMznOxIHsF8mt7JVxcSqmFOt1Y4YlNExHAQvKW3
w4+IyAJ4P5JXfdWX8qMMd+prlTynT2aFFWelrdLrfeKJIuZzgp+ByCdxGwALmxSA5GrhQvEmrbD1
BQSlFiRDOfVKDLo1y9N+n2Qg3oNa9vtvE2g/1kjNxZgi4ju9mi/icghfbivDC6/9Nz72ilnAeSih
7NtKg27Hjg6iV1wAqIZP5Ul1oudqBwMw+4Q6Vf8ofv9RUd/4mTfFp6ycClw4LOpQPOyH7Yjtm0n4
C9e85AQE5WkQA43g4g1JtR8qncQLozo24xufSm3sALnjBenK3Vi5Ml/xiSNftY4UlD4VX/zmjqQF
Y4SzGRszveggTG0C8UAuhGdwZ7etRka7rcV+nJ+Kb2VhFusV3xqYk+y0WNtM8ukF3nzFOKByGJ4G
fR1yWZzFD3pYLBW+hkVkcSKCV3pf6JsiNrI71SvbezwuaoWeeRYj3Sg7GfyKnClQnTQs1D0DOn+b
hpTVJNlW97Sj83fkYeG+UX7a5leDk+iJvwkGA0yQcB19M4e5HRsmCScA8mHkENqJDrvziBa0Mqe6
pj1zXFv9RhyPnE3LWH7YeKrhICd2fB52w2/j1/gRohQnoe2r/mbVaLVu2TjhT0toABca7OEmxjBb
e4smm2uWeHOkwNgs+9ktdkVQMLt0R90eDxnTjAbBkRqgtpIGtwKOaNeHxFtEYqR99be4ZoqYBA28
ga26r1cU/Bheai865NfbOg3QYrVffeVB24rP9ZbIvxx60D45klR1MM2tGEzfw7d54KgUIqc4L/t4
f/tlnaNjt0egpX5Z6+SVmJq7eciuX6fZn28/0vI0a+QZkeLpzOn6BqKRaPNfhhlUtCksljJ4ljjQ
wXlNCQmJgxnJaCtmcbvIKvt5qrVoQ3fSiTVD3I5RLhFjfn9CErv9UHRCIELw8NAytqSW8uzj5vG6
x9bjbcYYMZBnWcug3Etba0rwOj2exiBbbcL5KY+61Vik8akVyWnTJsW9a3aSmHGmq1vVNcVG9gyZ
/VUp0RQUlY7dHsGgHZuOoaVH6GCc2AXO3wJCp4t65JRY8VbXTL6bhXhJUAvRR2eqrRZDtOzwBsGq
A9ZuywM4kF5DmoRS2k/klBmVYJBPNoteC34IAINIMcrS+JPDOPK6tLtKmR57dd+OLxIxDElxy/1a
psIuWky4Oxpbbh1CGCa47qWlj+2WIV6WWOXCJVSAfcBl5U2ErimXXXA8jTfmDUVzOSx8JZni1yTx
tRoMgJAaEv6wDj+XEjZ+raH1rW9cCksoAs81syNTiQFfkE7VTOgvCL1ludaOW7Xnul5lC4UUc9zG
d2NiCKtnEKFtxa1y1dVlwItebdIeGuBtppKpCulzBevfrAxkl4yjcb0dcBlLS94xf2SGPJbhKU/C
DyhH7aaTsYOWyGL1lPGvXTQ/z3zc8QBMjXKdke5kyE9dJaJGpa3uznKReXMCisKamVQQ0rGORusS
F4RnpJgw4sHctEa0C6vpXc9uMnIdUqPhwD+F6WfeN9iOLOlbrXKWZQP9+mFO00AME66/QpD2an5V
TRYrGCMsZzErwAVLhxosnJ6X6FQginon4KMV6BpPYnfFjE15GX9iGp5r7QcvW4OVO38d4pzrak2q
9dhYP/XN2EpIimwIdFRObnwHiGIehCFvlE2Bpe/yJmBQXHWTkti1GP8sIYm5DashE/5DPA7xijgz
n9TsS43ZfQUUGlyeQJRHpI90GKLxbb7/Y7LM6hRBO6GxBRVoTGzNYnkElfsqVi0iEImda4mQItYT
ZL5iBUumYqsnMQRDy7Zf3sZaeBtu8UHnGjpYCtVGAFMdnOI/7y1S7Uc0CRSrGKyR37XU0xIDTMKU
m8dcx4vZzOK5E9X325StekJ0e+eukhDBMDG5tkhyGWPiGiK+wR271b6V2riBpYKC48YUVSm7y60G
U35TAcUbo/XVTOTrhl+qztQ4GXpwKEyYq4IOAlweS71aufQOuahlCUoDCwm3k43zDnGAH1UsGeSY
FkpaJ0AI8zyQmiJaP8caTSXiDe5EFRLopYTFDII6uTZO1my8Cil6ksFomE+L16wav9KJK40JNX+2
qAcV3VpLuk0jI9Sz0kGz1fSCyBzDjcKQkouslmNcSC56Tq8rlNmrZ5nY9qTWbeuW6JtB4gJgROee
xKHAUIKBdWnaDUALBRG+Ue+3LeAgITmHsAA11BVUn8BFmF23lnMlg2tScV2UyRFSBuoWQqTc1m1N
RS+hg8gQ6SkzFKMmJAJGod8W9dXRtG4nUhEvUj3fy2Qz0LGWxEWpe7bGFuKhOF4KFeltIuusZMhG
tckrQsrXAYcsaSeLRrSqQPlEuuBD5j0p7FqOTvlGoghTWq1RW/hQ/VtaEs8W5vRiGMOLnVW/KoRM
sO5Pr0Zn0b5K4SiqsATTyDwPY7pbSCjGB535JtaJEpSPPZFa72kCacdpNsvHij6gIGLI1K0Efyxw
64zkcVvNJngG2MSl3Pqsc1auZVxcJrQeycBvpVhKY88T9jA1qw8VZYauC79jfJkKohFwoo9sgtTW
cUR6SEnppZNY3A54++SPeGIiW3VXUd+SnXOgr7GqjJoDoGu/iQG+1EXrim3NBP+2L2flLl2O9s5z
aWrroq5fRMs8TFUTDKNOp60Tx3XRNL8ruHaz+BlFBZfTWy/YODuwZhCyzfomv2aC32Z0fxst3ucl
lBt6CUx4WOLM10+dDCoCuJjYt3HtIJRndibIu66nKtII97WqOT4npDnaWZqcxOaO+9SggtS0fafy
nt9pvURNWvhkVHFhzapV2y7rTsfWnDbitmxAF6Zi/jwN3RXMfG3XBXEmkRyxWGZORGjGqRSEz2mA
IRkrx2i4IdvCvT1ZEb9G39pIv8kxB0YikCKet7HuqLgLbB0KzirM8MRgpaZxhisdtarhllZxKaeR
hyrKas04bPM4uojG5La4t7MW42s95uSEjiPV30EOWkYzWzezux5KOUgLTBls/WRAEgG45BtNuy2f
ROJuJQy9a4h8p8JkDpp31WWcchbRevcyQZsi4dQ49RynzqwywMtWoKht5pp9zrqJXmuk3nk3hha0
YQV4UXHDpFopihAkFYU+JbckJ5Fua6Ax28FMXgT+/leClQk1y95xnsRciQE0NVzIpBs2wZs1imt1
ELfYweDHKQUl5BQdc9aoiR9XLOzRD7LADBGtJ0JfrlMsVT0Jko6I690Pb8NwzLCcDSn2J32EtRDJ
5F8towRzAMrCndOD+pulIcmpamaRKASXyymrbL2IZJ2U5lpNCQ81BUmwUUEjwy4hAi+TO6LYAJgK
W3ORkU+K/P56uPhKzLoMoJHuhKnwNKtdsdYqErAaE1YlvmO/JmopwD7yM9YDZdwcC/p5EETNM3Uy
I+aUpUPb71s5Rr41xN4CP3g2u5e2MKlrds2aBLdVbiTUIBrtRAJtAoSzXyM4PmTsIicJjV2FKdKt
Ii42NK3yPHmp55YzptXe5KnSHDErrlkoXkh4nQNN12jUWW+GCLZPHiafAGbYChaRzEOkv6tYuJw2
FVxNInhaxd1gYy8ETJiPPtHT7/hI0ETr1ATMe81ak/PnRRC2cbW8EPRFxBUdKRVwF6dxoY5n81Yi
9jSl3ySRNHvSywPq+FCy1Kr2h7B7jtp1mRtfupyIbnvTcUvOP2kZxb6pkyUXsodKVfX6ifqaJDBj
S9RYduD8E+HKWW3Uv4y65sqmc0jEbVi4HTmtbuZLRVY7Munpzk2WLqHYRzsgBiz8UUeUYT8QNZW8
ZAUEOxo0iHxNVEE1rexsQAJxJ+IisZ7oaMwjdY2oM/ZIjVFgSNXeEAlE7S3wz23pdPOyBMltOA7K
PUiavnzcK8HS3NRNW4zq5rH1H3envMTGV7JwrbOvhM6QJym1thnN+J83j8fMZra8RIw+ojv8+nFT
D5wBDFiSV1TM2kJJvoo9Zp1Wv/2CN9mCgLMg0YkCBLY66jZaPFDhi7HaRhACSJRSbu40CKDgdGqa
OSu3qOo2QxSVa5Wqk3Y3YmZ1/q+bfq5OQoE3njgJfdOmc3OzZa00NvLdtfm4uQFv2nRXC+n7BvDI
v24S5AXwJet12hJZkt9vCpnEEq0md9jQxOdiNKmKKdrtSQxHGb6Qlu3yOlODR7f7/wN0/i8iQUXV
ZUQL/yUMcD+7z/8WznnpPuN/agP/9YZ/43NEi/hNpHcMW5ImK+o/8Dl3sg5ZvZZGfCfnxZ1z8299
IDQdSdZ1E94OIb4S8Zv/RdMxoOmIoiJqkoFMENnD/4s+UNbM/9AwAOVBIEg4qKgrqmyhVPzvGgaW
X0lczua81yWu53kWMZM07kEg/9jUadXfa0v3ZJDH5n++QM0DBYhM749tthQOK+GnJNbgIFplF9yo
Wxb6aL0OzLX9vlR30VwnwQ3uIyaDcdX05g4Fx4j3TDVhqC4/E1TdJ4zejYMIOkFOm6U+0wSdqTyA
LCSNBq0TeSYYLDpgCe03Y5xeY4EgbYklbx6OyapS0axl44TgpK9BdSK0JigYuVitEzTYU8RpH8bL
x19iFtatPD42cc+by8tjUy2WfNiaaCxcBtiWkLx7HOXjKRx4/94V//iYx1P/2EuPVz0eRJgZJPRS
g57ESEpDd3OvlGHLen9shv2Y+6oanx8pZ4+HHjd/os4e4Wb3d/zHY+rYwYR4PJir4b831Ydd+PHO
x1Pi/e1/7z4e+/vP3B5vfNz/nzb/z//63y/z2MLtpq0JDJsAkGLJE++0i8fWcL/72Pr7RHu38/29
+9gCggn98bH59y1/P+bxlsfdOM+RVzLxcf5XL0aCtIBwuv+j//jEP48+3q5Fd7z4YzOhAr7U8Z8v
+x/f6e+/9/is//inHnfj+0EhyOrg/n0vQG9qo4/7cWgSPFUNoV09nHK3x21yD+cZ1ZSj87GZ342G
OjFRedSUweOhPy+83Z/4+5I/n/F49Z8X3Z/+e/cfT2d/sgjuZs4/m49X/cfHPe7+759+/BP/+Jbg
AylP3a1cNlogmA93Q212/1Mer6wfGXnWSEWo6SQqhY/7+LT+9aLHyx93iYRLN+Pz462PB/5+Ek4o
mq2P+/n94x9bf995e4Qv/H2PSRYPs0J6hE2MLr/C3NxJOCRt7e9mDwRvU0jYph/PT5j9YFmiZhiF
iFWKlCkYGLASA0Ie3Ew9FZqmrf9yXG5JuzNmqutGJ8yrhcZn9YjNeMSt/dmU7hZGjb1JdMgdCfFn
8/Fo3BlbNY3i4HHvcfN44+N1f+/+4yMfDz6efrzw7/sej4VyRp8QVZJfR4vJcFyUX8Ncx+4SNtvl
PnURbzRydM1g5Zx3Hw9L+eNGaScGdbAP3FJFrDZS0VTQKMGRq/00bkZ4SBvVCPXVbRHdbK4Pi1qf
Sy2fMVnfI/YeNmkdhFpBROgj+uOvQf5x9+9jyN4qt5SpyT0QAkujEHtV1CkDe6O8qWmNs9uQ9BXk
TCWI4nHaYJ2dNrlOaCQG1HMCuxx6YdSKm3AIz5aundoEZVjVYJPtEoKjSVNk4n6/W9BAVTv+Cnno
UQlM2bJJZRIR7cSUKCoNae88IAXVnZyBsdgiGRi7bFIj5OxfNWX4VMxe8os2qrfJrael0tJgtiyc
x4WohP4kLS8hOH296sVVXS/txhLrdqMJ9OoeW63ZqCsD4QSk6Qp1QBNjQW1haN5TXB7ogra601f+
pvg8tpJBPCrgb/2/dIz4DpX4e/ex1cwCSy24DA/X/eMmi5s2MG7SGmDEvaGjiyLsCxJcqV3rjY6e
txo5BeYCVJ0ewegSxMEF1fgkW8P450BU7kfs38PvsfV4rCafk1aEijWY6rhQlnlg3o3e1QzfRXug
kP7ef2zBf2SxiQV8XplK7grGMG2yyrj/wgrV6BtMaC953I9NnppqOhegBwaKawYtlDbsYdKKsGyI
T8XGKi4UQf5sdgBk+1Zex8vihyMJD1FDtyiqRPqOcL7M+GaBdoGx97ip+zVKRy7IfWpuQJVTf1Uo
1FKSaOyyoxqKek7BEhf5cI3jyVM4kfH3I3HHBz+f2tSfX0QSUmkUv0wfZhygnjUp5aCNfs1Xwk8Z
w652azRoMgo+J4M2a2dPyRBU0Xtf8Fm47Fdz/+79UqpDTXhHu5Khj8beMMmOZ6A+QrWtRTFClhWJ
X8lyiMQnicKc+rsPPwGd89Fp4yiWg5UpB6/9OtIcEjwx/kQLTXv7lm/MaXtfvUY+YdMpfcfyPZ7X
xfKNHD7VcDfEm2T0NQQRuiMKcEptxO2DOfijetHVlaqtFWU7RG/GN1bdWbtoJBf0XiPBINyX+mtM
EjAleKwhsl3MWzXb3eJ9I9K+xoHmtp1HYYRq4YKqsCcPUQladicqxpYBh2pwjvmydnprjd5AgTH1
M1WtbVBWB0B6r5/SNM+ohx9jTAfEoSNK6Xez+XzLg7F/o11D/+Sp6n7rQ9BszK2RAcsmpJum4Cad
Heoyt3yN7tExzZXab8itjrJnfPi9iu70EA0b3Vy1BTnhK+VzjFDVlYHYbyhDyNmuaNdD7ZSEasP0
gULL/lXOifJKeat4mqHfyMxRA7G0ux8ZFst782oKm0lcocNHRsl87SjtqbcJ+YoMTxol+BZKK8jp
P7ymWyKIxmOUuNKl2xOwbXpR52ShX9KG79azviZfGeMy7Syt+abju+TbqNybOCgSGIq+vuxM+Std
mFKzvO1pPOxEi0qXW+qB2QTxsmmMp6zfpgmuAc4LhRo3nc3sp4ww8+2pUSxbnDjsb3qOYhSk/G06
cIIbUhL6uaRFcphO8YZqRqR46F/VISAPQfvhnFW13zERcxMIHRdXnvRTNqdbtiaAShHvO4z9RG4m
BViAAa5srGpzDXEYPbtSO/oAVcfpPkoI70iBUErc/JmCMTImtGPpPuk9YlFG1TFo8yH8mlxxVz1r
giepZwv4srhSY7ddF90qbNyp9Y1yS1g57MoGTiEr67ZxK0qtrU1+Mul73vQxXciqScHYeLl26uQ1
uH0kPzut8+fUnwL+zIh6GmTKvluPy1ZHiv+dfujAgQdikduArM5Rfh6LnaH74lkWXBXu3m2fGMfk
XZtsZQmoRUo6M3CnuFqUADgVyGq9YxnBQSTPy4RUBksUZ22ToqevnCiGZ+irNAFmaNjuOG5lfOG4
KCRQFRu2aYHMikMmeSfs0uarK4ifUe1UOvfmEeh2k64KC26Jo/+uaGZfzM7RPOVAJS6kLMe1ma5e
s4lRB6n+eAXbpxtBSrXk5lcFVRGnfL/bpRk4SWzRaW64fEpL9yh2rNxlnx84mI094UjbIriRGOgJ
FAsYN3sbiQJdaTtSnMlw+CYJ6o7SG7oLCyeFnsq2f9eU97pfGZgiVv0z+lrFy5oVX81Y7AqLaG4e
mirgO2G+MYudDHFQsWFDXao30jRUwOfWNt+KPTYHv5RfwI12iCQYiqVxN4w7XfTjrz45LJbb92uB
2HMiYVDNzUAEkwNNtUbGR+IkFzw7e9JTj+pZ8LrlOU58bExy/aEoR/r8fYl+8sYcDu6xi95DyffS
tBPUfXOnItpFdSEGGhWgIWyt/ISgYMqc4pQgFlBXlHSayp7zVfdkvSGetnBTGdtcXU0rlDQvCIAw
rkenhcxSe0Gh/Wa1jjkH5K0gUqSYhpJtEVxUXQo5ajhtkFVZqxYkPCVedEKxS5dGYBbM2berhLMm
OP1yVhfYWie69Vn7aYk7Wnq0/XH9AqCuaI8Ctk+BvTjzAh7l5dzH53nZmJjZSVRP0k2fewbJ3Ojx
059xvg6wWVlP0lR+K2igoAuXo+NA0x3B9CD6ygBWKsjNZ5Rqeb3KQjz9q4GRJdkQFZ/Un2O1kwQ0
rdjkvIxLIYgQxBgTZByyEO7CSkR1C9soY36bn3zLY/yeqFs+PduyoImRswx2ptPbp/AajM/IISXZ
XTAhUffuUQ4GuavU9Bft7kuiORKgNMHWdqY/h7xuIzuCnfqGw6n+C31n9UZzR3/KvGatnpTMX3wg
09v5SW885SNcdSliZMfwONIMLxsd8Tc9zvQ1OqeJI74YhzH1+ObIDKmGvk2WG4YrC1zHRUXyWq3w
he2/mzdaHtohRd4ETAYWIux3jljukHXkoA55RjLghKvCYZ/aSLLs2Neef9nfldf/an3dXcf0556U
w20lP9G3QySTXdTxfsbc3tI3lJG0Spo37ZnAFPRMKHcnNI1nuln8n6QVXjqWfjus9c6lg0Z8x1No
eIN8yRPfTIOudVCDYslDlQJNnD44U6gS4pQfjd4a3wO5OBjJyo82qI6Jh+ZEFMEzPbNcwqgZkhDa
+HjqNqpLPZZfAui8Cqj8sGwU464k/rLs2gFuInu97Etva0Q2CEUiR9nNHlFfiMsOwi/xlczLIbHb
T+RsHjmsJ21VnMRLhJiR4j7STtRQYXpAZlpeyoBGfREkJ/OK3onnpDe64jVRXl8G39pDtYSKCo5F
iZnOQQ7KLY8lNkD2U5vZGnpOdvsbimWOMx4QL9JZjpzhRX4FQuLe/OFJQ11tD0/ZFhGWy8Hu41hR
2WloOQEgHIYnKvrBB72NZbfs6oOCFteJVoBYdlbs7Tm9i4WTjbvgTBtouVwzbH9hgjDfXngFAksk
LcsOHP2VlurAHw7LZxNuPtrPaVccII8CtwuYfezkzW0Xw5ny6VU6mSN4GG1sUgrsdB869Lndmwsm
wbd82UmfurVuOsilDtVZeE+eJ7f/TM+WnZ4NW/ypXwHgrTW7guJod9foTYcZ7Fpn3LK6wRDgclvQ
C3fJefjq3hjJOHTYwwCq6fQwQaRDGd3H8PFpeW52oD6qdXYQVppr7LQz2F8XeWlgPd0c1PhXbK8C
8cp7vXGWa+/IDpYwhxFKdDREaldBWZUkNrBFoo0TRAGTknW+5XB4Tc/dbvzJDqQe7erPnFkPla93
8ee9OCTPqBx/iKf4XaxE9gRjjLbVtv2e/v5CXsHL7aVHIu0gARMvyUmnucPYYiMf5fYsft9cXihO
znyR0DzbZ+ur/+jQ6XjZtj4VK/NTvTTX+cBAyACpfjbX9JfqjAf0tNNLts228gX47FN9Ui+ZJzrs
1EDec+vgweMf+CLsjNHHbx2Urqi2d8aKzscmfr8fdCvhDakAwxtMHka4+gMOP0I4+Dz3b1KcpNXt
yCVxU39zrJYXIpDWyzb128uyjRhjurcy88o9V6fs+3Hcd2/pMUbhxNWFs8idtgW/FxbTzu70jUIv
iMgdlP/06VmTfneL2yFlsDmZkt5F8k5YAU4seui8rWA3CTZa8Olr+UpfhBDPDg1DEip99Coq3SZk
Z/gKLsKXuGdc1h3Nn9Zo0Dlbnuj2rKb1xA8yH6bfzRVVWWsrPsf77TwyJf8F6J8Q8FfhuPiSH61K
rkiptGpRWb+OynsWIOdaJ+vJ41o81P7iKRthr+y7MvGM5+IbhRSmjdj6ndEtQm4uc8nEpPhm0qAl
keaEiTAwjsuun0/ZvtkypdCmjHNFvJaOhVY9fPpOTiO7enLuErPFJXEpQqKYnJa36TEAPkaJu26P
CxHC/kv5jUCQQQWvxBcaOf5Dn1gyfnAZ/Br3OgPBa7emAbPGY2N+dsd6Y30VuScIzviMWM78ZKu5
QvjZDUd9un/rZRfRdX8e0AtDSsMA92K8iZfmiPAyQ/V9us8PPqSv+oOvCKUu0dz6e5h3yxsXxOEL
3Rtfj8xfBmMGNqYI4x6Dkjt75DzR69/M3tewYobHWvMZG4gb2RFjRexEXnNkLOUy+bEU+3EO2kt+
ZMjLj+Oe/ZqtRKf2BJRmCFDlDbpkmymQI32I6xx65c7yzDUnPj4dstI91IwrnLiuHlhHMQCWsiJ5
UjtHb41fufMG5UHMMPYarb5it/K0AHdKuJpO+m6wSy54uAI5UmtPYpBEPeSzGnurueJ8Gb+XKxgi
7bf0P9g7rx65lfZa/xXD99xgMdOwz8V0YofJSaMbQiONmHOoIn+9H1Lf9mzr7A/H594Q0OjA5nS3
SFbV+671rDcbhV6+Tff+Tflan51jf47xEz8At5Hubkh3DGnGHdNB6jActM8qMLk8t0e5abfaWTwi
7zswQ2XPhztvaz8wp5Af0KKbr3ifz9VhDoYPDFBzUATohzYiSPfpY3KPhuNc7uUDtsaNeDU4BHBC
aFvjeeTMvOecDV8WtRmi5Q8Txlyy01+mb9O3+q59yh6Km/5SchV0v/u38ZP7iI0VieAxPDmH4sa7
B0q7Td/e0632oM4jp7MZLP8cdRVLBIQb58X4lt9p9i6FOp4HTUeG9kb7ouPJRZbLFAotzNUXL75m
pNFfuvACMIl58YnO3i45oAyoj6wX7tO9IKJzOWqNZ19ckSOGxkce1VN0so7+TMjX3sCU4n6ATdp4
0X3mTPwvziQCPfVPvr+NTiRF4d8rn6oH/5UP8R4dmOCnKeLjtdo6MrEiDsFkbcT6aK24/ZZL/es5
+tXmAjhcS00rRnS9J5YS1XpvvZk8Mewrmd6zCqGMu5I015u1EvX5cL0XTZKwPWlam7UKtX4eT89B
bftLvqZ4zOSsjnFEpE0o66NZS/h9wG0FHeFyTM6d9nWkmCNmKDD5uGtGIwkmHR+Qx1ktobmR2BAg
MqoCXY9uDWryB7CHLICXG5Yujo5VdiVptkspb72HGLENZlNuDRCddFSXqr7Il77CCtFd72a9njAK
SC6XSzZ5GSMsSkiIShEPe21BdJZJhaQsH6q5wZS1gjDnlH7SZDZ3LcrDfQKK7ySWp5SMx1Mcw6js
p+xd9A7VF8RsacyMGsMvDSqllkk5qUFZfg2Ji2nQwv6kqkVHQMclurFhGaO3qJODmuEEmCYX3Ea7
pUYbtAgouXDymcwI7ZBdvaoRR9iQTQXek6WX4i7tkfXuoNBAVwmWxWIt6a413rWuu94DL0yzTjbN
uQij4vCJDv07nGitEYjYxtE+KicA6cMCEO2BDJ3G5WZ9uN7oS1T9KFmBrXXQ9abWtMbYrXedMLzv
h2Lcr3XZX7VaA5YY67WEW9i6WpAsAGR9gSerFZ78X/eIi6f2uTy33vz2cFq2W9+WrQzmAhozSb4U
uruPTO8+dOVt6K1yAVgAzprOONPDdBY9BkS/vUGFw/daOZWTr7enRmBnSaFCF+FRDvAdjAFcdGNR
Fa+XrpRaYNLrvQy+9LyAptNZQaZzUOGHC826aAZ3PAtzIL8Gn8W4QDxnowZBTVUdN57z4hrecPz1
aH3B11HQJOTXomxaNlmfXN/36/F6d8SZUrr12Zypudpc8I2WIjJxH9SPO3sh/f66vz693pT0Kk/5
cvP58PPVpiMorRlzzGZ/brG++GsvJjrUBar850uOLO+9Aalw1aBxG/VEbMZJt68Tny4oarwpo8ow
XoULiLxfIPbhgqLXLDDlCBbeqgVcjhry+Pnaei9aoPbeypVf32A6DST09aX1pllJ6RZyxauqBhi8
brS+ieo18jmxthGXv6dWev2vXX0+++vx+ob1retO05WVv9793N+vLdcnP9/++Z5fu/99c7Vg5tt2
fPztLesflAugXi6o+s/dfG73+yf7y+O//WSff7pZgPoGZP1fb1l3+ZdP/5dv9+vu+s7w8zf+y1/6
dXfd4NcX9JcgAFL2sKst/3/rJ/mnv8n6l91uSRtYt/7LX/78nr99mXXD/+sTfP6J+evcW8+06d66
pTtYLhf/eYkmX29+e+63h3+3CT0A6lq/7UasTavPzdd7n9usu60ahxXY5zafL//dc7//mXUXv+32
1zauCU2Bftt+WL4fAZUwUqMUu2HTpQB/6WsCuuRmefW3h+7a4QT3/I9XvLWLum7+6+66fUWtCZrm
cPi7XaxbrDefu/n1Vz4/zT99328f7J/uZt3u8y+t+/t8Ti1dsP/VHv3PAGVC/D8BZaePtvuY/qpA
Msz1bX/Sycw/fOC3CFws07R90/0LocyGUMbzHggGzhNe+FN/JP4wl5Qtz1iYKu6qWvozzcv7gyxO
l0Qv39Atof9/pnkZLgKo/0aI8ZFHoYERvufxIvLO/64/Mpq2LIhFbYNOwW+OJ+167js0fT6Ll7Rt
5aYjEeaqbM1+1xSYEVsnpLNRFOgCAQdlYfMU+f3DEDX6Nu1TGledrDeJZJ2dtTQR1JLmkOYVq3jY
m1TAna9WocIzSYI3baXsvZhm8xTazlHoXXZsfAfz95dUFi3d4Gq6qgqSmCtIkKTWjQUlf7/YmgYl
QD8xp8fmWyjS99arUoBFBipPzMYliqQLhOsXo6IeJjW/Oecd6F9k9TVqSU3bx1LDkZfXd17Z9zfe
mD95NR4se+wOeF+6Y5Tj3NX1F8hy2i7O/GQTq+kn1EaYQZipWSsazDipF1in3qKaQWpYd4hUcQsj
MHwaSuu7JtOvjelXh0r3qJWQNFg3fXXsc6rXGtGNoKZPbob0VDeSdHPdFoy/hplep62WbDuduFqv
W+KZFcyWqYqgcFnlUzoLd99YWbGzmaKGVjNv/SgtDm0kn6ehLYJSHryQeENDsufawfEVFfhdpwQW
cEWE96hFX6KaxSG646fWwZ8cu09VQ2MDNsalQHZ6ogytlTHJEHW7LwYLy3giWPlWlJZT5ACI4pDc
SKhp5WBvUmHwqIUNQ1oIfEZ85CU/4rYdsaWS+DSiBza+WglFaZ20z2FKg15a3GnwGnR9P2w8NMRV
KonPVcXerdl5Hmbn3HTeeh+Ks2luKriQDxUJqldaMZpUrMd+t0RNYcECMrK8QzquRjIl+a9eCujK
T3muUMSAQni56/sp0A1+jhYY5qZToG1GK9rO7YuuKf5TEMb2fE6SJLyt8q1gHuaXMmaOaJN67KVY
SufJbR97OyERK7wWs+tcvIzanBQVcFxDbicbaY4pMAtl8MyNTO00uDyHaeTnHYtnw1UPfts6pNfX
rNmz0+T5SxSD6HcEsvHTctAlwrywsEt2UICzuQFqbZ+qeH4xFIdai7aPY1jtjdwINyHgmpkm+5rQ
NDdHMwZwoHwPZUUx7zGAgBihvejiWzMqkoxdii2ONLXbKcm+lPNtBU/vnJNatXH7/Ma0ZwVSBqOS
Qq+f+bQcG5lwzI/y3XG+1KkYHwft1RZA7/hPnU/WgFCnIaqTxF7vgsEi32Vz/GVAZn0yJe3pdoqA
KplVuisMug6pUb00brZ3Ces8qERSPkFaSEGytI+VaB9J4OgvHvQiMBveXuBHIEEenkgrxoNT9PdV
OxiH0CB5R1l0zdwCXG6e011HebFFs1gfwla7IryKnm6WHaqwMg8+jmdZc/AUO2sc1UYzxBy0RX3R
QpBpIya/3FTYXouW4As4YHXlByY8G7hWX0Vv37cmF5KkzR+RTEcXPoq7ie4wNaKB8crukZzAK3dq
qRG5Y74LB9pcHv+lWEKGD6dCbZ16WGekzWa9Ie19pjlgHOkpzvhK8mjJrlMUBsN8qeuQCgrvB1+4
GME6WvW9ciEHqiUSYCzy92TES1FM6Y8qAmJmRc1T1oXMBm18dKQgko3bSsqScz5s3S7D6wWbGBU8
+GkxBNbPyIMJE0r+nz1/DibQs7OLOxnabn6Z+oV958ZYb9zxMc8pbOdmPe/G1jK3YIxfNAes/uwJ
YgTLnZQai73sOZqhQQltPJoFbYi4YzFREizeVB9eVQZ1SMSCoWPnjZN3TRXlFaD7AGekcXQ6mhtG
lb23nbZLZLSXY2JudbJVOKDFuLFrTqDWyG6rvgFUENPHGxWcXXvw9sQrnwkRLqh9sRHZ21T8yzKI
5gLpfpP7h8wWW+wvGJRkau3SYImw+GqYeBuIo6RtP1HTBIv15C3AK2lOIH44FMpqpx3LEK9Vk1je
ApsfrjPhExVHtVLKEERLVYf7oUTPVSUy3eQVqguZRB+pVgfDsFxUkx9RPF7jhqJitUh9WM/tOm+i
D6cVWCwWVnEHLbsfLYTqEVVvS6MfW1bRTabDH3JK2947ifczcTH0OJWBQqB03rpady6N6AyiskEw
KDPUb0BkHUyL/MW2MLMrkrrFJUzmeDOYY74vjL65M6hrdWWuBVFb34PAqm/dUUsuZR4R7VeY9M9I
1/Bn9x5S8HiUvHjxIpbTos3uSfyDk8SoolVaA5VKC+/HfrrxzRSWg5tkezKGfsC9PkWaEV5PfawO
zWD8nI3UvoSo9valgTbCSJruuunQ/M0Zl6ae07M0LKwVZN/sGm84d5V60yN/2mczeoREBgXc3o3C
pF2MZbaxlnFrwAvup92NhX8L1yXbTQ1pdMjxNdpYceXcxOiMgGLolITjd0b7EQEGm6lifFTtt1HH
PT5mmMTQPIHI0JtsPxA/tHGr5MGf+wWucz1MUXtgasYXTuLnrmnjfdGDjIp0yMjryTgDhBzr3ti2
MtypCqmG7UW7OrPmwBopNKVgWR0l3nIj8g9O7t+4ISZpv30xOs3dSJ9W7RShxG651OjslqN4MYqr
m6HU50A44XfPsvQr6GqYHqUHp1R2S3PcDXx+T1rcKSKYMXnoNW/rmMOjq9yD5eQG0toE2aBvf5sN
j5wVzOFlb+KtJPmbhr5SO8+CUtJnI4rKRsOSQ0L7zuvETwZmS4jpJh0mDSjccFPQgpigluNSg3Ih
ivbNNBFwuFxts7C+dCKb9tYamTGJd5LuX8FOG4iUiDhnKDPjsgdlTUerZoJky8bdKkZzVyzOLd04
kOMXnkSMbEP2sIomH0lRAighfesSvaFRDRejp83uW90N6L54L31ULBY/LhqehZ1a4QHMa+u11rBg
SI0slMRDHqq823bu2+tK2PspNk56HG86LnLMTSgQc2EgrtoYdnl9pCPuWNDpYgzojIXJJnWwtNWU
RC7a5PAfOixZrSRb7gAoyiODIgTIKqlu247Y1nye/AfsS9+92Xp06nC8A96/b7vUeyjKx6oHKITX
p4NfkMizxJPH2v5SMTYXjI0P4P/4ibLeh6mRm4eo3xOwTs8ycZO72moGJFQzV9Ro41ltvTUc4Bmt
Z/oXbGc/0rCcH7PqMimiSgZ1SrtofFpvZJ0+A25Pb6TbjU+WgjzKgEuDJ2ryHVaHeR/NIUzaFvRm
AjTedthTT8TZvaYx0FeQ4CDXCa6BSK/rpjSPYd3bkGp1Bm07fGJIrG6sEOFINMbNDp+s+6RHhnvM
LJcw7TQDBzD37tGEs3/dN/OboxCyCZwExBtI8cBcGa1qYT/p9gRKJcv2eik6AF/LUz4yhlLqCAuw
Tdlxbz1lESdH11Tw3aGFbzvZGIcJ6+fOzOmTD3GvnoXG6SvycKHc8RViZX23J2qCZLxuHaPX+Bbf
u9q3qUIb5XWp19ACaycBjmScWvsqhQkHJOiUzMjxHAVFRuqkfkeQHMeGuoUO6a2aSfqjI3RpvNh7
EGKWV5YzPuc5Bu7KbKeNWYs9nIL7yc1u3QGLmTZrJ3SeKZlBIgo625k2s+yfIFGTqwrl0VGJu2mz
hXc+7uQQojQa6hBeV/KSR1MLrAYZSqE1ccAQl+xhLdKarcSr1MFLxLI5YPbHFztU+NdDmmrm4tYb
jaA3Du0MljRCOpkOOJf9c1k0B8WodRR++Uy3WR0ypFhRHQf2QPvF4RcSTBeCErvyDQuO+xKvXCFc
Bj1/1LcDgx1e3SvdAsqR1oO7jxPPIucJjVo/uk+FAkcgkxbBTV81B7uI9m3iTycg+e85FwoYaT34
WrOrQMFY54HzhqAazKPlXO/ReFgev4iwUdXM6ZdkQCjXVgMttroHVZHo2pWiVz8pNI2pnBAhqPFH
+rUDEX/PXAR3AAezl7UX23xybL87u+AZtv0yQxm1+tIa7lNZ+M1tM5cHO7bfmZzDeZxprztqOGW+
fO+y2rzncnNuiVfdZLRQNuRtwE0TUXthNaWEozPvMUzUOQYIWzBivpv9LGLoh0TvYV9vskc9NQ6G
PR095iZXno9XkDCLD9vh3NBZTRadMrZdUweehle5kPcq0YtAGZy6NM6S2CR290tEEosZJd1hXDKV
+g7iUDTN25ZZ3NYu00dgf1+IbAMFm2XObiwQg3kI1sIxui5n9BPhmD9CvL8Q9/DVc1isJKp7HEsU
fN3U/4gYd2fpepueeKHN6EK3a1igZjXWuFnV8AvjOAuS0f061XCAkMUOR+yP8862oCFr/bD180KS
LZQ5sMVYRei5p18MJhJ8uwjRhZEOl2Qet5HU3GPn7fMoMh/Iq1mGQaBZ0mMuGyU/66jaG908Hpok
rK8aTPB1/MN1pX3oc+hguWeoIHXIcyAep4NMx9AdZnQBi56wgI3KWaZZIDDx5bk7uWZ8DOFzFgE4
HbP2qGbkOUkm/XOr0o0/xNToGSSextk7hEBXtwsGNwhRTJLrg5g8qi+OKHpSHqw3D/GSk8TGjYXL
PMiq6HbKcwjMXX+NpxJ4oDO5W8syoAD5Lhzk2bkF0plwoFTfmB58z1xgS0C6Y98JXFXNAayRs+52
T1EGcYApXAslcOHVZEO/IVuNU97SXuzS1g6Sk4uuL5eLxEDFVBbQcK0WCWfaCCBpgotkB7xDi0Ac
luS9HUQGrNMRMaJkF8PmbBjX3ZxkF7t9x/3Vn614uDYb75Sk6KRLw4lvSmOQO2aHzdFPuD4MhFsc
BzmoLaUlSXYwU2qv0YLKYJaX9UQ+NNcx49GRIzLkCBXXoeYCEhHOcRAhlFchIdBqwP2iwX8WFhHT
TLA+yrR+nzWVEdbMcWJwxpJczCyMrDcDPQNtnsLXn+zmO6p8tKvzUAYY4nEcI6zSaj4cVqhD1Tl4
40nFdFjIWDOogGiGaV0K/6R8mHi2NI19FjOURwOzRixp5rm0urvIGMSmoW5dJdBmELUQF1/tnWhr
eA/T0DmBpbvVLm+RWNYxrWU9zq6GKgQDTqgcwCDm2XPUntS4qxvIJlN3Jo053DALEzoWxSim37NN
RtkDp2KBl6NKnn0QLWWKnrfqxDVeUnF/Q24KwAgSu5T/c5z4CrhU7xvTWeJWkSN1nNxhNFCiktSp
FCS1rvLNXS8LNNe69VgQTrdxLabksx6LjaFQNyAlG3qFOYAKWkuUaKvPH5YBojBxkq8hE/BSKxfJ
8/RtJCJjY5sM7PdpFUIyzWD9lRFQ9JzFhN2hB0F3/50sG/rWA+I9p+42evxukcxBYDEN/UFjiubB
WtmZHXrOnqkhS79dVUTFfhxuF+Bw31ZnJ1fIfZkKbVML8Xkh7LtZAaFKYWxs4iZ9STrWMgNTAySx
GTC0DNFG5X4Fh9O+ZbelpQM2qyAsEQzT72fte9xTluqir8JkBz7zfLpi1VZIGFW+Od+5hGJvR9r9
cFi5QhsOi4MonRGUYdrGUlLuFv9wqWxrz4oSJdPMpMkknUcqTdtFefpOk9nfGDqlmKlKz6XTk4c2
YHSmvkYZrQ6fJnteAh2L13UVlzYwCDXzJmQwO8zRBE8O3KbF77wuJbwuZK/MGOPmuW+JUlKVi9Y8
Uqd4vpcGZRutGrRNhxhlkslV0SFnj9IG6KRbtQerJ5FsmffX6cxR1IRnlmf2Puw5fRtmhUsNTceY
c1VQqincsg4qQqngQcVy1zVLs7xwxmPXW++pNrK8l/rJilkjl0aFM6c4uvmjJuwv7QRPjIRSRN8N
aFXH2EZLqXIaW1QsOvDKmfhavDTaNpMQJaK8EUGEr2jyXAIW0+IunMiUyeMFJ9cVKG7q8DZn4XQ9
VhPhk2H0XZLRdQq7/NEaphyie3rfO/KCtd+4tB38qZ6F944qCZJ/RdGFqMLpoTCT14FOJTXy6Sbv
6nOXKO9cOSD/pqrBfiqGUxjW+SYuoD9atXpMZm8nOUa61C9xpqJg84R9/t8Oxv+kg0G6iaCg/8/d
04/V0Mf/svnWVnlSfvtrF+Mfb/2zi+H9AWpGdx3HIXne+UvMimf+YWKEdizTXVoIOKL/q41h2n8Y
+KRJUSECxTLY6tNGjcPa8nTbtW3nH77s//Pv39W/RR/VP9Dv3W+P/6UcirsqKfvuP/6V2o3/exsD
r72NzoCdOqYw9d/aGENiZGWbJhX06j46iHB0L0kzPBWWAdRLERQ0dg9j1zSblurbNraI8Uyn8zjD
Yxls3MG3buFT0fXC4sZt7kNXC6mVwMuvNHEyq0htqUmF0CVvprZug1H3v6cpCwRthlzkLGVlk1i1
qyShHSAdRWwZdaQ8ffQzfae3pfnMWOFtC2WCcyPoaauYqdpTZkJBjRa2uUdVsvWiPatB5J9inHe6
C5HMLsHZG1Xu72vl790yssEOgntCP5cZQuwEH/Sq7eNq57c1SNMwwaikFj8UqDmzpTTBjGKXTZbP
5SdibSSdm84aQQzV+SNLdUKbR9MJmmwOEm2stlT7mdYw3zQb6R2LZLIPRqye/diD0Zqn7UWzD4OC
Y1srw4FAIjtErErRUGCNm6b+XssT8rz6FKonx8sJWcOPNuOcLlkwb8fKEIcuG2x6IOAShQMpzUq6
Lyy6L9g84xeoQUGaJvBtEtyJfuMfCQVwz0PlilMuTYqHAOO9rimZPR/dRNhPrLdgASbNsTSQXJdF
XFwiFQZDaETkR9OuCXdFpaZv80iwiontyvbPpgYkNQ3lg6mnZTDnFpZ2JrzXLoSV0U1IZisewj6x
N5nWWbdysopj52Niy+IQx1OEOc8etDP6sfwUZ31yk44+6GC/fibXs9+bw8R0Cff9Ja/pX8WESwxj
eAk73H0SQSmYNbmHq9Hezyz5ynpuLnrrvjDC9FAkEOlPoe4+yAX/PAJFCZthOjqVI5nwjilX2ybe
OD067yQkR21gamOE5tFoowdrSsx9k6dM9WqIcsUCpHDCM5KPZKMMaJNT7MznKZupKC5lbtfMHvhB
txpTWloR8qnWfBJRfqH+Y4wLI5EnM5AvEJiV3GhZZGKQ+CH4uleG67h3VkZFozLf6kLU31gmp5c8
HCk1jNjMLB18XmuMzmuc2IFMJzsoawwclZvfuk4+4XqoowUoNVLCna4LYj7vKGk4kV6fY1U8eKWx
S4b+kYoTvg062l4cxedaoMjsQnPRq9kBShn3Pqy7oDageomS4G2raS+JUhgDesvEvSiOad4Mux48
xEZ1fYsza41Ame+pOmTB7GfNef6Rsv4nORXmCJPzR0f12HeS6R4e+4+CFTIGLB1Px4A5g1EP/1yD
6DAtHJhHiQnqkhmAZxkK72cpA42W7dkIz0L76k7+EyzK5jYLt0Xa2Af+o2LJxGOid6L5xNmSuAwJ
augwU7bZs17gQyGz6jJBM1mxAR4iJ2Wo/Jbx+MZ1HcZRhe3NhBiXRLq+s1IDjZjn73ytGw9+XGNB
rNAGqXo4YL+NdyxNWxYzauMTPucTrvjUGi9lS1PB81DN6yK5iSKCJlMfbbrQ3Dv0I09cgtw7KQdi
dk3S18uwQ0hdVDunmJyLznS4IEgdjO/A/Ei3nENKCxlOdwXM0mlugAe6l6r3Q/wvFFOnhMLw0A/a
teUND0XdyFOaOPHWIzJgI6PB3GkpqKWJIiK/Dx0YFxcY/BRMgfHwo3OyfYRe8kCKbxZAT4IsZrUf
LvMRghsyse11Ld7J1CvuttOYeWfZas95Ghr7hOLbpqgr1KqOoIA/0U6NI+1ujtOJNXE8Elzp/bT8
8KU1WWnVIJugMDkAN18nNHk3kwf7NW3CkM+tbvlpN3EyFQ9N+UEw3fDcDuKqIh8ppRIb6BZoULBm
V6zcNgoedx+l47ElFIsCNutGaetqO46E+EgGgdjD9uVOHyHAu0PXLEnXAi9y3zWvKZZ4KlMtljK2
8cvyS5vhsWbCBnLUUs+lqxMrrXoXRVp4QQtJzoNefp+95jRUoicER34vBGVnAwPk0KakQE8x7p2c
+f4y6yxygld1lsKDCWIvwR4UCrwMfTTt6R5wUsb6S03ZcVOZ2XiVzCD2I0LP93z0QPnxsfEy92JZ
mrrzRKxdyfmoWkc/DS4oH6zr/c5s7XanSOjlMq+szWwV067TXq0kep46lezs2jePE3auepLvtirU
xjE9dfAdmE3m3LwZ0fzuxXl437ZHR1lQpsh3mjL7HnxLchclQmz9nvaO5aQ2DHG+RGcl922ccImb
ODVbsthhaGm7MqPeEipymUvX34ssqjetKQjeyvxTLnrIrJbfkSCMhkHXr73Rnm97Ny3B0pdYbksW
FLMdbSXxfyzkdxpXuqWVD7e7gXXc2eVNYVkN5RbEeVGZFruCbvrJBcvFkJ3acNKmHm9asyMofQr8
zMo2s9m+mr0TB0afCAhhUJpTWX6b8BWp3k+P80wDr2exvDVsxVHCAZY3BhdYgryPVX3nQMd8VoUW
FCjI5ziag262fkyuG1/DXwM8aGKvEP3Piejjp7IL9Kr4IlxZPxTYjqtm/o66lmpQzzFDuineGru7
BeCfk0WWLjJqTTuJoX3znAyabB7JrV/LcRvasPLcDu+b787FozD6YxZiGE64fgMRDY27kC9gMmW/
90lBS0st+TJlx1R1YeAZNFINVxClUSoWiU7Uv2aj9egl6r4rRfxlNKBa2Y1BKupgP3mh9sxlCVpH
3L+6IvoRW0SlOZBeb9yE1azPDGYT9ZUeAG6ptlk/sDBJZLX18pZVu841TyeDFN5/F35RzvTVmFB3
iASym59enMiw6A1FHnppGZ57R9x4TaKf45gOauf07jc79r6Edfgt1mdisKzCegJJwNo/yt1L3M7W
0+i2r6MFG7wX0UjTt4kebAeWexvHRTBPrKP7RLNoqqrsNNjqwSrG8doc23JrzHQMnSigOh9/NFoj
r2ynTR8p7g6H0RMCMppp30JWExsbCB1tJCMOTMQJdSYt/MYpl8b8Io3pI6Yu58ZufVyoYVe2Dlu8
qaODjLGGZIkID+0kSvBVM2f+0F+c8iEroGM3cQ1/0G+f/J6DGJXS+F3hiaid5iHxWEc3od4d6ync
UaZ75KfSN1OX1MehN4c9aDiSNYDMnr0m/ZZELtE8NPP4T7GBG4tma6sEH2J6t8yzRlQIRh46Bzcm
HMQvWD973t5po+zoNrhuBt1+GOruzpBHCgTeV4/6DvPd2X+cXWJb42rGF8x0lWs18tOcNbuVhB8G
g//G6vFm1yUAaW05cLKWfGcKedqV5lIuJTzoZ9qBKKex4ARFqd95LI/n7tWSNqmug/8WGnXyRYcK
g7K2ZoBLLXyiAJFMQHhOVL0o0uZhw9cGBn472XVFiqPInuO38K40idRzpfqIanLnrXh+o2/2SGLx
ewe46KE0yf6yhmuuR1xBQDEccqu5ONJLbgWHJeFLsj848ostBaY9m1kpvpx6V82i/Qh7/h8ReTq3
3mid57gAO6D9NMMhPjdw97apTi+HFEliBjqn2yHSt/aThikth7RBNyZM7sBaFhE5ux7ZzszjYuw9
tX5bhVqMASD7UQNOpLciJkzv6rXBjNzU2kSw8ey/ZSMR5gSjH1PX1QObvoJKrJfQ80iR0+H8Fb2i
wuNhkhiw9JtJRujSWP0w6TBmjkFuTUdlQa+x9RpG8rKaE1h6YIevqMLay3vWN0qrHU6xVcirqmBb
ZuiPtYQSPVc0jFhjpfl87vT4pdQrEthH9cOzcbEjHqGg2lBNoT/6ggdBp3FgjqchiuSvG67PGEMh
u/VYzKt8Tk9xQkeHI85ISeIW41KJbq8pd0e7sAa4ueJW1puVuUK9701US/ZUArke5hcMax/RExDq
0QFgnEWOv8lHA1tqRFuonAia092eikkbu80plGm5zWqaoU2dviJko9PcNzda5yYHQRLZJsZ0TtUX
OZHshnPkDpTvYgvcgt04W1OHm294ObEIzC13ZiGXabPz3jcKq/+QunjJIYuDvnpq6Plt6WCyppux
ChjItYvJHXFCxPeNjavejgbvyPRkbtwH0Ldgv9+dbMwu/Y949CPWD+ltYaPYAo/rE4LUnSkBRsdQ
sy3MmSdi2/VD1jv+Maqt+FpohBWUWRrMtpfeEoVU4rIgFrFIiaP0XP+aTOCXKl68cpmVPGQSri7l
n3HwmSDHWfogCvdQ282Hr8f6o5aGtIDhLe3yEhN7FqbTllYC3kgNa8Vc6nsK/ERvYGeqUIcdfPtq
WNiUXdrFJ2g71L/M/nFO4d1qkfcG0TSYSFcJgO18GXL3zUqdQ18L0AXxe2z75SYrrFetvY4tha8d
41/YUDsz4CXzU863Qz+99Zm/p/FypcsclUCjEZ9Fr9pbrmwxqjIfeQQLk3NWpvhybvIErkBRnRuK
9JatTwfJqriNx5E0EF8GgwagdPLCU8iYBSuafNWBNSAcgtQBgIzkEPPFPlL6reUAFQxxxC1ARXNo
vo3pPJCeYT9oHQkMvl7rOzsssnMSv2TS++Yo845z964cstfQrJ2TD3pDKP3Gog2wZWK/7qialQia
OgsaiAVWR+fPrE2sEvQSbXd+NaLCOIcV53HceiwLxz7cSBihG3s5/IaskKyCKB/Efn4Ofd8Avk+4
T1FMh6kwg/w/2TuP7ca1LNv+So1sP+SAOXCN6tAbiaRshNTBiAgp4D0O3Ne/CehmUlfpqvrVQQA0
CAoEgXP2XmuuCaBYdW6yjWPl3NIvb8wMO9WQEuaSUj70df6mmi4r3h+9XYUuKVXqIB+48NyF0mCM
kzKITD09XLUV05E1KjFv0aVn4K3V0cc+PZyLPtL2RW0oRAz4/rEyfW+vNG/wpXC1uRO8TkqFSWB1
cvrB2YSx3a+GlESa+e9P0Tox60ELIR3zQK/CPEQM3g4u0p+tyf6Kgi6k8E3wIpoyhxGCbpDdgxjT
l8RqzrpEUCE7uhm5MhnrK+dRK3PUlK5NECtQSWQm/i9GQxXjeh+IcWBuVd186nrPWLmtco+iJ9Lk
PQnF8TpuaO22aJUgRJ3UsRnX/lhEcFLqZ9UiIk6xglsAaG+pQ8/XaTOxUdStojJW1mP8ZV1Ck9wW
McQ42W9Fi9FMVb0nuwuDldSG9y57qcs+fdD1dwuYdtqHhJUih+taNEvEaMcLY3D0bRKc06EjCcWy
u1Wv5HuZ0E8Oeu1IR+mnRiEY4PeqHHV72+jOJfK1V6lBLZUm1nT1paEGeMgd/OHDaC8aKaNd3pFB
V/urIDLkytB+uFQkFmYJWLkezLUfM7ephrJf+vo7+C/39iQH132F/9vSGixBpkImBCDk+Eerxofj
1gN8Bh27izkQYTv40HdprsrY6M5Nj6KD7pS+MT3s32Ea3egM9Zf4yvy1mshD2NbFIRdrkzhRMdCv
GkztDdJvQAltmgNQGeG8tI6egtwjjOhs54ZWnjteFZn5k1qQ6TrioyxTc1xhFTCXXYzqJNFce60I
PzjbdUpWp9HF0Ml0SVhMiBExzw2MiPh6XWbAJaf1rkr6dTEmlzgr902fv5fMdUFO+ADRW2epJP25
eArsZtv15TINqmdXQW+UBMmldpN6XYev+tTmUk3yzdIxprluPwUNF7ScUsion/hdT6LRQ9qn70XD
6aAb5VFggVqaVUcOYYtjmhybHpbv2A4004rsxwR/LkvroVQjKuwJsANvEn4JtV+YQv4YMjAUiNRR
TNb439BIpUzjbItMKoSVdNe5L+SMWegmka2AM/rNiYI36oZoNx56n7ZkDP2j6avvsRW/dNaUxL0X
Fd+cVpJyYsut6Zl3gc8fXLXJj5zOYtujBM8AuECFXNHX29uNt/PV7M2pyn2f90BzGvPgkXWlRlBv
6AgWi1SlO9o20JMx690wqTqqAImL3FtQ7TmDsn4M2+LBCQpQ+Y27iRjfMDi65zfS+MVdFrbvlg71
p9asb37bn3K6c4ISRRUV9xSYDqGu/Aw9fJwiEZsijuAPSiy+XOZ98mM8ohq0MgUWQWnVEMalagic
c3uuuK0IGLV+G11yiTrxHo012HQLF2O/jpwOa6q1c7P+V+gRQKhVw60SGsggy4exS0E/h29kJtzb
Y7dS3XY/xtlLm0CtiHLqR2acId5KfvQKfnW369+0Jl94YONbh++BicpJ6JRNmSbQ4bXokvrak2EB
fISy5IeEBaEdq4rmJS/Nx45ZQIfePuFinuTxrm7FElPjYgyUbZraq4A+KX/sLljkCmgZA3Z3XJBq
p6jGmxO4K6qjI4JsFEKySZ5Ni6ZT5NX3NrMQtS15ylFK4ijq1eAUPykDX4K9SN9yOltKVd0aVceN
VY0RcHUDPyox3CKb+Nno4uihocg7k7JKnz33pg/0SQMUEjMua8h6HPLkfRD7TPE4w2lLke6Gn15s
e815q7zuRbRYRCON8WOeOWhBM3QfxVExLolY44Z5zvjb8xikDOeU78C8C1cesSjl2PHFxp6+ML2N
8HX+AIM6Lsg6OqZ0mC0b/kYv0OWWFSiXSjK2DkwFCg2zIC8Sz7HxFMfOwTWpfwDWQ8RH8gvOPYqh
/e9C0AovYvepUugqE4L+EjgpLBnPGPckkwIRoNridsHvOjNOjQmuqKSqTUDkWm9ktEJEp96inh2o
g1lZsQ4NSGCZdBTyu+/LMRV7FcocNQ7gJPGwhjjKNyLva7dPUFO03r5xg1sPjiSz8oQAWg9uVBie
09ZjYEoxJyvDYhMqXHo1U7MWBg6BqlWNvRa0ICm8/qcfB68ZtK8qDI52EKZLZuHJUpvEIEN1UCie
HgHwJcFOoHHdtioshdIjWS2twy0U63wpCn51itRpvkbQ2F3ueE7NHLMKJhj/IClVefmA9lpd6wnS
9hAdQJQgCaptID9Cg5/fp5KBZ4qVIIt+WLiY9z2izWVKM1Ph1F8AMyDryUaNoYcmqX4AXHqCnXQQ
A4aZUuC3D2noMAaC1CZb88nXOMrdCaHbjyz5VXqt8eQEdAiqWi5Ql0fHetCI5rPJkwbQnSFmURMu
19VGky2+CpDqGxT5yK7EOoCdu8rAtm9qHQ5VJHPK5YIAp5LiZxm2zNR95PIeBIrKLHZVW8mTeR7l
L7XArN2NOTwFrs8Cec9GV0ii6Nr2cdAJjVFIai+gedU2JQnVhocSREBtMndq7BDcmJBIFxZxj3Sw
FDucAFCzmrgmuQ0pueFlzwNVuMr3HwuXkI8gCr/FzQTf7MS55aLlamjpQsu9qKV41AK0VTqibEAk
YFRCPzGWTWveFzXRqENA/IKM25+4kB8bC/6VqH2uOz511Vyv1mqN5j1piDpCGQPfJCnBymnDvhmI
wnaoAC2igjtEQaF+U438Oh3XBRogyDM0jMC9iKzekHHaIIctOVM89Ya0YNJCG30XNwRe6o7zO4tc
lIVcq6wRAl9bgqcsc4A60TcYjMVFgM/QKk7DJvPXMgnrtZriOSHEPXTVZwa4xGEWBIvr1EQYgSS/
ZK4QEak/+bFd7mOXSZjppsZZ9cfX2kwtzmsjBxaAxSUpn1LPrjeG6SVLc8Ayk3VQHFPvRyHxBHQa
STyt4bZUpTCFJuw2bplvly08BGbnnXyP6uHQG+lb18ChReG+GBXrhbSS8+j7aysvtmVr5AgRCXas
43BhudlDj6DSVe8QC3DloapfmR3j4Vfd7h6cjBKGq3XqujApKKAuWirZWG6YVZSko6dFb62E7DjU
Plo1slawdIfo9bIE0Fu90/Cer2JFAcs5aGTt4pdBNpY/hD0XbjtiAqfqcDs7jxAf+6E2vDPDAkr/
ZMRQxkSAFyEDmngpNcGZxhjRDIspKNCHuB8qEa8QWEGSUQkr5sWIQX6nw5s5VLDkPX2lFbT9jLC4
18O15kYMvsUW88KpSKvXqms4Y5MXk+Gu1ZNSF8B/7am7K6jTTMsOuSqDGprmBgYmhCG5bdJvVk/n
EK0RYy61fJ/IBW6QMkuh3GVsY1Xe6X33je7iOq2NVaUjEXfl75FD0pri3ekTQjUL9tL5u5RzLzR+
GF691uP0DSRT78P6QwW81NB82S7xqyoAuspD7dJadxUAvxE9luvHcL/82zKsX2tCWKq8fmaUJzah
dE6yt28Vi4SVilnrQtWSx1Y23wvTO0z7qsz4NpvSwKnxNRDd3GpJx4LJVn/QuLeGott6YXb003Np
Z99dfbh0qnUPdXPVeFuUcd913b7hm3Q7co8QZJgRFjYEcCLk6mOs8flsdS6RhPzIVZWb64SLVNVM
8xO0JeCCmOoUw61RcKkMU8Agw/gY1tn3nkJHY5AQZbc3qYXdvYOzIx45ait+pftQrdaSfgjylbPZ
oQji+5IKBd00OvNfnlQCu3PrDvLya1dQ1RojvCyWZK7dI+PLCXZWvJ3XdTsk3RgCkopbS8qdUVBb
L4yqpExfkvstv5GpzuGuuQPo97qFuwsdcmSNFyuq1hVZfbSzXyLTIN8zKu9q9y7TrFM5BPvKGSYN
0DZjWLzoSvM5RCpsmdBqZXZbVhLjW6w89hk5bm53F0VUqhQbHkgeVNE2SaLnXunf6CqCDaybZdH4
F0MCGZnSU4qk3fVNdRQJfYNaEauAgGYi6cS51P1NJIO3PKHhGpREHvbhM7VnKDRa1ULahJ+E/Pps
nTzxSmHrmGD/WmU9Res22qmuv0WEv4PKzkB/1XF5FPLiW/264RxRtOE2FBoUxWAPnfxRjxh4Kwbi
rGEb18XOI/7aJEDVs+i6FNmBWCu6StrKcxA7JaZ88CgCNxOO0M22vcjp24C300EH4f17mE78Rol+
5AlVD+5peXvqhpwMsHJVGfb3JA6OleKekthc143zRKP9excj+zJhKfUNl6tS/aZ1YPDU4XeGJJWb
dX038JNfaBACFjnZWstOyyBIejdlK/a6Wm2B32J0IfyP6kPB+CVPdewr4Qn94A/a1y917+y0qKE3
rqdbu/uVkQ+V0fYUCoJYBi4KV1SnUX6OWv0mU/E06M5THVB3pxjxljXW44BEVlF0YG7lM33M15Gx
ovReVdO7E2P9Oy6DpyyLN7EZ39Fz3ndTLiJyfQd9hZtFZ7XdKnn5aAVyRZNqgxvqp45EeLSMh8wn
IdiUvyjD7EDDDDL+USnqfZXULym/eiUrbmQQfdeL7qVr8Hn4kxQ5RlCappeRFqyR0/v2dfLVyGym
Z7qEbH8I7GjFPWZPqtiTbmiXnO/EcJw3Pit2u2AZ1LAb0ieVTprF/bPU0kvUP9JfevcG50SE9qlO
4tcEi4FvRzuycpDi9ifHQnNCBNFoiGNlFARLx2jO26OpyO8GPyqLpApr0NJVSM80Vu+SOnzJUMUn
xDbRvUa5x8WEH9g3UzFvcOjAESPJ1C4XQVicAhtPXEszRW26szEW506HSzIaJyXVKD9zv3T8Q+3F
N8BJHikuPVTcUxYjHZEcTRvKZoKJObW5ehK+gDeFn2eqXyQ0Vu8+MzuymAmRpBRpIWe18mn2Rchi
AqvFPpuDDhwKpTkTbbSs08ni6YjV/ItGbl1QoC4PqV9xnVEoldSghryMohXIFY+wLdQTBVEFAMX8
s2iTndtkjxqpBq0ByDY3jQUy9nWjFuekGdbSfjCibm8OBuIEKvy+/t0cMmOb9pSA7OHBtqZqTCep
pFXnsRW30aBfXKX8afTB5LLaBul449FFrUd4JnH9ik35Pk8f3SCAAWTb3wbn1XOHfW/2v3KloJOi
6aemju+9pTP2T50GCFJu2qq+6er6eyCGF1sShxK7z8FEniSmOEF++Yt8qttJU0hbZFuoOV1MneGU
UeX7Hn9SqPi72LYJgmzobKCLCRFKdC61OHCxfZzfRsG49WLGSFwx1pbB19QV4A17SHdobkASatmm
ZJgFFfpBUwY4qrb2RHfr1gWsiTrgwBxnF4rkWbT87PFEsvfxqFJ+KIx6l2lkaBsUnkxxYcz7PvC8
pzlrF5dXr52tMn3Mkwp+810/ht/qrnqwsIu5DCPoDlAuDwgsgq0SFRv8XRSo8ZNYGtZF/t94sO5U
YKZBGdwGGnXhSkeqM/2HqdAe7NQMV2Hg3vS+vHeDifXAmRKET3qqb5oWoigpvOOtqQVk+fWCeUjQ
bhPTOSoB/efpRX1afpO2z3QvfNfrACJiaj2ikb6TwYYsQdBGSZ49OEhKhCTTPCWjuPYIQTVMoFQj
d3J3NTKBA85BZqzoSYi2xmfwMdvIrDeFUsNTdZaWoCiiVBS5Gew0oFwoMNexcttpeL7B8K+6ngQO
uz27HnRHVey9rj4Pin07+MbeDxoEqcZefG8lRexJ6h4SrQnu25FnEb74lHXdLn+POucn1VYMJ/RA
0Zjjc/pZuk+0aHa+l7x7wrn1Ag9Eu1XuHbX+MXrWvZeCFJPB3smo4EhYuRqtHALJVsPIJbJI4y0l
vKUc7NeMbtrKpEOeJFNqRsehjKVYj9y1iKG3FexezLejJkW6gGyADlS2JNiRsW2qv0yXTL8miTFF
Hkv3hwyR+owHwyA7Ty3hh+9cQoI9VBO3GHtgjbbtIVMWs6bx/8Jz/kN4DncTAznmv5Z/nt67/7p9
78Nf+Wfp5x9v+0P6SbmPyBthmaTmqZZFC+ov/zUV9v77L2iZpnQdwxYQlISwScy5aj/t6U0IMnnX
hzD0qv2EbqG7muUYVFRVncvv/yZCh+njn6WfBKGqyDUdU5jUMFxTfJF+lpFIxo7py02N0s0vLfpN
BrO3LUXpm4j0LcrNCuSpQHdLnEEudmtib/DrIv0M0Guuy8D8JSiErg0MfF3VH0iw6z4WhiCZwdMd
JCDp8HpNsnCzssbFT6n7kDluq63n1TnuYl6bFzHGC2RziMXqFsJWPqHTmPJfylR2mym/6jAvtLom
jGReLVw4WmH65kwwLncKCpgX9t/X5k2JyGU9TGlBXkia1hWD84mS04yCMPnUHhj9/QvmzfwEU81l
4A3IP6cABH9aGFOyyXVhSsDzUpjHOY4GER0sqGkR+np+6BRT2YzEdMwPFZ4JVtRHN18ygyMhIyMr
ZmHNgThtnt8nWl1tKMdwrxatIKt3XrUlYoC4vzeLikapUYP4Kqk2fSzmzSiEra6Fyu9KcWR39BEJ
L8aa/udgKlF/tJ18ldDXp+rmIVhs35p0uCiS67c1ZpQi3PS2CeS5ilR/MzBIcyDxLWwlRmlO62eb
9O0UtYlmmBQBzUlhP6NML4Lq1GmxuR3scq0WkX9Bd1kyOxgzGldiWpOpn29bTfuB0XFtG8qUQ462
1qBVtlCIYVrn3ZiEFLiiCX43h57NlKPIKp+SsSm9EUyreJ6/Px9+1Causds2F5F3FuaoKY2lk3ij
PTEIEPrWe5Nn9dryQnngfJaHeQ2m2h9r18fg/xFFft2eX3PdvL5vfkx1EZcwtm4xWcgCOPffdvgf
dvP16Xm3vh5QpZ1XP54nPHyMqk+f1Zw/3JfPMG/+7x+rcH4SXkvV4LqDtEJ1cN2c1+bH2iQat+gr
N7nNSIyDeD0sH4fguv3l6Xmzz+CUqBIP/bwJ1LDYVhBTrhlA11ygeY2qLOypa+7P/GBFlQVdy/QT
+xQBdH2nCMft0DD6CPCMfCQUXZ+c166LeQfX//4jgujL0/Pm9TXXT5M11MangeRqfsmXfV1fd92f
4kt3U8XuzfWh61uvj13/tutjca2fKyx2nOHTMaEt+ZRXmc9ofoLY5SyKOq9UhqJcIquZSfd1VZ9I
dIxOz5HUqKVaE8dO1Ujes6YooXkf17192Zz3RUIncNj5GXeGtc0vH6jw7xpqf/Nr/tn75sc+3jy/
Zv4gH3u4bl/f/eWxPO31fVyp+b6b+JUFkdfrDpPmobGIzGbq2asf22FiQRSYn/q0ag7EjpG3xWX0
61OF3OG1of8KyCy0p4vFMGFDQvRuFC+45n+ocbSJz/bpRf780vk51YT7dn3pvCktwQQvNqEEwGFM
psUMtZwXtQZDckqvlJtxqO/mx+bXzWsmrVQG8n9/y/zm6+Z1N92UYzdvBpPihmmGuRyno5NmZXuY
1+aFmbvtsnTGbPnpiaY2V2EMH0BqcXPgCv158c8ea2LukZW/mKGpc67PvKZPP8F5LR4Hzsn5GV/r
Ca5rtW2PRAQuAoN3eD3IiZBrnr6++ON986PKfFoD5tlEOr0StOGonKcFyn8+feGT1zEJhoj7/GMR
6tNFcdqcn9BiBVFRkX9Tsafs0TTXh3mh22hUFlkEudZ0/e/9dKiMGuxHMcklfLVEFuYQeEQfheyg
jovTLLqa9VbXxfxYkJs/1azX6P0hqe9tbzy00yIz+Xuztt7XSB1ILKNsMK9FE7AdAsp+mHQVs7iC
Kv6wtcjVDNS0oznWUujwBRx0DxzoQHz6cv7O5+93mL7kxBs5YeYH5XzuUMRMD8lxTDB/L5F7V1y9
LVIbmik1aT4S84FhwrIj+NreeqMqDq50xWFeC0yiiOa1wZL5OpY55juApMSmTIxWfZxQr4wAob72
QGn1IMedKgiocIaypomC17oXY/fAgcoPpqEwpSygvJpmRdHZrSJ/HaY4UumcNeueSF4m9iF64VTi
R5zE7L1DT1gnMAkvZbeuplGdmEdv8TSam7exVf/twXl7fmZeZESPxosCjBMp5z3O3Xn7+vynF807
mbcxKVsbXW9uP/6fkZHhyvUiqPqK8eBoXbrpad2Pkw+wOMwpWPMCWszSKzpjp6U7S/PNvT49Py+M
aeQ1r9VGlE4oKrbnN11f0ygqz3x5+fU1lQVQRx9VUJZhkVO0YjHKiVM5r3KWMaOfQ7/+6fMDTfhF
njtEvk9D4utr5rX/wWPzSz7+l/ktXti9+a5frb/s6vqntj1NYDGkeESnAzEfreuf+2Vz/kNjZWuO
d810Q7outL/jUOfHZgzpTNzUGm9jVL3FCTtyGPL5bnZ937z2QQC9vuf69Mduw8TIdl8e/KB/fvlv
59f8y8csxvBLDMEbC2cZpmbO9HnxwZ39ujpvXzG0X5/+AN/+6+c/7fTrSz9tf6x+2jeeFn51CLwW
867/4fn5pWOY5/tae/v0f/zz1X/+P10/dDxoj+Bnos2nTzCvXl/yaRfzM1+35wc/vf3j+U8fB82v
qGGponPUPy2Sv2+mINFESYzh/Irr49c32EIlb2hMXq8PeaLRD7qZpMZyXp2fkYmjffwX+cAMMQ23
M1h5XvRovA+Aa6pDHAnMCPPq/OD89AeM+frKeS1IAm2F5YhUyWZiNc8PWnKaLM+rn3anZ2l90Lui
UJfz6vz8x/80b0fV+DjSkN7UUrpYgxlRf3yar/u8fqR57/PTfN33ipY1RF4jgG0xKs2/lesvYt6k
F6xlu4/fhdVGSCavr1LTgvyNkFEIt9Ps0M0Y2mAeAXXTWOe6APxIVFMmya/oS8GtyNWaQ5STaTgv
lHZiZ8+rKLNMZBzTU+57JYlE692Wu8zMfUZ9xmx4Gs5dN9N+E0UH03FgACqgpGsneGWwQwVhMCCj
QYkbpHgDoANPbGK35NjgtAc/zatDLsmjRS15DFEobBpNvAbUfBF+8xuO2Q28F7cBa/eFLXud4Y8T
+xV6F9VxmUVkQIGvQoK8a4LYOFgGN3OMDsu4jOBeqXLbCesp4W8x6fbUotmoKoMwzh2tIsrBsSQp
SyaIufh8nbvOpYh5Fpv2ZrcuLWAJbkdw9v8V7P4nfm0qbxZZ0/++YPcCvPRLuW560x/lOlv7q2Nq
Oip3odmuhS7m7+U62/2rbVGUs4QrNP6ZXNx/I86aJF5TQ1NVy9YMx7IpG/5BnBXqX4XrogrEVe18
AGy/WLP/nVVb45P9iTfrmJYhbJMqOYN7x7K+VOu01ipbUgby/aD6yblVk+be0xFIwFvrJO3RUSNP
aSAuWvreb9OK4RgknbP6dND+MJB/NoxrX6m306dwXE3lMHEsNAdnevHrx32Y+djLtf/X1qoylo6W
7bPELTf07B9aykToKLWTORpAV9PqtrLgzqCXsXwNyISJtaovgm1gTj4Cvao+atR/8rR//kg6ZOGv
B4Z6KV191Ra6azhfDkylGLpdOPQrdSA9CIBIDlLlqFEssN/SJlIvSS932DcasKj+T2Ha+RLnOpUi
R1/Ambn3Mqg5Muvk1jBNjx0ggbTdEagMamXsHEq3pfo4cfAaf+1Qq8OMW+2Urt7hO/KIMe2f/sNB
nqLL82Tw82z/9t9/MQUH2QQZQLg6J5Qz1Xn/dJBLRWVKWFfZXnVH9WjYTD4w5VTrIiSlq4C2qnsV
Fsi413daIbZgbxZAKa28KW6cPnsMc1s/Z7rzzUMwtf4Pn41T/R8+Gye6ISxj+pFM5/vnE6CpG9iZ
jp3uG7+79yi4dYaa7KmyDVufUHiqhtiHiKF4MV3ZHBKTzB29K/eJRcib4cXjOVXOvgqV5D98rn84
McEhqFTb+WCuyhf1JQ4+Aktb6HXl7gQw5CYjaF0FnWEqtN7wqN40JkKqoHHXCKWire53z0WKBS7P
6EKO5khYJhko//4jmdPX9Kev0TZVA/op1mO+S4rdfz5UQ62po+/17c6INAzGoHaPFkEZqu4ot24S
Vg+Jd4vM0b8ruyR6RKixHkzg0aOwwk1a0SdU0SycMpHDU2shErZ9Ikj48PdZPqrfqg7cTutVNLIT
TOcOXXUzFo8WuNIbqwV9IvH1a1F1q/XnaAYATijAsdBHGFjAIZ3eWLfe8DOXWbt0FLff1Hl+Awia
0LGi3ptG/hI08A3BrHLXBnloKAAH8Qlv8rwaTrjznAG4c0SUhgpZEmFM0a7smaE40RQttyLCxMX9
02X4IdEiPP77w6sLkN3/cIA1jcf53auwwsWXAwzDzIHj3Mid3k0RM2l+MnzvWKKJALpiVPuo9JEG
lpCke68/9ZkYj8iHswuCaercPfiChmDdTFP8o9tW7xVl/81QcoAG+dYFOX/7AIQm9kbvGHj2r6LE
8BmGg8vx1WEECgrltlK8eE28DAIHx1Ov17B0EVR1urjEjv7oDkG7D2pbPSkVi3kNXZ1PGUteWpc8
FFx01rpWtOA8L5LAPYGSouyVa95aWvnRrrN7vkZJIkjf7+rG1B5bkQ13gXfuF7a8ZE2qbdV41B7H
mozfugrOblRA0xgAynLyINX3Qf7lyPSgH9MIN6ulphGuauZ1uQmmi1KRRXshxvi2cYv4Vjd/DlIn
owrJ0y1lGXUzjjLZ065aqRBEN/y4yS/Uq3gXDLXAroes9SbWclyTyKBPuLxI1Q3rZar7/l0aYQuv
5Y5bW70gSGc4ZlWrnUh8QtY5nAC2XxyzVFZtUQHI1TP3pgtK4hRBmR0StbcXWl5oe27s8OtUBMKd
GMhIcfAJWfSgyBgGkt6Mw0HBtnRTJwXkV2nsoP3+yNr2ySlyh5haviMrCaplGRjaaqr2bAxDfTED
VyOShxIhk1yoJnDGjVQ5Uc3J1raCeZW76t4t7fCO0t8RzKmBczwO7zylDe+AUqIDV0nvqxiNEiij
PQC89bgyOxkUPbHRdMu/Maktn7AjDifI6ST+wGZdyGS40e3IFoCLSsy/YbSHloharGhew8bPbupe
gz2OoG0pbQEcyOwPg4053hi4y0eKn65xPKKbIlX3Bt4g7btBNdCOBad4tD0kAgzRg1zjMuv091il
sbWaWnjuVdJyIooWy1ECWs6sKtm3ARCpHBfbxcPXEYZRuC8H+aOvyuEi4UZe2iZ9duOYmPbG2I1a
b9wLtVTOYScYb7BlCPURzh4HWcvd84Ds0CqgMpjJuJe+a5/nhelX4d51UIrPm6ObOR9PxCZ/R9OS
qjY/hhiXHvlY9FsY2KSyTTswXJKQTCcTaxet8ia11XZZ+LV/V02LJJ2AbRYu+nlzKLmYgiXob0Vl
gXfnFULNUEx22qHGJ7hUXUKycVf7D3EWwF+OmcJwgVHu54UamYcgGcaTOr0Cx7DcJQ7VPKO4xWNr
XeZFo3NABzH8mrfSyiEUmytdz8DxQJMMDWUYJA/zom+9F2e0SRnmor2ogZV5CyVStcUUIl4lRAGM
fVlc3KTDMdS7zYOf2WtusOMNGtlDJA33WQtVe5FiTn0wKGBpJCgXNCd3AYL4nTSJBc2tGkyHLCDF
u7VykigMFnLU82XvlcWLA185tN66MA6fmoGTWMUZLhLzWTNhcTl5au81gY9BlsJelXr/K8mleyFV
NbH1VydFWUooOKjuZ2mBz7Mk7uSADDX6AVnmt7uhgeznARGNJC44YKMI0CN3Df0FXVmX7M3ELNd1
15iUB80bWQH0DAmf2cYCz7ePo2M5OBUmjJJ4uSSNobB2GG5a2H57vLG/dS5tG/xjqJAb6B9Jx3Wi
0gll07ZAbvHpGNkqrXrvLkjS18ZAfSK4+O7SKeeuQmeaK02wUkDH1GqbbulFggkZ9KeosZDQDXV5
sYIMyGX36PWKBaXMdZa9GXj0jvNslSRIyz3Hv02CUH4czQSTzX6cAoFN3cBijuEBpbUpZXNRG2sV
YSj/uD6NiWM8DpzLVf3dURWsNal7So2xOwIuh/bh9EikunArzSOVUXM7JjzK0N1CwdkXh67rX0Ut
xg2MnxNNXrITOi4SluOsgHRCfi3wxYho3AWojXaaESxbdvDiJyMWdF/chH4N9C0z8m2c4SnpOxfK
TqiQUbAEfVEt3UBLj3x/F8cPu2Pj2xe7GDEmq0S7lkOsLJ3A3plJzmRXc0hHx2OVeTSEgTyR4eYY
w2ZMnRI9DXUyJchIv1C0n6qSVYxX5bqIonTZZTI/Ru2klw2b4KY3tGMTON2N8AFqZOMJx8AxyyPl
G3qgwSV2ttMD1DkhsBKE0KdxglkzIUu2dpmFG6EEtDeGTRC338J8YLjSe4+qES/9WDUfYh+jgES9
w+moPPsSX0DQ51uwPzaNbn+8OCW65EiDyIbrzy76gv8ePwrkfG6s7Xh0epizwQC6te+05KymDpbR
ZLwNQTj4XkCTHcfboXBSRuAgyxcD5PsbqCbuTapsQALRkPCFeUDHaC9V9BT5L9XJyZ2COrwzZHGL
ATY/qe570GHC9jzjO4Macx8Trh5Otf8SMBe+TfesScM+YB2s1pmVYg5MIlyyttHfW2LUjpktuB07
dDdHPba3Km6ySzWh+trMEj/y2ileQjt4buPOPBg1qv9OFJCtk5Q4cc1ACyXBOErvUFkI8Jwa84OD
7GivluiD4Z0UIZHAU3CIUmPhjK2LFqU5AQqroijyfekiN29s+KmI4SPAKl61nz+80vj1XSFdJPeF
clBLHH8mWORlI0P11kUMNfooHwP3sW3ListAG8I377n7OwLULlDrckpOwaCB8p4jq1TNGR4YkjAR
psc+AOjhQuskqp2OlmyNnWuU5wS7yI4AdjoIxT5vi3bX9u+VmeW3Xe50q9GrfhejYyw6nxt4ZBI3
R+CDFpXKxvHzapfkhnHgpoZpji9v6Wr0gSyfMl6AHJC0Ey6FEsO/jmd+GQz8CTGKQMwBubLXI86m
aR+NR38qy7Ryyxm0N6BQkGoeGcxvfWAuHirKDmVwjy8OVo/rbrrEuqEZt4bgp9wkLZCaEZ37Stb2
mtNEX81h2dZ7Qhv7EjRrPbTtvd4QT1FFk5hxcA6ykMSOhIQuh9QqFi0uhtolgUV2wClJw/7/7J1J
l6PIlq3/S825C6MxYFATCfWN9x7hMWF5NEkPRt/8+vogsyoqb726b735G6SWpHBXyiXAjp2z9/5C
VVeXYfCJlDFf68X8FhJSNnbllwDd4r6NvVejC2rCaWCQDwBeeDuEn8A337vSTd66Sf8DB7HcBJOT
PNdEcXbNZH72vTZvZ5GrvdBIz8I9OdDu7NUlI6D3NbM5dVtMML5ok7tsHGpTM0+OWjSm/vqw6/rx
ysrCR9y7l6hljertdHzp8vyUakBWq0He3CIaLkra/SabZICDAV0gubHksETBI0iY/pfpNCd6Dze3
VuPWsCCl1nkhLwapwuBuum6n98Z5ZBu3PhMPg7y4BuGO1WymuySLVc0Rx8+q9bc6dal7z9pYOYKB
rIiHa92Fyu90mKpF3g4X6Uy4iCK2SVZt8FALfnrCINF5UPo+tvNvNRuySx/G4XW9t944MDL8Qcd3
jUVPqzeVbsFwx9pRYYA8rz9CDNt5rFoNjqL3h9Mu5m59umt2QpdRk8afN0XGt1f1VUCsKsp3h+3X
RH5T4tt6mT24c/yhg57B/3wXWJSfrOpxzKR81DAIDmWgnvXMIOOLDs5GI7DjeX2OWJWa+OvePTTK
1CilNbEjEbt+LtOI+OK2elwfobMVZ+mSG78+DI92QQI7h3EBvCSPd9K11Y5DxoQCaphPUwooOM1q
8qxm8oZqui2nykR8PEox3vWhvRJ1Wr3glcN0Zz47AvFzOVX50bJ4O3UtqqvrpW8iGJyraN2Taw2E
Cesq3OthJJ7bVOjPkRRbxLzVY9B61r4cdHZgRrijNTVsjG45fdxiRz7vke1GeXW5/uJZAoBta9qD
IJTtPM26fsZRNhMztTzGPqdjFVeV75Zyk7BBumjMqlG2ZoQn0EQ7W1r4bHZufZhNIjhJxR3OPYUd
qffzeb0pM7eDov1fj6MJh7objvOOCCKuvN0kf8WimVDkHqVDhsymsp8y1fVnh5PoQl3eb5aMqDxX
HpPVOsFCGNaHsanuRkBQBXa9r5o+czqQIeFTN5xIrE92sCSyXRfmV6PLvtal/I7wKrxgwMMpkUhe
Lb72EH/4YsMnfUju3hzfUXRvZWu8UuEdMdvjJ+CtTiT8bbJccIkkHqdlFXAXbXkyjd+qLEq3xFZ/
IXUX4rFubskVfJUFW6/aPJnUaH0grS2d9ZhT0PtBOuynMzvHwe3fACB1237+wIY8+7LAFBm+Riog
iqNNygOIFXaASzrY0Exb0QzHxGqfKE6+RMsKk+HrAQnT6Eblq+poiAScFPl8ETZxGRxaKMa60UAb
XnJ7g6EsuFaEV8yjJzL9/QYBhN7on2X3TJ1P3mSF4XweqWpE7RBmR/D+1u7HY29Z6YF8QHHMJOdU
JeJLrJf1FifzL0tzCO2x089xifrTHfeLUUpgzcT+BVTobpjJE602gmLhDNNTOjvL5XK9yW0fh6DE
neH9amb+zqRrDpUJm8ttSZuz7CcZjyBU63RrlLCWEPe6EAz0/dC7+SY1NQJ6EoOIb+1ZM6MGmGXv
AM/Ivo9eRxG/tHdyd1ul7rtueNoukC4O7mb0fEkYDSJ7AsXLOCUEPyEBoGc7VObij4CPWg34QmaN
dVsTFAJtWn2mH2ai8kcMJnj+yERYDDob4hTbn1w4HrgMoeFDhvrgaiFS+sGpjmZe/jEgAMDVaxt7
MXr2eyjNu1fBIopbjw6oFKiyIov9VWS+SU99RSCYnWNi1K8kxeXbyBsII6iaS1MpB8bKUn0V9be4
KBXJUNZNy4iTq/oYrHH1ibcBaLys5gOxRDCP+gwgeZSC1OYawqY9vYBpGjduZtIwc8zormWeT5R2
fW/TzNk3rfbec/kpYnbtydS7O6VYvtxA1b4hTOT8dYBeOtOIGNYBm9w7FZcHXLXqKY7pGJLlk3cp
JnfpOGzKpYFUcUJiEuTXPlMGm6U3XbT6VR9MRYxdCzOnqPgQjb/UjQrwlG9nWLYEZJuTZ7cYhRPI
Rm6zSFkjuJyC65etP5iZcB4jGtSFJh/d5NRbk/6plgTSOXSsS5J5TD314hueWWJmevdJn+VtJhJk
S36wfSBKjqiz3gOVNAD3yl4HmspHLU56ny519VBW8QuRGL42B+6Vb43gdEzpl0AnrsFNaSknZe47
3SwvVsrZfyJ+q9qL3iEOb1k3INa8eZNtnigUrmVKsFna8O4zK3ly5RC8lUmxL9X07ngIRovQQOQ3
dRWN6noJ2STgZ4kyEZrHdWtE2oE33hZqJtVnIHyuCYItCZHuxgyrh75s7qmWkxSY8O/pRE0b60HA
tqg6kn5hYFRBpEpvYmhTXGklSQChGk1i10rWzdwp94Ezv63CKJvW9Yy71oWsvApnCL0E06K+uV0W
bEb9tSzIWiUcDA9cwzhY5RnwcsWeUjkWFt3v7px9T2hQoMsIoBD0hu2e18eFAUsriqPTb7HFynT+
LZ2wxCJh+F//OVg0e79/enC8Zj8N0YtrFAcBeLrq5YeTVh3JfJkhd1Kz9vlUpMe+yoGhLD+w6Ixw
RuNotYnJ8erMX5U/602fMPmcfmJWOJlEdlKsXQlJi0+ZRtiHfOgU05ou7p8KgiFSL3HPwAuxwqv8
k0SYcKOZjcthT1zMbDw0udex09TcnZNCCROS4NWQWPHnoAJNhfYp34shfHIWGWf+QmjHW6275uG3
Ng6P6Gasa+Myidk3D8obnJeuZqzi9e4XfczLVw9SzevsILUOsSX1wwm1YEqekzvdoykmGs0h5Sol
xir0MuLr++wc4M84hqCR+OI6OhlTcZotgpg2c4snSxu1/OwiGV5Myy/YEAul0rNXzj/5ssml6jUS
WgaCSF0jQbmppq+kgHn3IZrNQwY6kY3iNolnVuO6KdkBThahuy5t3YzOSpeF5YOdNDe3LItLBV/P
40j2Nb3w+ClIANiaxFbHIuvOKYYNEIxBQbMhwDfqN8zLrmlW3E1Rau/Kc4e9Q41wytqwf/I0j1wE
e25/jGl0cOb20M+t9UI2YXngFCjw5UTFe1kEF/KMtc8uoHtnuaK/j3mU3Vmi2SiBSlEU45+hoseD
u750RuujD6Mn5LbOL4gcft/WyA40+ZAFZn8twqTa1Pp0rKxGfs8xJ7L1gs3h6DTSCS5/9kYGOn1H
k5cNteOXIXhJQxswOOdAnKCyzMC2uHRMiGVYW9qG1tzsl2og56IikzL2GN4XUOcQj8t7WIUZ/cBS
+JrstKtTa6E/NZ7ls9n/w0RdxoZSnmRlJrj0iodU9OKVZhsaPQRlWe5NF5sd3IRB8KVug263PHIq
xnFd3jr3lsEwdplZO9ZWB8NkKl4j9gjbpGMXHNY57CK3Lw+W3sJNIAsMYrf2NIa3KbEdoJFkm+qa
/FG7zXSyvxUjuYdkIYhx1DaxrRsXZSo+GE9YpyGBEFer3rkNdX5zkyK+iozYX0cfL0wnyxPXzFsv
ErzVufwk3msbWVnul3R8HxO90bYGCSFIMsg1IKGia1iMm1CHnejOP5sq748AGxLEBZWGVjoqECEx
wK3BayU1iAVnjJub6aaDn0B0l9qMPC8FiNN100cUtZToQy3ua1vKs80DYyP5LPTPyrSgyZQlS1jr
fpUqVX6kIvOcxTPwIqX2nWFwjI01U89wfo+nqjga0/DCt0V2cuGxB0r7eV8YnbVx3GmA8dIZhzTU
573gAOMSkW1l4m3nlO4wwIZwExHW6bUwj3rGSNWkd5c+a6+0Oe0rzC+nyx8Ku6mforno6ECH7U0j
voKscYrJoRkP9vRBNvbdK3DihilJ33y85ykuvmazO1xAwFwSg4C6Yhq+hIAQHrsqINURmoc5SAzW
IyMbzG8PHumcQGskESlh87BEFoUOExtr6GA3EFt3aePueZYAQV37ZwXNvrDxUg2hRrGdWCSvkr/F
Th0ndKW51Mf5rhtM5yAl0abj0P7Qhym6oPEAOdoTqwaGqW7jA3nZ3S2qeizSIZ00bb4NlWsfzKkG
2KeIll47B02eSz9oyc7zQpgVzlCcMH9129glXWpK+Tgsy7rHuet81G8TF2U7aB8mo6/PU5++hARS
3wk3Mi5pK3xZWfoOSZCN8lKVwEi2wmMX6RmGPGpWvI8mNp4RDb2h6/TD3LD9p1WsvnC1pwrXk/1s
JsW3dj5NcXzu8OzcpcasmSKpIT+rDvSHOKQScpg8PUYNl0OzbrVrUmu8qBE+DjbNgLGeb64ViGMH
2gIJErvEkKnEVs58fhS28hKVEOy60nsbRq86VEYdbMWS7O5YmGxs/MYClpYfBR1pESXxVZcxSH71
Zib3CursueieISF0X8G6f+1aVlinAFsUCb5icogE0K45OoUdyXcR83mUXdOTSKR5KBEskvKr93cJ
n0wpCr+kta5zqJyTN5bvlkiiq90YC/rT8HaZCkzYlk3IQailTy4v4cfuiPHQTALMgYduDrf96Bxj
9v+XZkmftL2JZGlqxqClcZT2Rntgh1vd8P535zGia2qX4hZH8p2E6g4KlfnOqEKjeV5WDWQsSgtR
M/A13Ib+ksHRZ7gqJ2BysDYjuLodq4PWMjRJaZwE4rDKjlcVMs7S/mDF01VQUFzN5SY2uCLXYXcJ
BipCpbukgjGWOseSYbOKxetA/vIhSODkatWFTmp+Cc1CbJtB+yMLwNc2XaBeTXhWDxpEUNv9WFlk
Ddzi15mmP/lsH7HetzcnE4CluuDoDFiUIZwGZz4RkLrsE9tJ2feqmpnnwURCUpbnF/zf+SUKScMp
agJFKlEVl1GDQkYSwU1LKPkifUFn2rIbfSOMf8mkyoCY2dZ5SZc/ee07fiEmByJBN+ukJDZJFnba
rcYS3pSF8zlOldoFtCw2suGCwRscz0XDVIB8JxBkfUjTz0kwAxlaSGQnfaF6IPXvqLqm8oPeHjcl
Wgpwi6wvs4GdmRVRDffIdkkSyxjE90WLAx3uYgHekjj6ghFTVpjDjdiI2eOSnDbOQ00O0kO73KyX
nYwzGB1KenTGB4aW1OpV6xZ3ZxlTW6Nobvb4YIR2dHQTrvDQcjLmZyJ9iJZ7Tgw3tGTTXbSDPA6Z
YDaKNbmvM54LipssyeW3kuzgUsZeajnaKCDT7BSBNU77KGLK6rAD9cwFWc8yaRF6rllBwsodytvQ
gqkZcv2WjqjzmiK/eENKSpNOkAPXvXln4kKkGZs3h6ycPyPHDNkh594LYvRb0db6BzFNhR8Nstjp
s3jsGjb+ed4pNCjpuG3iqjhYdQnsTc++LVEwkFS8iyrsYpmaO+8eRjbq/bOjm+Fr3YpLPIzTJbSR
3UWJ05Gy5v4gXqc+IBMcdnitLxFzow/gLP4sMXTXlKR3QXrOzRoT4g3sfmfRQDn3lHrCKcX3dKhw
1xGSUFGEFi7dP6ToNbNNg87OoTcNQJFV470mgGu8qN0O1K5Xkj2vWo/TX4i6eqj08oEW/S5NDfU5
9vovokJ/2GVRHgNC+F6Jbr3QWniNlRkfh5bm0no8rEdGoKuDRcmxU9C7fCPPg1MWglHj4OaIb9I3
q0Yj6tLOODQLz6BgZwqREUSxCcmxolXGHOpbH7ViK1g3Ngzj62uYiFcG4Lqf4VbZ9ezd9nS22PYx
7iQLE0gH+Z0EbdGpgC1GliKQ8PfCs39pzcxTWaajy26NN+hSnl/MxnxYL8Lwm8mWAnN7sMf2B4GV
8S2vGx0Mc0ViesFks04MjSgTx75hHXyPyrJ9LXTPukWm8Z5WT5L5/4tM7fjVI7h9ExWxAF/sIRNY
RKzWqnlFvMHytdyYyJr+vLfqV9eHaDWRWcUxlEcb2EUbJ97JtIjN3qaLJ2a9KYrhi6jTzB+RYFiL
Z6FzFJN7PdP/827KWPs0TDeazSWcPW7sRV/vLduu9Z6+Ku3LlgY4p3zyp3MUd6wHgil3sLL8eb+I
ARSEtZnYSBSy02oVXYWb643nxviCZHURbaWfGrP7mbZkeiarF2aY5uK8qkrXeyItydvw5JfEsRH2
94sc9c+7qzJ1NYJWDlejiHAln7myOsNGVud59RwsD9fn1hubkLFdlTKrXQ2n6wusL/jnSy3+0/Ve
bWGuJ/aetPO6xjCXZsHOHof39R/T9bn1BVK95C2tb+GfXjBViLNMx35fzaTEVfJFaEn0l6+0XBym
YaTN9JprtDO9CRcrK4rtatVldleSasp2//fDINIoVMOWWulvz6/G3X967vfD379vrkaR36+cLYmk
zAc7SnvMI9Fy8+c3tz7WNMVXGTfhmYNfZ3AZ43yxsL9kQySJ77JzBBleehgG16N1+LL+gGZ994xG
nUZnVM1lNQuvr+vMBUfHejf4L2vxek9ELmlaSftj/eH1qfVmdSCv9xoiXTHBlqffL7c+/+drliON
P0uhn8vxEuKzYm+fLB6i9d56s/5DF7MDB45HHLJ68Rh+nlpFaNrUy2y3urOzCmk5ddHGCM3stH7N
0Xq4/f5as3TfLyfVeiaNi79ovemXe5Yk4qwCu7LTwmE8V6oYzwbteZp6PPx9sz6XRzM7Q4DxSUrA
JPxL4BbrH7LqnNebyalDYk3rEbmIW7x5SY/UCb1ABpFnoYKSsISuCdCcmdZ7Ryq1mWLafZ4+7VzS
j0GBothyX/Er1xvGzYckL0aWaLmHiPczj6M3URTPZkoLdhh3E6P8Da1zWAOhQHYwHSjQjIsLkywW
qdhO7PAIPYRJGhsPuZEQbz2lP12P/Q6D8DdZ8j/M22WyyDmtFeUXdzJPfdFY24Lo2kNjmjeQc2yV
KoR6IXAuuqDvRmU/tEYSXkMLI+a8NJtjMDWpjM4Ob3AD62BqvtOLY1bOYHSDAAyOGt8ML4gmYwM6
cdq1xMXl4LXpbhLIlmVkXFBpnwJp3gKLtFOzu43LbLhr800jyZVwvIs1NcGWbl3fVsxIu8m3m+6L
ldWPdMwO8B6FHgqYve4PZX9pQaFtgYlgTkt/cLX2GQLy94TxIdFc9FrV9GOemd5bOV83g1l3IoM6
VPabMTifRFfppLhvRweI75J7P3kO9i3BvCBocOHmExOcyGCzwDJOwMkmsrtiG3epRbgMZlTdtm9h
EH+r4ipj60FgrzDGE6jap4TJTZ+ztwyCx9hlnhgS0BUVVrBxFPF8nm9mVrdlmkNDBmbWfqCBai0Z
TehRZrZuokXq4EJdJ9fO5JNr2IkRM9Cf8NjCOm6maE8oCvNzT3yU8kBwAUiknBJf1cG+6YOnuL0X
5WTuyhxqtteBVqau8QnV6NnTZg3WKsovBoGS4aApDgFim81YVUDhLbqSBoEyXm2+TK1BGrhsuy3a
iGdaVDf+9obYsBhFMQm8eyfm06tJz0psMJ9KFu+cnX8AGmln+qQEdDdLgX+yQg4uIYxjMFvMMMzo
MPcx7NRO/84GouGUNUTtc2wnPvUhUNAl9BEglfoytWZBTzr+HiviitFE+ygkgx2gT3JWcvE8OfZP
IEa+PZyJ9SLCteUz7mrd2JEJNDFEySEejNbRWuDA+oIJ1hdgcBuBDjYWiPC44ISpkuFRE7Xp1wts
OFmww9YCIB4hEeNkLC4zAbeg9XL7dV6BxZCL5wVhvD4FVo+kgEE86wvo2B6JqGlgHxsLBDmfwSE7
Cxg5WRDJ8wJLDu3RedU66LHmglJmroigE7ryiLr45C3A5XJBL8M7dGgegGO2FjBzwF/QkOH7ZC3Q
5gjIY1kv0f/goA70cOa9t0CeqwX3bDJGozMBL2lcYNA9VGgWip58N27a8TyOgKOT8hovIGnoOj+r
BS0Nc3x4dSzIiQQhsBTOv7IYF7wRD/FjbGqESOd7UwUG16rMOzrOvJwmWvwcRg7Z/ea1ZDALKKW/
VLPNjACkD/DCZ7M1nedRxPspm/tHHCcvVVH/wCDq8U8TverJLB6k1ZIcpIvhREY2OMygRmxTitEH
Oq52uUf+ldWYd8HOri+L9oLw+5N6J90ntBHp+40x5aI1XJ3kPVeJS/U/1LuANPHAGF4RerQbox+G
DSQkSidFWZiRqipd62Ybk0XIAnLFEV3DXsL95kxOoFMqmdH2d+AoReJqCeup6mFQapIsX9pVJJtp
X8yxlzezda8juqvjPBMom+cLCJ62qV/H7aJWzyNASO2vKTNeUFZELy3t+Sho8zc5XKa58QD7Sq4r
6ZdcTMOVMCh1SzRA2YvqpqrpSsalfg7n+thL/vf/WlksFsfA34TbLqorxyQ+0RBSN/7ZajH3RuLF
jqmOqXDT49Az9G7zQNugGXxzES2+EOZWwyCe9vYi7hhlG/9f3oLxP9weuKO5oOrEyxIRo5v/JGf3
oMN0mKfUMdeQOwWd8eCEXAG0IYp9FrKPzKA+RxCg9l7ZR3fLAw9q5KSzqLLfNuBcUMaRZ7WITfVe
5A+9S0gpw+UT21X9vqhA127Uv/7gjEVw/U8fHFgDHfcEOnwL1fvfFe+4GTIzKUc+OK+Vu8wW7ins
g7swCfVAvGAd7J7MkbEXp15O0YFtU/oxY7a10u/xMMF6s7xPssGFG32Xhv5e0syh+WP/QqBiW1y/
KIHpxjw2JZm2eRzPf7qn/ncryf8wN/CpewYuAteT/Bmr4Py/uVumJsEzI2TJpa6gdLdgrcZtwx9h
E0SFoPqEKqMgzb7p93PmfO1lzOWBeLPWa3elQbQ62v4rmVJ2mtTHWbpfvaUDUiXqgzOPcDqlDqOC
CdfkZOG3iXW32qzbrl/C/89sep3Ur3//t0+qvMKPYc7FP9q/u7nk4pn6FxYwurD/Z2SnYa6/+p9G
MPsflk2UhuVK26FVulhJ/sptci0SmISkWyIsabmWieXjLyOYKf+BN5Hxou3qpsGv8Vt/GcFM8x/8
KBdRg/JVJ3DN/H/JbTKFsXhs/vtpxsDBME3PsSXYUN10zL+fZk46VjnRiskx1m3rIEf1ZrvUgDrc
skIZ3VNiOtFTmAwM+USGUpC60FS6+QwpVG3SfO7ONtPWdCjkswI6sKOVVuzjWSuuw0S/YZgt+7EP
UDyo/lF2gFMQNb4gaUIXHA/5tVl6yGZ984CupbE+fyNCdEmiHJCvtIW6pET9gPVtUAzGwnmqvNnb
TiRDvjhQGkHDhNtJBOaziwNg3xrCuNhl7F2ohLu9IIXKNyKov2pkXlgCP/vRetotcoXGO5fZxSpk
dpzHIF/G8sNXva59dJ3jR+wiq6iQGqua1ZAQCXh0kwHKJHIQ6BHANuZh9zbiod9EGqtJ187tW5OD
vS6X9rNyQUZIXZCAGWZ+boMiymf6vGN5n+anKYisU+9Wn57jFT65+QdRjdk+j233SvhqdKg7DXHY
TpWtuJuQfD1UQwTgRrAi8v7qIR1w0+nSEPYb8GG9623tZ0pCEPPm11LmBIza8OWltH5pqOHLkv+d
3syMQAHT4EgjI7bq/YLhzbGYh2cEd97OMV4Gx2AdtvI9QMJmr1kNgs3ymjSd965fkifds4vHsBu/
BkM+7PORpKIpTxBd1x3pcYd0gMbVDMhgPJzBI1flR2vsn1d/BhidEZxyFh28BXchr5qLYFSlZECW
lJO0AImYb13jDLLH23RWncDURJ4czzhr3Jos7EqURIL85DyqjmmSW0dnkswTvCDzg9J8JcovqHdO
QwxH1Dy4xApuHTtQlHlQMmvbGA/KaEf4JKrdt17EBG/q9zi/6lM2Vto2TMiKKvIp86Eg0lpP0bxo
yo4ugnZ22ejflcaEk+Rs80kn76OHILmaS+zOY5fPi26zgAz7Vpfh2TSY+bnsVRaStrbXAph1rcTG
AbDTfGQC6DK3zhtiN7JvtamnV7XcMKy9BGkfH6MCOaGeZhz3EQKYxjxDlyjPjvfMEmHcgLYZN0yd
ud9kiDFiC3zZki3PkXV2ySn1h4TUVlqzSy1JUpYrn0ZzokSPIJnLhilsndcdHoSCDb8ew9eummGj
1rliiC411xzym3udrx9tklbGgApmzGJtOb0Xk0Enno+c9tpcHZJg+U6xSiUBiU5GTry2Ocl+73Rq
RwZ1t3kdxqK7jHX03Qza7FRXbBFtCS3LTTK/1FG2Af05zE5dH6f5eYjbS4We59HRc8JaxPLnT8R+
IzxHnqtVs99abntol4NVwYXFbEcCeCNUumOU5dL0Tb/odHkfvdJAuJ6eYUuYNyN03yMtKC/0axDj
Lp1MGZZf81IcnLpBdMsV+Ma588Ums5krl3D2Ipuf5tGYTrpjc3DHcMwDFe1NpFQE0ZeocTo6CV3L
+DNJIvAMes/cdwIpGWQpJxoM0k1dKqyMGLjuZhxXt4S9WFIX3wiTrfzSLWFdEDk/vkF63bVWTML4
EjcMWof5RJfsQEC0dKJi9uTe/F6MhXpwrHLrCJTQzQApSp+9r67HkHAuHLAQdv4hyFwrpRXsK1cr
P2K0w5Pu7LsKs0mYt8VdeuP4zNwm32aOiq7ONMtN5dKrZv7vbGVhy62l5d1D69TGk5XqDwauxwd3
cJ4AImrsEoCUuNCY7gt0Fbm+833owRiVNsiA5D0cQngDuXJ3oGX7JDnRW4Afhb3p1DuLni6H284G
DL9btPQcDS05Jkr7bkPdeAET+lBm9t6KaFNIHdRXktXljnWovEq0ocXUfdEnrvzil+5ExoPi6N9F
eqzfm6W9UyxhMOHYd4fQm41t2GEljHsLZTqIRatyPsM48N7NYAruVi3ONWwbf1QBWviEadiQ5ONV
5pqxn/BJ7yW7E0xBI3xSt/yW2MT4kyj3hiPqkteyI5h51xgLK084LvKvpN8jc/gjib0OAa3RbdKm
ZAq4kBwQXMbHPLWmS+WmX7OYbAF8khc3iEgqztLXevqh+uChi0hVTjTta+50F6WIKJ6X1k9qDM3G
iBaeA5aDHbwQVtq5qu9GlJ/DCV8yBoZvM2quSfKTPRuifVdXHqVl4W3DcIIdGrfx0eOIJ8jcq9GG
0AU3f4Zl5L1XYWUfZz2kaZKpbUemwUsypUBMp/h51NPqUNT8h0TklkemDy078IXy+ovVwENkGvM1
iOwKWk9OYFgawYhx5/wwzlpy6AOF6JEe/0FGBmRMu3ztMlJNiyYfD6upyzX7oy4cZ+/UkJbt3tav
XsVsF3eNe3BnOewcBBinsNAH340sQbh+EeJ3Y0RA//ubIXQf77pBam85nuNEPDKYCbe1Je1ni2Mo
HIa9hDh3ZsKJJsw27AMrtfINBHo+/Yc/jGn6RJAn3idx0fvCewc28Exh9DnTmdii8/R2Vtq8hT2s
2U2rd811rrSdSt1PgoGHc6kNX1Vz1oSJWrJSJaDmxeNoicufC4kzJSd8NKyKiUPGU0WWITiTYoOr
Bx5UzpQdkqzaQZ/LcWoB/p6NT6PS7aeUffkp0yvzaqQmKIGKlTqywElZTeEe67bTmVNF5WsZJ2Qk
uSzrnVGbZL2j28jMprzUhomrJw8F+KbprMM5P3K6b4pg+CGzZyKgsLIyCj+0AslXXaXiOc1C32l7
72JWBCgOtXdu7KE+O+ZD2Fn6M+qVsVHhxRLxuZ4IgVHoMjYwHS79GCDZiAAC2I1qnhovoMkdBNcy
MDtge3gcGkb+V3InzwSXt9tE0fdysuxXNVdUBQh7sSA9VTlHNua78TnUu5e20ezXWrSbrJX6FiuE
vnchyGvY5K958i0zceS77fSz1u2ShhyAgGWgtTgYbiQad5u2wWa8sdOQvA+97Da9m9HGTMWmJ/L3
GxEbdGv1easGMnJlauj3OOPYL1Vd4Dsd9T3ftImk4sP1QtQKVdk1O7PVwtMwJ0BK3EWaRdhvL9Fk
uAkthAl9RTCQ/d7UtuVbbuVu6t6IrtIuf3W4yPYl3ChA5BneE6s4NYNbP6Jf+DKQgE9u5UvraOUL
aZcGHlWmJxJXxDPdabHXqyr1h7QrvvbVrhu5tGnzo7DTH05C2WEB/GGS4txc6kIf/1B9iGbako73
UQCwi6zhAenPp21F3SGfj8ztITqJpHnCQEqTsHUubpbt0RKL60JQtTIy4/vpD9M2o2sLVB0F3cyi
4MQEA2MfZZAMCK+l0dLFwbQrhIqo1pL2MafUGq2B5nzSPVKz5tecT5GBOhIHywqzY0T+5pbwtGnT
m6HYZ458z40GuEw668e8tOet4UDaZRTaXlJGMNA5YhQYZXic3OnNarr4YBrBq6PV8ZHZWAx4YXjA
cU9BUM+oqDua1y3nPPOLrTS014QWWuDWX51K8Qq+6pPqQVnwHMPhyYNqSNcchWdSHvXUCnxPTPrZ
Ns6MH8W9SqTwKWSIvQd3sAlkPz7nlnqP4J+mna1Obp+zdqr5ORUFnI9oupVxvRnDcSREvth2ZixO
zWiZJ22EAS7d3jc1ivB6KJtd36T6PsqKn0XBkhtoZnxNi4lZ2aTKDZwx6966kCLlKOcDuy64LZpZ
sc3QkB67c7lNlhWlwamW4905rcUQ75dm7UiaeqtemrhTyy7AAHRCgtswe1cnpQnXZSo+1MZ/MHZe
y5ErW5L9IphBBAKB10QKZCY1WVQvsJIBrfXXzwLPTN+26rZ75+HQqk6xBJOJEL7dl9fP3hzpILGS
9NjE+SNT3fSWX7/kUuH4ychxw0YCGe2SE7Om0QF3vuAY3g5lkzdB7o2J5UUSGHzdp/7VnIpPhCSc
EkaZ3zRD2jDhIFXgGUl2404l7lwC6L631JBrmuXgg9gIh5mQlxyJzjTgt5M5d59bh8ifrJgNmuyW
BwCLBzuwqunJ8WF/tB63p+0Xk5GyRGuqd2tRL0zfjAN28QKN3ODZZTmOpdmfK+3DiBhpeG04bB8H
FzJcYjc5p0r/bDgcfIeEM7XROoFKiirE7UiUB0fTiaFzSBr7tvRbqHK+2+0tc2R6QQakGj5x4PC2
4x6wk655SMX8x1O12neo9Pu8z34Kmwon4UAJwe3No0KtGvB2Wsp0RzvutALV8H3V7tnuGQrhKM0p
HLP1kgboEfYdSfSUgrcmjmAh2LwFYrIKuU7f00zRk9opph3bMsC37tDlrykW9nsK6bZKFNWee6qZ
1lin3KCo+ZCtJfa2re98AtovVk2TScsJuBr9kMHbuKe8Xu+jZY6vYp6fSVSMp6o31WmzcHK5Yqeb
ubCY+RZ8GRKi/9mCdbqtjq4ncf74BOe855pwMNMUMHd1NhRs4LLlNB21J88wYLqny5ufNtYd9iWs
wB09c/72tmyhylhbVLHIstt6qd+AxUveflj2FIW++DiWj64Y12DcsvhpFcmj6pinU1DJNzTJ3ukz
FTvgBsk+G9buOCqJnmyUF3ei+rSJwMjmdHJfxJxd4fg2Z6txf1mqHQ8zRu+g0pL8bpIb4awjeM8N
HTXLWBH27PZfF+5ELRmWq+J5WTJe8dH6g+BvY4mgazXW48/Frfl25+QiGoF7j8tnQBMYX1zRqHDY
JDsidxxsC5PeyMXQx7bxzH2dlUwecdnvqaJwjvAquiBuVdh1dRkKy4/3iYe9PqttDnaWvM2spLo1
BAZ0j9MKZcvm0SJiGdMw/zNxZpD0TXUgu2tjYunJTOMZZgJIsa2161m3j5Eg6eAuP7v13HPvDNdu
9m/rkd6iqiz92yYyzvWcdWE7Uy30lQJliCb5Hi4I5GTs92gdOThL3GT2Gt3O0fjJzZVPyMfosqr+
TXmjPNe22z+01QMZtxO7eH8fsR+dBFLOvsFqFiNanQaHiFHu36wT+dWeIQpcqz4/mm1m7U1GPohx
62+VrnT/NDOB3ppLWLqom9w2rBdJEuQmwTVPLLFuwE9MWPqt8ikmIOq4dg/7XlUEgHR8kooeJFV0
57a8w6kpbpg15uekjLoGHD6zRMvDhN6h/h8sn82v6kC0FRGGD4NmGU7q1CAv7tal01N64M/7voij
Vwa5p8Gss6NOca1bDqcdaM/EOteb1S9OWMOyO24E/YmIOqM4OssOKlnrgDh8G0iHrjpr2wLn1jYZ
M6TfZNvPNzWm4nGhdGhpH5aiXzCxTQFOt+6F6HjRObQ8x757y73jlPaleuhn8+mfRnj/FU+VszOl
khAQooozUcGiil0Rg1zWvNHFWFsREv0AsLiJ3OFQ0WEbJK09hh7XzIIo5NlY1aNFG8xDpT5HytcG
c6oeagvbfQfBhiSbuzfYDs7EeoN2EFexlka44IqFuSHnY1YjUnnC8HmMk/Ni3eLsi2+TbHrPe6N7
hQyLYFD+6A0jeRZ58h6lmxkwij+/dqwU21zUQSKwcOod6UP6NiLErJZsn+OM9cVpHag1OJDjoR9P
LHL0yeCvokDS0X3+GlNetl88sEBkwQHF9Jhvi1ORjPb9ZIopqLpInyre5D3TXVwlsupCgFPQSzAi
cBExQ58yhW2vvrO3r3Y2HKyrJe1NfkpvkhN7zTlZTt7MeU9PlHNPEYNBoTnONamN1mTpP3L1lgeG
xKEJs+Zp5ghoL0+FO9QfKYq+6lO0IyfTR6qu0KZEdXXL9E8qWvPWjd2DW+DthDdln1MLJrA/4+vs
adm+kwdGxooGeZooZBowzT9hrzfOXbLSPTw7dJgz96CyuPFosKqMkLb354p5y2ltM2YHRRsCDihP
Y+xHiIjUpIslTm7zybVPNU4d+l9m+sVnIX4MI7Y2ca7dqXu3On8nLFTNHSv5PRP7OMzTiCN+5xFh
NPxbs/ql5v40z1Sctl1P/N30P2KDV0uhzwQc9jR55LV96JgMmytlag4G9AdONtND86nEWh0nKqYo
NiovIoqqm6Iw3Kc4jvdpZ77FY+98auOdPqXhmjgueAQZnaXt6Wuq8gtfzHQvOxqMLLs9iVSZYZ6w
zrOLG3vDMBBjCvPRSF1iZURF7iZrc2CSN8rwsz+XQ3PySROwalLPNEa8Z6tNrHWm7slNWsRMBVmR
NmvvsKY2RRiiZLEwy9cue5wJvyGlyJ+2E5PQNEgPCIFRdJhesC1792I6QxBxb3z2ZduaotDtKE7r
5MLVxhflbpVUfY3FnB4KpaITwvkGTPb4S1LKcucIbi0p7pn2bG2ECUH3XTksmoLvSAX1SG2P3Xf6
6NajtftSLEasdUzFveJkJHB9EfT7w6iN4ti0bXYkZOZT2pQGK3AJRKD4oTKWp8rhNp5LQSfaML7C
n1zxRgDQF+rnCMb5OUst/7kWKAQz2oQSDxOjWPA9hNeQnNNjV8izQcg2MFTUPMdArgwOd7eTzt6A
4XQXlsskKNAZHtFHAkpqs8O0zsV55qyHrK/ByW4lPgQLKFB1LotF7tlgOLtLmgJvqf1ho5qTZpTU
B/bJm/TqUGXta+P+HEfQTigcag+V7o8kU4RkifyhNCfnePbPnsyaS1U3dzgEOdh2Zf5IB/mzZPB/
4vQ1n/NF3HHU0WdtZnFI90+KV6bqyC0ZAJErG8W1sSV+I8wWw2BdSFW3aMGt2EUj4zWDRKrySs5H
7BWpzSyC0MmPsaYpZarpBwZJ9zAXIOmUUX5XBtbENdOnhPIFdhwcwAZL8hfMup+BqdDuRJKZ/UhK
RAXtTadUe3ee2XQXGj/nwXR2XYpsnOVPBgN+J/Opo9s+mL9mmMEdLaPhFxi3T9xnEwnlCCLg02i2
CHnFMjlYFTU85N9ki+Jq8EmUdpoXNcThUigzaBuazLvRvOcE4hy/ENReJ5pA4VsNcMBVoUu4TvZs
X15HYBPvF4WUqc/JXw7QdDhVz7ECMkZtEkb+w+xU02XQerpsbWSKlw3tts12HoFarhUYOlwD85O4
MzV2cZNQRTdIXHFr8yiiLcqYQwM1MF4fvv6dlDeufL0ud+y8pxDc4fX3q2/eQE2SACY/N3Kfj2oO
OVKzuFaA86zErfbahE7y8yuh9gXtThd8SMUCoq1Zu8vXB1xHlER75nlpEAenKesOBS6hGjKwO2Zv
VZv/qqsqYS3SN8XmkCsTro6Om//xqmElDz10XIsVBvy27PcxEVcyIN6J8uif5MDYRQ2kqozUgv+x
Ru/xBtK2V0+EFY4Y1/A6Mtl80BsaXceLvf+iGJuGIloFPmEvNt751wckXxIhzF+oMl3GC4iq7BQN
4022IcmX2Z4OVTz96GMfuLedPWOatgKOe92OdDhzCTJCwlSBLgv6kfTIjZD5/3Eqs6dywZAmk9Ld
dwkdRHDCUQerI3ZJKLBFcbOh2ihlCZwtR1kuh4xL1m62s+kAzKGiXM3/gcXlFyWCp772XtaU5iLT
OJrVqBneMMhglwQz5Z+XjY9uOTo+2nTcRqY34vXDIreMy6dLWIQy0j2nwPzUzVRpz8qiJ5n+coX1
K4gLquTNedhFeqaZfOEb0ZTfaLwW+8E0u3+Y72p+oBOJLbByb78A71KkxVF00bWiMimw0nqlgDDj
zaP16yhG+1u19tYG3ghdFoGz1xDB1mRtj2u9fPNzx9l/zUjWrmqvTrn9XXc3VrKAU1ND9qGqHiAW
pw/X6zCbW+5LbMw2VibPueA5erWnWR7MpDd2Mw5Rxhj6lBkTa/agxfsi8aVbmEisSOydzVmLYrWY
Qc34hLuMVFid/J43Qb2ldWcyQBVl0A06/eab/IfV3tUtiXHz6Z/35WbkXNAZsdXJbyIZb9vFeyn8
X27/Sk3wk7HQbrYOzXcCZRPKhU8EqpT3qjDB+A/Zn9mEY+PjgJaGwSrsYyC0hdoi1sZmGpTQeSMc
ZJVwwrr07IvBb45tStVFtzHHyt7bNuPAwSQaTrwpKYtBQzzKgXv7T44pvnQOftdZNJ+JmykXTyiO
/4DnDWwXyq4/zWTk4S2vY8YBWD7P3QMV3Z/Cp5rO8CBfIDe8E11/636q+K6w5ECh4o3ZYcEfh+1S
bRME7Z6FR1HshCyzjE+1GjaDK646XOoRWpAchr1pYe4k1fotg7obGeobRTqgEWLrMDlpFrqbvXuG
wh5OqxEUMxHCxtmYjsOliGlhXWSJ57AbmAgNnHhXFLKmwUWIos2QOZB90u1wYfRcBxtrIaazVI8q
my2qq6Uu9i7tn3surOauyPBvao12B/OgSvRTZjeoEaVFmKHL7gSex5UtfEmeNfITxxfiKz7bjnam
dR87I6Pj1Tc3SQOqBAnKepHFoRvmX+lmxy7DOu73Chc26w+QJByl+3pxinO7ijBuXf+kuRBRVzOF
zoKjOdYixNwKEnkrCDJTcRkaUGgu9vvQM5ytn/dI2K4Mx2kL9jcN1yTH/0X/EsFTvXJmLmycaB7S
F/pAQMEql0rfv02k986BmOQamXDFgnEZarKXu9m1Qt1qeBqW09E4QPRO8vutlBoid9E8GxGVz8xQ
9KEDdMdJaRK46Wl4XxfzZozIKHGeRMMjWqYdQPYbOqtoOFbPkIp2lNXi3fKp9VHLa739tkh3bHgN
353OeOSEMKAwR/cm68+/GhfqbW0XW21R6qqHxoyvsx3z9UUVDeOb9RwY5XPjYsfRkcOBmFjNfgQq
xVrXcFexuRfm46ViQr39azHrzEGs6Wd0yoIMNBdUbFwUaw76zjT5I3x9qcVwT79cdpIZD3pWLd/V
VB90whytL1suzdsuvf3Lv3405d/HhOpmr5tp/62MdwaYVWCWxev8SD1TIHlh6xqu4sLBt+Y4gzyr
osAuSdI0bVDD3Ugx/7FfUYPQN09+lQpibmSYXHNgCGDR77cW3q0/W3MwpuOb7RXfB03dbrJM+PCh
jXPHswU3ZOeHv51O3IPvsDw79MntFOZ/g+Mp7XCWukTeWJ5bqk0E2IPTYE2vrsuewXJOx3xEuhKU
QkuAiix8UTfikCuVUiCf6n3uR2xddLFuvB96HCz7TyMIULvomDOJ6a99GwFrOBvdd8c0Xmj7uocB
Ch7Xia5ay7CxxFNX5cnJ67woqPtsRS1jiuCNy/3Q5TNBtONsSoaTtTwJp3ldxlTz9m7vsn6+OihC
pGrjw+K04slpIVWkNW1ghZxv+E72GAGmFz1O95xsH7mtqb1y6cEsfEkmMCn/uBYLBHflPQVoREvW
/E3xJDUDDKuImC5grLB/owfZPq/d4gUlFJRA6hEglPm7mxpOTxX8Sla66JTgnD9MUfTccgXEmd61
9yiiLbB01uStYbMkZJbXM0Uf8ynP8YgDRs/3jlfpY/bSpMYQlHH8yDoRISsiY7hMtqETWLXFymjp
7jy0WMg7vNNp76kd4m3xUBWmyQNsnFqniU5u1uWhpvs4QLHbMmzGcShc82yq7giWGbmgUB9JrmB5
WRxivOV+ZCRybROFmoDjZkim+546w4CDSd4O36O0/GHyLd5JtSyBa9GcjH8DFszYfJbS/jTSIHd6
92rWDmHk9EdpYWGplh63gDImSjkpAOPC3gUlN+sA7kdgjE8VXWTceCx2yV3qmyPsOsc+sD+Wez8j
Tg1VaoRE4bz6EDxDa/hlWkbYWXZ0dkg/5RjF8Wy7DynZv30PduBkFR6J8CZ9+cqld8sQZmNkXSb3
d1RhxYyFPrvcJYNW5n3gV3/aKsrf/RJ5pSvOtFJmn/6p8XMdpJwgw0mUgrSr+9uvO3lIu87b0aOL
eh9dE7CTO7nOlIAm9dnprOrAFwCCSCKQCZd6IFXaewagWUCROxS8GUZhJOQrb4JArBtLsKtpA92M
ARpI0zaZj/wCRmauQ7t/MkesOwYYHmhJHPCE5qEKSlN/JwFRbuOUn9LP/L3JT6YU/GWigSH2xDfH
CH96ZrbySAyDB7yAJSInJkQW1WbLpFGanlu6V85YsBaSPgJYYDo+aFrZ68zeFb71C/nefVCDV3CV
uu1XDOijro3TlCDXDR2ie57fW1yw6XaX+07rEwtUGqqqdgOu0u/FcK5z81fU0qWjnRn0mO/jScJ1
eorc8hQhDLFacUqhKQZeHkASaJAeMDkwr/NMM43w4Mm1bRfMAtcWafQ3xxZQl7e2YlfJNehdrw9t
x/s93q4HQu7M5Ipo3C2CisxKpgzL1/18MBmgHaNUfNrti+MB9h0mPArJDGOB+RXOH9wfB7OTEJ4Q
uSoHm0tWPmKuUEcPPBUDZSwMhQozYbAdZVg16UP13XUImMpwjYe3NfbLxLxxYtxViutsbrc1HDoV
gQkv11dpVu8eFfIF/Q47VkGvgZHFmZpkI2NcNAsWDYPmnV2XFT/8qV3gB/EPc2sf/NcC8LWMRJh0
EBiT2P6l0IMb82q4c3nQcfaS1411XSoqihqD+90IDa8hNGWwzUEJ32MHa3cLAcIUDDColeaJWx6b
tJkTbEjWg0WQOk+G5SxyfEBtZx1cg3LWYiKUsRaPRB/TvZOMP7zWfV77dgyQ+fd1nZ4jCkVxClsO
YyN0xyD3h7MJc0CB57pUnX2Qi5mF/UBiMMrtYxpNTA/depcLh/xyxmunrenJaLUfxLw76sy9MBjN
gyaqT6kwyE8AindnE2ID0NW99uxlpzvrJ6NfcOW15+y7FKLIas8PJtTI/fzEDaclrbcGeEySo1Ar
IRKK0quo6RG9aEOtbrXftcxvxI98ooxbTZ4J2ITnvKjGD8w/xTajiwg8+lcGwcYph7it+C3HHBpu
W84DJ70ZG9L2p0zSFMcGykgjcDn1Ve4hBQGLgtgpCzDROXAj5jdyL6LlT2XGc+iUONsVReRcIToO
jt3esWM23qwSR1vH9wRPd1HUC7iN9nORjze6VNbOEWNDGZUI6qae9qZRMWhmbrHHv84MGjNSPRUH
beiP1n4s+3L9VhcnXPMHMXG0nmzbOsJarIOOWAnqpInW600mNBv/Bt+YA3qjnQ8FQRNIkO9lvgwB
bRkYXWbaMVIu964NkQ30XGAW27uh85jCU6bkgmNtia4eTDN9GaT1phgfFaJHX8Emqqwq5pn7luND
PGLR4JrO+wMTmdM9OrGKr4ypbieMh1u7eHL0beuqZPQW+1W0H3rvSFgkuUpBoUpBxnlT8Xtqfg/F
oEGKcf5fDZItFhOjYpmg1Yo4Izg0PjR1fh95wB0ti7eNEm2EuQ9yY1Mkl6KFcdzWy0d6Nw/ip5Pz
uC51+a3uG6a8o/+ZQGE/xn6zg46yYIOzNhmyoGOdq0U59jwTuMHGHdH64aKd9FA31w3EkNjsyz6j
MM7zyWvkglpbHFtvGIezNF2K0srtSZw5Q7P2/b/YZGMOYw+18JvyvP5sbid3bztdf33456ceFye5
CLn/yp8aS5MhcmyNdIWmP2oTFr4+WP/1o//f/1egYux6Lp6rn4v9v/KJY2qCIJ25Zy5ysI6qVc8m
V8KsihbcRsT/24yCtbSfLl8/iv/rR18//d/+39en/Ot3/G+fIsTMZSFxh30nrIyVpqG5c8OQx3CG
DtpaSRhVPc68JQKa0yHPxCtQqLj9JibxS4MlvQc8PUE1y7ydaBSBbbIftTTLo8COHEg+S4zYTHsH
ilZ0wENUX5Q9IggujF2HHrVwGtMb3nknlliySwtnksGP5/vJaKDQwKgs3cWkWatnUonM4TKq3Ykh
uWp+nVaA4YiPJRiA2xht9PlJdNAn+PeHNXOmP5RlDhSme5BNf3KFD3bQ+q5TZ6AyHbJ6OaEiWSmr
pONxhBp2iO/WBQ4x6Gcor5Hcl7PzWdvRwwIV5ORxhd+G2MYw/bBraV2jpAeeyRBUeuhCC2muLL5v
/dRBM6QdfBxxFNlSUSrGiVJGxutQ/DGpZn2erI/eWn4jrsb71Yy+6YYwZOYsJ6fr60uVZYCLZnw1
a2uLoFWnrKYQIJq42U9z9Wtd0lvOLmyDZveKHxpdemUpWFR+x3HhoLgRkZH0skNiDU8Fveuj8YSL
COCP7X6boGtzS0/4DBO0kJ387BAo4Acm8xHOWBHarXopjZjW+Gla9taQ9MCax3tiIB9qmIjPcHAw
3YQTTwFDp6oFYovWVxUPzilZVwC2TuNexkG5F1GpF0qCqDzfbnRzQYM7ctG89+ZFHckz3+UD1KoG
Mk0QDXJiMPyrcXlw+4Y/sNra/qo5Rch61CiwjUf9bAV3gVn1jkVzaA85Gw2V79AYl8ovSaYWj7As
n2PSu4zX7XHfbhBOw5o9UGNNtVMLce/OLcWZECX2d+RUUvOnjFWQfx1aelEsJ781WVB8+wwQP78u
fnXos2IKxXbHG6s6Y37QR/A48Ur4Fa+FpQsbqt36xkURoBUVUNqf4rCO2gscKzzfM3yV7eu32ntH
ekgos3nHtBwlc5HcvIs3L8se3Nl5oNH8exy/klbMrsqk5SlivIgP330aUs47NvLT1x/ku2BD+JqM
Cck5lsaxRzMY41aG+DaWXb6ixfqepXHzqYhMu30qZn8Km3iEtrtAtXHNhaGVzVS9umaJy3J2l5bp
pSoG/t4RTZ9eRe3RWu5GF68xeONwHsbjyu0/848c8j7amLvgVgtQqImO9prjWw7fLU1ulWu99bNb
Bo4ffe9q68ZJ5anPPVI0+fvcjngawe54U/ThUM/OFDsdnkcn3pmrGV+GuOBWw8hMOALLc/5FNnm3
msE8euBugiZZPuCFLEz80aNGqsEOUUr1tQIw9ly5zW+THHIbZ+kTXVxqZzYySKf8NMF0eipjJlvD
mr96yvOhFnJe5/pw8JhIMZpW6X2RpaFpRPHRqERMLkj6oDuh9/kFqsskbqrZN0Iy3UwcWyKkBB3w
eMeQny2uM9+lnWc35Up1wXBYGu9pRsrRTBxrTB1Hwq2P+XaLmryKfjowoa1i8sDckXRoPr2oHJ0j
H1KP+BdTh6r2f6SkD3BzDZRAq3y52Nvbr3eR6v2Ol12XaxcwXr7GNmWTmr6rwOREGkScM0i+dnex
lsyt6vQtrWuHtiqYfqQpGvgEdDywb+uV1Y88KzkqYpwaHzAo/gkpHCiF7wUQHnyuNC7sEDwzzHam
j9FP5oszAFT9+uDXVAJNNrpBnbS3pTWO4JTlnXIwBeUNFUNreol622SMUD+OlkvnDAONrw9DjUHF
NQ1IyCp6nbNZ7sgdUE/tJsPBGedfhVl5gfKxOjcDhNdwqUij9k7W72E0v5QFB0WSE9NuRLC+kLhF
dto+rNWIRNgzWRy2gljLTl5XWB/MEUZ2NWkPV7vcLj3tLzvJwHRtvwcHABerbU0jTPiHUh+AIol4
FZAk4Tgz0G4cZp5je6vwN33UNRO8GqNZCWS63SbYgOY2Wnj2C7tUfB5Vbd6PHe53b4BaoBPjFb9i
sUbJAybjPphpkuB2kYnj1MmOXXNmDmCSeK1VOeyR4zY01Z8FvZ6bhLjKLgGIteGKytVqf6v6UAa5
O+pATBa7ivM+DQyKTRMzljup5D4TzQ36eX7CkVFyLhtuqQE4t35ZPUWe+4M2mGct4vXDqKqr703z
78IhFA0Lao0/QPxVEOHchAlOjTtZpRSH6urVBs6Uru50HFMU/IXIwErtOIHFOnm3B//Dmdz219K9
gb0Dx2w+6F5IbkuTuxel8yfyMKOmlQZQ26r0EI02d8MSw5ZDFmVvxTpG845+Z6vAR92DE6L7baer
tbxdPCyirbX6z95mAferVn2Spe3r7qE33SfZJAPAP52dO6pqVdF8Q6NicJVvaYEC7tm8fHfTBzEn
8UvZWsjoCR26DPV5MljZvCb9buetvroQEW/63hmOnLLrs6sxlWRV9Vzhkasjs8Nf3JlcZxtYzLj2
fWf8J1ZP6L59qeOaytuWp6h8kssAttFaD80CXjZNrAivAMaupak1CRiLUBTfRxl79VkrNFh7+e0D
8IXod6pgWv6xm/isWizfXN7lMZl4oXzQ5PcDUdMzS+FwEjgsnsl8cc8l0/Tb1aG1GnW4csLde3od
rjp2ScwM1kMLMf9hbhkrelJCHK6g807N7VdjyCCH+JTZMRIwctutkuZjj10a+3JX3uomY7qaIqaO
YCFZ0wfro7NpaU8yinG8bUzx9aHgTnjJ3qa4r2/LLK3hziTyoAhS7/75KUL+qevFQvFJeruIdXpQ
ffweL2S8oKM5LKj2U6qo43L8ET9Vk9SHnB6Wk9f60N/iPoAO6bHezRnZcxCIGYn9c+9170S0sxvt
bq95jXIjMkvcNJnxzR3ggKEDlIc+/mN5ctsil1fGQSN31BU/pMAt7TIOHsh38+3B5djVGSbXfL10
sRvdjfgBnHy6YDjNHtTzJDMsRIAvaNoYMEj4YNHa0toaMWB/GAVHYlugJdWEZioW49AoSnVQEVS9
/5ZzfPgnGfjfK9LcvwPNBAZd8ow2sUHbIzz4V6HYEEcg0AHrhNLuCPGsnX079uYlATH/yMt1HNCm
Lplwyn6HbnOQoCbYxZn8ryWhFI5SmNnzJclxtKSv4wZOrTZwapIlRoh9pSgCJYtsN9XO/41COXls
B1Xr5ZBau1DOSQq+LuHsnOXypc/9juzHYF2dDB9+ZdkmQoK5HtCT4tCuo48vllLnN+nZHpz7Gib2
7b8+qKLswlwPL9pqmGvRI1CPOODMxZPANIeuPtSm9TR4fvQfXkbxdzyYl1E5FvMu4SmHl/KveDMA
GYsZQ6+BoXm/6lFbH0ObjkHmpAqetyFROMbkfX2vFwhKK1noPTK+84TbEXRBnlfnQeTOE/PX7t6j
3gPPAgEWURB/Qex+5sEljDN4L+bSGefMB9aHJPcwZ6nc89p3h0rKn7DNugvm4PjRJoaI5SL+zNsc
T9G8FrTFzOUeKALCqYi9APtndOdZw1nRY3XFEvrQ2+T0RNece+bOnM8661UJ5uf//u3m/B1e5wUC
0cUR0JbEZL2/O+JKZ4iqGF9AONjRfoYdfpBRd6qnii83tReOkm4KS7Dpr6OJlTUejynvgdPkAKxF
Hr6LNv5jzITCW4CbfwXYUrdvQleDkCiYNwa/3LrQ9+rQzOvyrZiTu9ks4MRkeBmNqPgAKzc+G5O4
4uH5918bf+//DN/yxcntP+zClvirbrBcSLGW44rtXeb5GXsp8ulxqpzkM647IpC6glkl+EYwvRJH
CKfzrjYS4wd8R/auikNwm9ehSN38UCqGrcxPwbwtg/mt9V36G9oCqZu3FR3aML6Qrrp77Xj5f/tR
5sZg5Jz+bhmoujHsrP85skRKcynfJIyII5T/bSRBKte6WysgtFqb3kdUF+dCMI0rZ/PV7NOPxB6T
b5xuhlNOAiYUwD2fcozgO7xIGDEnSJqrNt5QfeQzUYlsN6QJxUXcOYKq8sHyMjcJF6jooBJ5cqyr
HT+0CrZ3oy1Ff1J3wVo+BBNM+ZvaB9nGZZYFISJL2aZzBAy8fBs7Of4eGXbR0/tZDcuCxx0rqO0+
9SM+hsxzG+p2YOLSjos8XczAnrhQgzMnSFo02Pm8YZTvzVzdW+3q/mZpDVE/o6uE+siGHUW7foB9
kEYCdr7lyjtidiQujCIkdAlJm5BhGh/Zt9vjahBRmY7dWncfxN4wjndnnl3yu5Pf39gpKRcxsh1N
bf1eetLfUYryDS+WuKSxW4S90y4nt8eKOaY2lX1V7xxyjhlxVFkf//5d6PzPlcj1PMv1HGgFpmf9
/YQx4EkM0CN56COYhibWZQdp89Yb3/LRfkg2mpnQrTwgJtrXHBAZkh9AWSz03PjV1FM/tXETTftH
4aLzUu2kT57JnNxcXCa9y0J1H/EOuyMpMGyu+rVXO6/vCuA/aJDUyxycyke/j+IPjG2YNlBHA1Gs
t2bPZ+ZqckO44f/h4dvi9X8F33FTkHqDLuE5lmn9VT5puI2xDrYXh6tX3SfZYt/bS6IDmRvJHfjA
a1HalNfo8qWClrgTozm8cKO5N6aBC2bbDQ+dIGM5ejbTH1ffGlEuN7HSwSZDZrkecX/rYsQ5uBkh
1/m7Rfpv5xgkAHWafuMhqvc+M7Gs7e6kE1/syg2Ro7NjPkfMp73G3ed24R4b99Qx/9qvjLP+w0tg
yf/5rYdIIFxfkvdAffybUeGNZk0iuInD0a7H+yXX6nZoHeZl9rv0+v5xBTV4aXTy0xN4N0RSv01J
tG89PR+lZyLIFX79kWf3/Wg950uGi7mwnZfC02LXwGVUbCJXt2nHNz/5iLApPIzT+KOZTTO0m4Wc
myHMVyelKKeXPGldSl5lqe57J8K+zxg7rvLXksHbPZ3Kb8b/Ye9MthtHtiv6RXgLCDQBTMGelESK
alMTLGUqE30X6PH13mA9O8vpZ3t57kGpqKRISiQQiHvvOfuEbbyKgzQ5whHtnjxJ/FFRPXd0hNZ1
Diek68pLBvL+rBgh343h9OHqTY/MNN821YQ63HZeG2DN5xYA2Zn18p2IHH3tCIPDtI3bK/ohEzZi
8yDqzqY0zLGHDNp9h6sIqJBF8tgwV+eGUc26ncT9TVvCmn1oMkr+XofHbE/1fK1s4+p2VXnqanU1
zYVdgyDqmlMMVt6M4hi95I5Z60krKzwnbRHv3M7GTTG7gGG9U6vXjAoGPWbJcx9to0t3mtPqC5LW
2gwaglRsimFloUCXlXsn7EZDtIT8ZURatqX/8SXhI25wU6c+FrAC2E4WXIjoONNxyHZJD9SqclES
N0VIjBLl+0Y3cjK4XIn4ztDSbSzS4qLH3R7JKfK9mLo8mGl220aY+nM0JCc03Y3vaDTN7cgNNkZt
iJ3VpiwFr2yu2P+BNSLPC+Nz8902CPMEcIOUa+6/6dJsdnOECAVnJHu/DoNjBb6Z7gl1A/zdX0Rc
XdBt3htIts5DTnPUwmFKPBmGD8qui8o6b+NI29yM0HU3MaBTRusFWkCJ2mKK9Wd85uVjFo3xanB4
ZBQ47NVn9xWlmG9K6j4Ups5d3k0MeKpAe/mfF1Roqf91aZFCWo7hWobleH9m7kaGRmOolxrcdRrW
i4nwnElSClB0C3+ara+eIvpaVEmwnowm25AXQFJ6ZHz0hQyhJ9C40wAz35eeN14aTUQHktzHVU70
FXHO8V6BLNj2MHP3pum8tQWQ/mrK7+3SBho7aUj36r7xzShrHzxAzp7tlhR4FzDC0WUZ9z2yIcVb
YQi5iQtUvwHDeRCiyc7t29aHYsfjQtopoywyrkJmCiMW8UNvD90aco19b8P68qPSMJgMl5+MzelU
u+V9BzELdT/HY2wb8kFkLZmkTtxso0ElJMVg3c6n9i0fhLwMabwxcZstPr1tHh1zrWt+QLs7xAQy
IbS8CPGd9kW/10qm5SV8aTYRD5IdLleSYdgDD0F/4oDaZkHeDD2vEgrHZi4VzHvTCS9tkSC5oQRj
NDcd4F6Qq7L44G15Mh3aehlw2n1Ox4Z8kMF7xUZ7n041dArrsZjRXLHxNo+R7WEHbAkuwT4PZi/0
zI2FDdufoYed04KtOcKkO3SYK0OrFoZdflQZypgBa9LJKUJ9i4x9EbUtSgjE1ehd7OcE5w2dL2hx
fYAWM0nLee+5af0QoweZwVaQH48ZD5VkEib5Dy9FGOAlgvyZQJwEMRvr2xH7/5if/w3zQw3Llvu/
x/yco7j8T1ygvx7wT7iPq/8D9Y+n6wIYxILioXb5DfcBnSC417HdZWvP7uLfU96Nf+AUEGz6Kfv5
n23+hvu4/6CZqbNsmMIx5JKI/n9Iebd4ov+0w5GeR+64bUtIQgbyzj9KzGCAUE0Tyj4UiLSla03n
wBvhBdi0yfPQ/m52tNLc725vXCsPukTmARWhIn+vPSITbcvqV+0QBhtl9Yc6RLSouN8zk3mbuv0l
K2k6GMMYHEuaIPsCS6ftqccK5BW7H7fwjQEQCxEzjPEYc4Q4/w5z8lC2Il1NGVJmW/+WpgizZOFS
ITwX5Y681GifG4xL6SocjaYTm799ev+ieSH+xVsidN5z3hVATc6fmz4sNyowBs86zJrEHSlwOoeZ
9oBddtqVmrZzCoG4v6nYgMwmenZaCHP6obGzIqYpXyPCnfdtxQrVeWSGAO70KkJkoSv6AkDBlskW
3W/Pead/UB3+59/d4OP74wN1YbsQ4c6eTZeucyNG/T0vPYgEsJIOO3MQBu95DWS+MpnCj2T45a1H
V202zsXwVsTAFaaq9phR1ZAhlftGPOawMxSi45HoqdUwIPeQJaKMgexXrtsOcy0fnvBaYEDy8xrv
QyXRIzDTLN0QHyWU1cbOTmaGRi2H+GKI+TE2agKLNPUzR1bmg2U5EdfM1awcT1MfvllixmyMSpHk
xXfRhy+yai0UEwSyzpChcBQaacJc372EEWniTdV1Wxb/l5lQQ9ZwrReHXAuwDAKGWCFMBTTH5Ruv
HoOylT5b3xXmdz9ycGkW6Ftda5XzuNUQETdlqE3D3sU3HBBATvslIpJ7kbX5bhJMhIGFzSZie59Z
zls9jPxcU6PAZczpkKvC8HPVC+0HYYRc5WRr05Xr9lzxpxXKAIblARcA2lh3NXoKf4gQZNi6PDCc
fy4ETWM1QsRqeRKtDBmqdNYjV60fmOISXwz9TiaIOzE6f6bT89gj1ktH69ONDobL2AlxygUSFIrF
ymLcShwFMQ6nNHe3RHh+m2fs1QHhx6WyLNgCTNfivLmvrdnc6pGZ+/YsdrIoPud0gnSAvoNRbL3u
evVe2YrPcogrCLVEqtel6HzLXbcqOuUerl44MeioEhQ3yP/MM71/QqdwMATGXTjV3WOqPbnonRZz
y4ZZvJ/PhiAxajzmsiU8jtThiL5mO1vbKC4+NSdnv0Jrax3A2YC2Oj+GLm2iCcVF3r+oHpt5Vhev
1WR9oIb8LjO411b3Ll120X1bfDVJ/CgihjBGHJ9VyvY37vo3oBvfZnsFfR4eGA2d1azNmxBduG0F
p2pmcjbq1jv8b1SX4r7WZ8XOQeziiRTNlLQYfBLUphUgHB2VPJ0HFy+4BewngvEehX7aUgX13S4S
7V1Uql3LVdsdh0OTqh9SPNIcPnZe/kKyX7YJ9fFTM+xN3YHsRwCyVH1EhvJlnvxxSQKne8OIV35E
E71LLeoOdk4AHAqsFSkvb24qnzNapZY23yVVpDMuRrYUJaG+x0e+6nK0l3F5TZzmE//StygjpSHM
tjZnEvDI7qN1URA1vBzxv3BwEEAaIGhQ2xJDk6zpWLKwOs9zSfkus+9MJX6hm/xQzO4Ky/zUmqha
iZYFXTbYD0fvEvf2e8LnSZTFOQ3iU1qDC1H1C/2+Y92HF2nbP1DqEbNkfVrTgPEbgQYm66tLvz3x
NKTLYQIG2L5mltq0Fsg1ds6RHwaozea830En+Vlw5vkugm1mZdkLrJItYy5MeQ4yK1uPU2aRJcRi
wq3jBt1cI8urxD9spACh5jZLWDXYtFeZeQYARYMTWnPePxJpfonH9DFxpgfP1PaV9NZGhS5jQlq1
wcXMco3XdWgepjg1CWgtrZVZikMTdIdERY2fBd+Fnd/han7yJtr7zjS+VJkjyH+lMAsG/fLX66bt
vA6cctv24Z4N8meWyvVyfk9NCVaFU4mUoEMAJt1M9I0xoUyywm/Q7yd/JlY2y8PFs46QWzOhgBqX
oDIelzsST76nA1OB0fsu2uAaOtm6GRRpY0GzMl33A9POXejCCDvIxlvmE/07QSs6aNfaQKKEtrjM
5nETe1SJNT3YQdOJOEQOXQqaCdJRgBcim9QuJ3oOBsT6SdwdBLm5FJWMWhsjxHA+nHVPHYrWeDPt
jZUQCZZK+eDI8i301DKXf28zljB3tphefeqyoO6m0J5jOkYwFDZFhxw1odUli6byqw7jPv2Q50aR
d2kb0WqY5uQweOSjSS5vK0B9qLnNVzPGg5oZw2YsxLClYXPOKvUaROPFkZjIyTF/NZBLJ2nzRXJD
7TOF+jKB6pQtHYaCG2hnF+9lr253TV59rSy25CRwT5VLOROZH4JYsrnKwO2pcB15M9wLi3buiM6P
egyvcIpPx5n7X6PZEa/orcYw/+4gjDiOKqHWYGrlIXTFmzmqbWn21VZM9nkZLULByxErd8/Epw4+
SgXWF649k8HfnBo/cpofvhnQWcSL50vT/pYy9VyjSPystOBNRd29GSADBe1RkI2q70yLxIBAv88l
qnAhbI3whQmGxYRO2pus+0pgrJvcp8Qe15or33MGf36XgxT4SKqYADZcbI5tftpsRJKWgEBNtCiM
kSpWcVtsUiUfmO1Qv3QcilXrXGaANnibQ2dF3YFCMN1HcasuVgwyV2e2JONg8N3KbPEH6Uyf6Pjc
k8epnxgofM2u/lyPiA75G1CecMBrDaHgEg1sp5droFqw1Z3yZ0yfyc8gmPmTiSVvSnah4TGBr5dq
k26Paz9DYAtxghwkaEGEu/KiW+gfPWv4mmPcGbWYdoLA9QjzJ8wBxkkGKO5OyucBvnYaukfREmWm
+xYzUKe04SbDFnRZt4K5/STTllAKDon7LaaE+yHo3mbXWvqqObN+gcHHeloKRNmm7bflrSMiNGQB
Z45g2+9h3X3NGidxHunvcFEQaaHUYljxFhr5Uw6akQOdUVxpvEslqq20Yh+4zldfELFRsdtGMlP6
BBadvEy7UK5+YJMmCZkxMpGaL04x4c+AeubXdfnqooSgF/4QOfWB7NerJoZzUmH8idNntp9HrRuf
gwiRjG2hfAyAnBie3/AouPX2y+2v4/K4AqfhE0ILxZ+XNR0Upan3RBDRzyYZOeZH+VrJ+LHnL3Ss
ZoMgZe8GDw7luOYpfnEQFxGkvwDyRYs0BCWWl126/vvcI+cMUxJJVbPDVWZunIqgFBvnAGwCeWhH
chH6IX80S6IyWOqNSWzqonoZ2unbjCPv2NG1QHYwrsxsEvTmpxLPBH4EGK3HsZxrTBfw4ch3C3wP
DWmF7HNLTvHGqnKY1N5wAYQoNlqJ0L4u4CFVgvBGRaCFyhc4X08koZU9G3B1tomggmESyYQ8MU5D
PgLfxzIKM+xFaPirRy3O1pHlPgNvcZA0NHyMHaPeVH/CtlUUMclddrLDq8fpz6yffUm3J0/sZxyq
YFPAUFtR2s8+RJ34bhKzWKcNg2DOQ8zfOK9HBjHXogBnYoQxxKtU26UeltaqsBYLVNesgMD4WXMY
Q4Y9WtaAASDfq3IhEo2C0b1OYCC0CP1QS+2UWUQRTD1pGUVorZ0syOm24tOOZErbLEM1Ei2MZqHt
GuJl4JeS7uPMDiqIIMr2bbyY+MwpJkeuIfKxZfBwBPtVHXUXi9zvb2+3DMKo1GK1vt05kHuIF7yo
17c7/3qAecnUPLIzIjTl91Pcbk3EDW9lr13qzkI9OOjeeqp1ru3mLgrnxWQuDYgvMcSGqCqTlQYW
h70yB8zti1h+odsT3b6tRnEpmMFt60VEM/aKtubtZqqTpDAE1Sp03W+jbefHIjKDVWHTBZQ43QCW
GIdcaXTdpax3zDOtAwNqy6eAIzu6LUg0DZlDTcGzZUN6vz398jS3W7eXYPbEq92eGzkA4yILXjpw
m9oPtbQGW4oixjdync+rHu5Av0uQh8MGuBkpYRAfDoj39FPgdaHPWGx+wGNNxWTa1Q6YxN6NrfnE
IYNGUzOiM/RSY6tNUrIONAUhYgQTYvlNHqIgzDbjIBTIL8/jrJyfBlqfqxE90xWUNw5scne37GDY
zWEbgmUxIXdxymrNQMl+tAUQN5GDYAktElDRfSGiJ7F5EyMWyMtJuy8Dt2bfjsi/SZNFxKdtnL78
YD+C0Tj04rs4Uq8tfH92icWGBu12omPMfMacLxi7twZz9E2ESGurGRUZsgav39hjeAfv/Bv9hR+z
mtNDjm2Cy0NwBHCbMVU8xDkGAEurrCuyu6M3deiG7Dm+cxrWh6LiUtHmgLLQQ2QfMxckNyFgMqt6
dSKLqULS35ubOlSPOTEXJ+IN4IwM6skCbnM/zIuGL5+aLZYD4+TQ6ogcFZ6NEfGvKOwDNb51aPog
eQS47fghpwxbjeJ7T8QgYfLH0uIC1qCiOBUGOzHcL3ABpxjFqOaxuyR8G8ldnyEACR9B30kaAMm4
LeM+fB7m4pdZs34PTbUyFt2LNwQAERCt1SkoRDnI+Z5DBKsZjGOK8TBETNGzx5TuCSiDPJF3CN3y
CvCE5klWvNOFodyrvOlsOf0FOS7E3S78bpftdKhK7AujjE5pAGRrBPO6XuQZDy2Y1AfNHJDgh4wv
O+Ecp7menvGCwSEsSD2xM3G1gVQ9h1pTHLS+y1elIBW7bpzLOC3ArLSaexrzi/UwccVdtXzpdesy
DTZ+PpjNm1sOVCydS4rvYB93430zadXF84KHITGyvWu2zSkchxd4COjZMX/Ms7y466LokqvCdHoX
w1aJQib3lCbXaYKSkigbc1ZlvccADvgQ03472KZ7iMYQZqcTig1xPA1qyveA3QjzNEhcjY0nPevL
jUWawUNV24iy89A6OBl2R9u8QN/Q99pCO0i9DP9HA+hheDagv7NHd+hvR+FZCIYaYSbKHSSJY2wV
xTbKgy8yzaurMerkZvRyN0UWMxDD5g0z5m+9GtN93O40XD6HrkhPZq+DgOHIhYG4BeX6Aq3mGEVE
H6Nva7YyKt6C2UivEn2dEajmNGAkrPUcnJ/kgOhnWvFdHp5CujISaxwi1haK44NNDsLBdcZHxh3e
FoIevnkrtff6TB1v2BVgsEaYpExF2imwTm3vTiiSqxAkavcT80l07kb3W5Cbr73HTmacFRqKST0q
jtwIMNvRIBFg7mbYxhGerz7Ct7xgYtlLCPoQ8QdW8P6KDnqjtelR5UX4yITiITARZMT4TChAQEDN
uBUL7VS504JPypONNb/O+AO3Ht6cXZyQ3uoKWi+tHGkoIKyb2pMF5+xE5HihHu04v8RsaYxVgG1o
50zQnNzOrHbRWOgnUNtn9tPJtlSFewiAB6edd0Zt2HOtzrRNKFF7pLM43myoei68HYnizoPtIK6y
VDGhTAxQZjrFC1P9d2aW+r16q5UWP0NMWdP87y5BRIzFyIYRI/1VD00U1GFmbQrL2NSQfVPJ7rxV
pWKTPaTr3GTevRjF1wAOviAoT7t56OrTmM1raSPKqaCB0yvdVqFLa82xXiYvb/e9DR2howM3Zom3
r/B+rFRb3Kn0RYmEuXsAWLEdguPkrdy2OuWAT45z1pwEMOpHepa+i/VvsYgPJlVB7XmIovlyuxXH
d1XNJVmrYdj4ark5qrsbyAvv6IKvJq1vQlafIDjYBDq9JE0Bv1tlGilYE1LaVc4g45hF9a9CM8gv
1TWBqDBnXdChMDEoxy5yS8v+62a8pGezocnwax/cYtCDs8iWMF93atl/cK4Rwb4dxnQ+Wh4FfJsn
OWkOcjoCUltHkqwdKgzgAcs/3b5AYX0dO1odaVsOiNtiMR8Zs/f/vJmSRX7Q+8WBZOvHaflyuyVs
ZEs+zpx/ft9OWbzWIVDhlV2wG4rEtNutgjqcHb7FjMcZQ5N6p8CgzI90cbhwbbDkAcKqjrVDfppI
HPyUJbST278Ft63L77sdrv0bQo0/WOadlZ168m+PvT3B7cvvB/zxLXapHBOPSsRKhdSgvx9SS/az
gHDnP5/QcHUecvvBv24a+PbovoEj+P3ov/3Q7R9dzUG10GCN/fMvuN39x+/nuUZFCRyphQhWHaM6
cPxWjHL1+wX+eMS/epbfP2KMnLlxq+Ml5XhkIYQzQa7rJihjEyO6A88J0CUequXu2sLSLAaPPzJR
1ziE5uKUEEJuX2SA3YrmKXSM2/fucs8IBgyeRVZusBtQvJGa3a+dvltSg7WnrHCfHZwFK7EcAZxX
PzxaPhu7nEp9wyFeHhlrcEeoKPAJxQGzJrInr51hr4/1biEYTaesQWI/MligBUAsXWLpH2MxH1Q/
fEV5idsTaxERkp2oyEmQECV6uGzRZJMhLHEacRThj2WfbvcvVoqDVKXVUxzLX1FZnT27XoemdymN
8JO8HYCJffpAJ/YXBs2mjy/1iGJy7ICxV058oOx+x1yc+4wKVkZufncaMq1o+LS+roj1XmxiEBrQ
SFd7kEE/0jw36X2McDO0zlrJ0OXV2+keuN2vwGED7BlPxWC9JOnwHNWQOzvhgvhjgkCaHR3ebPiB
pHodllRGjqjelPXTHenk2oS75nq/F/mhXzRDuhoIvIranxbIzcgcTzJKT7kW7oQRfojlb2bkXzUm
+Cz3JG1G340d8WrDumX/l3S4fTpcq8RDPGGbPQ2jB3ch91NIyIVtnYXdveKjNyOa6Vn9im3kapcN
aYuWtWtj7ash+AYrQgy6fHxyjfklLfuRMJgi8pVX3rWq2VeaAsLprdM0SI8ggcI9ieDXauGa9wEA
IORiaQ0zMRookANotQ0JanVoZuvYWXRImUlyNbHHyprJtUBU7XrZy2i60NWGeeueFJst4JjQgj36
EF49m8QQjPOKfDWYaVp9beuXKZ2GX4LSlEFa6pofkzZsATMfjC54qO1h7/XefVvULJPmsj1/0N3k
GWCk7ksAXjiVkum+tqHPtP09edCQeKa11370Q2PR3tR+DB758D16iDK0XkGzVyJ5GwMcv2GAG8qt
khNT9nzjDbDDaCIQm4Go0nWq76WZ8yujK+lZSHZmYsrVBNl2O9SODT+HzIhB1LDJCE8iciEhcDzB
oVExhID8T0JDZeNnxeGTusTcWiUb+XApZJwSB2edfyltGFez6CFm74llI8hOKxg5pA0Qm4Q3sBoI
0/ImakEq9aPbk/Fx9bQYgM7sfskuO1vSaldiDIB11jkHY/BI9DO5YUUarmgpPruoqzeEPrzE5PAV
2NAoyg7UEo6f93x2lu5BZCKJBJBAsK6QjHKmzyf8lz/LeAuy5anMvF9oYuoNlqqjh3zFN8nAxYIu
PhrddODijMDZsbZZdFRXAjvDvMBRE93CPkb/XryVGa57wj9pBGGgXtuN0/n6iCSVJSWF9QkKkfkT
JggX9l59wnmDfC5M39HqHDqkKjSKIN3yFlSFZqN0/ci4yG3Fcq5VTk7RckRY9LD8R2xwDGOVs2Wq
zE3acn3F3v3MAc9K40QcWqoFEk+Ghipp2dUZXQY1c3Esi5iNECnR44LSihNi/YDW0GIgmmjAtNHO
wEEUINmcUQFXMynZIYR3aEUmBwykPmlik4VcuTOSxov2W0O759SUabSdXROb+qjGdZk2hLg3IEnc
9B2iAAHAucKNruqnIAOIp6zsnDYz7Saw96NkQDVwXjmShh2A9xKhdb28kdD1mX8RsEm1wlQreOqt
6aOxvR+KfgifhvHh7kKFVR/sgp/M48+WOaRK02uMQU4OhUumXviyDKSZdmHbaiMIhk62UwuS42a+
kylMkqF2kYsGbOmNdB5x/BBVOA3JwXTJxsJ+B7KxXf78VsZrt2anrkyw1Z7cZXVAxWxRD46mwwva
6Jls/QIHc9j0Tv0D+0SzQ58cbmqiXRmkkbbMISgsZn7Wrx7ARg6XxO6187g07PE2Jquiw6ZUhmsy
RJwlNdKPPO2HiJK7NCt/qKWfLohXYPqhytM9qHL8A5A3IGuARnH23thWh0BMP2rOIEXbWTOM1x5S
J/pE1HfjrxFr5iotMMqXCnQi412N1nfKQafTOtWdXyktg21VMTqgI7NqM+Do9lzAf8KYmVPMLCkj
5QR4GNiRRQ/W72L7W2wwNU5SHNQi29jZTEcwIdLNg7w9K/dHyhpaafaLTI1TPnM2gHY8a3mPX9Kw
PlvQpT7nt1ph438YMtBsBSjJVQCOijy/DhIVwEqAlGvOdt59B54QW4Skvn0U1jODNbDXnspZqCYO
iEBX29zTri6nJSAaGPHt4vgvAm83mh5hCFgMtJ8KRAh9AyY7nU3gn5EjC8vH+jXNzhlC1DVcOeGr
cGWalbjvuprgukpu0g7OT1Fvqg4UOmEVno7j1UrYJCH49FgSwv1t4P//qpz/RZUDbn4Je/vvVTmv
sQrjIv78uzLnnw/6HbslkEmYjrAtsj1Rv/xW5pj/cKTkeoEIx3ZtpPf/ocwxPcK6bMvQdVZ0ZJ86
+ot/j90ikQulsKtLejBCCBK5/g/KHDDnf6qPwSdJ2o48J7+Grv+pzXF7Lo3lFBr7Fkqi40EXsNIC
9+edvSDH2hBzqdcVOwmNLINK1g40sntj5+Q2OKKcSJ3jlAzdcTBImRXyYcHz0fYa9tQhtFwrle77
lEH9guXLK+2lIe6O3vHLbDA0sLtu7TGZzUyaIx2kuMzp14ExXpeZU9i5x1pvnhzivd0G50BB6SfL
+8wA0Sajh/TXPKu3KiAJSoJxI92dMStkt6G5xK/KbsjsGE5zDPxNQoEDtPj9FhCMdnEVVs41Fs6d
2wCOc5kd9Nph+hUTfwjmLdiGTcEVV4J12kvXg0COxWvQQ4JdFzDdsiSUC6quWaB1Lr7l1A4QHlrR
qPk4Bg6zZcGNl4jSw2pmWzQBCCiKX3JB4uU8uF4gebzTw3rCuJyMhET2GHOV/pp5X6btPWPRvyfM
5WWkKwX/jBIjWxCRfHzXOOihhJmiPrKBqI85LEgNypG+oPzUAvWDAoacotWoHxfkH5My6H9iAQFq
OkjA0TsyLooA9RXWO1KccDsvEIs5sHB98/sLdJwbxWH/go33vbTXmHuK0ySbX1xrqjs4pKes5s/O
F3+6AJZql1Z8ER2zNjsoylNva3SBIqxrhReCgAtj9ubtVwVDgN5JAmFuicGZrInkk9k4VGx1BZYS
5Ci5sZ+GAEXsTP1opY6xd5NHM5UL84etqRtZ5x6k5AHKG7tvBY8x9Wj/RQghtKU7sjAbF2zGxDvl
LTRHJ0KGYFjhqSesCl8HPi210B8VGMhp4UGW3tpa+JAc/B9dAOLpxoHIG/GKiT9CDwCIjDErZmd8
m6SPr9xMD9c5vMUJE4c9eM8oZXdDCHfA1b5HC7VyECgudQKw2JtvkowCjcbrVNjmDpX3naIpfBRG
UW7jyD2i1vPjubHX+ULK7EFmImM1t+lC0dRyeJomYE19IWyOoDZTRRZvr7KFIJQ/YTFutqUxfR8X
QmeysDo9oJ1UECmOB041e2RwVgjYnr/pG2ohf84LA/QWvq6FcEFDEs189untsV2+WOgYctzNe8/I
GXFk32LlfbP0/A7NvOa3+M/z9gdb6124EEkTBZu0WSiluULOVyjcbgKEaR7Du7sdsgwi7lheYt7o
8iuT+ZvK9WC7aFY6SH/jwkZNFkrqEJBusBBLb1/wCkLDZkBmN0g+msWdTZI1fXTm5MsEmzp9lUTM
rxhlj3tv0Yctb4zGIADT6UuatPtEYUvUF7RrskBegwV4Fyzg16GA4AQWsTmVevOoFjzsvLizHSjz
bWo/oIpFfMe0WKuSi1zgslSHzWqAN3uzaA8LglbAooUYC+Qe8xf02vaAJegcMVRZVdgV/R5Lqz8N
ub7JiKZVC+hWQuFYMU6oVz1K32OyAHEVZNx6QeTGDlRVCTX3r98Tji5BtBiLQcGuCt2CUQZtN1gM
8NEQodBqOrw99pPB/IQOKJDeAc/8/KUv6F7Gq+MxmE3fHa7p0OLa7sD8QgIpFjgtovOHagEB2xCB
0zIBmpyxYRyBBd+ALfUCEM4XlHDXUX4MChUBlGEJbRgBfI6n0qCDHVd+tyCJFWziScI0qko5rVFJ
4l8wapwCrDQaVlOwBCnGWBOnjhDJdAXGd+d0c7S280UbTmSGw4BfuOYDrSTqWjmfjGTjcPBu3VHJ
41yFz4qW6y4jDxb1yyBZEdx1MkwG3RlCIqOGD8NOvwTksI3jhAjHBuIbWgofelAkngDlvV2IRmXd
N2FCAndYDHfjCKQ7DYIdyd+PaQlvYzT08qo88JWGUq+TKlm36ubb7TucjYRfm/HizX4bCmHcC6Ox
HmZQ3pQINBZK2CqYPsKQvXLIu47OaB16urYWiwnXqMXPtkdXTrf2MYXhiX2FrKp2/hRR+RDRgEEE
a1L0DqpZB7VnvvHW+m5HR3rSKxhWOfZ47HCI2mNzi/Wpo5FQVQCrzBhzfmCEwoepVK8Yya3dSVQ7
dylZUpqW+yV1ZV2gMNnqmRbsGzMn4ad05JEDv9l6DTtsDHkhusfvWIPsU1lb2XZSlYEGrLtQqrks
+dQp0YDAz+acui/H8HsVJKBNxnSAS+9S3JbyKDzNOTpRfKcsz0V4MpQQYtI3nM76nR2U9lZzCkKj
WxyAHbEea9e14rVWatYGkZLjN2ELD7NJXh2sPz40pnE92EEHlT2r13CPXHrK0RsywuIu7MhLq2KS
lxj0OHucKeLYlpTWI16GJ3sCa5U1Zww5kHpIi+qk7uzSVjB/B520CgxGunn2VZhcRVqPz7QmtA+w
QXcwcu85Hgx9P7AjY53oytPsGjb7dKZOBgGa9zrPtb7dwVtYbGTV7ViUENrF6SWKxQUWSf9UQNPa
lU147bSgBWbdTqTeFcV9hTIxBmlwRXwfbwPdew5Dono08zVo04CKUgyrmAHPvTJWfZ+ksD+AU0ur
P7rjzBBjNNqjK+P2U0HS0wftGM00UEwsP1DJXLpFOU74caoDMi4Sxi6WFrMOOeN1MJuDlBoQldJ7
tAYXfk1fq1Nz8swwWXXYu7FXmM2+nPhUZ1xXQO+9/eC2z0RN5Zs+h7boTtmn1hHijZzynDqYxe2+
Rggmp7uiusMTgkLMDsSxk+O9bHtnHTHe3tL7Oc+yGTDJM/Qxw4Nr9eFG9fzQ7LAvI/7uWze74QXr
0a4AU7uxW5dxK4ds0JtPfETHOXKgNIYtnOFq3jqGRsuRfEjDK/IXpmr3WYKCh1ziuwDeLXrXZj7p
RDrMitafGLIHK4j09ZQb5Uk01pNNMiY6VaWdI2qme81haXU/SHYLL2wi4BukwbjvLMxCSYLKPCVz
qNJk99Jbcb7CFV0iBY+7l464bNbMAVH5XBM0xdk2uWX9khvvc2cosm74eIDl55GS90Zp21A8Jj4O
nDrjmixpZ5/Y81MbxwZBLnG6a/VSvMVi55qdc6LfC9tajvYdw9OT5gkuvl2b3yXJfB8UPUToRixQ
G2/ednPKdR9u6eLmq3YV7jzm3JG9D0biYBCgrk08My81x9fK8+xpEznhp6IYAU0FD8BTlU0mdAkO
2hyK3UD6+AFuqvuItOHsJdNjP4NymCOBSFdSZ6ZSC4/RNlFadqqSKWGqlMgXZYoPlj7fRNb1Eo/t
1gwRRuYRRxy7sHwzj2gNc9hsd7LOfyRJqa1A0f0be2ey3LqSJul3qXWjDAggMCxqQ4IzKYrUeLSB
SWdAYJ7Hp+8PyltWlZndWdb73sjOpHspEkBE+O/+OdHyuJPvyZaqNETZvL8idsKHoZFindUW9ChW
yCvK392bPLnhge9gtWliXEzK3kIeoxkiDYjVNBjxJjJxx3CULWY6WmmMMEyQyExaC7G/PQFiahkz
N8FtLNq3tlHFSg+d8kUXyDFZb6lfEhtC1JfuS42UBkB5rY1O/ZLHBmrDOPJUr+byRxNTypUbWnii
R1esicpSe9sXX05W93QhUmBkF7nc5k31kidrtzTUVzzUV1lkfjTxoLcKYdN9VKZQxdBZOtdmipGW
lLQQ5T3GdveKmqGTgMqZh8uy2NNQtrN52vGYqgVOvGa+RN1vcLE6wpDD5kmxnLcJG+Le5urgfdU0
5W3zjE1yUL9NgVGfrZBqJrYe/bbXKOaV2WTtSSL5Ilb4apYGqTBbPOCd474zYT4xApe3iakcZs/6
nBSgK2PmH7vEqcaHwouxU8PCzZE/1o5TyE8iu+JK20OD43NAYYfaMgej8Y7pbFXN4T1krIXjNM/3
RaYafgi4IYbB+x6TICwxTj+mOQ42LW9oekfO8fXS7LepcoydTFtMkIV6SnClr02HNAFDDiadbA51
kF3fQ/V5NhdAZ7vNKovLGEDSTC70sU+DW6ek5M7R/mDfiA+2diAIeQhjEnvfrPamLeYtF1q/juBA
rbNwwHg2ldCpGu0itOkcs3w2POyvFN6Vq9hVk58XXPkqIqHY8I5Guq1d2H1dw0RxMhL452u3ObBI
VHjjiuhA4OVLDbOxbXAVr3QPHhF8RYeI4BCttS4rLmNq36KufR48eFhsf93N2EOrT+2Q2SkdX60Q
Bf9lBGpolPRY8l92KvOPDJxuVwm99mn8iK88bthvlEZzJ4Begn6jfSOLaZnhKdkuBsLgmJuEfB1S
wGuNHYZvB+HDSEv0Q/ADCQJ+hdfU+wwRY9WMQLHzjBK5dnJuUaO1SwrQWYU9XDOiJKCI6Q09i/Qy
yypiek8yBmi5OgTKeZ/ol83AY7zkgX7VrJ5rUWVnshEdn0+yswjyKQ8rRIx9wwdh0vvFgI4lGYNQ
4aCLY14VJ6JC3OoDS/6QJWdvtvCSJTNvcuCQRUy6m+ZwYcYGw35dbMyy/T13VnUiyc+rz+1PyDfZ
eoBNifu3BXA9w1Yb3AF3Yh/TsIz/vkYQvyVj+cNQgvQdBHR2fSahtsJKd1ocoptO0LgyuqHpszH3
UyAh9pdMcSRmMEZ5eANU7xIvKcTWsN32yHDgZwsQ7SQnrVt3uTgFEqm7rZLh7ATD1crbDVYb78bc
ubtQ+/WsZXdpdurJdsOI1ITxqGtE18u+ADxK2wuaKvWPtWZdRjDFWcxGT1nOuVC2d1USYFveb72s
inZTa8GDcH7BIpxOIsGW4sQVn2VaHfXiaaBN8pj0/FUgQpwCaUiQJY0Orhg4dovwRDTF3hIvxHhG
Z7hykKzHufxogRlkkHLy2lE/QESh4lTbUYkHpom4a7E9PIhCh3ahI3h6Mql9d1lxncCweWJm476l
/BLSZHcbnYard6AAiXEf+XFq6ZTtwAyvO8Zpljj1hdueYmLlRmGwQXSb54keCmwHGihnkCq+3iux
ETr4pTzJym0LnaFxwNW2Mv5gqRabzMino834Tldhd1hm+TGnwINh2S8hNda7ZCqwVIO09uvFQWC/
pBjWxoKdS0UH5ehRGJ00DlOfRL3aKLLncClpFrzfW5aAVfk1JOF4GxkBrOe+/2WM/bMqOihsmF7M
oZIEfa3fle79lhQt7zIj+yntpD6oud16ZWxfOAznCMY5X2pbvJrWQRme9yK8/BPToLufvZnNq1HS
3ER55GzDNM7NmpN2k586g5gDNLPyUxnNE+/EO42tMKmjE1tBRTx0X+BqX6SE9F21D5XIp7cgnOWB
e46CucrK7hl+Ja8Ip4PmxOe+717pO0g35AVZDlRxJbPdnpgVoDPXRr6ZW9e9FTgVGzh/oWzan3zx
Z+B+CTHuJwWYFQvHVhsU+18H+V8y8mNSo2hQS8JrFDXCBycRbUNkJ1trdnhgq/M0IBsGdv3Ddpik
qgS2vWLWEjrxfM+16Gns2XpOtUZV6vsEOYTje7cdavo++TNqBwvrG1xOBwYle9GwDRNszGFLX2/b
ggrWkmKvRN8CkTdyP8hAeVBoQmNUgZFstBH8euMTalyxeRTO+NYPBc+bsWAp7ES972ad6B2R3m5w
rUce/ZKIut2vjHRprejKW9AULqxkWIxCc9mRYXiv6jL6IVR/4ECVfgCN21gO4yESceqSeWbETr0h
PDxWBAgriJF1jRLT0O51NXT0F5cfy7dV8ItKBaJDNaQ5i1Kx46Rl8aGP21vuziZ5a5rQKlcDIbwY
92lh7/ZzzA9tR5ruj3KCWp0bal9zyVWEVXTHWg1m+TsLOfUbYQW+pOl9DDnqEeDesBvSumX1Z4qk
e5G8eLaBPXXqnE3ris90hptbhZc0h2M/saB3kqeyyzzdFlnxIJIAfxyOstjNd43ZZc9y7rn/geR2
nfUUDfThVa2Az95tek8+F9Uc+NlxTHj/K3VnEKXuys4/YFVmN5lxgXLqA7+7TYexxR3vsTY2xtXT
fJzZTUxT5VgFcJXpsOin8CKYz1KwwwTJNnQsGrSSaUBOCLWCra+Z8tDbTAtbGX1p/bCWXvVmdNZD
1U2fYyQ+6rDb1YFsVmOdX2uAPH4588TygJamvfnCuwz+auiuUpQ/xsDaJ7gt0iy6zayD7HOYVeau
eZGkqZAyvqSzYu18WSASpauebTGYK8azqM+h3fwhrhAtyaoNpCmO6Ox4wOCI62jTxCTkrhu6E7J1
vXK5Ele53vrcxy/hMF3ytHpRqRX6RaS95CmT57yiXUYkJWQ+BXtx6H6Ykxn6vbw4EZumIhpAI5qM
xQEQMs+Ns7dBsLGmaeZNoo1o7DfkkO2qqT93uXJXxsh3lcX8Q0SPSrFTKNN3rskPK4P93udmiMe9
+dEyS8QqEbx6QfwzGROLdhn9VE7dsGeNXw8sAMIyiFeA95vFxCgwNu6SEtQMjWIFoGbA5kQZ2XLx
wj/GXXd3DMZtcjCdE+LbaziRy01VXqIQWJ1fZwAbphK4nRu/WEVzEGmKpVKOHDILbfYt3kjcw4zp
Gq2ibVUAWufjw+nxo0MfXDErZHbfmySE+WHbbP6Tau45IbwA6pwN+wh97Wy7GyORfDBWSX6yofAa
/fKrc8cvRyuRjZEPkpJH7TRRlE1P3MlgeG6ENjkMhsgVanI9Vr8B73zMdkNB75jwOQGVjV1nE44W
2OiN8GpcpRVOD3kSZM6g6Cfnjs6klZzgImSG80isE/mvtpg30I8CTQbGbdF8BIl7I8LWQ/rk9G54
zWliHAKmdm95x2rAS0vxBVoZspEXF2LdRKe6LH+GeFjtOYq2ddXnF8M5ecNMBUKm+agpHu1X3UkO
0VdoDc0hoQoc/e4x1ifjYFQuzm7YIRbJwwboHM3z5qNpG3SzqsJcJ2XzO8ADcp1hJdDm8HMQVv/O
TgVvjZNfZEQPVTC84vm31gxfFYI3O7vC5K2tcTSsGOBXH0mAYazTHJAsE5IDiBuIIPxsjLEpfJYo
3pPHHcAHRy1sWR/GuRArGZNHoBrbXOuWeKDuDnAo8w7N7F4BTR3t/uBUXfahm+QKM+2PFgtiHDNX
XLqoC9IkxqLFeO1IgPCgov16zpngT44BMaTvXhTUhV1VNo+e43wDss8tuKGjSJfRbM/OLF0wP4w3
qmfJlhYCCStHzmkWPMqj1RfUhzR9R4CN0ydGwzeOZPWP2C45t469tg/kbPrAYygGCDDOZEhe5M/H
bk/ZNOP7rKUtm+K+vLyxuzPW3aM2EyoW2lDtKAmlwlunoo7E+wQMsTo05ITzsc8f8nK622PLZICc
0cTZ088b62YPS81d9kyylNM2LA7WMAvv8uBqGwECiFyt9mgWD0bDg1fgXQdKc4VWe2fGXm7igVrs
+CGrMxLDwsT+aAM/hxl1DavQxo0+fwRC/+pEOXDlc0jiHPPF48Zog2Kn6SnMjuYrHIx029PBiV+b
Rb2ftk4oMdY0xB7SpsJwEJj1FkSWs2u4/uI0hOqopxg22B+4XeNtreFNTTT0pg1cxY5QnjlgKKGh
hss971c4a/4E0fxnSizrJnXGOV6MXbfjJAn36SIW1cqyyRc5Ec8Afc4twJfas1N9jFQUrOUcvitA
rTZ2lrEab8bkVptGiE/s9/KURdpjnjQEhSgoTXUDhGrO/C6ozAdPlF9cERlogD4oywvBWCwzupHQ
0MyOgsESwde5fYH1wcixm9uzSYZgaD1/aF2NfFs1+1lRv8ZeC44TOqYLa5B8WYaBjASZY6efeQqb
GWX+dSrg+40U0tNoMoltX0/2mXi6P7fOS1PpBnbCot3Q1NDs60icTB0qpoZcZmrel1dktJ/qH4Xq
aSRCD9hPVd5t8Roa+3nuFY+mJtiT3oIgnZZ4AxPnzayyZwfNeRN4zfi2mD3GmRFnEMEPER9DEUis
TurF6IHb0jSQ7GuH6o0oEuGHAR/LHrPs6mQ41jAh80G4/lSrfR6992wrCd9iWtHQYGc7PaHB09CB
jDDjgCoNdngYfVdZYHabymRKOLj4ZQxx13hGcj40oJkFrEdlfiSoe5xUZTDTJeVYjmgJFv8n/A72
uhyL39jwum1h/xpKMmBZaSm8PjDTDBoQ4opKpIp3jCIUMwTmOE5sC5kl7TsSBWtJ/FDv8ddkQakx
venurdA/Jl7cNuhxS1rO8CuzVX3UMn262a1z6xueW9VYba2aiIi0u2UYMgDoNgDxTiddie42iQKp
qj4GMf+uTnCJqnlvLdbwWc6+PQgMQqTQhzCbDrIpt2XcY3MfujevJr9uidem6QlCjc5zPxcvNHc8
2TFAHBiTYWLvw2zIDmGvJ49lryWPMdtCGMHeU1j2+gnQ4YXMWP8geawWpq1dmX3ZJdjRFtJOyyKr
O9HBUQsSXnCUxo+Qv+caDyaDh3fSuLRJVo9stSt/UObB1ULjQUt0OEYla1UWvSbSFACKvE0tA53y
iJANcLWw2XHZN1bJ7oJKRaDby4GeFLCsWx7nGXQeHa1clg8Ysa9wyaky2NdTORKDqG69qbMvtKr3
7id91T0kcPtDejLCLwcOh57Jp4l+cXuI8FdxTt9oC8KsQ4bEZMsxnfKQcd4kA16BaiII787UbWSA
7AI5iVttgPPKo9D3+oQpBXFvV+PjafZ24D2DMMQvw4ghqyFn04CE7pDC3U80On7I6USxp46Nw9g/
pgS9ZDxSKeuF3NGaRY1nRmKeYmKXhT6dIQLjko6p8GIn5zOETHetwaNOyeXQ4SX1ZdpmPNZvLUbZ
VROpeYcJ7zJ7pKfIIvJ0YgrA+IA9PBemar9iqhN9YhnbYsRYRjQDLIDRDA+DBwMDTEQ8T892wYUS
mgOEZw6VViJ+pxPb2GRmPKk0+1XGf7rY/E0t7rl0bGszQkjdUF5K+1WJqOdG5K/neMQnajg3SOaH
CQN6NqPQetUr+lp2bM32FS5BfxylvEacSpm1ZObVI85rDsGvxCHFa+VSO2DrhwQ6JJDXk2JTybtB
cipthuDFnd37GNAWM4W6OJfueBD2YHEyJulj1MXPmUKfNabGcN87rrGGVEEChNJIIM/rxoPDQnjn
szds3+ghnZTO5+h06O3pJ311+9Gt4G+rOYMaoo9+35mEb6MZRnZnmBilgBkXWvzQZ2rtiWZm2nB1
9eDGO0jPQPAolah2fUL0oQMfN8xEkkODnsGR1jqqbR8pJWJyJd2JTXVJWD8hYFYPBwMGyzTh6HTc
7reWvFXkWXLHLbe1bT7MyRhturnw8XwwczEhzyjQ7GQoHQ6XwJrdMdJ8L7X5v8pHsNrqfZzrgWDb
4nQEdMpup4EORn3SOpPjto3Kh3icfxEt5baZhl/8QHKlm522U/UdI+Wd4ts5HF4YeG2l7RKDbuWD
ZIQI+K6nXoQDrQyCe5I5LmInSSSeQysVV4g+CcA3c7jYVX1lWlv5AfgvIwovbqU1K8Mcy7W54IUV
Tpgsjjci8tJDFzVvgetumHMMNCzxAc3sSZi0eru2R8BWOfP5hblRBPMuozl+65Kc9iYn5OA/UmML
MyQoQL0aduVu0IDgu9gu6lg97DVgA9MkqmtfqHdGfvYmij6AmtOtlTvXNJA3gG5n4kv3rgKKgkJ3
kSE2BkOgBRFPevbGn0RCMK1OAl8GfWBGygnQ1vsWgrKd+6XB/ZazHMEn71qzfE8ww58WbxN715Rt
UTP0m4L03Uqb6m3HFbGrdb3zTYrVCIUMxm50Kam2lR34joMhuyWhS96OhlINiYHTXnIO1PTeuO2l
yIf0VGXULIdtukpb+xhGEA4Mjl3WOGJBSYuTYbcN1T6kcw2DguQMoiNwrnA9xh44y7z56BSHJ+Vl
AFUZrgCMg8JYL5mgbe3iZsaODk8h/1z+NhrGi1U710rzFjLoBmkP5PBrzCu3qYsqbRSJwcYhiTlH
DbexbV51Rpuz0p6Lth/OaSme9T3lTqzk9YWWeeJDCTihLm7WcWPfvSgj4k2gyaA4wMf8FG+rSm1D
l0BvGBbE+wjxrOw+RJltDc3PY14gqNXLDAx/s2yBBe0yzPIin6M5FBFbMRQLPysO1/CvicDZkZ92
0t22Y/80Gkvy0bP0jUUHFCEfTLJpI+s1cB5vU1pYmpqEOOuUNcvHplMXOETaBlFlfkzC7oLXtt8G
EXZZIZ4ktg/QhCxrRZBfAtUo5kWkcCO2XdmCiMeqAe+WTtSkuOoOVWUwdzl6pPNZBOMp4TNZS3fY
uiEKtpkPn8PE2FnCt/YbdywOvVsc0L79xHQ3pukRAdUItJpGvm+ArvnIShpYFT/yZmoXfwTJ+NYF
aQKNw9LYE7Xe2iYCoDqbVe4U5u5FTWALdEcFu+WuXVtOiyVo1GmMjINrm8tPveFjkBGYkeXQMNHU
ta7ltugbcHY6ibx6kyR192AbZ1XrGWjH+nM0Ep1cP/GWxEqIperhtYtRdt0g/W2BwNha+viL5IPV
c1Qz497bpSFnZLPsu5sNuwST1L4Q4N6X+GTMEKYv6o5CKQq46LhcJ6QMNo6t4zqa8Mn2zl235C5i
x+WrLor519AW6XWL1rNsr5gZo4MIIjbf7uS39TU30cW4859g/iLdqHxvtu2pM10wvwwV+pH0H+cP
isLyNN7EBa/MEVqCi2d+ioOm2tnVSzfnE2Zwau8MFSP0Nhe9oWE3ky+xyMvtFLdE91K/dxCNUkg/
YFw+vQKUfP/VTvY7UPRqFVnYd4bIuKdZbG/khC7iRfaXclM6ZaOq2HRF9Qcz0YIK8NOF0ptKtuwV
pxGngMAzssjGF+FuKtdgVhc2+r7z5kMK9j1nvMxOK5/lJ5HcaaOxSBxjJl7kDkes5mF+yXLF8ZL7
KVjStUlSYrqPf+Vkv+shXPiATJ2g7u1HlqsGHXTDmfhQsF18napLU089FcdywOmkY7M8sBfz+HU/
r0dZQB1KzhaaPArzU+4VN7MTzVkQPQpqfgCQzgnmaJPD58JiIyTh7ouOy4ltF+CbqQSnqEWQmsAs
SZ5eBy3ydp35B4igddJ/AvwJfb3T5EGWGDftjOBRhAWBhwBerkTM21DJ+qyqJaNq/InGIFoGn8+G
HiAf2M57Z3W7KLONR2MB86POgeoIEYZNxsJM9ud1wEhuh75ekzinDXGECkSV75bhhw7EfTOpnEVq
kD8ygyrIVNxG7wGwiHhjneDnjm16Kky6WSjEQ1NxBalM3FRJVAwbq61WKU0vdL2l5GTQYiG8cVry
eJDhO5tXaWy+tv1HwMjwNOt1upvG7sZVlO3As8IpCs6pVrM5JWQftwyampI4OkQsd4k7VJzvVkkd
vTlkrrU2e4HCdW3Ribf5EGxzlpmNYpy3Du12E0G45iOonnBGPU7BVK29VC05iPtku5e+yn+0jkuN
J0XniaQ7vk0o14M9tdGEzThqwhHblunEAN/0gxLDVRYAYXDqn02cMp2e1mzDj7KRkgeDQkmdtVs/
0mQQlh7DbgIaY2FuZQs00rJTyMjFcjKwGnoyEuL9RTZumqByWFMps2TKw1bIW4NVvcwZdk3dIrPZ
GhUXts5zb5L7ycnmQ6YCNqtCIi53PFN7DIfr1im+ehb84+ySX9K8CNoB8q4l8jficvSEeMEVNwql
ubqa9qgGTQ0TTVX53l7axxIbPcP2XDb28cEo8L547VVvuCfMOe+AaUhGa0G2xXn1lUFBo8aBNHGd
gcexeLvNGrlJcFAnKqMB6lA2rD8VOw8eGyh3bijvwk/lT26JwKK4BSfPuuRxeSgcj8BZDwUjktql
qbLfwcJ/4CQ96j+AvjGdm0e8tHfZTf2pdur2oKXGvi569vcZsDiebZvITGe8Wa61TzHGTAi4xNj9
QvYGtZrQJ+xYPqi2x8SIjsaSygGOVsyRy26VjlyWWZtuGAFxGmvZuczMzaYxvpc5sUSzCV5E82nU
2l9+4DQFdD5D0vWbiAmostisTKUkm0GvB6k9PH95FB0iK+02emz8nqcs2YSAj1ZMRjNi+eCSKUw+
aOSFIVaoB/xt9hYDN8iOWq+fU4++ZoqrCInqXC/fA7UeA2FIIOqoVxDx+oB6OpwrW2pj1UF6Lenw
JTXcEbnSKsS5kR6n6MkxjJmJfHA3iR9vvy2eOXDjNGjEXrojiWRLoMkvZktWgiuYGrkFTHq0TdHv
0LvHI3fYBekZcaUtnxtq5Y/91Bp7pTfYJ4arYxvNLggQwFfNksStQY3QzxIevl9OsMR8Kn7rJ/HT
UJPkYIZDH41DVPhv7u95sa9HfXtH7K62WrkwQQQUOL0PdJ92Q3qL6V5hmsokI/E12d06giE7ySZg
oq2oqlwwZN5ya4KB9e1JRWubeuO1tfSAh7mQW1errhaGgG2hRz9Lt9gPAzeHTdHMOlXEeTxSshvP
+9U3tEDDglvZhr0f4ghhElDanHAhNll2Bw1oLiFiTKXF4rslbf1Z6Bl5JBdaBXQzz5/dPt6EAdwb
nBiMaZznWSf8lcEdNtawGK2dI4s9FVMUfc/ah4ECwXglv7UGPSRDlzsbbtsLPvSYsaj4yJd+cOZF
fKmG4hDRjFeqgr7dkD2MJ2YDzFPCxku6vi3uJGndTUxlosvg8G9fqkQdueHG3bwUOMHffbdzLK+G
/mC3yWmY0LW7cFyqYrb0ZTGrW/qX+aMNhsdr7aqX2fkk7djj6sAyDCx0Z5JS5cElDwmtzuFS7xwv
Rc8LhG5tLeXPeJbB3pYUQldLNXTI+ZxoJWUM2AeLFYW4w6Y1hldTGBRB85Cj8DU/xN+F00v1NCEO
X3yXUZvUUqNJLV5aNdlfqaC2OlgKrNVSZd2G5NZEW35yxH1zR1DJU+ZcWACJu+nddKQoYSa6RD12
RU821mlajjLn7i2tLZxIsqEFTke1dpqjak5TekJ5rrA7cffRn2I8NWPxOi/l3AMt3XZDXXe3FHf3
6ee3c5juC2zOi9d5Wmq+rdi7cXBg80Tlz1IEXlCAtyvoBoccEh5nfQsp7QG3do4pE0Iy+N9ruBSL
l0vFOINm60jNS7CUj2M73eqSO6FjiWa8Zfiat1SVSzokazN9+r6rjKXQfBBkmks6zgE2PJpL6fn3
Zfntev7+MsOXAhp0DZey9Fa7OUt5Ooq4TlqEQnXhTq/pUrHOpuNtWMA4LD3hdlqK2DU65GnXBIbV
UNLegSJhYHPmsY0xeXm19VLpXi1Xih5Q824the96jDY+LiXwCXeAMqiF1ypoUwt8ri1JE6y+uy0H
euTlUihfFcF7bmqXYKmaN3km2X12T8knbI3vPvp0qaYHUPbbywfWOYKFoMQYQA92tu1tRDWAP3t6
57i6Y+uYfNfeLzWarQqtvYAUqdsMfwaLRmga/XbVbOG8NKlBZj+FMEetZNDNK49GRW8fMR/Gqjv+
QiBn3Zc5I0YW9O8bMDR5JMDkYpKpIVZHFJ2F/fKQE8lTZ1AXpgF0Sh46Q3brZhoxhkXhvSdhuvb6
lGhftaXuHddx2XC7WQXeKyfhjPrf4lD/B8ztN8b2b9U9h1//8W8UR+qkv4nemKhyBrmXJX308/Me
UeH9H/9m/C8K/zoO5mONQz3+PQPH9GNJ+BTMOucWJUGs9Fy/wpXWEeOJQEJhajbZnx4y3u5fvxa+
6R+otRSjm4YrhWU6HEWE/IeihVT1E00MTbEH1bGUqgH0Siea/hA8L6KsnjiR+Io47krDfYUURFzZ
aM3cbwx3xrdchK/0XyXcWmeHmjTA/l8lUvO9VEnyYKOU5X3jx9akUJ/GYDMoN/cdobSrxXYyJuXp
M60zj22atT7BguYcWA4mypZJpwHpbt268XR0czZOQ5LtIsNK7m1LzaU3P5RBEP1hcv+l97q7N0Sp
8OViNWLJ6bjhmcfqWR6sW4L1L5PcEgmACJZE+k0rI57uQy8PacLUQBbs7S3J/idMWTZDq3YpszO2
XI7ajwIPr1kdKPhK10OlPYiRYWGmRgKnpR69zR5bSzulT94jhqyp8BDbbn/orPYQQHi8UsrwLuoh
O4dKK06RycEG2uldK2sX1hogSYySxgM1qKFf1hGPSTk2m95cVkxCu1d9mS/mY3D2Yi18RURJQ2bm
nLrNrSvjh8FxUGEaphJYbk1K6QMMbUXsHnRZUDXMwWcneJRuEH7aHeYHY1to+nsq5+yuSfcOFmS+
FIjRS8gfEFxU9o88lxqqS4dFi66/kiAPTyNuXzISoIUNkWpnlMNfLBXGMQGgsKbOK9wORgYTN6DR
06Ff2sl5CMKOAfOU49TMLHnVh6r4AnAfrtwbq0T+idEggoqh9kwt5aeH6RHaUvkaBWNy1phS4mqD
oka5yVlRnzShVK6LTIhnoZFzoizwB/WAe6dM3Q2uthaHoDW/Abuv11GZ/jFLIXaAiZozeZQJ/3RS
v3pO+2EsHEtamBn7Tql+oSEtO1Cf+dgtv4vtfkDsWH6Zc0FdTAHZ1C2BIkLfSiuuF7BQLq2ItO52
BPJCR4w03PHPv78Hyg6K0ZSrv/1D3dEcIBfTtA9sVAnsZ8nRaku2+GTZlqJWtqT0FzLVkeZBLRj7
hobTPTAB8rQNko/7asX4B3IG0cp1ADOHzoxnNqVqrqioHrB1XwcGxl2Jljqzk8IFkuTgP/v8ifIK
vEPZI/WW4b4E+cdIfjp7dNsA08c8plqKfIyq3gpS2ZVGf5fnNKwABSpGnQz5SgAwvrPfxFUdXMlS
p+uuC/D9KmFtSfcTh+KNvQLrSAloJO6FRvuYnTjIRolYeMd/Dt6QRsYDDVQMvANSe30u1kYZl9dE
/qnCfnhxcdJIow03TYJKhzNTnqJY36YBwZfEbQ2WQxy+jh2jBU7Ol7u031AFbJ2DsHtqtLC8jL3N
HNMYt1FpDtu2rIktdjNSXgEclfes3gYWCGqJkKPhqSBKNG+C0V4x6iiOKjcfYlunnrIoNmlSdKfY
rL81ppYzYgZpqlDWuh2H4eR4mEoZTtdbDKNLmHv+QuKFXQy+ZqdPxd5N3ciXIbLMv344G84/PZsd
aVuW6/Ko14nF/sNCkdSGCGxIu3scBQAYyBNSPB8fdZHFZzmIgANK8rvmOiYxk2IZcKMC//sIYgBa
71kQXzcqDkp5ToiEWcsf1MT/4SV+F6H9/VrGS/RsixSvRVPaP65lbm0j8uGB2o9GbEL1JqgxuAzw
8HqJk54C4OuyLP4d8CgHrVKRWxfsTqWpPfbx4Bv67bsATiEfrmlYaXd9PToXG7NaVLhyjS/JQOhm
XoVmSAcfG3qkzkL8D6ug8Y/odk93ddP1PBsOiWd60v77FbnUsNLrE02z2P2qixXKRwJ4K5vDhy+B
iV2a7FgWPRXvBLIi+y9aoY3yt+XpM+BvL1+sOopAi3wyTsI1V1Qaft2MTNi/viT+qTVgeaWW0F1a
1h3T+6f3mxiiFhRBjRM+BtwsqpCwYanbe+EOfk4h41PfDD/HsL5VrVu/t/bPcWIU79gNuOycYIcb
ZCfbBCY+Br22KzLvLa8c2pSm8exi4t7UCUs9MHKPDbYQqzHIOLDkpTxCeMDYyAB0VWaOueuHemkE
znaCM8Ub1aS/+/mqTe54K8sQD3Rq7cPIs0nLYvXXW+SdhGazHmU/Qk3a1zqTvO+35v8H8v+HQD7Z
SY8ihf97IP+apJ+qyP4ukP/XN/0VyPesf2cTCApCmBy3WYEI+P9VlWHo5r8zlbYd6QjmIN81FX9V
ZZjO8jcOPRkuXRiEwLlr/jOQT4zfkIRmbP5Hy/f+P1VliO9s/38vy+APTMcTNGbwMtg3U73xd1vm
mrF1PrJmHbXIOaUY3lipYVUtMwoAqq9DPWOCmLGZJKPwO+0pcRl8Fh08UMUkh7TgQDe3DrdDs1Ct
J1K9Feu1HlvWgQ4e7ahbXXO0ONrVYW1uOnFQQx4hvO9KXSZrsycKPtTt11jpoKobWNJZhNbh4sSb
jL2nPJAbSHHH2cy8I7jf3o8V5whBJO6IAvlaAv9c140Hp0wnE9iTLT1+/+q/vmjWehRIOJPOWuLQ
Hf39VwLEKOb85ZuQFZxjki3aiJa8oqKAnJlwc3x/CZtSIGHDukskKs73b2FLpeuUrg700//8x99/
8f0lWr7j+1f/9R+YcrhKnqREegwxk9V/iJJCAHMzHLt4G5B9+YLlKDvVWFX3MqaiYqLb1WsWD/n3
r9rCzxJHreF29/BRHfbBSIzxPKcnN/OAxnueduuqyPnf7J3JcuPKlmW/CM8ccLRT9o0oUQo1IU1g
UigER9+3X58LiJdX910rq8ya1yBgAMmQKBJwuJ+z99q73L8x3Ukn0sTG2SmD7Py9ifSO0pCNVmGM
/Shd+eDvN5034//Qo55pMN5Aap+29W1qU+kva9KRsjgPcV+nV6N3f9kFsIIOnjAqoeRnMkFrU2Hx
5lL0mZuw934fVUyEbBS6iHeh5GQ4CwJn47raa+sqoLQdo1WpxWsaAQjKbRpeLt2WHon+xhxK4xI0
eF6HHtc+uQRg3D1WodjACAWf/bUa8j7HqAMajq2ubrTxS2Z6dkHSS0t9Si99nR1axzxXkWxv/LFl
AmSgHUM+HA42U34hCEjQONSrhoKulUu8khYTma53YZV1P0bwsUPsjTf2sOhQSHUKNEtdjK7i7Gym
ZNdjFGBJLQ81ZdFbU5Eyqlht7GUf4M1DWknrrurHvVlq+8EkGMPFK7Ay0v4mI0OZQFwm8f1Qn7k1
WzcUNm36/NPz8pxX9Hx6mtimvtExYeUFWMXdo1Fpe50//TK6o7zo87vGWvbcaca4q0K1W57DbC8v
dpjeoWdxNkpMT6x7uTuZDQ2XOJtuqKePN72NSrO3kr1H1IczNTAZRtSOvT5Fe2tsL3Zbcc3XMxsu
iqSzq+36Px7rK2rRMc2PYFojK0vPmuGJw6gx6c2C5gR1rMFELyaKSPPu8uD3JlPYbbC00VWxG6TT
lCd1nDp7jKvn5ciYK6ExHAlkas5c0gvGlRb627K6n6zgaQgBN3FuGGeSB0iaqE7WwMVSSvuaBDpF
bcperFS0GWxwK2dzemsh1/CayqQIEZK5YLN+Jc31GisDK01Eq6Zz0zc1F6R7Y6QH6WHOaAzKBjmr
r9Of3cIxNxURkAfhF9TXfyVoDsAXDPjB502fvJsW35w7V6kySpendEZoVMgCahK4DstDXkWPmjZ8
t60kOS0MCRTCtB5CXtEpcPHI/EQeANYoY/r5EJOrE5VwGrf2rIzuOkwMMDiieTOG7b/3lscGt8Mf
kpCYqGsUoH2gmxPV27Sxw0PRedPWpK4Hw817l5WX7OqgaE7LW5poj+thpW//fJIt0NzcHbQ19e0K
uCUEOAlbBelsuTEsKq3cxqqth2+KiGPAZISSGmvRYCqQAUphR8OsRVsZTADzIGpQomQ55O8WkiUp
mOLURDI9SCwVgtTsMEP33npqh3QVAUzUPMlpZDR23WFn5Nmj7fOh01eAla/h+hAEGK21kSY1t0q+
xkYigISUS6tF0j2qJybt2Q3Va8UES8Ny3XnHkKSmNrMOs3iqmznXdtpzq1h22xlsjcgb/uW8gYi1
km6o5StW8mrvYSwC4c0JMC5o7HmvzvOHRrTFzp9xFaEr+XlWyO0KXEB2AunBzYtIxA1SdpKmHPwc
+LH7k8bK72RmZgscA1BY0MjxZHTGL8NxxNairLiTU32/oErLvpZY+1dj/WrVv7GJ1SeY2mOymuDX
nRyKGFypGZUR8gqVXCvX/grdqNour0wAxGyQouZ/Xk0XC2bdXCP1Iwg2aVSgATfCA5rQXTUey2x0
j2HaI0NkONy6ECQ32mS+GMlDXw7d8R9/+3LYhWgXViBTLmOtUNnMHwP+mbVBK+mwHC0bbf44rMG+
SYzxo89gysO8kCezk9nWAs1HUgzVfCMNiaQv1ToRRH/H8wmKz2YzjRO9NAPkql/ODr65uj7dYhnP
DyDRdjUseqpW1U1v5fEe6jsZBDaag9aLdFg+CA9D22xPFeweQjNOmGqHkwDAOVghXFlmARi8foiG
AaKd+TUeptlVgeLrICz0fXOdfdnQj2EAy6FhULhL1BYFBeDYIyW9VTM3f4iCwq0X+ofE5l5QVKj6
0f+f7BmS+b1ZHqun9l4EFdqpebBbNvKvveUQfhwdoRCRahA4FT4i4BKcZofl6g/QCtPgnQeCZeN6
ljf3XecghOaGnDywekLPVvbg93Bd2TQ6MQVYWP6MQenEkK4atcoyCkO10d3RXZq2kBLelt+7jLff
b+P7cPKFts8oM9sWYFLHW+t+g8Y0LmwuoBInBu2Ul9oCyMtCTZyWTa0l5qZO+URyEcCicMA4GY31
lTL/2g5KU3gVtA16ruFgZI+ab8fkAc9npprr/EbHtbRcm16tKGLMZST6bWGzFvM1SM0ctj0uyQ5e
vNEHr1TqafUE29At+13tGAzMpYzPLXzMPYuzDKk9dFv8WfysZZecUDAz8zPfT+vpoW5befx+bnnp
8gICj4uj073JhJadM4NqKMxQJePInT+UiG7i6fvwz560Y4TlDO0lmJXt8liOtZ8Ra/4vhYWo8hyV
+d7MHGsP5gNFYjaczCgRN1HnTDdW6x27QgN646TjNqyy32Ha6Sddk1BI8NMgL/AI3kFYkczV/mUv
mveycCa5LrvLg9+v+T89RjkeHYwWEEo3/6zvTZo5mNrLbvP90D/+//LE0ilf9tqhnM3gOOyWS68o
UhQSyy4OxEwnSMqYJ+x4VAYG9BbQbAl/+YDbmmHxr1vo9+Gy100mFd3l6eV4uc1+H6YSUEc3jSfK
2fildDFsl1uOMd98SNkihmo57ufrCFbahsJTT1qnjm1m2bhiqAUnV+seupKyJXaSm2Uz4DTfjNyR
13j/6N7rGKJ8A1nEyps7iuPYdvBucr8+gM/w9yNS2bY8mCO6AYryM/Z03h2QA9NQnym7/3zqb68K
26gX24F0rD+vyrakxxTHyWH02WbLLWe+aS17y6ZNMYH8eaaI7ak6L4+yaiGTYdmd5gtFV3aeHpbd
UQ5crvVfP8UAL7QunKFLzpTh4k1eshYAvDuHS/z54X9/5PtH+iHTo+UnLo8NteEeW2e9PPyPV6lR
uSi05v/wZ3f57X/eyPLS5TgsHV61HP/5jd8/SkT0Nw3PbrKz4+Dr/MfP/34Xf97299PfP/1/8Vie
oq0uRdXtWAjRVR/HmvXo3NcCnIBxo5DTQfTjI+kZIFzD3tgMenlrRmLaND197W7KnqPQxVTuFc8x
HAEmsxNAhkqYe913rjVS8p8shb+Yor83jioRQhoRIdkakmuDl+P/RoBr4PMNa/VE51ls2ij2T7aH
Wkq1s3cBI3hdA3hNQpQjUGceZR5yp3EpY0/cUdBCdo84T/tNW4oXomrJoaNf7HQOIj+QtyqsVijT
vDUgy25nzrIrLNoIKrjx2c6u6cd4WzI/XdNqr7gWGvpJdYZwpyqSPS6135CFwjkHzl8r0b3SOgIh
av90owbNaBHF29HpcJJWu3HQ3wAlEO4CRAq5rFHSBJ1sTR6d1gYnPVFUq+MT8NuMLqF5Jta9ZegL
X5XbZLdKffbjR+JBlpEZOsQI2kGQqZemI9fOkepolixIs3w4BVLuZVPcoRNv+KpKDZJP+2mTYl8I
z9obPhWJyM52QcXKra2aF6hQn5a2QYBGAQPw2UbNEvM2Hh9i7FoSHkhF57suUkADib1ViaQxk9x7
lCaeu/RDkLDbMuXCbpG8pxVzXboNGxmKazk6I11QbPzsVWu4sKw4zJZMFvtt8lyBu8erj3mMMlng
sjxGElMfq+z9UIHwTG2EnYGTrCH2e3vPbd7FVONproJnEumic4wcYk3hpNkULB+3md7tNRh1GEGt
LWiphLq8gtoi3feIM/0Ucadem2Y3kYUYPk6D/uQ7M+7X0ADfMAFNmaZllo22uPEhCwIVVMDrD32g
/3D7CjlDkh8V9rqH0HR/uEWCBwBMWxTEMecTKs46IlgZ29tkaFs65wVRcH6yD21vj5kMwWna3mRh
5H9qXX3Dv5JWB1CEuq+QGIcMcLWp19BTGSaxKtWrMt9EOVGaEB1P1iTuvLASR1gC1UngGRe0du48
Aq5ndgCBFuZqqDlfdbr9a7Ow912J03iWd5s95i3aEnI3GFC7W6+/GhEN8cAE4tY0H8Y8yXKFMxz7
4kUzASU6iIISWVR0TYlhQ/XHnKixLu7sBUw6VSLTjWnjGx2iDPSl2VpGo9ghsfL3mRX/LKX1gbjt
AYuo+FnU+UvBELUeO2SvbtmKdY/Mfg+ksLsIcQlrc1w76PxRndE8g3HC7QDWL6D12zzbmHYLKi3W
721EkNcx+xJTSAOqBitsuCsxKMa+R+cGn3/8UEESKYPBpIClfSLueM5CH2iJAkUHzNKOELylqPv2
cYItY4zrEKlx/Un4kbXxTe+H5ZT1oTyjsjb3ppljnLYJ48H0QOtLw1pnmyAoM+s0UdVimkffT5vj
lzr/piYSBEVv+5tJboSmXPYbn8EJ/Wi9JZMQcT4Y47T2TqmriIChbVr6Ou6xIEZTL7gHkFlaKyC3
Mmfkc0omoQ11H6PIKtjT/kvqz7JiO4rXVnJQvfhROJp/Spp4pxzL2zaleY6FU95rA4lhkd7HOyeu
PzG+IbVijFqLMSWYoWGNa9J8Cpv6Nov6a9BJm8A/AEPuY9+i4keX39ADFZ+hbYDMmEE9ffiOOXFt
ugobjxHAH+D82mVed/GN6llWFuhjMWa0R/mgjeeuS76KkI6L61XOATYcjhRO3+KdMgV/U4dxx9Tj
Vw+cE8FTj/hyMlzj8WebA6TPJ0X4vAkXRJmS2DTb3XkzOk3XWzK9bmZI2r7Ok4duhCYQmNhoevT8
W1qa+c4bicXCg79VOsrucHhvg/4NTwpN+v6pCZIT9SsCN2u4/WH3RIZSjAieMJxanUdtuMsM+4MU
0oYMGkTUJA11wEdLJE65Q/9lEF+9KsSm17svFyl5rDpBUc4BpDJx+oUF8tS6mG7JJWb14Kp4lwQ4
LwevAeht+lsNhNm6xci8KWRGy4L50QZc/0fRb90kRwfUdnsyThpmwhVdP5aeLrcqVPYe1ldok1vp
0c9AMVCuRaZ/wsUCfBP+NM0Srl5uaiuExx9tDcwYmA3XBVr6EC7FBvXdxnjrHBTwfhE7B+pQtJDW
YFbM26AOZ3Q3YrgRKiYwb7sBaOyldryeNPVqWmhJ/dsBl9BGQaDam377asr4lLMa3lW9dW5t277V
M3WpRI7+xQMrQ0YG/BG+tihtBpZoEMFbysNod4t7GOMH7sIo5xpzFzmh3BrR9EKmQ7Eqo8bedpBA
NopJ46pHoL4K+5iYxZzQX2rsUg3vpgG+P+IbqevkGYnnwJzR+G3k18CiDGXmY78ZzJGh8NmOjXP9
Xihc65P23nhheRr8Fi3HhBKb5eot6gcSawJ1Jzv9Yiod+UVxl2b61Z1wyWVeVO46fO1wCCDLNoFO
bi+DsQLn3XbyqSkBVbWK+zIFhAdTk0+OzwAZh4W4LwK4JjSiMTwF2oOZk9CGRW/VdWgHYIWRHJCb
HUQArPrKIxm+qa9xxYFDzNzQTjehSK9DLihW85WlzmwDGxkdTAJmdMc5a1mgjnkOHcyskp0frUn6
je+Y+TXrwHGeCswEAAWuTlhC0ezMjznbQC8qkGdhCE6JoL0BP82gIvyiuMNWvo4+OGz8X7oaHtuJ
z1GLSmJ36e3hAgKVWXl1uvFKZrCd8aBb+BuD6HZyppWhIaAVymm3RY2Kj0TYjdllH0ne5zsL/xAx
n92K4i/Rlpb77kddSBGVKaD06jsx4oweCuAO0tlHLkwZKw9+s+agig8Pw3upNJxUWFhWuhmOlISL
qwhPPenffeYk5K0gfu+E8LaIiXdF2z+wyuVGzVVX6bgjTAvpzKi42M0Awq4+PrLY+0FAbnyDm2Db
48VJkXMxmnsXNS9DUKJYrDo3seg2uhtPl1EW93oo9LOGarwgrahGGrDSqwKPqgM3ALhcce91FbVm
l1Z/QKjDFBRw8aEkURInDCVmduuwUtR+olsh62OWEsU0L9d57O6oNmVXGpPOHXbrAVLpG8MR4lwm
87ui0b1t0g76bVfFZwxPJ2IVgXjpAQb5LgO2kIR0YPB3jIg2MIE8FOY4XB0p0q0g03pDDTxEe1jg
a5/VCqYdRTu9PRgBpS8sZ+exjr8IHqIlzj1pI9rsF6LHz1BjrpU4pK4hCaNqnIjhrscqFPePGVPC
vZEX9tZO2mOBDnydZ/p0wJLmMiB64r5vhhsVl8bd5FpH26S2m/TelmmSBn4+BsXpc++z6tvYVBVr
L5IickzJ6D0wv2uiDhftfhSa1bHXq2gvYf3Qop9VDgOyJokCwgjtHW1ihP36R2tjMJuS2eJl4D22
0PxH5CQw0VKAoi9Rpu9S7q9MI/2DlRYP0v7heLr+6CPN6IMeuKaL/l/GG6ssX+uOwnnbGM+mweQe
Hvc9qfcvxMptKODd665NFmIJI2rQp2Az1J6/Efn0kBsaGBSAZyvBJz4qgt50PyCAFtBCMpy7Nial
zoG5aw4PWLwFyYU9Kr7hhPwD/ERqXBsanetGDL+sDNNN58Idw1vDC33oSqKanl1nXhf4xpYAJySq
JHGseg0PWkBnTi8m6CQov1ZkIroksKQtgQ0ZftNV3ySPI8zftROmnzJz9E1K+CjrMbfG5KGJVV4a
lO1+GyptdqXlD5smbk/h6B3yigD7yqHkG5M4c8Bun6wjpwAY4EVbVjkIAttoR2/xktj85iS3irUH
9k/1KMRablqDGW+JGYrIXtdxqIftW8vYv5Z4QPcqtl+rJoLK2bhE+qDR0av2HXbCY9yCviypqpd4
I11SOtf+BJcXWa4ch/cxS/nrDO+lg7RFuRz3bVHaaGILlmtqRPnZ9pjrzLMzB6PTYqKkTwEI2c+R
LO/5rzRWgRXd+cXe6RZxancChR2GH7Ay7FU3R5tZxnMf9V8VseSRNVg7O+hmE9YtzD++QLs48p2x
bDOzdZJW46738ieXWFEkIN5LPOn7wul+t+nwZKC7AwWyZ1r/7uNlPAYek+XMsx9EnV2UNjzG0UzO
0iA6W+0+y3HjZxOYRQC7FvGlq3yAvNrJ4ZIH/Sn3faT2zrsxkaVV9IG3RYQJIpOI+OcgRRpEnUy/
aQXESdsuh3MD9hbgJtwRBFiYcJ9E7PM5ISDmKwM4lYx3rF2oBFkaEN5twyjsUa4RTfs8kSx8yyoF
khAsd2ADqwL0A9Boczeq5hd92y/VTvNTFB4DILfIhZ4YJT5Lmme7IpV7vYNpJHJlAKJm1PbRl3N/
JqtX67iJBnCB6ayDhaK14Fnd1tPKZzsQ3W6DoNB94OrprSJmleIj/XZp6CXhp5jUtHJS65U0iRr3
wxoihLPxwg8HvM+x45ysHUKNBtrVq7BzZq4U2FqdYmJd5V9qKuO1wrCiwvFDzxpjjS3viOmANyC6
7KArNDwVnotS+4mgHRo5MdbMEV5kI39U5CzKTLvHIAdsk28pjQJKqSkpR960LxvuTyzkwXgRGxiC
CMLIhczRA68Zu9RxGoyXmmKFrIKrZ+T6XqWKeZ/Ct9gmrb7tPEzxYUMAcM2oNuLYGIgikYk3Im1k
9t4OGR+Izy0S/9umzy0cVtCYV2pEzo/Sq12FrqnfzNZmvC8xo3b/LiEiu7PMcZrNVQWR70kfPY/6
uzL01wC/8KqpLWLZR+7OjQlSU69v8Vo6iUajZLAvmHKsM3byOXsGQ45pECkmzlSfYiw8XkIWoihv
O9g3Zts+haPlX6r+lLik23SG8QFzrVrFbdfuNJbx7PUPY+Hs9EaIbRfHX15Ff1orEcA7WbCrpQIy
5iTMNWVPIsxIRnfa6FQSR2eToP/btdbDkGtPbf/lKaretv7UW2W7xon1phET4tjc5SSmeTN3Dn7C
apE+ES5zRgAn4PdXSRSuaX4dVeHcWoUAwJ0H+k0GUN5pmamWEWY9Ay7vgPd1jZEfl1TjrFO3voIu
T1dlbDI8RFdPFZugFR96AM6UOEukiDojH+9ZSRdjPT1znelo5c0qTubuPm013cdebtv8SYPAWdpW
AO6Evos0wyC3ymL6bZdyVZBF34gQcVayab2g2OqT90TK61eT5l+zpsRKw7suyzHePXFHYMpbhs+q
99yNEbo45RJm59pPzEEedltrhDr1y0zSK8Ym60jSCFZe5p3kRI4ro5QXDKpP4FbpEoO62+CSWenP
qd+uB5YCDMZTttEb9UvrgnBXxoeB1f2aTNVHbpoXWUzACDg94RnP39Ns+F33Hc5+O+ED7EqD/PqA
s0UoVKBOiJdPgcUT8Ih7/TWP5lhH5C/SPsLbi9ZKAqqjAL1yzUtsITFIfJqDgbpSj8Nn0cdXB+e7
gcyirPtHe4weMe89DEN4H4TjMWyK26ZOd0DBrdh4zfkT/C5YO+WvQrHY6LVrTaBiLbWbIST8LJuc
3bwwncgP4MJlQhvodzIO3g1fPsHq1olvavdtVH5FykF7zSqhSxt3Z2lPrjceCktcOvjJqyqcIUQ+
f65V2m/m1N0bfFvSh+HAdFCZP9xpeizNITrorzQVCLmJOSFJxo66dNeknDGVmRFRYFWbZvK2oaje
Jsd5s1OQoXzEQk+/IO68ybb9yLKPHjbBKqPBAY7/iTbSfQlbK7WzL4M3m0zFF+C1H4mVP2ZQqNdU
LBFEZ86Hx/m8r+P2NWOCjc+MISkqx3glm/w9iapjVTk/MqgvrplQKBiO5phtEqP4YVnRuarFiwPE
sHfSnRpoFeeufw/amspyV33FbgwV6bnHm2LU2o1qomMrkl+FoKtUzZnTGkDAqUORHChzV3UleJ+a
yFVDL1+08FpM4Wvc1KDvbmVdIWUqCjLCGveSg6nJW3Xn6wgWNEmmpfVl6ZigA3MuVhnytuuMHOSV
TRWJmTZ26MYJT37zIs2aNNif1RBox7QZ7zXAZ4lDJHESPkz/9ib8f0Hf/yjoo8r5fxX0Vb+DPPt7
vo6BPYH/8m85n67b/zJtG5uJ7dozqepvcj7D/JdlW5btCN1m+JuVrv+W85n2vwyb5xAAGoZj4U/5
S85n6v+i2GM6jnQJQjFt4f2/5Ovo3hwY9Hc5n7BMyVvAbSIM1qDCEP8p54trKN1964XXzH9z50iR
JYfBTiYcVv14gHcPHAP4syz9E4Xqhvp9/OQO4WcgFF598lXX3tzW/964i7ghkjeDbekz+uy6+IT+
mIVotzZlTn3LsVibkldG66uZb5ODdgHIatCjZJM7pJ1OaWRsGiJkWWOWR1vX822joENGiW3v7WHC
IRgo5EZx17P8TuNDK7uzL81fEVkC17JNaIFI7zlzMYdOZD0gD7mSUVpBM7y2ZRkSdpAefaaM+kDu
g1GnF6sFjMqQ8hHaOAD9STtDp7ORO/TZrtRdimVLLwk7a/ant9UuEhFjeCZAZrZm2dRSsmJvJdZt
DBGJjgrxRF1NcXXwfwkl7dOQkDecF3kM592mnYkJj0pPSFaF3+4ynYJSMW+8bpA0igm1CKpzyapq
U5nM1AL+Gi06WbNqQM6bxVi6HC57epY9DjH1UH/+DrIATELjAE8kjvgcTzXYrha3Q4a197vh5VHA
OszO2iZ2qYwtf5zgtxF3W+DsJVlkS1ngsZfRTaREcgaH0m7G3MUWVcXOyQVkvWEGfsfKdUOKOpnm
KCh0DV2oCAxcNRR0SZsVHfyWDstDP3NIZ7VQiPUh8N2aUvmceaI31Ays1kbo3DvVGfSQgeMLez6G
w52RBs5eOJ1+lN7fP/p/fBPf304exuZWq9ovaWZ7wUz+QCMXMZULrokIYfQe8wZNUgW0yfotCLWE
8NnXp8BGANfi6j/Z88Ww7H1vBg2ouZHk/t7ExiT59adls/xB/zik11OeEGea4GfxkqhZRbGOZwHA
n91pMK59wno71I1Xc+49LJ7eZe/7cEkHmZwK+jcS0uWb5p6R/zkFlsPvk2HZm8aBfodFyWm5IpeL
0ZmANKzUrD9aHlzODtQJP2VKAXJpry4f3ffm+zGpyL+Jo1M/qyCC2fCXLPoIOUsjlkyW5Zlk6gnI
LOawmFlaEP+1GWaxwHKdp4vcoJ6znixHhVscJLTe5Zzrq89d+L8dJ/HOHpt7s0b0unWXzjCtfJbE
yXsQi/bUdDlKL80FlBaTPytdfSIwm81yuGwMD02VGRQ4ZKzXCNEGBft9QYzRATEbvOyBxga1OEQ7
iwaZIEB20TiR9DA056r3X9ycOlNuiI0TEiblSvk4gvLa9YvUb3lT5paQhASSNRfb8oA+j4TLRv61
txx6NUsgrxJ7rATZaZz/A/GY4Jij8MINAnxBph/jJsjPNmEQ1IO0YKvJfDphpp1OQtNGghT6cDeZ
w88wrbxTqCl1MqcnPtlYZ7aA0gBER3cieKE9jVzwO19ZNJ2aAN+/+ehGhOMsb7Gchyw1I1UHyLlg
eun/L090YZSWPx3hlceRNFP9Vu+jx3FsJq5oTOvxdF97JTCQ3iSMtqtvo2n4aCq00lKD9yW6mzCA
Gzvf6daEpX6GEGePVAj1XYmf0PArGBIihBjXPguzPHhuT8Jt5r2nhY74sE/vvV3rVckJ4toNbg1o
FCWvKMOGcn0+bdo+8iiCJ5fCdbK9OwyvA9ZSfYhfAzP3jnKA/FynLqxC4KuQdDgVhuFOVvRF9Va8
+iMTrFxPWWa27W1o5MEOc16M2LSlEdSF9T7gr2NyXJhbEIdYXdE9xSqDQTSlDBFdeGPiOEFpllpB
epkDeCk6TGfWnmh/zfA4NsZFL4cfrgKdCSgKWWPqeJgXYcWMLfc3qAEHoKXnKSKNDjs9SaMgZM5e
PD4PFc3ZMdIoGarsM5Ysfwe3/aWhiCJiiGQJia2Jpg2o8rK7911NQXPtnkKW93uCLu5w6TXHABzO
LhwyVuHJCGFKo65PPO3Zqa30mGHjWkWI0ZOJElmaApLx4z2LYfKtDBOwM4YSrfIkArYSXcJQl/u6
pSULwKHZYo4jiKu/ywN0s5ZZNmtpoiesQp9W/wRIhziyTQv+a51ELtCIFkZrZUq5k7KVazeNf486
WRGBNz62FGCSyu4fE1Ma20lqiBQkWRE5LkoxgtoCjLXxdINKLakGu7Lgh451cm0mvMV88cPZyGLt
dhhhfMngU40J0ViJlmxKn7CbzE+fhqIZgNDgGUUu8ZYvlshJI2AA+5mym+A6JsVZNq7YTfR5NK3S
bltEZSyc6Iq2aUdClBUPP9Ck1zvLbEcCKNCKuq1+cQur2MDcJN+dedJHgiwHdAzvK4QRQa41cSuu
K19IaFftOfcEoIvMOMK+3AgRfsaBoqWDsgGKvXahj7DWx3IE3+pyi8baBuBYvdYQQTZi6p1NV5QQ
bTJW2ZREtkZsaxfezKdjjhHFBh3WEqlY5vSpZ/LqpP59VjiXOOEzhcT5Rr/zFYXbipiVS5+nJ9Ph
uoXOipIpCm57qdyDkTgUxblU8WSAmVZAvcgzusG2bj1Njq/txpwKiMXaAsfRUzyy3LG0U1sN+g6X
WbtJBM7gCAhhrxCFwbl/zm3vV2LMxjOBrNoVlnY7NVtSJKK9M9pck3o6gWkVZJ8qTOTt2F69WR8A
jdtmZtD/CpAPr+LEjw5TgrCmOSpbf+lrYWwKzXxl1X7q8aUgW3xqwmTawDv6iivHus+qx2pUN4UX
DFuH3LdjFUMlYl5KXkPe8XYjn2ApssV9K063hXuoNGO4GrH3gzd6DcMA/zmyhEs0J/2OwbFO7d/R
KH9ORWCs7VLcwD0BLidgcAey2IQKLBrsdcz0hrdq0lYD5CK0S+r3gNOT8Cxk+VXk9PGrTqhdntga
rWi4NZLKDGVFfF2V8zFY/l0EqXI3iPISwieG8abs9RATudMOt3KkKd9m8b3h0M4XCRzkrnnEOSlr
dUfXvjorGwKbk1JPtHIEC3EHiVVH6sUKGK+eSxA5Qz9hkC5V5bKgjNYN9Usfk9RU3IV5PM7lGTLg
Zs+MDU9Hxq12cS35bllvcgz9c+WXGa5gsk8EV31TUn5P4/jaO0xlhImaRmfmTbwaVf5k59BgnLJ6
p9rspwpCZuITRdwEwbHueC/KRf4NpI/1A/76QvXtoS3EWRsAkHmkf25jrfyEGdAc+SASem93hQVe
hBTy6+Ti8iMqyYksCu74UCZSlmKMRysUbMOqz4F5ySTwgLAQXyQLwGncsc/jbC4O/faWe2mwLtpr
hd6C5gSYQwPza5uN07q39WpFXYIQsjBimSO6bYzS0I8UEzTaDSxO5vnJcrzsEaNS/jns4ZvUo8aU
bF6+LBvmpmhH/jrklpjtMJY8Dybl5S4lsJQNkMQ+yiAMzE6JedPPc6N/HObtYB2hi2QG8z3J3QQF
2PhDykogdCLip+rhazstDZuipAO4SKfBPSSskqh509Ou9srE9pAlTxIO6E7z6nFLWjuTG3qguzZR
vxbxdzhrxReV+LKJhoEZsMs06JDxLaVlinzctCCq1HNrZbY+ZHOYajJvdBpae0h2pKnBzqGk+B4H
2riVRNyHfdftl4chJNCONbpDKuyVzEtCMAL0l6wxMFwIq9lYMp1PLwSWrmt8jtijti6id2aDYWEd
O3Fq5zzK700zz8qNIEWIJj1sK/+tnF5E02lBfc6zPWsVlLBwFsF0Y1qj2C7HXuKPO9B1d4sMN13k
tcvuIrddZLnLoT67OjAgzDP7Pm5COqfzLmMXwg/BxJCcgmTIp1uSoM5+aOo/LJk/037uDtxFqFQO
IrgEHRxVMzUfzcBfR9K9amnOyZ3r2h0d/89WyXg/W8joQrY5xnZUa34TDbfuvPEViTEJNK7EcsYT
xlWx1SvWR5NCsLRJOh3Kpi/ewozpk27/CoMRQt5IQhTqeGttzaeICvOSUm1q3+kdrveM+UKm7Pc2
N62bskMwo8LgNvMKlqYpgrRYS1CD2/QE68p4H1hyOX2dP9DMTIsfWpmvU6160ZsoeLRdDZZdAcOU
1bgGqCGznjo02Seb/gM+la8RN8Ol0RuibhI0WPG8XhQSBI1p4XHyHL26U21Q3fW2xfxT5KgEIuvM
mUcbUzFk2qGecVXmkw250go2pqaGi+GN90NSX2Ac3fJF0KRLrOhq6r8ppcW3ZnmMsgmyuirsjcyi
itJ0gphiQoie1k6+q70R6MrMd4wmQit12193sd4S7j0M92n7X+ydR3P0yLZd/4pCc3TAI6GQNCjv
WEVPfj1B8DMN7z1+vVYmuy9brftC0vxNEACKVSQLLvOcvdcGS2pO9d0w5sz/OWEowNKKqWpg5r03
bXV9wbAUEtgyNWIDyqK5+nPcYiue2l1FYRZ9S5zctS72Bn1sfpGwcwbUFuy9dVcvHaYrZKHTbN+3
sSjPVjYiONSYyeSwT2zHCte2zy2YJtnJZXyPzV9fztwVQJwLndRuDA0Q1U2Qze3P2sRKlph4ijRA
bdoQ2duyBic5Q53TfGO+H33v3RP2fUTj/DgjDdFGx3lIJtIZRDp9NH74u1bM1n0HnvFa2NW68Art
ztGtYO/3dL+xqkHfwcEwM8d6sHQ6O7Mz0TuFm8rw4ToYRXYunIHxHDF42HjQc8KQHy0SJoyUOxXs
FKC0llHfcnSNXnxDin/BImZfE1M768goD/aU/+hkiO9M1hBT0iS5moIuSNFnoNPrsDgMPKRHFsya
54s3mSedEcV2KDokgY1BPm72PouE6UnJcc0wc22iHix/PwbmhiTMFm4NgaIiIcmqSaphH0XCX+U1
f03MCL7gNrNvlxmEfyr5PFjOaIOUJ5Oiw6Gvk7fSZSK7pN0FYJOWBg+oJx5rqjQHPrYgDL2vecqj
x9Maj+4lKbMcN8IbpvRmxu02ioPgIoLJ2s65faKe/ECdebw0hTde1BpTFEgdWqJvXLchOJQZ9apg
mMq8J0QVSguaWd8d9JKMbuUjKfaoSgJYQSSZ6QRSJmA/B9s4lQjN7DIGFo0hZmW43rhL5m2QAIvV
azrgJI+c7Lx2SSfrIehifoQ76OyR8kgnmg6LkjmOFia33r9NuDEowA8v0RToj3rxre+4voAo7eoh
168EcAdb7q7pumi+G+hOYfFhTil8cKBrE6AesCN/ZcLHB7dsZLcW0ddNAJ25Zu13YqmlWthqjlHn
hc/VEp6Q/Ypj3fARWVL+HI1LNgh3jX6X5lPToZ8Lm/Kqg+pMELitoqbuzmXXfXgZ+Ut+n2Ce6rHm
JYbDUYWysqXW0R+cUvvZV968622ka3rhvqZNOSDkT5568umuRuSQtWmjf5D32HZpH0OkCUctdMar
keRM72csIF6wnLqiWetlPp+gvHIiQKrYdMK4t+MxvOsdc2eVbX4fWfqVp9G3lhC7U4HT3hM0MeKS
M7AL+lVfOdFKYgu3s00VAq28tiIzo9p5nv/CjSY7Qtg+MgX+UTlNdjcDJtt0rjeRPNx5++OCYW6L
6kBsytE8mSLqd5kgJCDXCcYwuUdyxrynOHYZYnYIR03jFqe+gaNvsGAl0dIvc5xPmpuiWopwGVZm
c5uWsX+U1dTpkPWJ96Nzx33XuluuKZwJbp0xmorlOVzuw+K7PepwQuvhgOjfOE3Gd4YYxKmC/cL3
RKh3EhXHxYW1UfQAwIqULr0WT3uMfgc/834lDNtfbEb3UJHzNf1EFwvqKary+jAX80fiZQ55S1xK
cFlop9LY47FiBi8p6UTOMYnd7DqkpfPA8HrA7Z0m23jsgrWmw6YQpv9Hu4C1KlxyhMCtxWvPdbx1
qAViFZQMsEmleq4lW3OZtbWIAOg4kwnEN5fEcSKg1q3JAHZxGc0ri009NuC9G/OqhmJ0QRf0mh0y
xLJ97ejvbqKmNE6+Q1Ql92m766XcEM7hVIXjqu5Jc+RRdqFzGIICAc4bzxRjGKx3HXVrJxCQtxd0
hKZjUPTRUIYs+T7ssx9TA0oun4dHD+lN5prd2dLss5/03SnKTMIfl2bleUQ3ABgKnnu9lxrED3tc
ovOYIQAhnXzgNoZ/d1iqjYH28M7PwZrbpmDMCSNbN9KF9tq50MvmjmY3+W0k5LgB8DIxzE8hwrO0
TcYDpShychBybss2QJ0XZ9E1cxh7e4TE7HymrzWs+8aItHVf5X80Oi4ypK3jh9NUj3Fa5VunJh+G
lAuUnlPwvMypRVlTS0i/SaI74kwoOPj6BRFMsNU9LTouDH/QDfjMWs0nZlJ/DIsOrqhFkMyMsV2X
pfmH3xFfR0/lOC7FViegdEN0ns0zo8Ql1VHo6E3H2pIqOp17JFt+g2QLXkHxgl5suvVWcHPtjy5J
+je7Bw9TLjJWR7Q/RJpFBkEm3VXrIipR5CCei3beWbo9PNQNOmQNPRJ3GDvYO2mjbeyqofzZGo8F
D7qwzv1LOERvc+YzRqylEx0mImbZsj7nRMW3g4y25TkjO6cAc/spK7cRuhgafTCbQkcfCK2UgYbG
eCDmgEqXPGEtIB7g/7eFW013tt9q+7So3vVaNJdyTEhG4K8H/1SuUX6ZuJMq45AtwUceVtXLzIUY
D/QHFb5Iq8f9UmkhGOLiMLYO5xiI37WRIEhaWlHuHYHp0e8IQQBKt8mY2m5zPXTWHQ+aLYCxiZYF
XLuUFvdh9IvhHDX4JHjMa/DYLfMuVpAkKrf4qBYepIgzNoI2e5onWJU7x3i2aGdv3Kkd14JmDdOH
GnlV8li6hYy3HG0StVoTWQoj1LQur4K4x6xxzhBPAhSXWXbs0uzB0PD9+iMHwPM7QI8hwi160TwA
mGITbqH1xxj8WBRG2R2Fif1og2qgGd+ecdN1O7sd4A5EU0IryDOOnVv+wJI8UWsQ3T7QnIDcY0oS
WW2EB0ZFO8z4fCMLeuB4EZSOzaE6OiC58B40DUFIy7DxRg0CGxS8vfqiwY6D1Dbmq1YjabIC/QyU
iNnL2UOKQ7ZPvLOTWhw6iAVB7DUPhm6S00BsRjw6lLp+12xJ+Rbls54ly8EJLe2UhMhkZxNWez5+
G7LF4C6L5jmYSI1G4AblkLEyBdI2fbfrCUtEvliXIM/9PbGP37s8JWYN9/XBH/SMemRB58QqLrHL
4CKgvAovgfBlqU41tEqj9E3H8pgiojs6Ok2nMrnxTA7PoguyOze30Sil5bXTu0/cUjXFTAyd8DGg
tgmai29qfI+LeLyItKuI+rbqrS3AymeezySt1B6dJPHOaiEaGJ++1iRr3bLzm1NVcDrGnNt5yBCy
zkWzj0fPu0PjWACkPIo+lmA695vjYG8M5FbnJd8mzoczk/qBAj73gtFy33LC34lS00vEjuYjjrqG
vEYigWbmrFuYgduK9PXHQi4mv91mRf/oD8xUiylpbrX9Wnl+f7YdVGFMHmD5e6gWlhrJdZol9XmJ
jeRY+jDTi8y4h5Y3PSHK4lwHUL6JpwXZl23gBuHAraO28o4ahK91rNu7yqFhOSxNvI8FY1efe9e6
7oMEcMhyw6JiHMpy+m4PdSyxi+IKMmit5XN854e9IJrMMPjU/sc4OfYDYIyNzyP5ibyfVZTpVw3d
25U573HRPSZ1qNVx8zA4z4526bQ33xDZrqlQChZtf6NAWJ9HxCPUt+307BYMGx0Kt2Rz9Hei2SA8
4GHA1HSVVemmSJ3mWOXchHNUenf+xIyFitO96DiJLPS4DDMvfQOcyaN0GDsY3bLKeh4d81w1tZAJ
pfERSGiO7KajeVL76S2dB5K2w+GUUQ5sU5/AAZ8EWnxG1GmwSI8AHlcgCLFV4BOmgemvIMpSZM5p
8XRInbdGWVhbaYXl/uFzXQ8Y2ZPml5649d4vxPdo9iinDPm17LCVjUnbI7it+63TLNeGmN71gs5q
HVGcXlX0hyFmT93eznjUJ0ybdoSPyYJbXe1ijYD6GsloZIb9aw4jvJfRxJZHv3mZvWo/A/TGozVG
ZyKAH3XRk3ZddvytE8P0SvTPVeCLCwXc59DgWYK4h15vjJ7Z7b2jJ00KdXV0pW6ZOTcnR8/sbUYK
mTvUdo2lbniuYS/ravGAfw5wp4OPQdM0G3+tw6inp6JUG+0vK5xKoo4JeAMxeJAgU0tSQ9q+fSvc
8hsauW4dzONH3zOyFVOyVf9HL2pMxIv3RkImJ3AcZofRIHpMkG4dgUCm7XZbgld3skPU//XCLdCl
QOzTuUVMi4a+s5+r9GzY+vSOxDzejI2d7+ALf/b4VLdPNf+++n5f+8KgfwaaXeyo5lLszWUtqZKN
2L6FYx/QGpWkt0XgpaX5VMBw7TPuBJhlFCjCIH9nnXlSg6C2E6LMaFqFRwUcnX1kj5YLo8UYI4bv
tg2it/OzbWzHkFH08CFEZUY+BpBn1bfvZBufMdR4QHCLBjxGmqDnHwSS9pRltYPf3JIGqUIoPcCj
5Cnome8RyFL5eEeM8UTiRL6pLakySnDNqUWUJdeg6+K9Rqnm1M7AO+yJkzuni3UO0oaZsmM+cLE0
q8GtX51lNJmzxOjFmMsQX5kZIUl4IUnTvqCMQQZmdZ65QrwonY+Z1U8UoZdynUh7v6fp5KsrgduC
zYo66IuRaBUoOpSxPticVSCZIDFk1zVTEHAX8j9RC1++NZNFvq99mmUmO9JoX/7Rhw4sRkkpsxFH
wgLUf67Wygob+temWvOqOdk0Fp0kpoeMgiXJQq2Jf62pzUh+YaVpPi9dfY3q3FrnFTla3NizrULp
Ej4YnPyCAITM0gAOgZuDe8bC4el1lIxeId3VCzAsjPJytcIm9LlQm4vJYBT6ob+y8+kyiHQmTXjR
GQfwZci/DXctZ99GyTBSJVJIuTtTVadpTLeCAS8YQuZ9ItqDdXs3ZkvDVSXxvDqLVNVLGYO0J99z
XqFJRLuGzvIplzAXtZbKtajIHBgUyU3topE4HSPvtZP/ieIOq0WneC6AygGNUBFWSpnQFae8nAuq
b4RPLm79fRAUzSDT4ijBw4Lt7a/FYJWX3jSa/RClqEacIWZeJSvCNAeNrW8l6UEjbuQTwz7Z97ZI
jd1/Et8KqlPz/0UgZvF0B4D2HxPfnsq+i/7L5iMtu/+N+vbnG/+ivqESs4XBbNO3HMd2JVTtX9Q3
+zfdBehow4LzpCzsSybm/ObbNpN+4iGQZnsW2i5QNl30P/6rbf5mQxJ2PRfx2Ke47H/+9x/Tfwt/
lX9ikdt/bP+Xos9BylJGA3wMgPgfMjEfgZqp6+jZDJ80a8XH/Bso2Ue93yHG184JbCWaOBReCiEI
EzeJzJ7a9NiGUUDqavsunICQtDk4JVP7vuTafTYHHk4unoWSnWIPOMnNYaFqdcBOPmfQwkWIC5Om
ohcvOFBpuhAltFp0MjitYtnAict2pZRLG4nYTz41WiBAiM3zR9od77Bw9iFN01XTYw2fin1di3sD
5DVwJJTAFhhMSg0wyw3/m954Tz7WBSBo19GefogKb3NGWl9PIqdNTjelu4MPO9mhQsy0hekpjsq1
bqaPZRd/t5IF/NqhqDREYXr7mDrSAwZBbVv1ElFKumSTZNvMnJwLmZ5VC4dS5DyWBq34I8pAlNrT
GZdmUeEIaPt7poYUdLL2OEwMwwJUz7DuYIrBquxsG+m3Dd4+fdW80FohaaWmhCw2HdsHpNykggMM
ISHF/LEY9nbuRmIiavOxztITUsQninqTTDqocaxgHm203ztneK7q4qMjH6AjJ4imrpE0DSEQ4E7S
kpzqqXkh1qjb6GCIF0Y5To/flkDrdR+6d5okHBvTq54MRMTXwL1HKuY5/27Kt9BqNB6MYrgHpVWu
qeUU6yqODql+dJPqsSsmmmWmQIuRXhYMJmshibWaGX/UczSQbRUv4GHSn2VGVpJzc8L+ieyBnctn
7NK+orwbx81mRIxDly9ZhUOYUkfXroE0jsfO9L3JoRXDC1gxe4x3PuTb+LFyf+jI+scqg3HDlzBX
5fQ4T8UhwYO99b9DoD6Df9bpEAbPzrTcRxxrMoBw2MUDMyLs7EQ9eEdI1waBA8m2MRDnR1n00luj
OERNd5dWZnWuvOG5FDbV36w/GIuT7gaPQobT0lHhYHJTx4UyJ8ZbjhgS0T7kolCkF7esMaWRNW9P
Dy3PiYPTRldrMKqV5QXuOhqK91zIQDACUQr91fbStyqtsnU6YJ40PeM1LYofM+Zxv7gz85QaP8yR
2l5kBKEHEmrCRlc+laP7uOQElkZ4LeZq5Nmkb1o37/FmBvcuhjSzuHpaKONvnMfFK6c1RTxnQTDm
WE2/1TvCl0qGRhR31xhD0ruvRevGKv+Ioo1g4krkcsEFPc7vvoBeaBhkPHS/+pSsL5iRxmrJaiwJ
df5SVRwik0cSLWr8qPa32oJG2kVoBAsSBjcVDSlkmA9ZN8Au1eHHx7r1sx6aZEOzceM30TFwumLX
SESYFZsL0gBKt2rta59WGxRCV5kUqqlFLxF1ak3B6uTNeDvZ4v3PFxMsBkR/hQgB7a91bamcTd7T
Qf987W8fl1PzsivsKZUJQWoaiffgxPzcYqTXWVsjTmhQmyUF+SkgdqfGzCpriz41z4i0iT7+4ekw
l6seUMSB8cmOqWB0IHUJ61rgHyIiHuDIMAQ/4bLtTuHCkEKtjVZ1P888x792qf1MYa/xBNPx6+dj
+Sb1YzPPks3i4A/TSpqkQIrhC1mE4i2euSe+FaGs2qfLF9SPqEUBGvtIJMHXnq+fir2Ud8UMVLi5
GSf1zs9P6tTnqR1Iyx5Dn6Rk0XB2O0P51BLfviPrxX4ecw1JKQmLafJB/94DSsztRljfxvIlWPAn
+HUs9nXp1fcGYT94+8izzmky93WXnDFJP4/z3Nz1ZmQeXKO4KsxQ39XhqqmK+Mg0thiQqkbh8jFF
A9XKDREgKTZyrdpZOUzqqcbLm4NZnObhGahWuS2Gkgw9RA0bOm7i1HhmfTDD8qUV2rjGY3rRKjKV
u6TytlmcIEqmLby8T4aPRmlG5hAs7w1Zzyhmvi2WwK2nNct+mpLuWhLom5p6eaqW9qNuDe+gFYQE
53P5HVoCRXCnjg4Rvb+X2A8wPJCx3cWau4XulAOyDL/Vc/+riPr20dWD8t7EcGDhHPa0rn8maSg+
LWVx3wcTfhsctW/ulG7zOXqkXE/DsHWbbRW50jOmvw8dgZ9pWItT6vPAbWmIRnRQsIWb0UPD2cWU
WKIbZkSwRsGgfi564hjR1zAPXHEZV0iWQuZe9lRHe9cMzoqHpSroUdOSjKS2xUADfPCP0yj0/DBI
7aFa4M24DQNdK0YT+WmKJSau65Ta0+6xBg1OwCXSckV6UvWbJSd3ktW6VGpYlz4mu3WiDNBIKaxa
BDIBJwHH8edOtT1Xurmv+nkfTaWJT2QCm6YWpOgIBBucoeh82xlnPGYxV9OKYyUVDUrqoUQMak3t
+9r0luoV57RGJZvPUNSoueDpvpoL4lIYKxyMzAtWsYwhUq/aVZmsYxOnXN7F+FVcgpsrQqaPmVQD
q4UDm4VapNxWOgSSuN9cdxDbWYIbHUYFJsbyowFk+rTIhZJvfG0a0UiYcQheJxcuE79JTkw+VyM5
6VPb2shsNEmrH7ZKCnGpzyd8n5yRfA3UKTKdkpA3H8ZFrLvIYzY+gzj1k8FZq+NKqhY3x0gqV5wK
CAWRVzt1lKOE3l9pVgcSvP48wOoo93KG/UVMVPuyOaVJrpfbL2CiQgWqE0GtfS2Wup/XXYWtVx13
pXVRC4VSVPuqnGSCFYlx4S536xd1LtjGEv95GhiMG3DGae17ULTOFoBiddTj7wpoGeiBvUlDUNzq
G/3SwnSelW77IqBcLr9GtVDfd5i0xt6ZukMgp89fCyVi+dpUa2rf4n6ry6Q7im5EwqG+U3W6qbU0
b1zis4VYq7Psa/F1Dn6diF5mH3UurP0Ag53/KBO3tIDt9qU5UnA3RxVG1M4xlrbluP6lVEafx+7z
GsWjSpS0fCwyHeDWRvLH14HzQpIhP4GX/ziGVu8zgod8qA7QJ9rx88r9XHeS6oeXmO1WHZivQ6SO
2D/2eaBToIEWoJjlJayu1k9Fjzp2alu9Aq8RZ1SkvxoSovd58TatlIzL7ZZOIk+fwcuPDPtWcZHR
x1SXjLqUIinBV2tf+4zQ2APEt/eKYNoGFuPoYu1At9u3Um+kpD/qtc8fkPvKEEL14EAK8KUpQJcu
AO9fa//YpzU1rXVJRiVNAE15zMxh52VxCHECAJuPEVxB5ywpL1NrhR/BT/Cb39UhxMPxp5RMbeZ2
wD1NHdEqLtxDm2ifl6C6JMs2ipA4hSShr5xUbPt0CCHnS6vK53326o918nnPtVwPmcySBOgduS7d
1mYO1sKqVJfp30CnlWU8FEne7NSBLhTxTV2tahEInvmrpg44efuUGYgUs/tE7aSfYrS/bbfCpXuW
Yf6bi4lz7h+aLV3tzIeOXleX7P4dXVJxJtVCHXr1IwG1+aCoffrYf90us2Cp+JIkL/FzFU3Yt8IP
4Qykrb3z5UMml3g8d04h3Qn1L0wKdff5GmAINDnyJyaD8dFBraqXGIf9+V61GZo6NmvT1Qi9rqLo
e9CRhRNKLdpgcCKrta/Fv9tXaBp30a+fCXP51fy7j5iYq2xRnv2hPiZT78MKdHYcK97/7W3/7r3/
2Ef+sbsh65nTUf6t6lU98z680Rm3aqucurXb4sExmu6nMcrHUWFw+YAi+XMxtHzdX/vGRF5spq7t
9Mb09oRgnon8yQFXyGOh3hbOkJVpEvIx6s1q5z8+Rm3+7T0gwbcO5jFiEMghbaw3IyK8VP3U58d9
/uxQTYCMBN+GYSFGVK+rhSv/3s9XB0xNes6JotkVt4l25PGPeRmuDH3f8di61bwd8EI3h8EAQ6/S
2pChMSwoij3wL0jTcjGph3uljCpdaaSn5amUowRNSkVrNV6An8ghDPJ3YH4ObmKuCKABAdq+EcUd
+NegMqks5nFQXGYNgz+iwuKkCtBqoTaFuvOq7cTPDQmooa0rn7afC3XbVqtVZ3EKCemQETTnRqv/
mdOk3vJ3VyddLlRmmNr8s1RevAjPIvGICd7GlneeQQ8LvrYAKg7/i9ql/iG1CAku3EMg25MFM1WH
Vg4GgBFSS5aPRuFX0UpVkFXxWOPBwFRPCjmJYUlpeBfzOhIx9z5VL1VFUrXWdnl0IlQYslJ7cjL9
mzMuNhoRdJ2tXKg1xKUbO0bT08lbr3JcqTXiTdaNATf40z0mb+3paHIKfsVLjjZ0pRmAiI1Yi56I
vD948qYANdHmLhm8dyoZEStW+em2+lwDLo0pC3m+RWaNKq0LWThXa2Bb/F0CEzepncjcmneBtDZ9
Vc3dPiJUNnD6VaXKv4UEmetyiFYyl9fXdaQtK9ETB5C0TOPGSNtFVAD3sFtCaM7yapy18L52SuQ/
6lYqnUOOcmx9mrU6iRa3g0vth8tRWbR06lkzscVYd1QnozBJiy365KBMWcqPpdY4RjwXvnaCMtY2
fQNVXLVovha5SLz90npA0P8ybynLVhfCa+hayDWVTZLepGkP6tNUmVqtfS1CeaZ2RvvW49jbqg/K
1LNLrbpTTn6BDbrNagbn0NlMxs4Y1/sDzlLwNYzB1YJUJ041J9pYCRh0HWk4Qmz5qlZaWMG6+kP1
NNTZJvwctbDadpRwOOoskiEr6wNa9rlQHGx18qlFTI0QAk8R/kGxr8ZBY+p8NBr+pajjYy2bGX44
Tiddt1E7fG3nYY3yifaHamaoJk9JhwrHOeJL8hBkYyOOY/44p/hBw4Kuh48AiDxLYgnl5v+xD3am
5gMoh+8/mEV5Q2Y3Xkl1sletuWVcQ6GIEr4PMm235IhCO1d7GsSSIJsOvF1kuoSK+mWxJwcMZd6S
E78JDXDb6GK5N/JHoA+YOzCfkyf5VLWLOCdT+Yz2Hh9ETAexs9xvaCujywhLuykX/b7vjfKSEVAV
iDuG28ldP+vWGXzpykg8Logw2o7GTFSsYa8zYd0jOtRfsf6mx3SA5tbCPkxA11CFAUEx6HRiUwqV
E9l5hyZYHgg2jA9163VnhJ0XaHvBYURlDA7I2cWhPm0W7C29x/RjbpP64HoRzpwRYa4/tXCW2+xa
AOreomQv8F1yRrtkKB67vj/Ag0NpWpMfTCbXBdqORil4fhtpQK1Hb4SH4iHZMTSE/RigEYGY443K
Vi3DHujty7U+rX+B1EMSVbfVxUJlzSCXflSqTdGGEHlY5JUx07lvhnWhaOohOmstwNfpZHZ8zTJA
JqRGlzt4xQt4zhUCh/KQkJN8KIA0LIN343Y2PoMAErvZzHJpiqClWejjPkQPTHMcYwwyc8ogIeGw
CaiOBi3gbIX9xRSFvh4qUs4s20zA1sXlRiPs1CqaYufVBng9ajM2vXxKhQ9OpRGBa3V74dEx7yik
5lb/w4kRHvsmifdztO/Rv67snkXQkaloTf7WDoafQDaKkrRVsYwVZirr2Sny6S6osEagiX6ZdDPa
1knRraZeOKcqWshM7fvfS/Qkq74wAJNSWZ8T/bvbUsQthp9VSFu0WnQq/P5hIYRhbbn9XdHayMAt
ep6NpVMJzpLHGh/G3qqjbhe0Ft5kZ9IfWpuH5Vhkm0WHE5gTNLsTPCkA1WCm6CDpZb6DtAJvx1TP
zt7RzK2t4Ur2SP5aYXqwkPqXyyWcQ1JpGfrvrDkfj9Vizut8wrU1xj+H7NAhScf3wp+hJb90A2Yh
IZ2wAyFJrFoasq2Xl3cWqXiUmvjFlQPpKpuN6Dpp1cxY1nMoRpdi0/U0M0CK/+ocOd60om6VMsGk
QVlu+rTlYW+GPM2R0VCBIDjR6vA0FsY+cKA6WmVmbgKAbMBr/M3ECbouWnFDYXP2EXBeatEd9KzK
j2laf68mmiWlYXWb/+ze/T917+jCEcL5H3fvnn9NH+3f6Q7W5zv+attZvzm6EEInYQmllOXxYf9q
27m/uZZperowTB8DCx29v8KaaPbBYfCFoYM2oa/2FdZkOr9R2QEvbuuUYgUxSP8/dAfsCYAi/k53
MAwGNqbwPdOmccMtQqat/a1tp3eaNtRlqXOLaLCotMNTPeBg7MKcC8Vz71zfwucXVI85eJ+Vv8yX
gkZJvHB5zfyImXFLhMYMqhokjGgeLSf/aAh7xbfjwexfdnCen31YpivaUw+VI56ogl+aEohahOYw
GHA9Fov9kmouFBPdbC80FT4KvaerhytjrjdTbN5cw1tZMcj6pKTTU/HUQL7kIWRZECPBti4uPH8T
nvTOQ221V6eZBPQ9KNO9j+9Lq637rHfbbdEu+1HAaJ66s9l34SZcJM/gR0Ka8A4cpkdmEAZeAF10
T0ygUgiesCVuF+9IJI5OAIRRbSEf7nsD5Q+z1sVIR/6xYq9p8XPrk/I2eojO+oTKUD3CmYsn0i3D
mQYS7uqg/b0Wxg51+qWHCY+4LjoizAdHao3oDVCKl+gCTzGyCyR4Gn+ASfsDYbV5l+cz4kGEY2qL
kqp5p9aMBulRput3ZCga12Xmey7K2N+TD4Bxx7TbC63a6dxqFsntEwlO6P61WwFI8j6wlvC+JFCo
KMflguEhwT3fTeQR1vp9uDiMV/Ke6BG52ZdBfS+FV3oMwMvEXRs7lOY9RJqn0iOiyMmHiKZf8Bbi
JrrpwJp2fRgPa08TwU0tGvSYt8osn6Bn5P4EkmpB1YxVwoUhF5LpCMNuX9k5+/Sm3moBRzmJiRZd
W3nlrpa0LVW2UojDxYjOFWmba4/Tm8zYVFwgXnqXZnagKEzV2Rkm7+KPZQMoK0DBAYr5fmq8+BqD
6M3nHrN0F/U98e/mtIe0fU9Ep3bnpnP/1M5xtJ9DOP2953RPRePYyDKvVKgj22hedK1kof+OxiZ4
Uhsmw157LAeYTFRLxsR9GXKxSgotfmf+nJ0tfaAq7bYJflG92sy6426T1nqfynZ+DqzudWBQ/50R
Rb2aFtt+GNwA90YNwhIX14gbXe/PM+c0HTjtV+1qnMBTdR1qwyY1G76WzjQNHUzvPJuudfVdmghE
ZaK7b8ynSSvnn6LOj+FY9ciLYaEbmht9K0cucQJnm9TOiXmd3Ec08MnvULmY4xil4EHtQOHGv7Fr
R5eY02JYKLF34aHmOD8sQUH2VSqc38USHitCC74PJloy+MA+XpEXTFXLIYombSdaq31PF1I7A9e8
wVHsV3igrP2Eunbjz2P4mqYCJWRe2lsxwU/KU4u5vBPqgIp51R/NvUFXbp3YnmCM3c9vXmu8zalW
3rc2Cv6pQVkgAgfXS9sOP/MPzaiCR0gm1hqo8TnLB//aTnmMsgm4eDbF4hIZZry2iYF8jtx+7yT8
6qxl9Fgny/AsgqY9uYP54pv2HUWB8CPXMFESMb/cl6j17qI04imdTzazayM915XlnSZ4uNwo/Omp
1MbpqTDNQ+/4ZBC3xbAD7jU9jRG8+S5GbKN+wmsb/9DANUd+nK8pTs4POJWnB/JXxrsijk9fuziW
KUPWmBw1V1+1U1G96ZWV7xdRalu1CW6FsUcU8FflsBzGIXtzjPQW0Ep6cJY+fZlLBiPp+Ltbi+WO
IX3x3BbZNS7a8Ka2pnAEfxwxvE+5JqgpiWfuQKj88zm8zHGqvyH+RiDgOM/zNOKVdfxXxsobGpPZ
Y0nO8EPHXIMwcVDpyBa3zPHzO7uZsjstHdalBQ9ThCahECDi43NgPtumhbYrFuTKeYHzVGEXwv0S
1L8in5FUwgyg9kjS1pDRLVla3BXMtW8cP2LThoHQXrjEB90vX0Nba5+0wsjPPY/LTR7EGGhoHR/I
0b0BTox/CmHccDNpP6Zdb7jHzAtnwO2gyXtf9jLk5gZfNUlcfW0em9b23jPOKuT/6ZsNZunsLQ5C
4TwX76OPsQl0rEQuV9bWc8Pyvd/yyG/emTcGZwrpNam53R8gkd1H0zVu1ZgPr0QWUP+KjfzYDIED
p7tlZI8T5aEgcm3lt1a5DjqPMLuhtu+bucVyqXMJ16i+EbHkgOj6Jji4dlS9eiUHJUc4cJ7i4hqU
lX8blx73TOiFWDaN5IVgIan+nd/NwG92hh3GTzkeygcx5KvY1qOnerS5VwcuCSZlmV3MpLuktRju
7bTSuMyT/q1xtF0Sl1R/tT5+mVoQxbZXtMeqjuMXsyEfh067tlOvYvlGNciIAI9XGOogEV2vWe4d
t38gar4/f+6Tm8WQlNsq118DmKyAEliotbHg7xkHJ9p2UzqcJ9zA6AhYI+IsXKdMrDZ5FExbK+Tp
C7oCkmzTuhsBUHIVm2a1SUDMr3I/r+/Jiz4Ac/+D8h0glQHRLQiJkhZkyWPQBRtSBOHOgJHD6N62
OX/EwZLoBk58tIj1NwvB5jGNwwPq6f74v/g6j+XGgW3LfhEi4M2UBJ28V0kThFzB20wkzNf3Slb3
rRfVt3uioCgSpEggzTl771W3+X4xCiZ2MjfJMQqSqw49ChmZ2BEvCJC+qw1Z3xuMsoQV0WU3/B9r
ZUHkMikcanNFAG6L/lJpPYafm49Tkhc4LBLruDqJHwfhEO3bsjs5Tv+WRjXEb0XqtCqnozcNnwzC
ZF30RnSbLq7YEOn/2tNHv1YuAd894oCRjOXAY36gwB5su+UxVxW4PNiXG3YPvOww480huMMJvgIC
AleyuqOl3E4GzhYxzPeWB/VODP1vthZbAhjNuPdNSQKzdWfIhChAW307M4rSAchHHVj5Xhpev2kx
LBypBbG3dRFvEatnFiN5AmZl7wN/7vdT3iVkTBdxF3VfKSgQzVB/MSQ8RK4aLFLNZoFIF+XRi9Pb
X1ZtXMsAubqZzNvRfcMWeJis8B4oL+ChavrByJ5t+h41Sp77z+koXsoAKp2f0F0cSb3slp+yEz4m
WKxHcn71ku6L7rwizz69ZKkRkLAYm4sZSzaiU5bdI7MlmhUrLqaWRCXvbWQgKvmmY8zJLMdtNHTI
xcYE49RgHSQU7YWUbLbyntiqPP2yS2KizNq7R3SJE+ULkfmv1SWhplKHZiEvdcpxc1jVRT+Rrrh6
1msrzceEmIZ2jCJ6kFxPxOT7m2laXpIFf5Jdxl3qHRPbuEiVvCVV7GJARsTZRGY2cjJ1N4twGw41
bYXMeFCO8aElXmZqnkQ5Eg5LOlcAD4WReBPa8xOhgDACgI3TfiHHEzEAresVKjkqG1U9UPF4snGY
xWto6SpaH3P1z5so9L+Qm+MEtrkkh+LU257YOIW5nUklwb3iX/WlA06gf27RecmIud4BjNjf9ily
oyETV6yfygOjWpAlpGhaM8KhCearO4mY2gh1CBvRb9IfMiK9yT7cOIOjHcbJJckj6HtZducmA0yd
/oJh19xUkXoL6v6S6M2vRprdQRjLk8n1GMthIh86cI61vV5NHeYar+dCRKJI6xynXxMtd9Yymbx9
4n1kSExvx9czZOPjUtaYsEh6bUITiIaDKI3E6z2nOrv70M/iNTVfzBauuRk0mzly8l3vFW9rTzKv
qPi/IcZuI0Qda2SDQhfqRdTOG4UJajyW95YO1Y0zJtN2QTu2WbKf3uUacYz+S3X5pLX36OWegzp6
D0Lrswi/mQHukoHsBgfX/IZMFjb3v8N6+XR9+8qWAlJZUw847sa7UmiIRIXz3Vg+lBMSXOv+KH/6
WfL+yu1+hHApX7Y1QUTZyRN85XDmvjIvv5cTSjWSqD8sVD1XQbYwfRHzZjIXKUirCPAipIHhAf3w
sc2yaxbMv6xJvaZEzAroBWEX3UPew/KrOwT1/Iap4bql0emi92RpZG/aIfumgo/1mROwBlBF8rXY
q7Eg+LTzb0lcQQGzkGCPiIJ2JFyHNhR3OB+4KIeGk2SlPu44/GZMd4ZV3BWd+w4Y/S5l/vUNkkja
eW33SoxXqXCPvXKyHeLJrVnExVDfKWwvh3ENyJcnl2Oo69vUHxmykFwP2hwxZoTvTRmgo3e3RBbS
r+vPGJLHMlDgE/6NUeNrK5Jky6IBF8fql0dnynEq2/LgW+ouBLfQVsN7Eo2n1giKvasIsK3Q7zVz
fj32at5JaVkHP8eN7fbAS3tvJ4z2A1bteHIDMvwa0/Bu2O/vUY8PrDegW7q+Zq+FfAbROmfX5NBs
Fjh1d8GQPOUtmaKLQCREgCkV+n2CPvgrfSgew9F59KMmfypb5zVJmNoB6EBaRHqvPHJfWWWJk0eU
2KaJRvAhdnNLJBNdMre6wsNK7nS+lHui8WeMPWzljpExXYu+MB+M6imnrUesT4frz0GwOqpbdn5u
TIYE0eWKMJU+yiGLZRExCWFC2lThHYw5zBi7/ZdM5u3OC5vbgDwg+OGjiKlHX5Z8a5cG/6mQ2Wlx
VLrrzOrWMPAF9V54OxGshIYPKmARIXd0hwj2klzjkKF/6xjzuz8E44l94snLaPWvYVgfB698y4vW
vhhqdvGNML8tSbYY0lKy9iM0fZ1DydOul31lyf6XoFUtB7QybPwfyxq3B0jkD9vB8JO2jH3vFAix
HGbuepQh+2afL3/TOybypjy4zxZwNgnpIf0QPtAFZzMxOC+m7TNdDpVNDKKvo1pvhdfcLwkDPIXq
azES6t0USUiV7nJieoWoLC/CwWWD3i0kDdOfMVSUx0OU//IqBMyDN11PjfkbjWnFVJY3xw6C9M7q
XTbWabQXI025waffSOlYdyv/8/v5TifyX0t7DXbn+ydNgENJ8n8/7vznAlAEu7H+cH7qUHF25xQj
/jnk+Y9mworQnXXmGoc83zWB8kP2qgW5TLSJxkHT8xabAmfu1p0OwvFOoJpuioVCUjP9ZDWLWbmY
vyh4XOcnAcxgYxvy1Ap568rhFFL2IeobCM7o//Jy9Vl2609QLD+9gyhmXJJYRBispulnLdHcEDzw
xCR2WWdbPLozKcy6BQT2ZLO69g8cEPaUWTx01nW75O1Wfa9rG+yrillAedZVTwyImzcNqVSOuQ1k
lG1F2FmMnFJeoNKXF2qh2Xu+tVZYxtXUE/89omsZJxMhDH88/8ikrPfr5D33JVovhVS5zir/AhTo
UU2udsQEm2rGkDPbYDEwmhCCR1hEbDW4anrwg0zXIfKh8+8de/wLuAiAeu9bzzIPgrA9ClYtKV1U
k5aIND/4q3i4PFZnq12/Vu6a7VedFtiv0DqbrHhfQ0rLykntS1M51p8f9n9u+dT/WEqlXMRzXV6G
yi4J8qOibhePVU0Ek3BujMD7tn1qcOajtNMXWpCXgpAAmVs4AoevTCTPQT5jzOUDnwF6x1NZQzk0
d7bRXLjWeFDFeu1YUws2xL5KDfyehMnboxnnrTrkJE8qZPz4yBLODTYpWp5+mbQ0EUVn72qXrX6Q
36vOgYuIgtIPdjIy3nHgMjMEDcLV6LvTlFlBaj9LBM9jOTsk+H+r+9HyLoNmuJD9/ZyO113T3xh5
qqUddF8QtydTTO2PJX6/8wAu9WP2TurctdMDQyWzX2mRN9WUQVJsMO/CJurj7KEp7eTojNNNNNvU
NF0WUtV+Fe6l2oc+rq3S6K5cszjUM/rfsbeY9+1bOyluy3Qm8qAgPHBopoNiQw1zuuTfDDiDm756
akcKly28MnZRYUWOosvG0E5eLUNhPi7YX9ButG/dYIBtXMlPUv0Q1RSJFyOZgEt2ckxpbVyn+112
C9R4nVARiktb4oDyqQiEyNbUHLU3HQM/cYFUSML2BBgUgEmHc5nUv90cdjuUoVd9nTy3nW/GdDZv
ix4PedvdLm4THgb3bUmSR6MigJCp6aIt7kYva1gGdQFmycxj3Wiht5QHLOSsL0WxJ1DuNRlDWCCO
t63yjAprlj917mGsA0RSPbsAFhyc+jAHu+FxZblPVADsgcHHxQDk7Jn2N+OIGlBJ9W8ZZYdw3SXs
mDb1IL5Is7+Qbkn+RV58FW0dxhRuqUzCNbKna7es3jXE6MIhpS1uoLm4U4fBOsvwj7kJAeXZ97I4
JDwCW69pJ80l01gVRq8FrtZNMo5PBWk5gT/Si26mX32VbwtZ/Uy+eLXchQSN9UtGPYHyGJ/3nh0w
MiTTqV4fKxt/fmSSR+jOy9YziUcPyih2sxbYwWhjPvEuzfyACu2hJoU7hcrQyOVeEUB6siSMKnE0
5OtIdrdDhvc09icwfw8FgRrAdKwbPJiwT3qyKUISwAfDuTZ0YGVf3BKchTAhua7Q6EKxWBxqKDei
Uj89meJpcUfazisg5y5uurrWySdEWfiMaJ5HRN2UXUUqSd/Grv2yfDCzZJfPZJgnKWiV/B43L8nm
mOk7ss6taI7ilKUI8tTHXpivLqno3tw8psSEimpiji4vV3goglZfTZq6S6p6qePVTR203urIdTAq
b5kbZYdudT+Tgoy6IKS7WZPUDpjosSa5PWOgsFci8kh0NxN5X5HwHgTW1awj39vmc83nz4RBwSIR
XoeqyLG7WEiKX4rufSQ5nnEqFjpKHjMH1gqrJZHVYlgpV22z3dhvgw6hj0ijF6H1WPVbl4x6rq7n
1pzuNTyh0yH2QsfZTzrYPqBqRpzoMVqeRx18ny6AcfVSNema39KQB/Mckk9a/sAUMJKe7+oYfRMj
sUWufku+PionPNJArpn69lTb7iuL7CXvy2YK68jn5wx+c6ybkdWbvzQ37Tqd5JzeF6T6+y6LspVK
MaqY0Otjn/R/tyUOMsfwPksQ4h4xCwR75BoYkDvBY68RAuC4PeB6VHxDqtPW22RGDxktyxQOzi5g
bUj08rqZelymgUYUtBU59qbGFtgaYFCB3GPBs7bzvf6IAVs/RVUEQ4URofSzva1JCBqJgGOGZQ7/
QvZWQHOHZNXEcgGiIIro2Z6t68nnF1IgdoMGLvgaveDBYAjzL6WRDBhbo43nGb+qvHpzoDawtcKM
tJYvQ4qqcXqeNN7Bh/NwvpBkxanf/Wbx8UyaWbtL5youNCICR1evkRHkI1Ft1xgJQtXZfwCWWCBM
BBo1YWvohAF9gooU0yQAK9tiX0QPlfYYx8I26XDGMKMT6a9hFhlUiwS6hVVmd/lkfeIsZpCP+rvU
AoRhQ8RYWtAYkAxybF1UsPV2m+AlfGWANHyN1LDK6IZv/6SahrR+jd0wZiJAUpeykZaip6F3XJg7
thj1MHh5zx7whNlDVBBYz0lGgUNNv1njvozVI2ardp8v6Ewmv405t5C2OASA0nZiXslDlDtzlrKO
XPDHgRJh0/fbm3xz10/hvpyXh7Tj9asRAEk3ukyotv2JArxH93ZRaFiJN47PU4UIXWNMVg00kRpt
QpAdIGzswz4b7WjSMROLR8mVdamg+GSGm0yRHQO1Y837dk8yDa3DhgCY3LbeVuuj1owVWjCbugRB
EOkREg6LMasP30G4FE7ZzodHfRVWrEOrELAOpwpZJqSGMI7KeE7O6ZTgXmyb5Nt1xd8nRbDFg7+l
7bX3R5xogwfDR2lwDAVuPENFWMedzCxSCNM7AmX8Xa6RM66Gz0ii2KYqwJWdZ8+DBtQISDUDxJoV
mZQzya+xD6GEuuvCNZfeBlV0D+b8zoV6I/v5tXOiG6VxOBVcHCq25H6NiPHa5kiqEs6KLGeeZULL
oerk0HV0Du+Wbd7v1V/JZ1TsWenzbRcN5ZEazzPB6aG+ToxF/knZPuASQszgym3j2G+Ay5myYf3M
MH/cOuCLy8oSztFWpVbwsPEFmViZ3b5k7rhrJW9AZWYAtImq8gr03qrb9MqANYS5HVScxg/ZGkSE
p/rQu8rbSyv6YnnznK7scgWmllRjjEJ4RnMmv2r4RjIPWLtG5Dwmls8GMtmbGoZkyfHFitg/jeJ2
rnd8vZdBSj1paadbo82ceFQ0gsUYbaqhfA7OyKWYxRJxb4GGMSmNZapSAE2ZRjUVGtpkduCbeg1y
osNWUyD/cFe/36ZqvAgSdd1o+BPBVnxwGbkTq9gzPC+xN7FPpwd1EYoIX8X8ZJbddZAy5kXApQyN
mQqi7sO1aSfBn5JwqGhb/oSdCXSWfZNV2Bu0vc/zVC77vDepwkOz8vyOYGTwVi0RLksrfhqj97DJ
OHuXOr/VvViSvjQ6D4p5ef7ZXc7k816EELSIiMi84tavS9ITl/BnFCH1f/p6Gr1lGHoEqF1a0JDj
NJ6LME3c/qpGMN1oPFpKPJAd4c7hEx9S9dGMCxEvcheRQ7CVDmRYOvY7IYJ7NrRPWTJ92CXJXwvU
MKchvEaazttQB8shkWO6VfPwLirqWxZ08DjTADJrxH23WLcejUIvMTvUmIx8jlFeGzjv1JzBxuGc
JPil29kaccaSHZWnxp51g88StAqPOJRYo+v4P2WIve9/T67JDoZIEWsEDJcAtYgLYiBjJQqiCet5
OzXFU1CxbbapBGyHhqB/gj8HXpmkbEyntLlI7RXvnsa4zRroZkJ2izTizRrWl9QgoaAeUW9OGgTn
ayTcaM5fY8BdHrQ4SAMFidMXKZ2XmMIY984P0hvXXZAhM8hAmkXi2A3YlhI/JKFWU+k0nq7ToDpK
7g+LRtcRRo1HrwdnZ4eA7SYId4gKWEx6r0ng3LsziXVJTpUwtMI4Cpq3Ns3JnHsZC3K/shYoTqUS
69IZDgiF+r1rj6xtn4LOJrWZAeaiXtGrEV2V09b3IYpxJdN5co5FYHgbI3XNfeIoZz/OTDKdPyzM
P9ZPzuZvm81MtJG3H9qWIVv7a6tTuSxX2SSmY12tWG1d/zRFTHFFM5xYS9+3I82eYsquDYduQ17N
J5Lg6NFV5imtwBPCIvyyfZfIA/xPxN8kB2OE+Vc4+b4RLBHcYd4T/dEywchhW8Ac5KIzfrVgG3PN
b+y6WIBzNDXX0UwpqDia9UgKtX2hKgXtqSQSXbWR2C9y+USoul6TpBvTPatis37INViyN4LrZCyB
ExFARdNo17ZFedUk+WMyTiw8UJpTntXWVS/c0Ko95jAsC7qTGzmMD+xj96PGXFpn4KVGX8KEOqz5
hbCbO6+hsdCxz94YYfUAhCN6JVOEGg50UOOb6txulf6hOsdtM82Qq3WbaACnoVGcvN5HpjpGTTUy
Ute047Fq7UF4fJqQPFuN9Fwz4J6WAeaTME7ml+LGI1iaKfShC/yTQoIZe3LMmE3gCRQ+683EdzHv
BiPFtuAL/U9z9DRkdNK4UUtj0VpUnq2d0HSg4jPRj0wD67MxUnE5dsZtD700C4LnUONMEw02NYot
KYH7jn/pmLagT9mWXGKKd+kfUA5BGnHC+E34rQswFXLqAkHV0ShVmjsbU4q7eihpdeDCtbCbMDvg
wg2Q0dFcYsc0BOtuLbNHJyRRlvxN+Eoa4RpqmKtnOM9E3j0ojXkdNfBVKec5hwC7ulpGSNPxhF8Z
13s0YWiPur0pyARKmvWuMm5cQ6JRtSkYENmOqADlh7YXavzswh4O8U6O6Jfo6B5GbfiLgj4YpZfJ
XU6OxthOqedvbeIpa/PHmRQ5QKLC8ozPhVoQHYfxw2Tz5XcohJA33CuNy41KvsnVmVm5hoTcu75B
e9CZXpUd0n5rnP2ydj3ilhULeHevNJQ303heQtAxy7cge7H33mQREF+hcb42XN96qIIbowwuU+JN
9x7sX5LS33INA146sMAmfGDPu8YU9EZ1kJ2IBgj7hHzaI4QaGTYQczJSOUv3plLjdiIzAV/MMaiB
EdQ0l41t7ytSSzWumOn2Em21te0gGfsaaUzefhM76hdje0d/0vq2BDTnIgAEWTsgkWsinOpDmKh4
GjJ8aY1gz8v6FxDdIdJQZdJJFxjLiYYt9xq7TM8SbLRNb1QrjIkuZcT20FEPisK350fMz0my3JCA
HTBn15dzZ4E0HnvAlH19dAPxO7WIL7XK325LJG7HNxIqMNF+n1+MGhxN9HWQuZ9LPt1GhMbbVrFL
FixDYa6eZVs8FuQ58JUV+GQnous0YEu+L/mH9CSGNXQou4zQ98wPmr3bNNWuXUxOdTXpr6l4kA7O
wxr9j8ZhJygoG741tvv1I+l5Eskp8GylMdoSnratwdomhO2EXAdkE28j7Xd86gxEUS8+1iI7spI2
gzU4Vima66Btf9OoelnVnqGc16dqS+DP+BJY87VYwmSfLJTrJnJRt01bb8e8+vA1ILyAFI6g/Dvx
QYfPGiI+QxNX/iFD7gxqYsKs3d9EkfSxp2VkIaTjLqHiup1aWxxCKOWlxpXTDnY2lRn092PvXqIw
jXY1NJ/+jDm37EeUo4quCo1CE8kvRHQaU2R6w0gPe2Dpbgs2vRTdgAt0iV0qGtt8rt/9MJA74g9v
YHLPjPvRRaFB7CNE9k6j2Q1mTE/D2jsfGl1bix9acS27D4RXaUMTiTodXNUK14Ojfbj4wmh2UdF0
t77ihOPQjAwaFz9c+hoeT7Ddo6Fx8i1ceaRdbKI0at4mXOqwOI5AzeMTZmEbhxYyPaEjLyuk+kEj
6wXs+kFD7MOr8MnSWHuRAjJuC596Z/roOz9+VYi7tliJcwJF0eZxMmfzzbxCqNc7LgFq15lI1QU6
QA5Jf52stbpupRgOodOZ2xzP0Kb3ZbPtRfsKEcv85QvvYXC8z9Yrf6U1mBi3WMw9o5oKHjwKrAcH
XzGe86ynk8OCs22kRzweA2TpAgV0aPiYgQKS7YWnuXstxTqfzg5G0+s/YZL3FzWY5zEZ72TnSAYG
lpjtSMGnG4xhN0gAi6l3yEgoRABPbHbfu5vGqG4StO4nIryXWyso0OdLPKf5QKLGahJtWVHDLtbD
0MZFz2BsZmOPrcIiEiufzJ2kQr8lkAF5/CRYYE/iiqih5DurabHNfbcr/Ohg+El1SOgvxeY5q3We
YoojB+AEN5jNmLMcToNQFTfL4j9abeI8uFV7IoJPuyetx5xe1HE2iVBZJD4iz7cODd4VRWP/wgoj
EkNsSMGz9WxRIfQIqNuXiWlsy2YiCNUJPwpwoNtlIAFzqT2ahyXBtZZi1yLXneWOkuudjHL0XeUl
GaQv1iqymESJD4HK/gA7c9v4Rh0vAxUyUtMP5EyIrVW5aNbKSm28JhIndCAmQ8k7GS8kpE+Nsaf3
TuQGcKYNtxbmMPNO9HXJrtvarmP1obzeurVGtZvqz8T0ypcqqe7zyvn0KvIqOpLZokq1VKV3ZQ+y
JpseKk4FFLVy0Hll7H5JyQz8bznIV6MfQR36zT4J8ItUre0deuZlsxu+/bRmYRoFpCnL7naSNjOl
upjaDmRlnwIaN2ntN9nrVBiMvg7SvjpKDrPecX6TJ9jcuHn+1rXMyzXl6txomk0lyouak/rohO6F
iTLp5PSsrYEkjPGwCxyEbku6vjtshmeM4n5XlDuzpYuRy1+JPeS7qJRvwh4SSOt0TVgh/0xDVxER
SxxFhDs/jgBkcz8L5HEiuycI9rXB+bpOI7AUhCSVOfBm7SbapnkOq7UpaEMEl+QQbgPgllSHzVeT
1X0cKPVkpoPc9LpMTJB1F4+tJH0hgtkm/IWak+fEXjYSfMbgpIoyuVi8xsRDlT03tldv7dZFO2s7
ajusRrM3cach6cz6XeosH4Osf8ty7hBKBXctnryDH63enphC2gBR91LmLAFJlX0ZJz431yG6ugra
G2X21HhtyHf49p5MpdYjqGCLIG4wNsgQBFgSWlSnDNQI/6ibXZ4Nsab2YZ1vUU9BrFnP9cX//z6I
ksyHfx+46CP8fUrHUgjySCabSwsa+vb8wPNjur9eXOr4Ieb4/7xiAiOSDAX9e75k/On8hP9x8+/x
//zFY7Cxw9P/8138eZN/XpH5TrNFzm/7zz0p1q446ME1XPoD5JTzYc6v/ueNnF/NxhdZ68Do//35
dFA76uP5oX3pazO0/qz+HPx88+9RzrfMYMaWqzhJT5F6T31SVsJatCe8KfZJar+tpZNKzrcSnWjy
z30wSXH//31MgciKqtp/Hnm+lWoz4N/7REJgeVKQO6Pv/3OE81//PPnva/193j+H8Qwt68FnvrV8
6ui7fLQs1g3p7d830tsGHYjzsf7HzVZwruIe5XXPB8fjk+7Jknou64mtuSrBeYSjectVyJesfxQ6
byHTP/657++v51uNDK6CsolIt/w/Tz3fOj//fOt8kL+/rqxC2ftg+Plvj/vnvvOvFYUsKvD6+P8c
63zff3tKJHscZsIDSUVGx98X//Pv/v3fiLwk9v2fw/x50H877PnlyzW6iMTYHXwdniMalmUWVlh2
X/waJDltNP3jn18hfGCR/ufPk4n/M9wXka64mAT3nZ/098c/90GDSzbO7ALj+M8r/PMyf5/7z0v9
t8dZEWA3VJ3/592iL4QrCItT331+gtthfP1z8+8B/sff/3mR86///tmI6u64FOQ9/beP4O9h/76P
/3qY8wP/ecz5vgwF2W4KnJ8xH90tOl9khOeYgmaStD6s2hnkXSpB3P0ZLibnxfAEZv7rzO6ez6NB
q+35JCK1J9cpA7IddPWh3tkl6fooX0E9OYaexMjusKwP0mrbA93f4XJBhnTp6VtU6waXLbbf7XB8
g0OouxvSL7KNGdZPZjKYxygrDuWsnvoxp+RoQNQJsFPDXkP9N5Ix0iXqVljtNf5clGUja2ZRL3dL
p76xV8Zlhp7AKSR7D/qw1ABhjlXLEpshlltMusmhtszvqJqfrC4q91mPKKKewZrKgUBo+EQ7u2aV
lBKDD9kD5rLZ4p7psisfFdQ16anbrHUEXZAashFaAJrYXhz5DYIAlsJ00budW8rkvuvH02wuASCX
1cQj7tvHlSQXx2e7OgevLE3Y2khCzSbBQscORbrPpV6J0QNXNVt9PtO4Za/CTu/WtS1/S8/H2CWG
pJdLPQZTC0L/9dlxq1PTddeodLttLsjxmgiNAaW5ZwGV7zzmdlYoV1lKR6rIKLuxY29j0ZyWbLyi
KsEeo6AMaJitiNPCwjlJFwAia76fej47TzrHJMyyp5Qe4tphjSPiX8QdG3MRLrelmn+LgA8mVNEb
PXXao4po9qUkbKfiOE1hXhCfOh/onV3ZyswQPRXsW4bstVe/i4QFpGmyIphXLzwAZguMTh6lTfvb
GMJD7vp80i7l9E5M7q6fpxfWkvNe9Ga7raT4DvK7OqVpjy6Q5/qUkg+OsSwPto53GCeDlXm1bkmn
eRcqyna07+sjwYElQoSMJKzVmg6urPYhGo2d7fKPp+gaj2V4P+fRcAwFb3pe0XymWAEw9fNFE1iV
BRHpWBZ8kzQ0aRtwLUmbnX1m/JZJvcbDfK3PILvw5XWVrT+0sFkmC9oDvfsujSC5ae3xqyekdGtz
+W2RASoAmEjlQMB1W9csXPZTwRVtiike8IYQwjRDe6v3MP+Mw1qa6J0lqaQUZOnh2PI1yUvE/GSb
oVlTqAfhWoe8lo+SLG7kqogDUMvFMHro6Ix9nYrkfrHkZu3DT2Le3E1qph+LAgQYGsZ2sliXWc41
9YTsMmuwckXZNzlKJMPOGXXtef0V9YuJ+uRoGT9B1CA+yZ385FgkA0eFeb/KJNw6SxUnmXoCU4M/
LboaQ1bfrUHltVQDNN/yq+ytcb/2LIwpPHZ7I3whOhDeWYGheiAhnIiEhlqI0V6tXNLbScJTyy3r
NiXEa1fTfR3ND693WfYsQBPG4VGU/TNi+opseoKeo+7NkuqGHhqscQfQiVQvrZk4RFoVVMYxd1Kk
Uew3rBmTcwpqTy60O4ogO3quTrnvrQe/cF8IaOpdbGtVxR5J1L1JRDmJU6GV7kxrPFoOgsuqWl7J
VvtI0n6ga9x+F+uv1S4JKkMdauZ4fIX9HPbZs8J9cNnk0tpPl5G1N30VfUjsvACRqb8ixiPnXhLi
bv9uKvTUpv9WTN4NusxXVUVXrs3DIBZcOyb6O7m6EM2QtMhOXJHSRjBksxzKLAOmuTbZcfn01UEl
1VPZjO/W2BCvLJc7UvXIs8Qz6FNJxCTB2O3SCOtJy7CakQLrMMUp5wSm9BF1XPGhNNZu6BDCYLM4
dTMWLGxa/VayR8yApgYBfh+Bu7nbD7WX3KNGkbspiQp8wcEzkQMAoUYGAoOKQ1X9IuC/iq2o0sp4
yhFC1K8dwVtbTy5gqkvNl4Ap6kNpBZdERwyV/U4Y1Ytf2Pdq1sXpV+XT9e0h3PkCQURuf7dG+V3n
9pfoCRCn4LodTSz2Y1DjmBlZrtVJuc2hz9Bwo6uVLekvC5XCXKPrnJb20Sz6m15gS26WK0IAQVpR
sLIn3nBm7yOB9c6U9rCbDV8Hona39K0IFPLd2AlS9q3pfGphOPKNNKXf7dGLUB6Vfrot4CTRVQ9E
gHmoam/qksKWE5z63v8QebdriQHOwqqOodwcMysgkZLUaiirCfqPcLoA7LohmN+Ne2bd3egU6Non
VcZgRanjGHJB39DMceIYXxAGr7JEzQcHlrC7TGiUAp989eGJHK5DIGsXqJR9IOn6GqDqczObe9eq
EKJnyEOWvnrLse+3RvsrMluSirZpFm68rn9AA/xUe9XLssoqdgfxlA3rVzv7r3aLrobSMHlfez+d
r9cQUDQFV0sgZbV8/7rtkNG0GK8prgUAccjcS1Co5D65ngbuEpRqb3Tt36O0evK7UXPKN4U5IXCt
jsKt3sqZc6KQYm+PrA0cdZWtiIgWfG7mQFGLzM+7HFirM2jACXLainADhHyqoteXTz4S+3YhXdN7
X+T8ngp6gkGFJDRsKRPkdHzr8msK8menn99Uv/4UNGlV6hxWlYMoqp/or9KRM9uHDlcp4ANUVSVG
fz6PR3dFkNKuOaxCyxnjGsOrG6UfIhSndMSWQ3WTWN4a6YcMfoQrYBcxw25GiYShcWk/mcgtDBdq
TWM2BM7iEZLNfZmShGEhjNhhijrMfnR6qwXg8p62ZjvTpsekRiLD4rag5ZibDfuyr0b2ywmCdjew
j1pH3XdJs+kCgkK9L7PGeGROv0be1MnsXvMOTpa5VC8RKQeMfI/5AMdgHAM++vTG6lgmePZBQqKZ
22QvjoISsuBjYZBAKpFjudpMtAnfs4XG4Bh0N3mo1QtS7Eyx+PEcXZVt+1iNDmoGG/BiztU7hclP
Vc0XbTl522YeXlGFXNmRvBvDahuM030n03ePOBD6EJShiql6CyJyyyHTqK1YKWo5LrXhlXOjdCEY
Moi99oM1saKZd6EOgcReCJN1PRHmkLT1Dd4A1DaYgfDMcLmMr76kLEeA5LwRaQtYgwIJLh8+TRc9
p1OnT61f/YCrRfgmqwnp9ficU4g/DhldFQQ9Aa4FPAbozptUXSLdyjZoGN+xwcQMufbeJ/gjEOra
GaJr4OkluQ1o6asczxetdcdAV4CFGhg21q8U8ICzehT5HT7kgI8xCHAQ1Kis4tEOyG7Fw06dhc5q
/YieuuOcQ8yEhnrjiSF/kOp/UXZeO7Yj2Xb9FaGfxSuaIIMBqPWwvUtvT74Qaek9GTRfr8Hqkm51
qdB9BRQOcE7lzu3IiBVrzTnmtgu87pENjkryTn2ZY99fYIKsAZa7Bz/oHg1BHpul+jc0v6uJuB7s
sv1b06pdqH2mGsRPWArJXEaTpmEqkpVL5Aac/bqlCKvRBNYh4zNmfQhS8/SQz9o/AlB7gWUBcAhp
jq7QgVMbE2+Mr1OzGcYXgR+LaKqbUSVL9GN8b7H8bMhVRH9KxDGSlUsYlz+yjWmPW4zLU+cpaP1r
PRYf1ogqZW5aSm9MQgF4Dsa9V31Ynz2KxZAmG6lr15Qgq6RxSSZJn6m1n33PqdZuaKGPtsdPulIM
W3w9XvuKrYbk2dTv30NyYBLp3ZGwRnvcq5FuE6daEcvc0Lt1dc60ycug+vjUYF4mdmRm/OidEt3Z
LS2QGi4IT2scnqDdby0b7vuUw5yOJedgr7/Fhsqw10hvHXrjzFw/aIkVe8ZsN3U9M8WcIw0UY+WA
+d0sgUgoiD44KddrN62RvVpM/CUXjfFjB/Y7abDHwGM6GEcAWgSpIqZYqwgxcZZTiM5uiOAu9dcK
U04yu1dNrx4BfX0z2nGUuMRjsEXyvplwSq+wGm07Hd4mWghEJPWvsUlOfTHfzw7NGV291WJJnVGI
xqBZPVUCyehYBU/+gIC2NkPqTkz5aGUxgPtoOUwQAohTGK/MB+1NAP7c96TPo5WG7SJCz94JZ3q0
TcxLCXdgxCdMGHe4SM6+XQQlG/LUCN2FHO6hBBnf5pEY9fYJ0Li5yvOh3uYWn5MYxHU45lcTVubl
kGRTjrVXbeq+ELSIflDzh9avdnsmVc0zR8YArvEgSrHTguMYi1SJMZD8x3h69hfv7gCWJ01Z2Azn
7ETtLx05HyDjpl1g6wfQ6NC6rWQ9hVm2jhsqQsjvCZauSW0pTELukJSCymGzQNJXps4PqRYkdI79
N0Pt39bNVVy79hrS1V2Mun4V1XKTEp6+MmCGrKRrv7u+/x0zX8IqWB4de4DMaSsmD9Z97SqkU5ZC
VOxgnUuB6fGAbRwT4oQA6zD6KYNxSCkWokhpaZ86IKnWlkLCg7jjNbHqYxN0ZwOBYl0i+iPp8ynJ
iqvI9E66qUlKon4eOsUMHvDbyssWy1+yWZXtfE0r4LUSXxOSpConQIeBFT6xtr+TxfBLtsNnnHeH
maG2Z1tv6DvdTeUQ31bMNRFIDba+eWAgwMVTiQedyjsmqTS1k/xK41gymFGuykT9Slz0J+ifCPu7
74XJIJSj+6pofMBcMtgwVLrKXHERFpPPNOy2HnyaTWPKm4pThwYssYmYCigxPNnaeDJVX+zCaLrH
4QZ7epR3eUBIk06CI0etV1/dQzkEWWvnoJ2ZI687uMTKosBcQEabxC430+CekI2tdNPvOxmhH8L1
nD3VOEBBpgUHrsl1U0XOdkxAwyK340ftuNgatkfn+QRMBpF7i88vBDOlerynhdwOtflqZNnJb3p7
H4zTvhyDXakzTC+17JFUdZ9R3W4mgmaoL/CEU2AMxHxTVXL6Gm7M9Egl7R6NRXmiY4VCRpPETSQg
9b6B70O9FrWDBs9PviYZvUZdtJ0mDMmGJtY9UTaiq+mlFHG2Dex9BoZkVWgSNltcLV7CaE/0r2nB
hD1g2rkJEr415TVoYRSpYA3JdcRU8WPJIr7y0qdxZPd2SwSt1UDJob1uDUUcWjSh0oiE1EmUX1Ug
iSWLqusujHZO6kIRn8ZzldofgCAOQZT0HNrQI9fdZzxMTykqtp1RKgW6e9lEDMnZUHErDUN7XUw7
BWZ8muIQrWcH2zgNGYWWQUhw0FZkuloBbGMwAGKenJyvMsgupkTTxBHM5Vjvku8et4doBO7tU2ev
mtL+GkjA4ouFv17sEb69SdQsch7pnygIPk71Ra6du5Nl9gXd7J2KetjVdnQ9hwhVa/5YE6lNLu58
00TqIG9HdlNuxWucyu+xHcCw0j8gWa4D4OmrmDXKks021/JZWeN5agyUHDWn+NJpbnQj0JUx/ZNM
r1Jl742lFR5V0yVzzQ4ubNHvYgSMHsPmVVUNz9yjqEGsCpHLILxtE057HkcGYR9u0iQ6wiV7woNq
bGKmf8/CRjsy1MFdF32p8aUm+B79zKPMe6pNqCsuOot1GwTxClEHiiS0lJLTAgUv9yaaXQKK68bb
Ob9Mz8b/4TyPeW/wgTb3JR/eqhicOyODS9sJ51XD/bDCQW/gNiGRzFR4wULwGM4eoGUKdBFGLaUw
oGIEIz5nWEyK+Lt6J6cPh+tR27cqCu+qbxbeIETMVzsX6HN3meCk5jU2up2hRkJgvsLXtVeTXV67
2fA4olPYTVF8m0h9AShmrHxmsoIx7IZD4GXA5j1OzoP1jpT6XeJcbk0uzNR9lpH3YHtExIbxVaSg
bHdYULLp1DbcLSHWaX88tI752nfuhyGRhPC+jpiqdrhxacYk7P9yjp2Vaetj3V+ntXfVsgAoAeus
6axfwXJ49Y3wMhN4WENuS21vpnHXflb1uGgFnrO+RssQIdcaAOqYJvGEecDVQhXTFyU8LhM3lcsE
uQy6j0LouyrqgRQmLmea/gHU8BmRRbtmSEFNhdTeZ2LJCzOAuebJNwWAxVDG7lYiKT+jPDokbnpq
8BabqfsV+Q19qqapAL9a4W6M9/ZUXadeOq6bOjtWesRPYlZbEtbeU6uF3s0kVrkxYGr8t0nnfERB
cdfE7paXcO6jGwkNoZ2HS2FAv0k9pBsx+IvBuQ86A3dG8DMXxqO9eNZw7Dwa6ZtG4+CSsmuEZkXN
ZaPtzKuN01mfsu+OtoofIOKEx7JIvzryW/mgsrfJ0i9pgVWlcHAatyXvOR6up3S4KpOY1LXwnRLi
3VxkzrKEFVdNb/2S/umbbORGrtJ1NJdEV9kSeXP/W6dy3I8smRtnojVrxvYJ1TrdhOhNYQlaZqqX
PAvPqKDvc38QK2kCiw+Hi1mrU6QIdGAJB4qy78oSicFAcCCCxXiIX+OsEeuf2q0+XSf7CKoqoIAv
73KjXiFhY3HxcMeQjrDzANwBJA+wvXp09LLUqsifzh8QQ64KiYakQP0yDViYIit4SRJUsW4P+WUe
5DmehcOYGjG9UYZ7ry6Gtbnu5jFZSRmnuzmU56ws3j1RvyEdv9F54G9jrlPukBfcDnJr9BtVlFdx
74d7m9A/OfThlqC+NREq10ZQnIpMz/ua/E6oyg77D4QWNyPblbsLFSXJvRqF+aKnHn0sdsubqhx1
P0qaN2CaOJVT0XEVF1dO9gxBhlSO8raJutdIo31dLsF5qu1VQXm0Cz0uFHr519j99nTEXwPZXdO5
vQkAW3JKsAdWJwvobHXORP7QRfavfPQEB72IsnYgDk7N20h0bIxF/IB6gX3YpClD87g6cBp76Kb8
teqST06/j4PfdUeJH4TkmmADQeDVrS5NFfyiPOiPUUSJEtCovxi+IE4E+z1ie4iquX1oDEFbL5kc
SoY6vOSTcSllZVxz1nwZc3q7cy/J9IuLDUqLgTM9QhwMNXTGRZaCGrwqSoMBAb8AhpXxybl3NfX6
UcSBfxhn47riVH4M85Qmph+edDxwaDSanTO1xrpKEN1XoPSmNrdIaEbLXANFZxIhOaj5kbnPA2s/
TYo8W8NHjj8pf40DLL83phZNDWSO/W9//ce/Bfkh4b5kfLMBfA3ju6hs9qrO5Rifl/ss8jdhMb76
Ir5i8NPvPImnqlbTsZR5iuNAvnn0kS0M1Cvp9MaB97ObLQrVHiRmk1v5mqPNM3mu7V5ToTcDe5hu
aEDG3QNc4Pe+AwFFGi1uD2M4CkurvQx+pJyAvWSMhmr6xnNbk02AYxPpa/bL6KcOCxOlvTdY37iB
uWmosPMg+HASATaH6KYNVCWhsMhH5sIt91iW/PqEc2RpnhuINv2DDORnpGzML2KVTCzCQR8cnTm+
mIKOVafsF5Ve90gR8Ahf1cvTxcsExvFAbQ7R26D8Z19AxPCJT8B/s9ZTcplN7z6vbqoEDAPKmoci
xOGOkenYVIKWprzBw7hqpP/VjK5kM4Tk5WZ3yTI6UEZO25BATGGGAy4IhztCFdO2N7tTr9E91iFg
w3JCsobQjdvaORZafCvT5fQGPwWdeJ1GdEI9Qq0tWbVcWQ6JRRPGOxBSN02iX8e8pRyC9bkPnPxn
iOf2qku7fUh723Q5KTtk2/NZAGHBVbVVkfkaT5KMyx9UUMnZbBYvAgfOKvYLlsfkIR+eAwdbivY5
o0Uh8tgS6zdpFqiEyabxVcLZWSLLgyGzT2LTekkVq3XaAalLabFAg3L3ZLD+xrj0tLjmjP3omflL
m/vZ1mgwGGgLBEVowArzbfIXUackKDL5EkMO7eZB0DmkSYVOk7Ynxt85Y1aCpbkyarIAvOvRTdM9
yiAeZZ8dZmE70/feZwyJ+UCrMtAMV3TIo9qF8daNnOEMB8JSkfnr1PNAJc/60cpKClWnxlkM6Wfl
0LByq680qW8bVQyHbFrcRRmeEVscu7wjzidkMNXONJ+kTN97mnzsNqWB2ZSOWVZGxzDRSwFt/3I9
/K90K8M9P93cmjmapcFG3raMnoK3mg4LxiWD2rW7YBzANIihMsyg6VGM3AVgXoDM0ezsTUPt9bU2
FgRN3ldbkpIban7GHp4e/GNf0/GL535gXsYFo5wwhcHRbBDPAb9r0v6OqOR407otX81A+qFKrkIX
rkJP32bMkCMPtDWppapjorHQcJraR7UAO9DH5lXH2B1HKYuYtCUem/iqEOaNqoSzF2Zf7/REDGCd
YNAgdCiyYdnPIZtDGIr2PNBvT30sDUk6PnsFPlCze2JqxvdfzMDm6MgGcZuQRkpbnXNrjvHVOzeO
3hWm06yHuogvnWR+Wjc07StnNM4NVzEMMGCBHXJPDhCvShXbwl3qz7JzzzOBUSkraRaXz4U3Owc8
Z8R5inI6iXaZCTWmseot4rkHmTbUtZm7IsqNdMiIy4JkDvvMvDFf0uM5Znnuc55hG5NWEax9sS5s
KBHuUOGb5RZtK3+5JW+ykadIJ25hJ2vctRDCQUVXX/DXvnQen21gdR6UvRQNDbf9Jh+fG493XLs8
pZ1iMBtDj2WNkYzn6xdXucQQYPj2aUqew/LOpIXCFcWgm29lG6UtlEeQCNuA57YqArNrllBrqbIk
s56t56MET0J9EBzcV6aRG1u7F8WeYbETucVOIcOMIs3z1e8k3nX3uR1sdTK9gGO4VFpqqAlJiZ4S
a0UxMSKaAQhAjuWHjB+Rg9F23fCjgiO7kX5/Cpmh0jhUNrHG4UTb3Ku+7C7jI5qSW704df3Af84i
7R/wKeltWFfEqqFB3dh1feiLc1NwJbsBriluJMgs1ZWYOpabsbCP0sbZSVnhcs2JyvoaQ/fdtH/0
OH+REnunqmTruvXt3HrmqY0xlrfBO9o9Hi1sD0P3YwBZajMS9rwl2/naMwZ9PTBj9vBPJZHetpHx
SzWCwAarMdesd0gKhEGe0Ox/RqlgpsPYCxQtlQ7nHLGaqFg51+7tkrUyH6d0w7Z9TJxgOnlYcVYx
Rx9R9BSzIRxxsp33WRU/dEZm7hr/1hYGhaE5PesRQFVr0hUm6q3TTES8Ad9dWJDhNyjwOmM28+rD
q6jtfmUeIzLnx9bxrc9pn0Mwu6LW44uwOQ70+NVWkTKo2Q9N6UY3YYkroXQYG1CrDC163lL/Ah6B
pju4ArNLVlb/Nfg09KuEFrwOjceOpkBpZ2pFkqpH88N50lCJ2eW6fIsW5N3g6N5EcoIcFotjniR3
kPyB0LjQbUjhKVelon9tac58UONo/lfFt+kMH502qVg8gl1Ze8hRL2F9Zh84ygMei7nE8DkZ27K5
5x0lXFX4iprKzfaRA8ZzrjepkRxyE7ZQEzi3cHmTU4kueQ2oPORDJkVNnbmOirVV47WJumG4rrBm
iQYhywg6K+rfp6m8YYdNqIKdFaaSGCZqgQ6k2k1J2V5wltH1V0l1a87VV9KiBSGX9sE2SX2Kalqv
UelC6KtpnGCg628Kbx3nxie99uHNCA9MX5GxG+Jat4zZ5rH4lBI+qBQcjZr2ul6cOYllzvsQqt1N
vPzh0n3LDSVPv/0TPpVP7dJ5qFKPd9v6j4ALRnLHfJgHSCBoEJEnZyjIgo2eNlXNOhxU1mPSx0to
sPnSVtGwsWxbEkd78D08Y2JWL2EcAZVp6GmXbT5sm4CDDNh3aqFVM5b1sR7bRy2reW9jQNpqYEpj
StA8i5yFUSyr99w8uIh9LEqdj/fXYhJHCcca66Gy5+SVllunaftrXfn3WcEHWsz4VSurue4UCeRp
DJKSxyOANzrGG/VA7mow0eSnzYij8GPoLZikkrF80lvPjldL1B1vVV0ERERhsC5BlzXyJmcitsHC
jpwY5XxQGTvNiNXKjHZTAi1LMG0FnsYaXp7Sph93eV4DDwuugZJdhR5nFY5l6GAreLFGSj+GrGCc
HRVFzvjNkguMTS4Rlc1d3ae0YTxIHBPzT8G+FGYdJwG8mYG+TQJc47Hr6E0HzH5nZODfasv/ka7G
e9g9jx1KM0FMzlpOKGzbifXZmb/E6B8aBzpr8iM9LtA5zz7rEZKGKTtqP3jWhE+F58GpnpoUMUXH
xWW3j2PanlWDwgef5had+ZOVwjWQSnwK3eCTdyzQcsp21oEtLzZ864z5y1aH3lEh+TlVyfhkzUvI
cGUwbS/5AKT4ghuw7yNjjVMk242Bn2yIDXmEEMHcVOLkR0aOnG660Q7TA1cEv6JbFCisKutgmLe9
3W0M3VwBHsv2yDKOkw5uqpYBsaQXkVojUh3J78QG9ZIX7nczj1cCvAFV6iYKojOGZCLZPM9AENTu
UoFPK12qM+YoN14SYelOWwyb2jnUbne0ICb1+fhgTLN11aMFsiuXbSA+wKVwKd6dbzt1wBnDijBK
UhH7OWUz4HOz63VeI3pq/OjcMUuj5/Zui667oP9ktfenndF1atPCUVYi4mqJ77ISLl/IWl82+1ZY
R09nbOUAkreZVb1lXoy1bsSuZBvfodu/pyL96CAqc/Xb+6HmexGkcuKDSnfe3IKrpQmZJPnWMBIm
aA5+PrsECSJwsdFhYGLr8jFrNMsIn1hhT0mXPPH938uPBr/khnw/ns+n6d8qE98hxyo3/B7b8b61
5XeVdS/k2j0whYBCmhghHzrZ6Qp3GaR4jhzWot5hjmrgufYEeCMzUv6qz+eaI7/J1FkGzrmqrQ8r
GMAsFejElmlW0YUIXzIfWFhREYHqnXVzmpxpL7mDCtR7OQt34BmvkPN/GhsnNizrcV8Cah4C3PPN
dyHbF1WFdKOXFAWxswJ2TtZ0orbUIRf6agQogXd2YHiy7f0YSZ0pql1IoVpXMtu6i82FxedL2t8M
NP1tNKurEUnaprDEJ1GQd5iFoxMModPozr8Zyq8qAGEU7vnFAxSYFnW+7ybX3CKbc6kuIDYW3t4a
xvDSdlW9C9v6Hh/Yloh2bv9UnBoOpWFXGxjlQQ/kqu5Y4TGSJd8RxDVMC93RKQzeNzhF4dHFobzl
EOaFW2MasEBE6kxng8RdkrF9F278KIvHqGpund7ZjEAdeBmEsuOj3fh0y9cNPT8PYO6qZly+jicY
etJJL4lX3xEutuRSVkysRoYYY57QrMr2dWcAKKluutm0oDbrHa4J8GopRVnVHkpyPPGuhJu4gLzT
kdHjR/NVDL96HUR1sTUrsib95EhOEQp3FEcWAMYt/JqXmMNiNuJ30S0lQBfCgaPoBwDxFTLQq8lk
RQplxBtjst+9rr4RZnfIVTZtO4t6N+twh1BXG+siK2FtD7dd6HxU4hw6rJpjPEjGYT8KjUMpXIiV
Wn3LqXun+SVq/5kJyn4sQmYl6dnhUBqFlBFjaN/IZLyJBiTVQ4/awzpWYZbvLNoDXu7djjZmONpT
zb6qzRNcGdBmjf3SjvBuahqmbg5mpSMiVxXedTE7D4GT3BOu3e582e9TQh9VZZ0CdnLhJ+u+ZEDm
gUxKErqRWOASLBJ2TSIsMkr+tiSoMgRiB4NnbHb5MS5BVWtrJ7uOqoRmoyIva1UZ2UWMzVeQ6K+0
ZVaRzCSR3Gd133PTTFhhyld091/x6H73utwGkM4dEgT2pjEyL5sAGdac2r3og5YsA3sMZDTPjBun
nB8jVz4ncjyYtnPElFlvjM6+xIOx4GXR6PRsiG6L1/byg5Z6W5sVG0bbrLUSO7dmhzWHDyTrt1n6
IZwFcJAeaereYQkjsaErX+ZAbRrQB1idrCdVNqiR1C8CN7AtxNHFAJOwQmjXI5wdL27uP+C1osGd
+09moy99UN78hvL/H38Rc/1ZVlMTh1H3j9Tr//vX//VY5vz3P5fH/Oc/LkHZ//m3q/izQXn/0/3L
n9p/l9fv+Xf75x/6p9/Ms//+6jbv3fs//WX7W17BXf/dTPffbZ91/yeee/nJ/+r//G/f/6XUA9e0
7d8+qn98Ussz/P7I5S38/W/P302Oh+2fcg/+8Zjfcw+k9R/gN0HOOaYFUd51iB34PfdAOv/BdytN
6TE+Nck24Jl+zz0Q7n8ABRCWL1xpOqgW/phWLm1lKf6PSyqCK+T/T+wB8Ql/zDywletaSkleIHhm
IUxS0f+YeeDj5p7jEvJK6KlPv1+iBe5Q2464WWtn9YcP5vek9D8mozvLLyuzKSyL49ff/+ainbYc
3ilpDg5pDThu//nJgl7XhICEwWFqrHRn+0vJpNGPWegBtzVwLPOrbc1jn3K7TFeq8F9rYzxmOYqr
WOdvdDhOZcYMvhkQ3KIz3UByCTciZTHwi/iJ/vVjxaBq7XnOOaYftKnseiDDiYGxQJQxjhIavRtf
ytA/DC31g0FjhANzc/uv36iUf/FGXc/0TQ7UFuKgP32qkYeYykl9dZhCRAIddbaT+Ommj8HIYjxP
LcQMLkJIBIU/WewcqqX1FBfM4AKOgHHVAVnMD5GZ/+Qiv2SZHjZ+itfGa9xtWtj5evJAt9nkqNll
S5h7TmOvx+Bt79Oe7Evbd44aKR8IUIF9vnPgf6RXWVIxJyNnuS8dBixmiYIneY4Xo1A2o2/Egoar
n8k6kWAZ+u8G1Y4hYbe7gpfdac6hgzTR4KYkh8uwe51qujBRWB8i33oq2C6Zf8Fwp+t4SJDJk13j
uDwk/rGS6VBUwy3eWAA5rZNuiN2e5u86q29TM/xhCoL4K40fqp6GwzBqKrLW30wi/VXWizgJya4G
PbvOPbRf/+a7Wi66P1+UUvA9ubRquUP/dFGajaicvJvJj44Mn/U+eEyc9E11uHSRX6IVxU7YFNDg
Q8HMD1ce8e9ob9G6HVqD5IoA4BsSzUOYOj5krcg8NNLbBhCFNnY8nLBtelu39l/HFu2AzaFtZeoJ
hX9CBq0X7qkpx1WTdXRopjvrRZuIJm0ETm6iWs5AnPhq6XDML7nua21sm2FQ21mojywS48lp6ld4
dBeACj5QPTdBsUlTzE3PuV0tjr3bvOTCkyPTwElfYguBvVvcBu2ECfFU6uE42d7GtrLrJDBuOEJc
XLnO8Jk5ZqvXiJCYP9seVBu+RUKYoAf46s60BgYz09LKT5IbpaaNhMw1tukPJcOJL+o+V1wx/+Z7
+ouvyecIZhEhI6Rnm/+8dgAF6ftJDuoQOxVq+yU4zg/dCUgqPE37AQze679+QuuvbmLiahzWLdcn
s+VPF4YLyInTMs/ojFTknnc7+wyVxXIzeEX/wnDpGkoME1Yf7ca0YDvRKOLdtJc8XCYOcfjTWnTS
woPuf/3r1/ZX16wypb8c8VliHPaNP67adNiLIjcyZA/2RbWUPjLipbGT0RV1pUv5BIy0mPN/8x38
xdMK0xKOK30Hcrb403egGD/72WD4B6TGP2i8H82K9cAvk5+2BhgZjimzWv/xX79Xy1x+7Z/uUNfm
nyWZq87/u0cloWUTfuH5B7NDCROHNyTPYZgdsktQmeSqVBYRmhqxqECtKB9TtAirerTJW4AublkK
NzrWCsW2xG2XX3lJea4TFpnATNFt8GsyS+0nhVymSCZkTyY2kCrz0g1m5VuxoJWzKX4pGuOuEN6p
0HzUkwyzTeqV25rn3WYjWn5wM7ukGjquzVvPKfHtetTuaZYflccGEDrnwiQqvXwLyTXDKRUymIsA
Y5I+uarLxZ7mN58dupEqxVnew4MIFph3ABoVocpbN3CCcnllQyrTTVrDqw5QiFIti58RnqIVwE5P
4g7Tbo7mNoUfhvrNQ8cyLQtPNs4XEbIZmAITz8TXxoHL8PxwFTOuWzvZ9Ojo8olkCH6WrXWlcOfI
jj2nNrS56mP1CKyZF6b4cN3aefWmGU72sjtMEu9PDXnDVgx3ovTQECzAsYeUAkHiwNKa/zdXhC3+
FNXEGIroAosL0Za+p5S73Luf7/dxEbZ//5v13wM7yPpobsZDuKh7BmeXFPoGffG8NwImKFrdYT+a
GNZXhJIh8I06eTUPM5lk+MWnUaiN3mbad5bxJPRC3zxY/gDELEcVlSNigESomcOgCenB0Rhmj9rS
tp56Mq3R0qfMZXY9C/qm6xM4R0IrRktocuAYxhJd7sTAiemwvXZ98kTyrENrJ8k6teS6dWafHQRN
VpRPP13hnaQdmxvhqg+Spxos8qpcFDagYlABdns7Fc0V7fUvOo8IPIPpEQ0oMkzfBQ1E0xm9VTU/
OGaEVqm492t/ET82SOxKWC+VZb+qPht2tpA79Nu4YzhBbDu8JS4pyXj4KbFCAjm62WKkZdF8KdA6
Rdp4oU3JXCqa9n7uPNGN+RVAaUWQ5r6QzIHBPosfkgQdRY0EzAuMDRYxqHU08LzWuK5nPHVkkGx0
J+943nYdSHUI+4bxnD+t6mh4cJLqQLd8S9R9DLZ0uGowVOJtlHhx+KjEczdkNNprfV/U7g/jYVoc
KBWKilgBDIHJxpO8bnjAdxGF9ZqAIpqhhE+kNIrX2Wzz2GjCnEwvHlHZhs9qQ9+QgbmxiFiZxG0R
7R0NOrJVlR7HMedK5rFretXvlGaQz4HVJ92ULdWptRMWMCyOkcRcMZD3o/rUhx72xnZhhM1xsU4T
EOKJUx5HqRaqLZcEcaURl//i0EuQvjqEN8FjTiBPpjYDFdc8Vsvm7MT5ys+ibuuLKqJRl7/SI1mR
ERk9M6V7SNz6HCeM/bzIXtcppCdQfYccgEVWO1gWqt1ACkQkuBgmPCimLHuK3DHlsjvUJofywC/7
tT2pOxV6cB0M/UCjRa1pBD/l3K5gQZ27aJDGUbfp2QJ0hRbu5KX8GrYSb18F4tmtXZKUyCNoLaJf
U9fZk9yKCHmsWQXtkFyvCJ2iC3yujJ+KdDwnlm7RU5kOqPjqabQRtM0qo7cxls4q70kVxxJ3ECl7
aZSCCUduOO4YngPSQK5VANAeJji1epY38A7Oc+TcTLrfVobxngPipGhdsdtAY3Bsqqcx52we6F8E
hN6HJt9/3pjmmeSzUyvNo62pUF2qldKt8l3RGw9OwMqM3udGibAg5zNaZ0l8l/gF95M/3LeINskB
wUJAUCLCsSUzwuKuRod8mFLSGWmHMKxhZjgSfloFE1i9IblKE6IUCLiu6/JX45Ttqo1tZDloU0Dt
okkbM+dddacg6r9oTA/HZuA+JrVz34IQyer6ofDd491uUNEVBGxa70ZxBQQKFny3qWT0nOZwbCU6
CW0G2JAqwpzOvVf/6ur+UbX2Gw2zlFzRegKlGKsSZN0kaRI0RbKe5fCSue6m7wKK7m6PtP16Hjum
4gUMxQSpDvKXkuSk/KnJNKKFTL2nfo02PB0fMjr1qxzhkYfQbVF06V3GUl8Y4J27Jps3kybrN0wD
5KajtQcfn2KYa1GzZBddBI+0RNbDWM4MYJApVXb2iw4k37t4rswhx9oalysDQijSlOFF2ewmRmKm
d5WhioMsCYZSVn2Hft3YlZwOkFcejLHDiTGtA86NqBAm5Ai2R49dQAzjd6KQb1E4Ovq+xpGaLGLb
qiS7thbdEzbIOwOISOp0yaaAbJEAtl11vr/FWYEKc5ZP5PgUx7nIBSFNMWvk3Fbo3/FH0M05+l2U
bS2F+Rf383sQPyLR7dbDxKIZOXdFiFwAXNHKc/bdKCJU+WD+albSpPFO6UI0IhOmIwxQ0apLIc8Q
OLhxpZBbdMIOpSS69GF4qhQyztbuAU3P/YlWGwQtttvJABvOd5Wq6cOI37jL222QDMmGcMznvlV3
I6amVajSp7Zq9mK0+PrJRFvdmU0eHr0236d1LLdONJWbqKpBu8A/NXPzYvqc/KgjGZP19FVn57VS
BNAIdByIYvDUrrJY92fXK1CWhZ8OYKws/MwFRoi8RhtCNfUE7oX03axCs+kOJztoX0xDfQZ5fPAq
VGBTYDyDsRhW0io3nPV1vS3H9NCb4hU10mPO8kKgh39DSw2ktswOSqtNOnCMTDMiquRPktjoMP2G
F6rLl2HRmEr0IUMRXZdO9BqEryhMsoI2rZmS/Jk4am9VIyS0yD789tgB9TKd2H7XQkaeRjQFjqI0
GCx3At+9ZorHbCgcXiJvQGVpkKGoE7yFjRSMiPr/zd55LEeOZF36XWaPHrhDL2bD0JIMqmTmBsZU
0Fr7088HZPXPqqye6hcYSzNkCJIhINz93nO+o160LsWx1of73EvT9cjzOVanqU1+Wr2NhDQlsAiQ
5KdCzQkburWRlSk2utkcFdc4ahE6nlPXPY21B7WXFyO3jFMtSF/DEhdQVYIGqoKXULJcM+aApOFz
qxWUip03MlGtN62+IeF5pEdYb2gq4ObVlLca8LQh18+yz0mh7bDFr4cpjiGAuuPGKmmUaJ74EcZ6
feym97y1H4ZBA0ZCFeGgleNb6wTnNvTBBOKoybVwVVjay0SaCp54MH5DiciWCQ+IIWWuGQZSwDHm
Q1JiXMwPZo3KR2Pl2phb37Z0yqZklbMArH9tLEWrxCwyenK2dWO6qraFAWLWTRDSdEqjrkMhHe0u
Ujk+bnccCYcj2JJbH5tgLlBkMek+etcPd6Pjq2OPUhLmr7tDaYbHN9UJeKiYf7equE5joo7QAtQx
zsiZ8lIFW2T+k24rHSJ9R5SUwd50vVPgkk4IbOsaCuLYkyp/rd0M1mNN7kHkS0aOge5u6ITVXRKL
XWfIS2npF3iv63yQpIu18hJLhFBJ9sIhzrBrJhhRAnBdXcBsxKKzXGngkpD/npRLQ6lBlYuY8kdX
Rw+DygwK2fkPS6QXhzzQiLWHmgij9McL06QRzX/4MBTNS94kT1USnYig/FEP4ymSWDdd+e529hfz
CM/xLem9lh5S8UOmwYNskSzJIWP5gwE+xh/BLOPSdzbjevcydvjo6u7UV/M0xQzXsa4Y+iiGIVxG
q0h+iTYlXExbXkVFsKZKL/vCum86Wno3wWDEYtBjEcOqJbIMQQCnq8zNQ48S8ljSOpgJK92MNrEl
dierK15tZkI4mgI6wOxosntO4B6KlRYBJJtBccdlkw+A+/UouTLvhh2ncciqjstYOlg7ijRwPPQE
onWU1fZdVRfPcdLS5Geusuzd5dZyrBDIKtbR5DPPJhU63PlzRjyJNtlxueWaHSnXlY3RKfTQ+XnP
tgTNZ2XqqywygeosPAAOAxdP9Wfo81ff9Xf5XNDQ4+QnMd3PLJj2sL0wfuUWntDgxaPptptsbxZr
W/toZHTLEZDeYaEjiYD6DvoMFq49kVqcBIcF10nDoqXnzmLdBHOmwSzYWJJ+9DQclhpmG88eQ5qg
AUIpl7zFO0KRtqru3li1MT3SyQ6y1cUmASPmCYPr5gYyv1j5fD11G//sTQpys7dr7GOaJTUfoJUw
EksCeAJFF8lkinl0WF6S6MaJSHbiprJ/JvOwPpf+lkWij4qqtBGPmHiN3MIUKBtYcquevy0iTGZZ
3x5w87jrcX65yDdehJg2Hql0rF5cGrqUuZB8P1d6+oWkIea1cMru9DT+1vhAEUd4tG16sEc+X1xf
Q10jizxA7iZ1nWDVVn+MpUuNDa0gYrp7DXDlnVcwutqhyFdo4/QNUXuAeqFAjoHadlAC+1aotbC9
cG3LBx/hDsMzU7g4Kt/d1n+y6hygpemsaiPZO2n3ntkTPvFeHgjJo1kfnVNCUUlQlMgqc7kKbRxh
DvVUWGrFnHbNEYNp0F5Xcx3TVkR1hNteUD2ApFWidBoxYE/RKtBdizIC5WgacOgLcj09jBbneDeX
FYcC2Ls/jLfWoT1lUxHIh+lUioD5ek+hwo6bT75b7hArsBDVi1fRkbloVjBT4mQ41cRj4Ndj1B5q
c1MYTJqouefrrHaAaWq8KVtrH8aeXJlTJzi5l90TcqWJQuglth9/adkR5ILnr1JnKIupDA5WcU/u
UE60rRrmEKVHZY5oWVTJ6ZEYV81wkblROIkqZtOu5z5qs7p8hJa5avlWnJgqBu34z1EX3TRSKn4d
dckYYh3UYWWPzE6GkWAuof9UivlD2P8qhCQ1B49C/8ThhZ5mri+CknhOYwL/EJDgEtbmwL3m4FoY
DngpI5yX1HMlBhn/ra5pQJezSwqnNIWkH5GmX3PzKezR/M0BTctXGsXgPQEPzIVKehZz/ziaAwC9
5yIBv54VTHz68Oxkcx1XIyHBbmBPcIBvhpY4hnG8xvTekaCylssik6a9Thw5kv6WJpy4pCXCcooN
dxYDBd6ieXBr2a9LcTunGEdlezgA7SFbgAqPZmf5pkA1gnc3mxO54o0E/gGL14z2ooXJkk4JZaPM
OnTtAClmir8EJlUYoZ17QVGijotjmpmPvov8iPI9w3HonKpBhBt64vCJeyy6GeG9BEC0e89/Cpsm
2oW+4qRFF8/yK+8KgLxxkWzTgZWC8saDiKZDrVlvZFD9ZFWA8yT3j22QfB2CpD8ANo1RU6ufmQ6c
lAPYCimsaV7yJRowUNc+y+OcF0momyHVuw2ls8sMqnM6sN+VsiKAmWDV5wOP+gVO8+S09GRSLf5J
eYXdPLjPUSqvRKDd8BuQVC82TZq1GwfbOw6b5G45xpSJ7RAFHBoGcIZRX8sNKtdb05isBIrkp664
0nb1xeBSSeBGRmj8hAUNPdNJIu9bU7DXM/SBEiPf2KdrgG3U1bTyMCXIgvWQXecVzTfcIJe5iusn
57bC0tgHn/SMk3q0cXbNERBe38x1NGbBuLYPtm+F64nzmU/Y/KgIxlyBLz1ZdI1ZlRhiH5sUSD2M
+yD4ua6ESlB/oNWWBT3pa17pb4boMbHH97rqjwyxax+8Lwv+Ob4ZMisVQ1RJzBJHljnwrP2dbLX7
APFGER2Kal/rkoTwAunOsAtK0KB0Cj5FZnvTIWIXVKSEjANyqpDLOCw7IHKH7I9XuyUKpQM1vR7s
z7VIaXSk04sN5VVkznvvat/qtiDUQWgmOli1rYyDLZgWRnFEKcoyVjXrm1LGn0qsuIgmxi8IzrW7
BnJxb6TnJBOsa3KBYGE2BPV2Mzvy9lYrn6s6X4Gvv+oVQYFTRNAl6RVpFp2VF9t3flrvvVoPTlVh
fxVd+kYO+zmL0KV7M7khTjkenRnMoKOKF5H1JnwVbIeGqCPPrHaUbMGQKhI0ZsS82XY9M+GkOI3E
Lxzt9haZ1DPBoO4nlU0baRk/fCUrl5iVinhiwVv16fIfl02gVx0C4f+5v+ibgX0ctaZwT3Ul6p2h
BY817+AosnRaOSbXkH7UplMDR4BrSbWGukNBVOn6kTSACZgHIufjct8LUQgbOOsShOpUF4387NOQ
BR2Q06tzoNegyQkjGWzyQUeDSkbrpBni2CYJ/gpGTHEsrUAel1vLBsgXHVPG7k3aTvK4bPwuDVnj
IpBpw8T49djyhAqjMzX/cRPE1AnrAnhbYDwFnYHOeB0Aqco485I5oo+yyD736U9SMmVp3Myidpck
n1ngWzBq3y0UqY+N5eHsN8yO+G5CvKFw18elEPz/RQnPU4m04B0YTr6OmraOvrV/FRi4c0X8f/9Z
9vAXUcKn9yakFt4W+X/4tT90CULY//IooVPIdT3DmnUE/9YlCGn+yzFsQ7qL8ODfkgTvX7ouTddh
bWELtrSHGmT34f/5X6gVaAILjJ1Q0U1T8O7+/d7+0AX80pIEP4o/7v9ZJyD+Kkrg0k9HRHgCUojA
0irM3zpvqlAU05vOviW4MUlvT6ZD0waHNiDkN+gYNzMayyb+N6RrIuGUKOit0M9eoHcI/sn3JVQ8
Tjv9gjH255++yf/w7qTxl3bU8u489Be0uj3T5gv6rfkWWKOZOmFr3mxRkJ5ZmBcs4BgKXc0iVEDc
CtN/tATl2Lygoj0V1EcoVIh9FzREC2RutEkC5k++ooflWvGMhPIAvuBkMsQQ3nd+hOqR8BxFD88o
/K//5e3/tYn3x9s3dF13Xdux2f9/bZ3UQZuAOxbmjfG+/FyrIqZcjxIycWbRrTLlOhCh9xDS9DGG
z1Ogtw8tA2eGQf9shGaEnJVAX1DtV6zZK5LYNq07S5TKGhEWmZN55kP2kVV96PvmEY9nc/IDQQl0
lsyVunOmcXn7L59p/so/OoTzZ3LonAudOSfYGer9f/1M0ojgwcWpceNAz3d1ozurvnYCko2hA0tU
6A5NArg3g9iWievu/aLSjpYIJwK+/GEXudWLO07Vibnf1osrgQ+KXOCIsnmcmI92WoPgQss3egAQ
/vmtL13kv711zh2TM4qz6vdWbl6SGBWUnrwh3FvpthY/TmI3ZFVNM4rqoxP04QmkA23maV7Ep+MX
gE2tO2xZ2vX4VYS3AUUGhzpQ4xYxKwWtZIh2FFJWFR/hpMXyovWkctCm8+5knYf3rmZsEMfrp5CI
h7WDFnqF78WD6+qkW44NypdmSNAqLWAOyYY810x6mypS8SohNnpb2eD8taEs9o5xbwWUqFKzQGjv
K6oYkB0rH3l5R93pUE3BNQptj1UHm4S6U29nO8sOu1Wd6JdprKKDFWntVmBJN32dtOWgmL6wwsOY
PkSfeq3oLjHxDRsuFeOuAQuH81rEW/SO/f1ya0j6hyRuoTMbWvNoSAzpeuVD+vJ27kwoHuZ4aTt5
tpUJT2FMxEYTZgsHo64OY6PXa+Z93ydA7Qfmym8yRzqoRtekq0QwfNbU+3/e37N47G+Hqo3nDrGX
JfS/9dDdwTW60QnlTZPduXc6KlBuXe/8JmX8R7vjOvI6GCYwqal5CSNMv0lGDm1BmAUeNl9cwoJ4
X5gTAs0kS1VxG0gpmjPODW/C9wqqBtO09+m/vO2/9uB/nWGI1zwUOlyS+f+vZxhJxag/rVrclAW1
W7fDxyCx7w2Hwqa0M3dbkZzJjp+VWI6bX0zqgDB3nhrvXfd0CSMo+ukGRb0fXExZTeZRaQ6zjVHl
tA9Cqif//HbFf/iWDYFIwbF1UkNYFf717fb4zRJKrAL8iFs96BOMs2lepaTnsKMb5ro5YvPcPbq5
eRYqT84iiF+ixG0P//xGfpO8Ld+bIZBqmAhJXMf6XURClkPL0MRewi1OEU+Y5/pTGsY2gPm5+ax1
r1lP5ZbFaqSSSyBHb9UiHbpfvsqpabfRNKTXOm8pxk1MzakUxfKACYNaXSMALcbamZ3DBDHP9/2Y
OQcZ9Y89FfBrXlGt8wVIKR/Qfe1UYLi0fDpqcfoWJ/gM/vmjLgqc365khgGPy7CEYxl/u5KxsCq8
Svf1G5rfb2Y3xKdh5u2o2nDWaWwRKJT8tAv3pmlVvCnRNXyJbeMipt7ewKVU2zIG0D7BmDqEDgu1
NqNkoLRxp6hLrysNyNg/v2H77wO54zC5YMzgH9ye31R6oiT6VzN6eaub1l1LspB3XKR3yum+lazj
7l3LNKChoITvnMTa4H0tTlkdm/An5LpLrAfBEm5jFuM3y+3dsyCKjLZ68QUNTQ8tlZ1iuEZygLZ+
PyDGJtKhNw6u+clu0R/qoUHNuQBalPMK+64xQBnAKsywbGxr3cCkLZzs3GVTdqYwa0C+PDlyfMT2
4J5bCr4bN64FrTAnw6exzakvXysXY6XW00QZyZDSc/mQN4H1U4u7FWt5cdM652jEFCWLWDwJLzBe
slGrSbopzCPmL2z42XgBb6Uds5C00PlDydno+c/fuzlfK347UIihcmYpkWUQWfWbjChOgfO6kydu
nlfO1FfVP04QIU7Kqeu9rdnjo+b1A8aTIj1Pk0LPNkwHjC8eUs2sxmyGsb1rzKNyxc7MtWvXUUG1
TLQ0sR70h7iCR+YWVNOCl442NNEc3rasunJtU6clO4y5YT6ZT0Fue9seBRv9PvvZdfGjAgdWRicv
blGSezH5wwX5xVYNyb50i/QJAKGx8lpzm8HZ2Y6Mg3dD7JSbDOXAQRYoE/75mxKofP/2TaF4ctHl
8n1ZizLqTzIXbZRdb+PTuI1l/smsyEIj1+stgXd4aiphroEpoWEfaoKUoiw7Wfjyww77Geku5Wny
U0QH5XTJDWf6L6rJRRX5531o63QlXRYOyJZ1ZMi/7UNiGCVN2qmhxmMUp3hImgekxnRFkxe/0txz
7RCeqs2M5DKqqcam+Y6FNWRPG8fTcviWRgK5YgLmTFnauNQuQr6o6/Xz5HuX2a29Cnw73eGfJHMb
JuOWqBCsbl1I4IGBlsTUHwfj02AzLmoDfhNVArpNnPZdy8lfFf5dDsVnl6UWjUYTcuGIrH+qlAcA
rEQvBonBauaD37DzlU7K8iojWGGkO4/A3gu3wqGGlqNQwP8ww4QzfVwP5Czg7JquSfIeJ1N3jpAk
pFyamXvgeCwkPXrw9eiKiLArERt4wVCTUjZzEwIUKRa5DlQgi2Dt5FH6366/CNZ+O1xYLumcUAZX
NQQ9tvvbBU25iYc+YApuWjKAMdVI5gEhh+8iD3EZamdcuN8jf2y3jiI4uo2jo2fk4XOrtPpACgxo
K+erixn9ak3geDGdKbWm8cK0UegHx8GyBd13arcWvvFVbH9Nm4C1DS2RzeQN+rVooi30zORBF5/b
thKPWMpeWiiwl654iL3kXu8xx/CF6bswrr9FHdlEAJxGvDlW+Dj00n7KWu2Y0LW5k7EkTNXcjH00
bl1O6TujiLpLPvGRehOjSBHPMEqqVow48amLiR8b00eSvFJQ/MySetvbI29bxfBNEOESrmm7U77T
61LH221K6FHOcDbwdZx/3ZLdbcxMcPcjxvDI988iApmZjMm9Rd04K6ByGlrt7Jw0X5dBR1QoWZcb
+EQC6a98BPUIrHmF4fqc28NMM4k/icGp97EsjrR8C9ziWBJrNXGkparZobZGjeZE9zBc0SbEZb9z
4sZBDYJqJmhiUq4Gn8VYB9w7scZ4rRcwI2k7CzyrbyjoxaHLsSmpRochNkpartp0xkSTbepm03jM
B+q5wUAXYc4A7QimQal5N/qevTHG7JvqElTZdcjntMzraHZnzeLdAHrogvreiMI5BLchstAYDLqu
dn6X6W1BlDWIHav/EcshPemwwbI+pSrl+uO6RpJhK627AcXCXdtx9paZ813Emg/rAIiHGqAq+np/
jXvPeOjb+AtquPfczcMt3hf7NuVgL1krHXrXfjBr/w3en3qIimFLExnqnOCAiE0NyzbBLfi80q1V
NN/NVEpUVwrfbI8DgGolXQ9dQbGn1q65BeTFSewNywhWpL5cicRUm7hEvqQnKRSbyX4gqEbtx9Jr
L+Wa9Y+/8/LwjGrqhysoh2HbiS8penUGcKPZhn5DCXOKmmuKG1BliNpc4WYniaSDcgbSQJ/xllxs
eKjNkF38srl0kUNx23THm9PgyC+ltiKXb9jaUTvduynkP5RYJYyxkJBk3G+Y9jKIvBNBx73PKixQ
BzJ8k+uQ/ixSTrAxRU4nSKYlJOviM+Uqgma8TIYfrDvLtNeRpKZzVzED54JMc1Mz7FNr991uqD1i
Z5O6vocw39ybKc0LZUi+VorepzoloKYgaQ9Jo82hpo+vJr911nR4R6XS3E+jxucn6qVE9XKXKFN/
SNtWf5jUNDzEByunmx+1fElNTNG7y1AxZR6xREkYBdeyp5VQmNY5C+33juykjeWofdSO9r1Ieyq2
RUP/x9IsvJ4KHaFjwHqvvW8TPum0N8gyd7UdyVmE148tGWwOR/5mnLv9hgq41obtD6eNx6s3b5yS
TKDKpSjE2s45+eRt7Pox/T5lQfCg2qE9aNJ/KDDpa5Uyn4u8udS1H1wi2xB3nVf3exHWr1mVyCc7
kKcQn+s10ncOtYe73pBoQjlsv0ZKfUfY4oAZpiMjWq8/qxLqneJKKUQNbs96CUvWQgkSkFVG+9T0
lPOwzGWCOLpvRi26+k4NjdPHQVBm/m6mCGHqN5jf9ZW54kJgb0IUL8eBfHWUls5DV4xfKoI5UnzK
T2ZCYLdlN5veUG9WOFUEqOKqFV0F4rZ3iufBhIbjQMYkqYnrVLgmH2TfSGhuTtj4Wyfp14ZNB6C1
bX6NfNQ96s8fmM6MQ1f7D0aBKqjxOpO+rnzRQjVuRpee8xQRs4jMocCF+nGT1Tv3dyhG8iOr2Qpy
UkePeRZpLHdlM+JZWW66sXfPVVltTY9UGit3lb6BvlMef93XUVSDHYGkOifLVJL4mmUTjhq4r8bZ
jrPUpJulJh+bGkJkVFoHJydqB72dajaOK7/7OvIO02BeZDs+QVmWMx2jeeMQ84v93EF+Jvt9JaJV
NesMwqEndl1mhzjQpk029e+/HqZQTuMm2ZWz6IBYCGQpBgGaHQ0mKiZ4L9Iqa46ZCciJJT06AHoN
lOq75rhsQmE0R01n00Kbt7MBaV+KmdH3GhoQBXk1AzjEwAxeahvdg9tTq/fyLN3ErpEf0yllAEKy
sDZAXp6cnJNF1TRUSzU9yZALdSbRsGrDMe9GCy1nW/Ahkz82v91VA7JlRYIvlvUm3gxmOd5BvXyV
2pxHqPziuGyU05e/bi1360kz932DpiZG/6rNG8bi8rjcXW4FA0mIsAV5JqYTRc+oWRlOfl+P4ime
w8YIxQhmga+2G7jYr2VI1zCU3rrDdrsjy+dZzESnPuiadZ9MeKJQ1WpuS4+l0DaO+KGX9mUY0Fka
OqLf2gGclLgAvloIXDBuK4ClJinfbTVAvEe+7Q5xcU29Z0JDom1AvsRGk+n74DU7OIIWJvrZ29LD
dfCHcuugY74LS4TQoUVq+1TMvNYIAmaV8UVRrzgOtf4TbOy7h9Y+0hxOz5AVboI4oY5BOLTBnuay
uQ76gZjduD4jdMoPFrwht2LsT01R7aP8PddQBLuAX2FegwC1gm6lFf1ZjumyVkdxnGpPthUBavNJ
Ba2D0iJZy4HHZTQnSkN7lE8cEEvOUTSrbZJ5w/B18AIoX8tDSLNnbhw/t9xaHvv42V+/+/98+uMv
WCHFwbZHF/b7a2ZLhNHHy5SVHu1mwuif/nay/Iys+pRmo3Msp5k78vHHcdNjuQ2rH3VTSkUoOZ+i
4PKEQa4nGBWd2/7XqyzPfPze8laWu0lQSub8wVoEE5L2OkbCn4/bGNHTCVPj3ChjgeQW7fc4Js13
NHCvYQPAqbDkAS0xQfNGSUnEaqwvKHsu+JPYyqknc1y42Mc9IRE3I/qP8WqedDtxAQgTtkCtnGJY
Kb+FcWQfIj20MIdU1hGIOiKKHL/ZVmvDp8F1OZOXp5dNxzro6JIfvZJVOYuIjMhcLc8wClpH1Hun
OiascPm55aFls9zNrNzcayh5m/mPLI/DJ/rjVpmioaQ3CjZ8/kPLLzCTB9zKanmVlZO7txA8xq7W
HiCdq6NVM3gitGokinlURpmy9vFbMCCSySx3Q/mJsK/AQie83MRy1KhVU7qLqYTnlkcHWy/1TRww
zQXqE991leGtF6XVsvEKEis+7i46LMcy8TF/PEii0Z9/5uP3PlRbH39mDBpawM0swR90RIlEXlNE
kPOhntB2VfOc/RnBVbSV9AD+SI5bMpGWTV5BCfgVJ7fcX/LdPp7+7e7yxJLU9vEjwZIY93H/P/0K
0wGkLYK+b9hR6/iV+JZlyH5/3VTGyLv4+M0mAgNnMeRYZsdVXgLodQEF/nqfHz/28aJahJ7t4+5y
67efW7phH4/96YMvz/z2K4MHXk0ZF88ooap5FBx/vfiIp1+UvwLySh/K1NOSOeVn5Bjtl2+mTCAZ
75WONCpzrP2yzz726HLXa0m7vsuKlO2v28vDHz+63Fr2e1SAg6PIMv9C3wttzmzO1M6Io32vS+b9
g/LKTdMhImYhvugMa5DRBO7NR8CoZNy8LRJEb7n40GUPNgJ1DbFUs+InBy3cMHnK5fjHpm7cWX31
P/d9aHcrrYGKVgqyrxxlscKY//R8ecJZWRwxqwXUJXwSmKEPWHAhI90dVsu3uuyXmonvVlbFc8mq
7le6KUD8FsTcSxq18C3+nfH3sXeWx/60i8rlMF2e/9PNX3GBUdd9cbvgmwNW/GhZUXGaCjWCUnUJ
da6c/NaN/mkEqoU4idT3IkmS4K5kxQV23YVftMVO4uxsn4isce5hmskw51N24aaEe7HrYXivCqaS
d7FU9YUWxGWsZPXJetBs3zi7+c0XVnBAhH4gj8hZAc+D/BCKr0o05rUq9GdrIJ1Dttcu0efYQvNW
ubXcU2j5Gm2jxpquppOkG+AnEDVSukRNVRPyXdkgUMNnVWuzB8h8jocKHTPRRwUXq7sujdEXIr/e
aBFjPblPX9CPCEAL0CxG0/AP+qSdUr+kNGbrX7zQtbe9jNW+dcVnKwkUYuborpPw/YpgNgCoalt3
sFp93YeBO7CgJ5ThPVLjl1zrCyw3VKB0ncUTHSZSvGzP3tZNwgo/ceTdaBTjAZD0N0UDeDsAi5qj
YYMHvdmEJCrkJlrtYHqFLugcptz5nvvZRN535+191K0AbL1HokGjR6dR1a7s45c+M1E5QV1ci6kM
YIsU7ibOButd9hTMDKGCXRNEh4GTAXgY1aooTBEUR8WFJKdP1mTCccx9D3XsCIJar0F2u6SB1Pk3
jfSSS1+OKLfyeE8dlFAPWp2mQueaRhh/Y7s/4Ha8mZ6ePXeEqzAtMr+OctJf63SPP7Y4gXFxth6B
KGtXTrsOcTlzlx5wiRtshilhKIxB8TYGNQP2xzflGKRBlNYpAnpI6HyypTv0MyuoUyY6bh+9ycXK
IsHi7pjRBzpnnZu/YnBfaQY24tp9T4OISB2JOE4UQbpzKhgoY3dObC4KOHmqB9lM2JMasUsb4Z0r
zM9uq43Ms30FLLm/7yf8UY4Yp8corPcWXkTNsbqbbKF4jMZEjzJzk1PQRg2HWsxCj4FOc52rMv3g
kMc0MeOcTErisbv2hskP735vumdA569B74gDKayHCo7ftpuoIeoWCsnaJz/Yhb99GgftS7dPE/OG
Ft07pyEeCj0L+1MkvmqaRjJbTzthagISdVXrYQOvrINhE7H3gGtMSZcc8Ki8ehSxCbh0m++ZF0TX
2BOv9G+YwbJC3woxwL+ziutYcWBNqL2NrAYgUztPYWnIc/auaDm/tt5XWU6PU5T7NxGZX4zKHB+C
0cf7PU0XWnjZ1Zrj0Zmr9Ie6QJs5Fc1rDeH0SVYgA8ARnxt9/EYeAKimLrQvk5aBVBjoI3k6qZc0
158BGW8GPR43eZagKmyK18FwywPr0wOiCH0XGeMZNTL9i6gnbthi/ZvXp15gw5Ay5t3xBSMeNDVI
nuolLtP6ORnvYl+OD4kBkThobujyCbqyj1jcU0rFdEVF6jBFSkkTV9O4qyGS72jajCsmm8FdCM76
7BKouiNWDobjjPDyInuVW2j1JONqnbTwu5GenHD+fxp7CSemAcXeS+Jtwczp6wmH+drwTePEPGpc
5ZmM9zgBV2gaV74gKcvK4jeI0LhAlIusum7ftILIANlD8NOc/MfU5m9h6Wz5kXxrwN6mddeVp4os
mEekB0+yltQTuEtAzcwvYlZGL/7r7Fe45qV77cKkOUyO9hkPGKz0Eo75hAOwNOzomKQKplLmfpN6
8YyF7LkNJncblM6+sNQlzso3aMVX26rHnU7+guaNn3UiDNcFUppN7NX+em4/CuOHHh8GzA/vgvTf
XF20EMBAfSidTjxH05fIMYxD0ZtfBtnZ+y7uH1sr/mlhddyPKX0Tq6Cam4XrnrXsM7k9xAA5U33I
pkcXFtQGShWgRTtXTwNo2dEAzJcbdrNzWLWmpB68CKnvHSTXaSyfQwMNOe2As1VJLEeu52BVBJ81
ub1+mgL9UBAE2FvTJ2VWzaYMmvZq9TnCs6LyiDx40gezPgdgsvB9johDexcrMCvASXOCXUw9Clss
RpkINrqeaheL2Lq2K59k41LSMsr7sCPOx40EWYvqazFM9c2lXNfJ4YmpnL0Z6B6M6TC9GU2CpTg9
A+QNn3BULh6v6lg1dYnqfwhfNMPvbw7IwUh5yH+U3d366Ruejfqr1sA4KyswqW3CQUs1MmcZjdvI
ccZpVRPNQw0oKW9Ty5jmpk25ggTp0WKgmtCpW9/ihFke8Y2gPhlj/iOJyXayYS5nUwHje8zPYGM0
sJXMoaSKwnXjc8KURbyLSl7HjPvygrGh2w7WwHmBuZnScBK/TDjT6qAIVwQvxveAVWsO64yOB+Cy
9TDm9yOWf7D16ZyNbawaW566hoHBsUsyJtvpu221oOMF1oIpese64RyCfL5sg4PbYEvl/GZSydSr
9gj4GyndT4geOvJLmEM9OHa7gzhRWIfRheup9zMFXje1pxSOlWuaP/OpG15LKz4mOk4r00+jxwbW
Iw7LAK5grB5CL3mfbW2Xps/1u4Y+9bG9QeeYTjaos5gL/Y62C0t509lVUx5Q78az0FIVlfahL+zh
hdIKh68Gqq5G01oYAc4a257nSsM7xXl9l8Ys4d1q8C5m7CEeUhLzZjJe6+EWlJ95SXUY+Ba2k1Bv
oU3Wy6SH+H2JGqBzb2BWNCmZEn8LHzh3kE8nTC80qH5Z7Tt3Ikk+QTP06ehJtQoH2Wxre6I0p9Pb
Lf0Q+W8TYhiT6Ztppi/9YDKDpcQKI6BdT9EAlTAcnxMrl4jL8F8OQ3A/1lQ/cQ2Xq1gzHFBv6Z6M
endHWZjiCmYc3X6neSeuOgAuvkjYYMNnI4dZYQO0C3CMzIBW8zaO2FSrFmW89zAGPbiQPH0qAg7l
fo4GbwSXf6YwHBWTuhfKiI8ea+WhdZp7OOTNhti514hVMxVkFT37dncJYOitKmtSOzV52CPMvRF7
36NqTHd6z+naIiDaxE5z1RKC4gmO2MSN6XzSzZ/M6nAGysFZ51bO4dKVP2jmPFqd1L8TaEsh2bM/
MXqVs/l1LYBn3MrUeQlVpt7DwPbvuhhMfmNUzBn7xD2ZiY2WVVbaznOwMmjW4B2a4MgQqr/qVf7V
KSE5R81w9CMsMZOpNMpsfndWQeidSzu7J4CDeT3qkU2UdtG+SVhp1MylySagjPx/2TuT5biZNMu+
Sr8A0jA6gG3MIyM4U9zASA2YAcfkDuDp60B/VVmW1aKt972RpVKUfjIC4f4N955L6o7RLZVXVByG
aACPYQWPc1O1h34Zl5hzypbNkvWuKBp83KPYJDFIxg7i2CopNQKIjLCTKM/ED/L3PoNkMVwVgkCN
JfsTcN6ZqEg4jbk2Dz00Brwzzj2oyuDuVXoPup+xjU7PrAQPjLKZq7jzjyYs4V9wGJAT0WysgTFc
jTgZnlwfnZrBeSLXM1gXnugPjYH3qBZ5cWRZxd8eWdgVFPtJgYkP9tEFUQLzYhc/S/YqfXiWvdkX
2943ESKFwV2O4XTKbfMH7nq5KSwuFJ+lajWqC6VCz3cgsd/746/Gs27jtJMaIE5W+tG5ycM7KtCb
bTFssZrqmM+kMPRlt8GR5t+brP4hrfycDsB7TcvGMjyDX87Yvu07HCYryqoMTUSvjolVPmWToY7h
QkodjeAPBY9zNlogBm3ozsfR0kfB3XYD3nVsG01Vge+HEe74JToWMK4xpK+emd9KnJzjGFE2iW7e
pS12+JzErKAmjQTDJEHGBWQ7sLikjH0SeuH/rgAdu/WP1DHHJ5GZN0L3fkDhDW9+KN+rMEfDbbsE
e8puot7UcEAyzzsY1nAmkEBukxSpX1JZIEsaOmAuFuSWqnxAi3VKln+z9HqQQmvRhNaLKuSBGLuS
TdscnPrEY/VlBk8gbrfFBB+kqHs8IRPaOcSF5d6Uyt5b0E+3qG3/MBt/SpKKF6v2eftgiwgppsMc
Wz9qHV0pj7pT4Ih9m8Xzg5miNmjHu8ovflz+aFxt3e0kxHnTNBICQD3f8GaIlXTaaBvArowcMgut
3tlHU3+felzUuRedavdZNIV7tfoeS0Vs1Vd7yZlB+Z/XIr2GETp6iWpqB+QTEK+VrP0gSPBPIM+M
MYlsXSMpdpyvYFTsjiWH17INwuZRJ0pu2qUYz43x4Vs57G+Gxfngc42WCfx7CC8PeMJ+WkENeE+J
iwr0wQy6+TgI0kx4FSZWwEQKOEm6+fuMI5Pd5HEpjzrVf5Ah7smF4+8Cn0ZBgiB/tFlXpyM1peme
GyyWTdzPG2Q4JsVRnZ8E6lERldYTiOq3JDAubGlqctQ+DYlQMyB94Y4gGjgr3AiQQfySI3a9NuX0
Du8Fk0Jil5e59A5l0NCfLZgtN0OJVAT9OnGn8kB780JoJoXFR9e6SCVDCyeZkNHORTey1UAuCT1H
QlPb6pTpyLlmUfP2n6OBwnCOcW6ca/7PMb/wdWo3ITedPRleKvqRVUbjvMm5bA55GPxi43/gMBjO
+Akemzy3znEmsABn03lyfN5w0zOubqhnHPrgpazReHL19Jv+ujsYk/dtj1WxyQyyb3VSk7Fp0Lh7
3gcLPkIM8yREkGv+qmcC6vy5MnYmyKXzMODs5nNzkKrO2YgZJBEaQ7QxbZjcpE5sncplLlQzg3fb
Ai6ObvIVDPrmyAjYPjY9v03k6KIjmMwTXDMMii6I5K4iwjJj8bGnI4YzzYcL5rYszlWNywSQy10U
pUGWKwGRLbubKiXAzgpHxEj4rEZ/2+GKYBHhvHv1LxNrtk8k6aWnG8PnKd95Zrpz5zz1TDUe8zx8
MCRTGlz5pJUm5nifcBj3fSLWPKbATmPXffRCcj8dihs3q65F7+ww/jgHYULfpiVMdrPEBZtEC5Wb
yesJyOywVkVHPY+saxcTq4blK33H7ZVfMTtG5C/2xJ+T87QtEj/cJ5MJSjTAJWT41JkS1e+Zf2xy
Iz5iUzMdRCdQu7UkZRjLgGTJ75apiq6jjO92rG5JGoXwlC0kyhXYU+5dgLoSUyr5fMR+Ofapci1K
UgJiDiFCwa3jF+jkvAGvJuCJsiDQqs+xuBuTBMPrZOBZgGfDz3wCR/+71uxY464a93nkDZewzMMD
icREc/fWH6Mzodl1RAsMbXPTZAtsRJqeZp7S9dgGGFQE6/N8WW4nUWE9GOUhB2xwkay8EEJi6GM/
NJ5qP9T3ZM5OgvmMkeib7sSrlMZVYETaub5FvG9oHhF3TNc+C91VX8YDFL3iZjQw6MXSkMQQ6R7K
eXifh2Tnq5xEM9AZZRmS4uYO9qvmSIT4kL6AXGfxq3zCi+3mM4QS27rFTxtgKv24/dx4RnqA7mfu
IX0RPuUM5eMgqEhwTGODxhZWAyWnMpchw4rqjvzSOUYLxr2QyZZiDI9kL7Ktz+xhjVon26ClXFoG
PQBNFX5H5qH21dUe4UlVtb31ySQ4ELPjMstica7bauaJnOjWl6Iks6zsFEt6BNaXbNple2gSxJdz
itiRhMEXxwN4ErHmZ2EQ4SzN8GL0+SkaE0KAo2Dj2kO0zwZrYIOBhaEjop79nfkVUkF5TctrnMsP
hUfpNHh29mQ5LEMk8Jt2Wv+1JAQBzYvpQtRPZFxtVBx/u16uWDM+xRwXD6SP/ykn2EoOLXmQj0h5
ErImJoXgshuAKJKDCkyEVm/NHgUceZGeYrDxa3ITs0uAi3hKsF7WU7TCRTzvg+6VzDhO3CAlN7uM
HNRMs7/qI7s//bU8d6Xrn/J+okzDr7nDDWexcHJ3fKIrhJJ8UFt2efDz7GpkdYUhN87M4WzmZDMn
qJuKe9yPCbZujlk9uaTQ+4nc16p5zgs/QAR+JYNKHNB5lyx83d0/8zWze8pCKuoWGMhtmmkXWqPI
dnMVvU+yldvYDojYKWR3c/Sd2yi9GJ3/8XcEU/h6Ievb1iH/4dSFxQ4XQVC97vm4ze7IElGZmy7O
h73R/k5bsqTGVLv3SqlfXinOYRHpbZeZKPXx3q/90Xv2uspYk0KGbKLBLS3q8FERTHrMZUvP6owR
U1L5hx/70WnSV4KC7U3HyHQNqZxOUpJR2CumKHqRcCSR+QlKB1RhnJvIbmG5lM7IswMp8WYP5imd
3N04tynodRYo5FrNOyOJmoMN0x4mEZU1WOLiCWrha6DSp3CM3WMcp+PWVRQgwlTlzgwJHK1L72Hs
/OEsWSKYD25NAIQnnd8DEouLVRI5YYHWCUPUE6nZ8riFgvTU0sDOmXPDpVQqEBB8yN2DRWZZsBQY
Co1jJ71rkqvynOXRTVcmBGPy2bS82mA0L07JHKnMcJ942Qy1a4mCNwGr9u3cHIc0jai5699/xfDR
GHxXUnTvK2ZVGdhGSAPwm7jelhQCoeEp2a/eOOo/RMKuJzomxHGuOijrm4IrhToNCtRpx+LqBPVd
iZRhY10AQ6uRp+Z8mtdMm9elxgpb6+BCDm/1xNyW9O9U+Buqqdc+a1LolQbqgdQLLgiOfrhStucm
xiMx+G66bYsIhk5XAANpOhQPwcjqoxUXERHUaJZoksDpRWow2WyH7PbDOHmZWEkg1V2s7iSuZw2J
B6iKh0NnWpe5kO41QhY94lRxp+epSOTRS9p4x1gJwNgyeoQ9C3q0v9v5yJQeHMUOss9HQzMMi9t4
U4SC7QM0n+c4l7cuXcSLobGxHZaelbbikw6fpJ/557+/FIbLM9eVTwVkdZSb7u+EHhXhMOq5lTaq
ryl7oEquL6TCj+95SkoDTP/KSrA3VHn4It3wueCDcI47kmm6cPlU5wzjxoIRF1TwG0q47mbLYB9G
ZsEZvzUDxq4GJhvgqX+aUJnYl2cusg4YXV6aZ5Ys/XGaWwoSIBAnD80/EUMXYsKL13TM8sf22+6a
fUXY8Cu3s3Uh4CVdtSQ+GHb2bKKsx08/sbKx3OkaWuQ3zEukWEeOl+oAaf+dLVgEdrSNcTC1TEl2
RmGYsP8wgzY9mL/GxEjOjeK0zx3juer5nT14mJet8DqV+dGoUx/JfducMMB9pg1Qdqts+UQFGMB1
wJQ3He2Vpqj13Wo84HFghpUQd5CD92dgkx6mrCTIiLC8AwoR5EJTyWypDHDFCqIoaEYEgIHm2eyc
ca+tZNcnjv9U+dPe6dHq1YH1UFb5Zz8vCholu6cK2FelNVwferWzrL3gmFUMCq207s+Nkezr0TZv
SVW/8RJgL58pwSfHujsJP37FhnKNuL3cNUFG2njluxuHiniPRrc9AWaRyQhpoxH2ZSqMb/JnxL4K
5Ez4aFvtZPqG9Xg8JJGeVn0lFIPV9BpVeYJTWvWXIsBIHI1D+dDm3yHJJWlgl18ACRXU33aD4ye+
yrzXW4KJsp0HDHddiRTs04iJw9CW8+ERmsyo4z2vi+hUdMaLI3vwXjHnlg94bk+U+iYZw/mxHRXw
1vFPxVJ+qxK6C0Y+010kUXYbc0g6fvXRmrI71VjGkOaZyGjSWaGRrXrSLKW9VbAbVwCxLK28K6Yj
gPdh/rOMSZusg8m4sex/DgtWH4zr2odxCW2MCItq22funBBAUemfO3sbdQkByrg0Dyp8Yu6dPxvG
n2Lq6z07Q0UMNK2OlvllZDJyLUxydoM45WkDXXcRuXPLANbeQCeXD0X3+s9vbMVzgSQbLAyCPeFW
/tlwEKwalXa3/7i1ac5eUlvzkFgxMaM9dCE1EG+jW9zqfw0XtqaCsjs6SlZF9T4wkTdmIrg0ipWV
HRv1BTrS+6CZ5JmWea9ZWHXJICB4Nsbal1bLJMo+/O0U+RFQ/WZk0nY972/GeR94PQJb4e/tdB7W
/hJOnaQM78ZsvHsxHWccPbaJNd74DqjQybIotF1s86get2h+9zVv1pqaxiK/nlw3MTdfc5mp3Tgg
4YDDKHZum/+Il/PE9yPCgXrjMe5g5kMMHg/oGMkUVb5/UFMDvXB4LCpHEyPZG/tGQ7tvlrWj7Lj2
9ZJR78oVSywq1oqyGEkMbLSBy4FhV7Ay8F+sqp5QddXVZ9MQDJ+4h+F6oMnyq20WdefGG8JtJ5HN
KYXfjJ8JTWKv9sHAQC4erTe1wEUa/ZMBZn6Y3CnZRboM1pZsyblIkfM7du9cpLbO0pyzG32ypBVI
AaIkEHpgadSYRWMGrr1nvTDQV0y6mbEePF9PL27mZo8xR9aC6VemPz3rzuMrTJLn0T6vlVzKMzId
sO0TEYTSdM4MViT1FGyidkCXg4VmshL7xXf4SZHwli5Eo9JhzKsD+Vs4uXs0qIsfKi3XDOKI9knF
p4NH0ReAwAan52AagrO1HJ6lbw4Hk/fNaOx1KydB8Wflm5ZYgoNd+8zvyrNCzYeLNvHQSC/2yZQR
IUusUx032V0xz1iLkVFv12f9SSK3YKcpyELq081Mw3Vphf0eic8xFv0bb9ZrqgPNvqLVK88ZUBeI
kb7TTNxd4tqvyqm/XbvRD1Gwt8uwo3+mAZJRSP0hyqc5wZA8EkLhDfKH7RtbXabPpa1JyR5Ef5/r
8ug2pKh7CdlSy2aOfECN3kEHh94iys21U3A2jW092MTL+9PL4CJAn+oi5IAspludjAi0hP7hQZ25
ZGG0sWvnYNApXQr320COu4+JvWAp0XBtDj7ZHXG8ngpB5ksNXYN02uitXJCXCe6RyiJmumpmvU1b
kniCGAVzMbsxbChH7itoIWGvz8Ok9P0lRqx09giwK7M3Sqdmg5iZVKq8BQRE7n0QOaxKDOEc7ap8
RSo9nkMYNueJTdHYec5p0HlzbRGs7MNg/vZBzpxN2ynPf/8XgMjqrHPrLW5Ajf6DfiBa8h8IxDgT
r7QgHYas6K4+QR1CYLTtPXQCkB+mtW0jGwvSGOX0UD9p7ENsknmbK5UgS8zChQFb4VfIZ+tlauN2
3fjY2NsYzN5YJeOVBKj1X3tZxXr1ec5+IsQiqCUSPzr6lSS0fsjRH56cAiCmr4Ez9lqupDD8s5Mv
poKUYWBXz1db9frRyT6RJXrPcLH37hTC7DEHwDvnWnbDxqptKEH9nzotPxIq/z3rB6a6qNe5lGd/
R217YmVG/VWmpzQeP1yTvHbAp+MGtD9NZJl9/dVHjDExSpFOm+vsavKhY2icoQaY3gSwi4JEvSRh
Zl+MhJOSMdTXwDeSodVboab4Y/UwfTyPj3FrikWv0p+V676V1viEPI+gHQKTs3QugdoZm8kmlQee
3NUFZ7oBmdAcQ3cAeDzRGAbqTFaNcQbnd5FDnG/0Ejfs1lTdTj9g1wjrEzvj1xjf+4kySWx6ttxM
T7kden9e/dXJQpF5SAFv7tJFuAzdUrIOXDA8QwmIHR/dFn13sOvIOlunmmyVqUrYJcuXoQiabRxw
SlRmhPGc7RS0p6lf50MZr7qRgXkbWowVNZFAqs2zbVdCFx7y2ntMU1GgT/WOGbHVdvTqdPA9PU77
dShQpAATZjZaTV9Iw5uD6Z1iwxBXRlmU/baxTTvTfg0K/3fZoIvi3twvaOJy6BpU70GK65KZ7ux5
3ANTfUBYpQ8aCUKVMHhu1MHRpnkwym+MLvVe1ektYSC7wlnSHTqS7Tuh9/mQ+T/1oavbrZ718FTb
7S1IdLtpPaPY6IH5J2AJqJa5IkUqDy0qbdu6Naq/Zi625bL+IFETlIDrkh5mSbmypd/vdESX5yOa
mMKq2R7Cosf3IkDAjnE4ougri+tYDT/HzGIuGeVHZ/JfG4sVSQOcE6x0hlsc+NW2lx4D1b85kLW9
EUFoXWlQHluSqmGitD9ix3ywiVe794RTOamOr11g3achmRnUErjLQTidkhhDvVmZ7MPYP9H/LZpH
/WC4PjzmuXv66yfoXesFgWd97HvqItfNnjMi+w5zJd56d+FfSX/CpWL88jQ3RZnkDRlEYYjdRmPT
Y+u0FoXlXKq+/4rbpj+naloEpN4/xuf/T0T5vxFRBJSyfzNX/q+YlvffXf9/3tI2Jmrp639AUf75
m/8V1uL/y7eJaAlCYmj/Ekj+G4oS2P8SnuPCdgX7YfMF2Fr/i4xi/os0E8v0Ue0KB6wGdvP/JKM4
/r+sMBBsFERounYowv8XMgqHGlSWf7OEei5rFtArpML4FutLkrv583+zhMaTq9FxxcmRnLJsF9j1
71I1xM9r3CR+35414oRtIQn+aobhqwcpxIDzklPKPDDUx9dz1INCtBIT5gvQoaryiODOEmCTjnfU
thzs0W0YsbZRcUSrLo7Ddd7IiP03Yn0dR9dUMFCZBQqZk+2wv21jqsPBbnNCL+Z3/YUVQjKeBfk8
cCEPQOP9WB5YZlI5YUOBDczsvHc2c9Mc22Csj65rlBs1Gf3KrvSXHyflxQVwkQlcm1Y0nlVczBc9
46fyc66FpLkB9DcYwuO1IoU+IYNBF7Z1DJMu2VdRdTVqq9mgdRBby34eEqxjTj4o9giKXsSZ76PA
TVBOwt02OGuWigwf6ARMn7Yr3I5O2K5R6JR7N6gbyAuQFgnmhqdvj8/54AU7oDStouCeqiZd28NX
OxUuFS9eLm55jl0bRbqEPDeMeismeQXaCYIkpXwXDX2sZbASZttPQmbTKN4n7ADpkEEQBp5ry3iX
IGl6cVTwVAYdV3oBVNyjOre97oqwdmUdSmm/yF7pi5kYL5Ztbae+exOJfvSAXCgtQHSwb2onwLAN
Up/3+S8Seto2pnHWMrwJygQ1hK/gxL5crmslkdPlTrtDl4Lhog+Oy586BYqJPvFhn3SfOmOA6FWU
cX0ZqpVpuQ/9Upyaou8YN9fIUUby5KwKiHfC4LEXJx33XCeOOsW1V5wDkxG0ItG67vLLPNn0Y6NV
o70BlNOw6U5tA6RhLXv8aa61z9RM8leATieykIdAAtzVKkFE3LFpAyrOqgs8x9psfO88pEXzgTUb
T865Z8XMAxejD6b720hr1oBQgKFOdrwnpS5dB+NPpvkvpl3KnbWMbmHbXe0WGFpkOk/Ssi/sHR5B
YN/qPIFurz/duPC3BNB/NDJpb20ByCudwbg50BhzigwvZY86LFIXowvZDFuUgCSDXGhYFlB+grHH
2mPcn3klm1On5Lxydbh3JuJusDEm29hh/zTE0bYchnebZuIYY3DdDgREcxLwMRslYhEgj7KNLhFB
FMr2mo3fYOOjA4y6dm91ZATVroNmo6yBqPlMbNLkOe9cJH0zZVffWSty/B56t2yuCPF2qu/1a/KC
v5pB0VNQ2sYenzRZxHL+lfUAiFgV/PKC5oHMAdDAJp9FtyuR3LV4fhU8PiZYelsDxP7Q3j0q0AuE
4yItmTvwMpGPj4yA5/wjy57ABiO91XKjyDrYwu958NuMjIM4WbfTe2WNv1nQ+/tEeQ+NGI+D1SK4
tdCSerTQcw4wOhnVfZoS6MP00GsV2P2KHm+Bdx+QfDSImePHtk92oRk9duoW2d28bcOFZlw8+FXN
XjYXztqWUHt9F12SQhi9iWunXId0udDVzIPZfTFu99ZW9zUyzNn4pr9hzfNlIpTdxvGMo892d340
7H1456wWuvhgBBV0zrj9if4EjGDpuvuinY+NjTai0NAcTSd6Gpswek1KoEnFc5k09bbHA0QN4qK7
SOJTVwG7aevkt8RGYYXaIV8P6nXh+DcnjtRpTPSbHzrlCWB6JLIGHVuxUkSKp3kSPCoEjblUJXKW
mc1H2MbLwpoY4YQ+VMv+ArDwt8j+pIZ4w+zJemkKe2ie9m89IIcq2ZlMgg7b8MwXvyy7re5+xqmj
H5D95uu6AFrHAhv9orA2Ie7wSjDOBhK8CZllJeyAHAzWmwCPa9DU836kyESq7caPBDv6zJ17A9Sz
TNGbJ21a7iMyAkTfdiuFjWrlgiTJfbrc3DmPEpECQ+11m7ivpUQ/x+iu2XQZk1IWOBHYcxAM9haJ
FnIAywBiaZm7BAaY6fgDm/L4tTEPXcBSUOn9KKEpsdWJN4pbMmoj+7EMTfQvaKYaRhqnDk7GxoK5
u3hpDFZ2RJ1uY82UCOQ92EvmtED/ySieque2YDVVhHG2n/PwU4S+OpR/qFk/ssBlq1RAnpwk7MzD
OKN3xvN1K9g2FAKl1LhshuSAn5ZtatujcWTTAA8zhhgoJAlQIbCKtAByiC/6XjBwyTzUu0UKExwm
V5Sb+d43YutBJc5RtVxrqDfuDik7dxBeKCRJ+3AZ+o1kup/F0vXPfnoc+gq5DUboSyrktQNLKoyb
S1x3ljC99N2BGxJVpWuGz2lnOORAGfndGEx+KXR5NDJxSIiv9DKfnmd4nv3mFcfOSx7xoMT5e1JX
Ae5gYP0Wj6U1Njsth+lYI2bFoersy9gg1Jp0jYZoEgyDR85VOhIDJBCSngA01SPSK0m8KTqs9iHU
7BPrmbV44PN17RzuJgJcIKZMj9HQYN2cCBKHZkFUTRPs+Kh9snV6GvrJQKvF8x82CncTDyY1hz5A
7u7XKO5OsP/temBOWtY3j4Dxus7lZqjgAteaRsSVvxFSD7tmrH83wySQ0TA6sgjjaJWLpcMDFsbW
5ITmvzqpLvlRjs5LOwT5ji71KaYASQvyQIYwHLYJ9NNwqAF4leYRlculA8i+driOUvKJN4qWkUtB
XX31kdrpIYIwtSlBl4oyPnhjWd7wGTBKtOPPxve7XWoZ+QEVZMLLkryqGrXcVNqfSQTXC+S70lgw
w258F22ORbopX6zcf/fIVuYfXosTaK/o4EhAsA2D+YMI+2E3x0seqWUxbEy/PGPWzInjnzUU5X0b
5HvHds6i0TR+Aa/YApFkeBe+KkyKfhqIiy1ce6FZWMSuhFxjnv1WFtRdQhRfWc+UFRbxym8AN3jg
OteGoZ7KqX8rBjVv6gYefo220WcBNsVhf4lHbK+YS1+b0GGxnHFyddrIr3WGeMr3Z3mtR8i/yIBt
+Q2Q03kg5pXNn+g3IwuS0zxhYEuTx9TCY5BL70uqtN1a7fyYGjA9vRgMQfxB8jgnYvMpWoNMKCgd
ThIRAY1RjWm90R0g7l07F8ZuUsyPRUqWZuNkHrwE609ZMiXE+k7LOpPkRflEOIWfHWWXbItg0StE
7+C3wl1rZzuf9/lItVJcAmukROKsA4fb7soO4U3fIeQiqKxe0yJPu2Zi7dW21zgCtTb731kuQdov
4mINOjm3WRuNChU60hcS+r6hhny6di2OHdpGllDp2SpDhpizxK1yI08qX1d6lrSa1VPUNDfLh+Lj
DdlTNmPESR4jNy+3SBAoKQvGwRVc7rU1t4SWEPXpM7GpOxfqQmtvzAFabWM6eFzMp5o1w0NP7QP6
/tiGAfeYhsvs2cvhngFXhZgVbZCxm9paj3X7yCDrEpSgCEACgGUecT8YACN0xLrINbqOW3YmcXdU
xoETadjO3dz+KN3mnZKX2g4JzdpRrAoJzb0jSFxCGQwkPBhnpes0L3nfB6tKZcMVUIBCvmkEfLp5
vX3MwpK/w9SAtaSCbu8DmuUHwm8ZjNFu7suJTWSWblzHWeWjA0RyHkmxymxCDw3WqmQhCGTQn546
+g1YEWd4a81uZ2Q+RaprP6g4cJBaweDQJKySPNSSq03IONDrcdV5bYTxBCu9FVKbGTPjoYlQqd7w
81sGmJbCemg+Gzl6q8qRw4LI414z4mQrSsz9KtJvbupDnKquZLVA42Wo8QG39acKqEazfLx1ifo9
OB2pza6AEl16d5Nm4+INnCjEy49lDOU+EsxJlj/i+asjtzsymPzuHHU2A55RJK7GJins76S4GBhI
sXDUKWE7zfvkTb+xeTyx65dLxYpRdLQv3dU1vH3VVFeCnfmewCpvvIxtZcfiwDeTb4QDM4Dy5hM8
3jFAJzjOdybhp26QX3RRj0JNbxpXnGlAd7NBRxbNZ2/ofs/mg5nWHD6VKt57EdmGaLoSM4NtxiZt
PT8JGT55Y/yFBIRXmPhjD40RHodNG39FxnAMW3xDzJxi2hvfXehMBVIUa9iEABJwF57Mwj+mJdtS
mxUeY+INWqaDiJLv0Hod53k7070psJcSFzuI+FfXH9PVEksUvkRT+JPq84evOENgEa4NRufWNXQZ
8wsih7laAhOecVTBj+D486P7jLKwSuRbarCYMAAHBt3dDWNFULf/xPZ/UyQzsQFWxW4/gx8zZuuA
XMkuVqfln8qK8lG6/UYJ5wTRe1qY8wtsd7x5AsWSbu/ZbH9UbX3IMDJ4CsNixAltRNsC6T086Ifa
A2xvjfBDOBdGXk0eR9EwRbMfa9N6c5r2gOm84NL2vgE9RHV9heKBj67JX0IXDaBsb1hM7sSpMe77
Mch6C+r3EoPF8DtjI5GyzFKml482rbKd5ZgvSWViBOFUto5RbQsObxehufvZ1PKF0fwVCz62v61N
5HwgfdZESGFDogdU430PZXih/mX0nIxsIF0GfI3YoUZD6JWsSfEj1m7kKqAQwJbfUNqJDMqoPWyx
gf8MvfGxiEYmAhltn+3fPea4jlQvaUouVsnQYHlrKqK4vLDcle0hJLejZntl2M1zVjMVtjT88BE6
ho1bUxrlaaztE1H1B/wfGLzt92Bm0ZJxtpPNsV5ec0MHL23t7hdRQySvSssvHz9TZUPdUoIwP49c
qym8YxPBFwY+tVPbMMJrMlVrxiCvlBVvTC9IDOrpnhGx3HOhdpA/KhZvrvf8JEXSnisUv9uxz4Fm
lvk9hwlydCCe1UxcrkZumpfU67A5zN2xVxwaklwsPdNH1XAnAt6mwhTHGOdYJjpJo2w0aydQe+7+
4RQ7/TWNzds4MAHg4gIcLpETa+M5rW1UNayvjAjlT99hRLB58GvcGWjno3MVj5c5h+Ffoa1q6+Z3
LfgGogm5LZ+hefSLW9f476jZ1KGmiyA1h8yIoVsWruEAuG9+wDGxyo3oYA+QZclz+CJo/DElwyUq
6nJrWuyqYrlnckUZFzsPXkL4nv8ggmvbUBZkiU0zn1ypHb+RV7KVP3YtZVymuS0E+m7C4cQDQeMD
WG308mORHmZZfyNVDI6lK9WaAZ9eW6XeJWF3l3GTrHujfhciO4/MnldRZ363BqtGM701AelVYVTV
66j3Xtw4IJGluSsnI9zchPk0GS9CEZDq6De7YwRTd0yrTBnujNS++R6Ws6GeP/F7L9okdnR9MPFp
Gw48lzC1zcUIQ0yPrvIrVuHgIY2tcx7ZyS5Awdfi0zkZebFT2HvXNeiKbcFzh89x2CfS/gTBQhEt
f7qK/cHYik1WF/gFTX+b2WT11nn9Rb4YuVE9WzP/kocLAjVO+5cqzY9RmJFz0vbngonnxjOTUzzv
TZ0Eq1SJeeV3S/BkHm/YzbKHi8I9Yir6dkv/KjP8R5A6CE8ExIDrn8QPRp3bMgebpZW1HRdKo0fL
UY/PWaLYspTRuqz6T/jRBE9R2OgCvKprTEcY+PUazcJ5Shiw9UP0wY5vhRaQbI7c3FVhh0mmBZFv
tfoBeV1KP8pwMp1rSUfxp1R8QAe/oZP01Ifoc/oF/VxgHVqjTBgIXsXC2JEXzX/Rd8hZn8UObNwj
9sBqw1cjqFrMMjgH9qPT5wfbjujuZu/AnUokYoBoRbEHv1GKAy/hstVLKEnueYdpFKc2KWAplf7W
df+DvfPqjdxM9/xXGcw9BeawwNyQrKic1bohpJaaOWd++vN7qbbV7vX4jNfArrE4DZhmkVVUkUW+
4fmnAO+6lvIG9JvhZurfSm1EHgU6Qs89Uq3Szutetw8KRtW+o7eQrXvGBSS0dxWFSrh6sKWaK2vC
fJ9SrDtOw7SppW2q1F+NgFJgYiZvy2RaSC1U3WMk+tUKjPfcUortmGFO0ttWcjpU8m3jtHsZGyxf
78OrTg6vtVgCCx64qx0Lbjji7YpZDmPBqfcULF3dNEyuSCP5GrcQRO2ELOAyPCf1cZuqjXhEtdxv
LIEJV+CZkMEPhXoXLMVmgbcaoEUjNBSkShY0nKS7zkrtriecyqVsi15a1XwQ8mM3gLVDo4EYI0uQ
vBiZSLhayZhimTHjNllLd0Y+yJ61a4LuoWxD6rGhScJQkm/0FN6IqrVILamMwiA89oipMax6k0C5
zIWKlJmEuCgZw7KjoLoPhnyPxCV3pTibXauZiqPQeVXghgzI8nqDVnqDbNj2osHBO/dQByS9koLT
1F8biWBsPAxGMWW6djJc8i2xCEHhyArKjK2ptFcaJOd9nCiQcxLGFqVpHceo/b4GgrvAq4cZ6wSS
dORBYUbIXMc3bGqf6yKPMvM466p5VOeaG3Dd2DkxWLHGo97SZhIjGfdbjYLVIdHU+hj2ygUFGWNb
1ngJVYUc+ZRm8BcSEUq6WGhhCPcGbjD+G8XEqhbCZacKw2QjUfb6HM87ysn1sVqG/ZjnsGWKgpAs
4dSzro0dgxp7PmQVHRiQ/KEvr3OljsEl0+Y0GB2mIutfj0QsVoWdkVmUTuZTk7ehcfJ3P/OcKIl/
T3b63MYoFLi7Uvc42+BKBzbpjo4FQ7RZbA/eouRShoYjbqrfF1HBtBVk5VETPiCTcEeIVquMddVa
jTDqNi6ge2B6EXf0P4VqnNWxjJK31Y1TsMtkx5NXHTts61BvDQHEsF73lIKLuC56nprNqMovn5tU
wz4yyq12CE4pqX3uAAT+/ql1WzLnCtQ4mvbPHSOh6r5WM5grK5o3YbvDVLI8fi6cRkPfvr6O8Xyo
GxXumsNTYAvrtFztpZ3VS0cMWjsfM83Ut/P61sqC/LwMGQ8PEr3pSAG7zoPTHN4AxrGxm8nDslF6
RfEhuWp+g6QHeNoGecXwGusVoF8PL2GcGxxJouFJUUeF8XVe0PHjJiffZEEDyM0YKaEvRbWyqPSn
Y3xmIexx84UiLwZXsJoG831RJYIKi+HAnMA46+d413R2vqmoSknTrRqi0cwZ3VKFhK2PXzr4M+YF
KAbwBsvv56RFUTFjdcBNeZromlDAkjxsUIFI5+ROCbLqTKpSCvRWRBSiepzDSXQCqCAMctc2ZdBf
6RnMFnmJNko5N9uqKLYLRkr0N1qyB/SlV7XC46I5UPqgXHjL0KPJ7OXJy1N5X8hzfyxJBSWC7V6e
IK0l1IMwE0Poe808UfMio7IOWdAzXUKVSSOpgQftcMtlUTKIU8NX5r7ZVSUp8dYMMgfQBvKgTvx4
Ub3VannZyhehru5rjamKNu8yi7pnbjykSje4aaO955J52zCpRt13Cm8mA8gmVl7SA0/PEmTE6j2i
vRkShJun9gEdbwN4gi9VOEx37Wwdk/SOTFPqLdp4GfT6jdOgQHISJFgzOuLygWI88/0CusAQFPcz
dsUaci5v6IfnKHeuxJ+tbBw+EM4RloiqPYqTt6IkQpQKPkDc/BRAYoXyjvRRzm+B8h91+HbsHt0s
kp+Knpa1XJq3sdGeOs7QSCiMCPM9XHLbL9FMDbtUb5vurOxjk/RWBe7Q3D6Ks/N0yg3nqWkuO2fp
XqwhvHIkBucltkyUdjHvwTAPK8jQZuamYy5p3FUB45+FxyOrhF9sJd/X3bQbVEwKo7h/a8eO4RXz
XCrg9JXYYAvSR9vdqYkImhOJa8wBDyqU5liFqx0B1Ji1MFKM8/cU3SyIyQDnbHaTGHPXKCT5mVkF
0ZQNdC1lvqtU56sZGstpW1GDUqDheFjcdggGsBhzRpJQyg67WilqqDjsjJ4yPXpl0rNTe0AkEZtX
sEaZFAhvSbCMrCyIqmjIIipESFQBsicuHUCR9kKQL5Z90vNFXjJLRVLquFZvkO02+mFn3ip9sgOl
1M9VILhk6CQvUKl5BwoF3wACkwnNUfweTRkX2yZq0PiXLV7a9uPQyC+0lUQUltqXoWxs5rKcc90M
boYOnaQtSKcZ6oEGne2YQZMJmjtTTykgzCYDG+0yLCq0qGPdbKnX4NeVGFikU/M2rVImNyZ5nQtI
fmpLCm/7zUophC6EZc15OVAXxN0idhZ4cAARMr+ir02hiyjyeYHp5paOjcWeQ8BPfRP02tuYD8gn
8C5mQE1IUod5nC5MINkVxxa+p2n7ppKxVNr6gxnzkAbxwONYPjSWculACNsiDMF4DYZ3Vj8wyUJx
AHYPL1fHeWBskoMT4L2bMqXMc+MORF3nJqX46+Cm6C94cltWvdFQwLtxOzB0jmO//iL3S+0bxFdz
n/CT2M2pYZWPiLUv9DjHXhb70Gh5bIf6oOrjZaeE27gTWgfV1r007mEVGsp+MKO7JDLqrW02Ypgq
EtokfReGyCc6qabhTMTYndmWo+6IaKcwgm7GtfdUs5+kSEP6Y9OZn6bwv5vGfK4ZgrVGodGXpn5Q
2Te1Y77aFsgNt02h9e9quVxX9ZWllptZpwyImo6KHzsSIwUIroMnccOjDt30sbORMOPTdOk4tVBs
o15Hm2b50py8tEO4d0yyVDAI83uTWhzWvldzQCWGwYLqG/N0TwQBWtJUusnT7KwaXqUwaFybJMDF
kA9zneie2YSai93dRYCPmCbSlo0+ROhqZy72lH6gSfvUnC+oU12blnmlZd01wcxuUZg+AobL9e/O
HemlZKVFzPaybWOVN1Erly6hkq6yMOTWyYp0ETKQuCbj4AR0ve3RxlswpUFdwxY2AZpDp9uVthrR
84g5okGRzVDrTdLftBbPEsRS9KBNce4UwY0Jo1Obx2aX6y9kKOAYYRhfK9qtcQa1ber7BEOitolO
DUzHNWc4xhGt4uRc2VSTNJh2PLqo7UFhX1riMqXZeu5s+5udvcolxndgZ3dYjqOswcu3sBR0rqDu
jbyncR0pClNhnWRin5pnyriCpJowjex2BQ2tVNQvSZjfQKa4bBzDQ0OBsRFMM9SlaHsYg5xFcngk
sObOkPVHcsc94uUIGudujGcr86EbP88hbAbom8Ix0q2AYVyJ8ilj8g3o6zExMLnIgTt7SsZ9Vt0n
w4R9541sdF/lkDGOiv56bDGtwON06HcZARwynYESAdno86GCPs7vQl3SxoLYq5FoZA3+HckMJlYl
6q5BHIm7DObqcbyZZf2pXmSBXgWnJaacBe65vUXaemiApciojurqS9IPj21KnClBJpda1CCcTOLr
sSve8OYAetf7JzurN23Xvtaz/pyT4FpkDAsQbNfm8AWXKTzECiyQs6rYMn+06ADiycvG9CVCV+mA
TiDVA2gomleD3zOwUTVEAPpTqWzsTEn39nwbJlJ3nZTyWTX5qlzXHlifdpkFCtLrmvwm5m2LZ/Ao
lZofW/yiVT9hhTPG3AlGg7NvjNpNrUgejmUArw5cUklfuhpGQEBHASymbc2uPpdz8GKdCwOdIMED
cwS/VcMvLdxsea5Pi46Rj27TU0IhOaXyemWIYDMrOiST/jIOqc6lvrNn5YWiGRaS47CTiKimvyy+
iuc7gIaMFs/0KLERkK5i6jfp5h2+84chGmh9TFC4UZvPDJEGajdm7pqqNdOU9vvQ6ozLtk+ZgKrS
17LmKIb0UAjBQVujK8YDGQMc/RFqwF4vzEaktcyHiJLxOty3ujfVpD7VhXglOZIiuubLYghECDRN
JrZqClGuEuotSszKa4tiasG8bHGgTybFxoTI46mN4UDrUA4os5a9dMSs9T7FfGgblik+nvaVjLaA
OHSyGYg2LZcFRIaE1rwM7pzYfJIjcIGQYN0Z4nEnD6dmaxNqXJNN1EfoJ4vqfa4Lmgx1uS7wXrTi
FGfOPD0tmQ5RVQAK6ezatbQEVpP1orUxcdyW4VtQFCkkJRt8xPcFigEdhN/DtMpERW6rLujBuCsl
4xHTlxGjM4JPEgV80oofa3W57BlE7gJbxX1BTa8ZAsFRmK0niDf7hiQXj+FWg0EZFg+lBsbdC4dp
CJNZfzFTXB36eqLJgDNOuQIdP+0KP65OMnt0U9dhvVGCMiChYItHPpTt9kldEgKzJ23xJYhJrSOU
INhtKBo2/aAnRywguiPoDTLg5Q0w6LRqmVWUrXGhBPAzNHu651ZA0IcBl0GYJbQfTFaS+1HGYxL6
TujFBR0Z+T+bZBpLH3oY+j0s3hg1c+Y0UYcC7lAwU/dp24xHhWcFTUnKIM+SIEyZDs40SVHvq/Cw
4NBK/GVxlGvI/QN8asaL+kidwLxyZoghJSqcjLrVDsxZ3g1KeoO477UKU0TIxsFJLxom2de9spxO
UagdgMw6GdOWsMsZ2dBhobxATojX9EGvyCWvZMNdqgSuFNW8qs8ZR0ayi1/2fUdZaFSRziHsrnGp
h0vdPHQt4Zma8eRUX00cE3ypjQNXVuObPF5uCo0yXQNmicnXeBOk13YZni7URCyJshgO36dmn41b
TDe/NQuBJ8LBhWYZIRjy/INh9N9UJ4cEH8w7PZHvdekZJ5x3WV+8sVCLU62AOaMNBCUq+No5oUrG
oKxt4rG4UJfsQcjlg4J8SoliW7K0PrZyxVYyI3PbV+F+bLuLQZlkX59VioNdtw0iJd5Qj7ZdNUV5
t2gybeJc+JFGH8KvxtgmObS4u1MURcaVBXj+OTtzwoqWRNydPT1QnqFGCBd9i0LktVCBZfIquB0n
60lRsX/p6/u+QOoOF6bZSbl5Ab2XWvT8pjRUZDOcOYIG1CYkPdbL+6CmmTgsldzvUrsfESuFBvb3
dCRS1l5hNYA7CsosUsyHbYcNTO1Qqw/t5AVxoav2+dOYQX8K+meEwduia8Dlq6BmQDWeA4gTOwVy
INeheQ02a2nFu1kMtpeS8+z1PTqHkelnuOT7diEDJsZyLl/wGcbGT9kT93tJ+gEDLUqdhraN2ng3
jNiBk6r8iqUxpO8MLWWY7On7wl2p3PeOnnvAxJBPshwjMClCEJxfJUZE/LY2XDuFejtYb22So0TF
NpzR+mvV9U9m4gVVk59nRsLYhv8WKEsuUbvZLgiWM03umeaqeFoWqn4E7t6nsbnpnIVaeisTV6KQ
EGVjW5WcN9PGLPP7OCZIJdcWt9IbzXfkZfK7yAv64ltd4IPg9KEC4d181ecJAX2O7fgQKzeRLneH
aSxommfzqX+1SzXapzVoEiXG3sI3hkhjyj0dU66iwhyeKW063ttGfR6pZryzbdPtFjxmjPo+DlA1
Ovlya6pSeox5fhnwZcmmUytsXIV8vMl6dQNLhmTTDmSt2CtaN3rgW7dLiAzVCC+Nhso6Kfcvpq3G
h0EdLlvJAJ2f+sHPpjzxoniafUGsdorBupEMIglM+QwHpBFnRu5cMpy9vmzwRpxw3VWyPWAOCvt5
JIxE2qvV0F+nId9MTQYYegMYbohqSZ7eVvbx/xC1/1uitqNCaf6D6MqZKIci/C1Fe/3ML7mVsn5C
Ryg40FgMWZaI3Brf2+5f/5QURWGXhQZFc8gRs4jT+YWhbZzIiqYjK3FMWcf26ZOhrcsnjoO7kyzb
GjRtmyyxP5Fd+dt0RUO2ZQPqq+YYkAH5O5pI9PmBno0rGEVUB2GWVj8R8I7ppEuBv5jw1LzCfOKH
K3P1EbfzY1Cm9tskpf/9r/1EBq/RN1TTKGRg5/O3aXDNhxJuCpby18jUIUEYjyUul+faDt0koPYT
2a3vEL8PJBgx82Dm40Vn44NyNvnWAVJr6TEpWCTCATfl6R9/VcWUf5tOw5clMZTfTdU03TH48X6K
DJqVVoHCoivnFoklxCYvLeVXFlAeKb/qktUeh5CgmgrvX6Ko7vBGnQ4S9vuUTITPf6eMzXFdSyAR
uSGwsx/BoPdrnRKZ2scpImYWGEtC+dNleBfFdBQJy0f8U9HBJ4BQ67YioLtVYGb7deI4fhq3WBpB
xaa8mDPHENbp68JeLYQLnE4JooatoAkf4FguKbqvkqH19fCr034lDxSA6nGbwjE6IhJevFKpYk9r
pPr4ufgITbAScxsu5cUahrAuMIJTdiT57j83NUoMsLcgNWRoPjm+MhGQIGdydeytiplc31fEb05W
6MbiTyKcVPdFXWGbg4U/eb0p4N66XDfIAgdY9CHG11SZsYBpAlq4YVuK0APw6OpnT//V4r9tzspO
UQ9GyywY+SRBhW1kMSEWi1os8PchN0WO6Z4kuTmucQsfEQyfr0tquahsg8c6q/c4E6hiwNYdqY51
R6oG53LcBdt1U7dIKARtVTM3eGB/seW6BddJv9lDUm9M8WrdtC4+Xyp18mSMdJOSKMqvp2uIi5B0
4YSbiDjz9VcBJjnDPiaGLcT5fiYXBINILlg3ynZabUmOvv08QzWVUEatr61uFAROrX+rIjSAQd2i
IJ8qbtLPk13XFD3L9jwOzK5JgGB81n7EQOAfNOwGjMfsqQ63jmU8rPuyGOfZttLcQW11fjWE0JNA
caIi4087ahdu7b58+HgJ0lgc550q7gRDpGusa+vdoVIM2Y/kM63b10384gA3Dvd86KRcolqANnWQ
9USCR50EIjFghxdKFmQIIiF0o0t9KaqpymkoGI7jaLEaFoiO8cQiftyJp2NMuslx1EEqkZrvrV8T
PtbAj/UGHpb+OjeCbvvD/UoSCXft+qXakmidNmjO129Trl/p14UhgK7P5I9AoNRxCWA7zNw0gU1T
kZdiriJerovp17XfewvkNzxfWzIC9JLfS54BtkIc6DKK50Q6mQ6ArMOtu+5dxNpPL4uA2TGcS4hk
yQBjOGPKpIHaMeETBzQpkCJe7p8+D7+uCX/0fZ8NH+9qIsIUxmlOvEbnNxtbdIazWKxr6zZqCzTf
BXa2GMlEUIbFGxelD12jdrLNx+4f3tnJ7xJOG4dEtFlrDMS6hkKuap7W1RnSFQVLsX9d1LbxAvcL
g5dQYmj7uWP9dP258fNo63skO1fwe7ITf73y6a+X38T/jcdOvemjmiku/exCoYh2KjREEwUQ6+xH
aIHjempWyD29nu+6ULUhhV0jo0oRJ66b0CjdaBat3sf+SLVRBWuP5TyJSoB2RqLmhsQMGqz1veu7
1telAnz6+XJdW7d9HO6HzxRSn++I1cQtWWVWK0vbKREP2e8d5nMb1gI2pqpN9wbJEmmKg8Rf3KY2
VqrCjfhlfZWITbK4X+F+YecoXo4Kz9u69rn4eVsukFz0ZwTrcjWE8y1XQHyuWKJvszj53/3s+rHP
PeX6uc/X69rPf+q3Xyns9Uh2uAyzOniNrH4rac020LWaoxYpG2uqsj0W4k96EBuQ08E41wWTSNoQ
ps1WJqlTBUjDTADTO6y3Sjz7lxi8Qe7mFv5H09NQsLAN+UZLmHx/4NErKC0WMljUBzL9uQOXtfc2
xnxzjZiQMbD1ijaZvDVmohjJBt10mBKDffeN34ube12sGQCfL3/YJnq9BnoZ7ZUIIUisQCZejotc
jETn9DOy/tZYINrV+VZ1iOHN+nKbNt0zl2M4SApTCDPKdpSbJ4QxR8CmgTZ9uNUvdez1P/76IDBq
a32Car3EbDJFNW1PhJzEBpenQSE3G7W1LwQgrHYouMneaEDIWxD3dXVF3NcFYhYDTlW4+Da+U9M4
B/tq+LpeIEOTCtS8RcVcT73IRMe/XiVT9Hep1SJCW5Jd2LbGJh+Nb32i1UIh5TLtfanbKNyOFiX+
tJ33TuH31KqORA5FCQ9vK0ZYE56eR8fqcxmqWXBDHoMgFLJN3A5EhWX7Zkr4wq20OIdRPRsVuhCo
YC1pNem1qTgPHWPdeQ6Z4o2nZaOksOdz2JhoFmvBCFBgl38sFrxOHcNM90M374HPbewQCjdSlztQ
72EL8H4cRuRJCgOcUkHXBbyEUXhhXSd6U3m4uQOEC7rAuljDKJx8+v7yYwf6cCbeBfZNCdyBdfFx
B6yrsZkyCE5H5PEwUZltSBdWZKmeDD/ZR4hyNkKH8CyVMA+yeg7YRIaX3WQorgFtCficcavZW5fm
kk076kcUgpVc+dZOMqaeYqi2LpS1lxYpV+tLJv1kzJr2rij1N8oGV0WGRC7F2ZO8HtbqJJ+oqiP9
iqgfH3POgMgsYIHjD6/JVCZi6WNziu7xY59N0zEYTbb73LR+8OMYiM5BH1uoczBQS8NrRd9Si0WW
2doCMMdqryc95m7k7yATYUQkjw4+Tutbq5TRxvqmdQ2/ITgmYtvnjvV9Hx9ZpvgNX2+SCMVhrbom
jxsHIbOClWiLhbwUOpdPrHKzK2AHRe4zZuuO6zZLArBF73aGUNo4rJvWnVE49hgB8LZSSkMqyHy9
rG/gYNvypsFg7FD0xtUU4EfJnUKXrhJzQBDiDm/ZFFu4dVvXvId22ABIMTJfNxm5IhHj6QDOiXd8
7vh8OV6SkoUVoJJtBuKyRrxNiZxEOOpaO4X03WwXgthopySyA3qNjwXxgfk5ZPOS3nGHT+FddsG0
40baBA6lMKCbG9C1aNp1wmfSJU+kNhme+3Nz045nTQyJD+DET8LjPDz06suAVDVKd5S2UnUTpQ96
cqkkOzSQOc6dyaWV7DqVZ2ZnKaf2gCNuwPN9ViQX9XTWw+WEUO7AMD7tpIPteKZxHcpgiT6hEimZ
KHNJDWUbcF5b84iLuKcv9Nhe93WBdb7Jv1H3a7pdj0Ok9Cw4B5z/bWcdwNM8GXs6qqnpo9q4WuKG
fnRvhm79Cl6tJ2gZ7ggWifBdpAoMAxpdCTTMLek3uraz5K2ZH3rM7Ih37dxav7TJJ7pvkiu4mdm5
vK3cM+NYvdhucjGBD7sEXHjk/R0NL3mez1o/+TZvQdsgVWxKXwIScYGPp2dojB5EgDflutiMh/RJ
9quH2sdgfo94JbrU9sMePN6Nr6yNCcPzikknKQ4HRDnnyr56xQwm6i4wUMWGGlwli7FhPLTEx53B
/K/6rcIIu/NL8Hj/lYjdSzK+tgsJ856+Sa+li/B9foseqm/lWX02MfP3mk3+hLLSZJp93xW+caHe
tU+6/479+emhfw4OfCtMunaIM6555ghnuDpq2GqRaIDn9IYEm7Kky/LJz9XwQ9mY9VOX7OPoZgRT
rf2GILl6H2wdwTHMd/kEymJ55i0BBrgSy296eR1Rtv0SllukzCbK6xnhgIvKeez3wPM4cU6Wm1Ac
mI5CJEamKE6PCgTX5rk5PbOu8Ua8Lg6499+a09GG4ryJD8qIV8ijtuzLEBfvDS0kCknrHqVRcBbt
nWvVL87D7fRMvgUY/lmYoNwlNmsfxj5A2oy1u0/8cjftcRUagwOODqV5g2dQ8QITVV62XxA8J+p1
QfRyeTFu5a+VtKmWDUxOmR4CCjs8o1frjbBEoqJLZEAW2oTTgKHw6GmXiuOmD/XsnRp3g+RKp8q2
8stH4y2iHwSshaXsnAU3pMdaX7AGmwMve0YWKWlip36qE3P3PN851Zmq7+Uzxl7X2TPhczjN2q78
6hRedhxeZO7K+gxjD0Y/WIz5leeEh4wxCtjPhF2nGytMGV31sdh1g49HmPVgvg7X+ZX9VB+mcwSG
YAFVccbjjz21DUHudjDdHI/yt9Br3oU+UtmQmQB9Y1K2WblFXco35PAZzhcQ4c+1o3aNoxRwo5Pv
MR6P3+Xz8UX6ml3pm9JjknanPoVv6R2eIpDwemjTbucFF+lj/Yh+4JrqAMKgTX+KabJ5Ue4R6S5P
2UG/eJhvjFtpr10l7xR+rRDY0qUA/w200zxO23JTY/gK+eS+2w3X6l4/lQ8pBnUPpEsOL8yO00Pr
T66+kZ7k0rO2hOG6vd/fxTC/8TDymBUkeDpl2E2JEjTMJ256NM3P+QG3SBWIzERN78pn0JJ34SNp
v6kb3pZkspheucmxo3Khi+1GF4HfljS8a+dL6uNIuzH9ZZ8+Y1u5kSr87i81xBeIOzwaTT+EaueN
vgmt1i3PeNwwwr4gRxoI6JH78AxpLE7EG0oS4A0h5d/dcpFEiMW3xm66/hrswzNmnvtij2n9LgPl
vur28mGk5WmIsHQXWkANT3RX9etbrumhO0WYm+KL5BXcqeEerkJIiVr2Ex7rK+cJc8Z5wlzAq7Vt
YOJKTCHfrS8sAoI8JETtDhS234Wb1Kt3yZfxvGzumXslcHM5orM1HsmYx6saDSmRTH54qM+CbX40
H3S+8w5zhP2UepdQga1TbFOwBqdPwabVx92QciRAR7J5ny/TM+dFv0rvw/NwF72KUJ6Lifw+hNK/
9It2UVPwWbtIjWaDsN9uT/HoKOtWs4u04EKxGdh0YqYSCHIdzBNEluOoQagx+02s2iAZNmNruNaj
Shw5YliNCtgRBAouq1gLxYRkXSNfuyv2H6sYKZAqlw2nqd6SXiHek62zm3//aQ3wyqtbVZAOSeMs
exOTIzzKbOsbklWLCVXkEKDx6yJp5P4oaRnkB7G27mjb6hleM1y2GrzXGRsdwvyyjdJUPbRUruxR
Urxl0Wkp11WMMhZ0YCiVLVNv9U0bMeAc6wC6uw2BIqqsLHfzIgIh1qhBELzF68Bil6Vl/pym2C03
gnErC6oqHvXtcV3rIjEp+HyNQJzZRySfmgM8Nux9Z4IDBDgqFpbgxa5rn9sUZxh3edNfkbfsY8vQ
eubMD8z0hJluXSiVPyeKRGrVZWjKMha8GWMQbMoPQM7trhdTmXXRpYjyZ0nZjiL/7HMRiqng50t1
jLhKg3y5VtkmMTtc15o1LfBzo262MVYYjTAuZu5nqr0HrKmTS0UluBMlwXUNJLE9xkQHYKWDO6ap
3GLcEWxth9JURXIDJAy6iaCvapyfiFzXNdrj/oEwpFFYtG8lTDV3nwUk2SawZ05N8TDGfY7+ifTD
fKESo3UNrbpTM13HiMrsh5gUml77eCmPsTBnN66dIbizwNXgJU+jEEQod1Vj11swgOkIDjAdHWXS
dlps78NF/MKNbjzmc2VvhmyCkJmIep2eamQCwsrybZGJ6Ihf7nPxuW0Y5PmgBmdYmaKuHkSGod6X
sz/rNRKr9sJi1qPh4Yz1Ih32WqITKAgCMRRIq3mV3opiykfx+LOYjEX9s2FYNKxSCQ0OFu0Rlyp8
1eCsJ2b9OnepwzPSY6NQttrjgFUSMzcWMqnOhTz2m7Yxlc1aVl1/4HXx+RJpW8xJMjGUGZOvP68i
pvbwoBQmRjW8pWoebbxAbco7tSg6fyxEDdmoGjaGYJC5A6sIngyWmItChW6tsCZq0hw/XpNKnW/+
B4wrOvxm/hswDn0+IMy/x+L8uCUX92v3j/LbP/B66PPX33onfXz+F+sk88SRwdds3TahOioq0Nd3
XM7CBEmxiGySNe0XV6XvwJxmg77pINtYGdm2bplAWL9YJ9kntuwgM8c/ybBUlV1/ApgTf/43xkmO
DDSnYy6i6oZmkgD0W2RuVopUiWYYdsLtoYIQGn6D6duH4VZu8dSh25d1Olgb+0jlXegq2+G2h2El
L28qTEFCHxgfhzBSkv04Xo3VHtlYVz8psO27+OqHy/w7wJ5q/9631UxTAcl0sI1SBM74A45YGqZZ
2czn99IkH3Hea2EjVVeyhYdMoD/NDE3bIRUsBWTxeLjJNxZVrWq5IC5rX0vdqwrje4CavlApC4l3
1Ekli6m4j5p5wILcJRCCinoE9S1yySPR3lvmGimzgii45DCCC5USWQYX+EocbjbxqhDbeEfajFu9
Lr+K95ChwyQJ1yL+XGlQ6HUCT16EEMbedrgBVAxOkOuJTeIt4pB1pezEN7ArgDIONRrVEdeBjYzC
jaP/8qUA9XzxncQXXL8wuFopGxuTMY14T8zhQjhBQHnQYXmvmI45DB9Rg4p1iCZuOwbo+YjYydMt
ducbYiUuxXui3ERavKsjPspuvQDeqPiIeGvItkRFC1/4dkdxbzpAKCFVjv+anpk7vNPY2ct58Gy2
dbYRx4jx/K2jigRBpr18ttZh8M87oEZ/zJ1zcTg1Oe2Hdk83tRXvSOPxuubdZTczvuPPjp38TbUb
hLoo4fVLCDx6uW35RFpwAP7G+r3447VibX85VfH3WtzKLWz3Ovy+imEvdulatP5/2hs4CCQ9NMV+
s54Ax9Ex7gmkeCcujzh38cfFOehSsoEHshXr4hJib7wV+2A5uU7pI0SQ+WqzVjzoMhF6QBmumuHp
p4byLket2QOPCvdHk/WhvCLQLTBzX465Hbpj7GC1j2OxeCne3CqMfFt7P8vMuiX6gkzEmQzbPslh
4BSnYnvAiHoYGPMvzwhYd+K4LXQfeHleyuHEIbCnJCgWQVofe+JbmSosne8ftSHZQUR2yWPaxLGO
mF4EcnH9xGE3lc6ZcbQU0y6mad2tTJhmzsfFNxAfG7Ot6XxRNGmTkpUwkLE4OAUMy6F8yWH84QLn
6cj0wDa4/c9UXLFkLfJfBuTLTZ/eTBK0wxCJKPS055S0igxLKGfWroI8exgrM/FJVXUL26BMi58y
XsB1w7CSIPAuwVEmUs97wD8f414Fetxu7OgHVdu+S4sntYUVTcosUZoJjNtZHr9Sx/bzCJG5iWM0
3qrRFVaDG4jcgo2+0UbkejLaZGzuEalyBaH450no/f/Vh35n5ghjwM3aN173781889725Jf80q+I
vVdIJrq78v/sTX98oH+8/ye9Mg6D9Aa/6ZXX77R+4T86RPZCn9+/vf/rn5p+QlaISi9M1yr+QblB
bYLod929EmVMUzcc02Bwzz/lxx/7j67CH5/gx+X84/f80Rl8XJ/D27/+acHi+YsXQVdODMtQDE2D
a/L9JH+8CJZ6Ymn295EKl/uHO+Tf3QN/fGZ/+uy/ksPQiZswpIv4kfHEvOE/O/mfjvDDHeCcGLLG
KMFiAPE7d4DjQIiC8MTQ4mM/467/J9fg5Q261y8DzR+vAWwt9eNLfZ3+V/he/npX/pnnwDnRVI3K
v2z87lUQhDHTstV1cPk3O3+Acu0/uwl+uoQ/3ATc4TzmKlysjyeAA/74BNjmia0zJle5DT7+/e1u
Aobq/+Gj8O+vgnUCGw97A0f/3atg2Sd4tpmqrnLJxb+/XWOoyPrP87Q/2yOY+gniNlpD5/utAAHy
x1uBadGJKpiTzLj+bjeBbWsfP8lfagjgd/Ija98bAsiJP56+ZZzopm0yPbQ/HoSPHvj/fpfw0138
2SEqUEr/anOgn3B2tswc+OMk6WF/vAiOegJzVcHykAZT/PvbXQSDL/5XL4J1ohq6SRni+4PAVf3x
IuBhcmIqFs+C/H3s9Hd7HPDX0f/qraBbJ7qikL2nfG8Tf24OVPnEMEyNMs7frjlgWIuL9l8bIIux
oYrGnyyPj1v9p/NneGQrVFPE47L++9s9CpYp2OB/bZYgam+2QVVM/TjJnx8F2ThB8o/j+N/vHlCg
sf7V02d0hGu8Zf/SJfzUJ9g0BAbu8Lr6/fL87YbIiiJrf/UqqP/F3Lnttm0EYfhVjD6AIJJLkbxo
gSIpmrRIWvSQopcbiY0Iy2JBKge/fb/hLm3uSk5tjC+WyU0ie0Qud07//DNbrxjARoBUxI+PN2Dg
qsmlLUKu5DZBxntRB4dM9TckgbXoulxRplwXK+o3RWXo7EhzFXI8ltYSGCID5l43dL+4VYgig7ok
VYYF2iSbLWYFuqo0CJPnlyhxftexPSyxh3llQPfctkspPDR4M+XzswsKzrWocnN5F2SZwSJyYi8m
cfqqpJ6/PjsA5Kk5Ep1gdG1lBo94WQsaciiKW+Wdx0htFQriOTV2mJEKFVTx8C7TFWkBoVEBZNBU
s8V0OF1ae6HWusWiWYmtIwtwW0HyjmWaAHQCcshMqMaDiwlahKaOOy2frBH5al0Zqq/mMnTSFKCM
a6Y5AFBMV3IhEm1iuTZGkGQJlaCB0WOp0V5AT1AZwdu93eTztLBUCDK5NmWkUm8o0Iviu3cd24Ua
7wGmDOrsVMZtvoTsAnUA6ftV5Uz4yHVV5vzB2y4NAtWEDYB1s+HEw+lKLmNkOKsaRjTlClyeytHi
JS9XYdOscjYbU2M8eJKeWSTc14KpHOpFHCjzvC6DqYTLDE4hTMIqTFd6q9CQ1ilVoaBxHpBkXceq
0GTgjEy3yaHvpPn4MGtqtVcgGEbVKVDMIUJoEIAP2CKk1k2q+TPQhjpCEP6W6EIZ+cRqs6rWVF0K
IXfJlRx6kK9Lo1UBk6+AiguQUqz90g5W1BWhm1Fbu4fa0woJKHedkf+eHB4S91AuYJ6DDwkin8iR
iRX1pLJONjAiPMzUgRGoQEFWXIKQTFcEIVWkjXVpcvyOu5ILjPLMMPVEGRhtiAw4MZPJK5fDQwqQ
Ul4kSk4tOs6Fm6p9/Golyp41IIXTFalCtgZNpv6aJ4gd5Rn3pXx+/AAHk1I4NB41QODSIEptkVk9
Ap44JUkwUyRz0a4C2Ei5Ye4PxOrpinKkLNuAoGEtANznzxNzCwLzKlfBFKtNXdLpPROvIl3AOXJ8
7QZKxn34nNoqwFfXrgJoYsEjMvLI7YVIIyriR2pP+XoGDZJLEgAThXeuzZcNPtbwwi86R9ZmRSCC
xnieT0J4QV5k6vIaTEx4RUWVGV9ojnQhW29WGZPHoCe5OCSt599ogyMiZHIAVlIyjaVDgHFDbZUM
BJ85R02JGQH6Lnhbqu1fEBvWBTiAR4mFW7ZchQYkwc2d8+qRHHSYC4NQuQqwLTZ5TS7sfb9Qe5er
IA6B7p+1MJKnyy17Sqpg8GfaVShQhRqWGT1Q7gpXgXI2nBvKLp7tltLjw4PQqgLVtbqBdzVnQbEq
0CRWFzVNYqSM05VcXUn8oRo6ZBMwRgSf4KOCyB/UskqQDWAmu1VILk6mc05667Rmsca6NnAu7971
0iBQXStMAU8v2QiRspK63kzOBDm7lJGjbhUiF8leoAEQAv/6fq+k5SKxZGfTXJ8MIhEhNA2lkwdY
qdDwMItCXl57wzBtvkdZx0f80F3vD9PaDrsfpEGna8dLzUEP/cDcFHL+uW91kX4W6egIflBac913
O46v/Pu7gP07NaQsPpwbVKbv8b/uH/D8q4Pvmp9q/s9XXTvYYbu/nT649bf51t7QOvT9wb63N3bZ
icHuw0rd38m33wT3ubAF/yN4vI7kSj1KLXfgGMBjKHjqoNILvrbH0Y7zLcprdCxsreQX9tD9w4Dy
sJvakZvVsvtDP9hdv7xrxxXVSz4e2+2p2348BcKnTi2t8JftwX62Q7uU7Hj/asmPa2J/uDPvztN9
bXczf2foduEudOxM7f3/2PYcehZKdsRHreRXrHjXLVfcs+i0gl/v7D7YgJljp6nlHg4dp5OFGgms
TqSoFn3cdTayIqYWGpFacv85fHlm4uVoxf58bpscyUMtGAEft9e385NPZs8VzbWi5RS48WyZXSla
K/uN7Y6B9fB0B73c4fZgj7vlcvjCqV70OFoO3xnb0ynY0740qZbfbffdBxt2ljq2sF40vmDsT8HO
9mUkvexx7PjLweLBojvK/3NI7z8OsWgpgKhF98dTZEN8aUkr+W37frBR9OTbYPSiP9nQbwHHSiFE
L/jz1St78+/IIeKBYiJfSgzPIf+ndhjbwFKBNApy/xzC37Rfum3gxjwg/BzC/+6H6/k2p/yggDY1
/8fFsT2PCkPeMuhpf/XCDj2eMlROV+lW3/v0BS8t871j8cKz1Ir/Zd+FK+5YCmqx1wcikjCrgQAh
8K5aNKNi4+b9CSvUCv61PR7H28MnG6UJucPitOJ/2/e79ur1eObbHN6rFf97z5ywixvRo2jP8wXn
G9EXrbTi/2D123FsA8vloS+97C9hVulp+1q5f57sft7QYlP8BAWt2HftcINnCyQ7Jq1ackdmE23v
wnX8a0X/ZfE7xw+nUDV966xaOMcNXb27dPMOFVTL78Ztf2TEYrDmjrOolv3w+UpfTYEvIU13M1PO
8ad5FsqlXwvBNfmJ7aG1w3f/AQAA//8=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800" b="1" i="0" u="none" strike="noStrike" baseline="0">
              <a:solidFill>
                <a:srgbClr val="2A3E68"/>
              </a:solidFill>
              <a:latin typeface="Calibri"/>
              <a:cs typeface="Calibri"/>
            </a:rPr>
            <a:t>Map of Units Sold</a:t>
          </a:r>
        </a:p>
      </cx:txPr>
    </cx:title>
    <cx:plotArea>
      <cx:plotAreaRegion>
        <cx:series layoutId="regionMap" uniqueId="{41039386-2083-4EEE-BA76-AFCA1C7F4A1E}">
          <cx:tx>
            <cx:txData>
              <cx:f/>
              <cx:v>Units Sold</cx:v>
            </cx:txData>
          </cx:tx>
          <cx:dataId val="0"/>
          <cx:layoutPr>
            <cx:geography cultureLanguage="en-US" cultureRegion="US" attribution="Powered by Bing">
              <cx:geoCache provider="{E9337A44-BEBE-4D9F-B70C-5C5E7DAFC167}">
                <cx:binary>1Fxpc9tIkv0rDn9eqOtCATUxvRFdAEESlCxZkuXjC4KWZaBwFO7z12+SkmwJTY+10dqNIKcDIxMq
IVGvMvPlUfXv2+Fft+ndtnozZKmu/3U7/Pk2apriX3/8Ud9Gd9m2PsnUbZXX+ffm5DbP/si/f1e3
d398q7a90uEfBGH2x220rZq74e1//xv+WniXn+a320bl+n17V42Xd3WbNvV/uHfw1pvtt0xpV9VN
pW4b/OdbJ0/zavstf/vmTjeqGa/H4u7Pt89+6+2bP+Z/62/PfZOCaE37DcZS+0QI2zQRI2j/wW/f
pLkOH24bGJknJrNsyunjQ99tMxj4ElH2gmy/favu6hreZf//T0c+ExxunL99c5u3utlNWAhz9+fb
D1o1d9/eXDXb5q5++0bVuXP/C06+k/7D1f51/3g+5f/979kXMAGzb56gMp+t3936Gyh/VclW11sQ
79VAYSc2oIIoNsX+Yz8HRZATRgU2TdO+B818fPY9Ni+R6DA2P0fOsPnr8jixSbdft9n2cXpeQV/I
icU5IxyJ+6kHtXiqLzY/sRmilCByD514fPYDNL8X6BfIPA6cA3N6lMCcqbre/VcU6nGCXgccgmzL
flAbAZP/DBxxwk1OwNY9GDv++Ox7cF4o1GGAng2egXQGduoYLVu6rZNXVB7OTjBj5s6q3SsPeY4P
NskJsYRNkQC1uremP9TmN5IcBuWvhzeY4fHX5ijxuIzA671Z1+lWf3ucn3+uNQyfcGITYYLPOeRt
LHxiYttGnD2o1Qybl0p1GKHno2c4Xa6PEif3Lt322+ru9TCi4gSBYeOEPpq255pjmSeM25xR/ADi
jBG8RKLD+PwcOcPGXRwlNu/uvlava9VAf0xiYWpZ/KBVE+LExsgCPnCYrb1EosPY/Bw5w+bdcWLz
V6WmXL+iw6HshAhKiI3ZvWmznqsNxmD7dnYNaMEeO4h+nrmd3wt0GJkfbzID5q8vR6k0N6oKlVav
iYwFToUIZAt2kEdb9gkXYO8Ywff3Z8i8RKLD0PwcOcPm5q+jxMbJtb67bdRt2zwu3lfhBKYFRI1S
88f0P2XSFoRB1Aa9IjNH80JpDkPzbPAMHef6KNE5j9QrZmsYOmEQ9lMmrINaYwMswJ1Nm+AHLve4
JO5p9O+kOQzL/agZHuero8TD2abqe169ti0jJuNc4IewBmzVU2XBGOJObEFkgx7c0HNUXibTYWye
jp0h5BynPfMgxam+bR+n6J/bMmKfmMIEb0Pn6QBIo9kWZQQCzv1nFti8QJLDoPwYOEPEO85czbu8
aqI3zrbKU/Wq7AxSy1RQy4R4f/+ZsTNLnGDbZIQ98GYE95+ys5fLdRim+fgZWu+co7RwZ+o2UuFW
P87VP1cgBuloi1nCsh+8yiwdbZtABpCwBBjA/edvabXfS3QYoZ/vMsPm7DgTA8u7HIj0K9o2Sk44
Ax5m78LL3WemQjY9YYxRi6EHHZqZuBcIdBiZHwNnwCyP0+msIF+j1OupzN7j7xI2j/OOZ5TABNtH
LCY4ZY9Pvadov5fkMCCP42Z4rI5TUdbfttFr8mZ2Qm0BORh22IJhzKAyAK4ISgPP4fitIIfReBg2
A2PtHqVHWafg93NVP87MK3gUdIIBCwZ153uzNfco4PmZzSGQ+ZnufOr5XyLRL4D58S5zbI6Tm13l
LXAzd5vkzSu6FfD4jHLAxwKnvvvM3ArkZE4IhWgG85n5eqk8h9F5PnqG0NWRao/+pravSpvFyY5o
QTR5j83fqpz8BBIzUK8RD7mbGUTr3wt0GJ0fA2fArN8dp1nL+9dUGXKCLMZNix1OaAp6soODY/Rw
f0aS17+R5heQ7EfN8ThODrZ57S4aG8J7BsTYekiWzTiYsIEUIFCUx5raLLz8vTyHMXkcN0Nlc3WU
WrIBv9veJuPrOX8KqX9iUWKzw10AEE4SGzBjjN8buJn9eolEv0Dmx7vMsfl8lNic5q2qX9m5oBMB
1UpkmxApPk1iCgw9adiGWtqD25mh8iJZDsPyZOgMl9PjtGRnW6XvXk9hmHlCIb3MzCeG6ik0XJwQ
DGwN/M9BhfmtOIdheRg2g+TsOEvLZ9tqfN22mV3n7M6OmeK5olgcajBQ2qTiAY1ZyuUlkvwKkMd3
mGNynMz4bFvX29uore+a5jWDS3ICxRZqmhxqk0/1BBqZOAISBkXNez2BqPNpVPlieX4Fz7PXmWN0
pKZMQXW5ft3gkoM5Exg6mB9yknNeBl2Cux5A6NuY4fMSWX6Bzc+hc1yOM3jZdZvmbaUeZ+if52TA
nlFuQUc5e+i4mDVn7prOLQv2ATz2Cc4CmJdI9CtwHt9ljs1xbgg4y3XzqhE/s052RgsLyOM/Fiqf
GjaMoMAMfbXkb9nkF4jyC0we32EOyfVRMuV3d932NWvK0I9JTc7AjD2Ujmc2DGMOCWWobkLdeY8Y
3H/qan4vz2FYHsfNUHl3c5SofBxz2N8UPk7NP7dhjMBuJsEJ/8XGGWjDPAFEoAcdPUQxj8++L768
QKDDuPwYOAPm43EGlu/u+jerbVbUkXrNLmZGT7htcgwdSgft2K7THLpooS3wZ2bguda8UKzDIM3e
agbVu+NsaNq9lH9X1Xfj41J+BTWC8gwFEEx6mApYUC2DTTaw7/GeR4tZLuBlMv0apMf3mSPkH6WV
283G2d2gbl+xoAmNzdAZSy3MHnrOZ9kajPgJRjaAaP/N87xEml9j8/gmc2zOjhabz3mVvKLugAui
gsBGjFnNDLZowNYzxGzgcfvPLN28Wya/E+XXsNyPnINypN5n32/26jVNC1phOAWFoA9W63l2AEwd
7KHZ7RZ4tGqPi+KeG9x3i/1eql9g9Oyd5jgdZ/7mPEmhS+NVd9dCV4xNAaYHfoBmtFoAfQOrhtBj
XVo8x+glEh3G5+fIGTbnx7lV8Ly6C/PX7AGkYNZs2GJGH4oyMPPPQlCCgFnbGNOZv/m9IL8A5OEF
5nBcHqWfubjTuh7TbvuqjeewHcAW0Hf+2B87VxfLOrGpbe8KoPcmb5bwfKlUhxF6PnqG08VfR4nT
fQPK/0GrM6gPgooAwQ+MesbX7B2S0KQJG9LukZol114u12Gs5uNnaF05R4nWNWgVHC1y94q1NmrC
+Q3QSwu7aX+ozFM7B+c7UEZhu8cvQtQXiXQYoydDZ/BcH2eO+vpueNVTUTDwM2ozUJL77MGcHEBO
Dg7eAGv30As9s3a/FedXsOzfYg7Jp6PUmA/NNnqkTP88T7DLghJqgft5KKjNQp799loLegYIn9mz
38lxGIr7UTMkPhxnRvrmrsogx/56YEDPJrJMAv+b+RbYq8khJSo4pAP2HyiLPs2qvUCSw3D8GDhD
5OY4Efm4hXSnDptXpc0QdAIntih0Z+w/s6Ia3tNmsGqwO+05Ki+T5jAwT8fOsPl4nLzs413dvPm5
c/t++b6CAYNd5oyYsLHpF9tnEGzcBPQE+knbnqrOi8X6BU7P32oO1ZEWdVR9m+tavWbwCflmsF0m
hVO37j/Pg09bwAY0OMAGdnD8qCs8g+klIv0Cop9D5/Csj4IB3P7HA/WeKtKz3/zfHiMoIDEDFVEO
urL/zJgAnIECnbYUDkU7HN/Mzvn7tViHUZoNf/Ym/0+HCP76gMEfxy+622a72J/b+OSMwf98d/+6
cJrkbOiD/z5oAO/nbv0NznaE+QZf/+M8yN0feeb5n0Qcfxt1t62bP98aNvRMQU0Otk5Bw44Ju9wh
79OD2YJbAp3AAYUU6nU2vj8M4u0bvUtzwpOh+g1dpBxCqV07CTaB/tW7nSpwi0GD6S6JBOd8Qa5P
2OzHkZkXeTpC0urHjDz8+41us4tc6ab+8+3uWL23b4r7X9y9owm7H6HiiyF4xnvzYAPrL263l+DJ
4ffxf1ljRY2oN/U6wpbhTENV+Hh36Rlt1g26aUuz8nNKCuRMyO4do8xTp959ub+zvxjZ2KWywf3D
l4MR1U9u72/sv9NtlzhDmwbSshppqiL36y7MfRSGUXr/7/sfbVqtSSqapeYBX6UskLrHmW/hTPv7
n/aXViErkW0bj55R0vPYptrHdW0kcv9jH+RiWux/LHdPSVicTQ6mBZG5aVQeL1XrR72xLhkPHTKE
yYLZyY2Z6lKWWTFIk0eymTY9TRZDVrU+1MfTTk5B38uBaLywuN6oCZcyq8vRVaKUMRPES6Jwi4dG
y3EoPlSY9rJJrFvjnDL0ORt59G4ksW9Gg+ElbApWkcEKJ2tZ7RVFet6g7qJnUbJIxz53Rhy0cjQq
V7WVTNuQOlEXokVbxUtEQrUyWeWrcFCbprE80beBi3T0qajoZhzC2GM2xZLl05kVpmpj0Pb9kNZL
xRrTYcuhnCaP9B+SqIu8zCxk2w9Mor7wSMY+Ip5e130zLXggpFIpcTI9WA7OsvdjrRKntnjkMKMw
PVtc2SHuvHgirTNh+5OeiCyKaliYQUzdEYnTsUNI4sw2VmjM4wU0ZxVO3grs9VUWSqOMF02zjHM0
fTCiy76JP6eDXmg1TZKltSwDhN2EdtgTU9u7lmBOHE2l7G0Dy9bqT0loXmVQ7FshVUliq/MkaJln
4dSQcFKrm+K0dokttIwj+4zVxbBiDH83tMFdrYjwy7S4oElVvieJb3aVtRhTo3FGXsgQmoY9O+sr
GY6EuRrj1imM6dISdeVFtV4Yo20sVSo2YWMFcqhUJls6fCaqCJ0kV9gbsF26OuBf+91f4eNZEg+f
dFA2q0J1naT29EUFRHnYnpy9okxXdZpn7kiGC6QLLZUZMjdSPXVYxG7Dho+yo1biphYsmyAu1lpp
shyzalm3Qeo0hPuYJcsqS4VjoP5SoGqQQxnUXl/ahdThuMhq6g1RI1ye2Mkq7OjCbnjlo055ZtWv
J947RcWHU2XYmRu8FyRZm3bnarvrHF6ZV0R1X9PWiN1xyt83DdIOngZptAT0ByOvqMi4jujk4gQt
cFCUDjWIcixVX+qqb91xUE4+JJU0TNONjRoUsVlprmsZtyleDLnpJEWJN0aYXFeI6oUy8AZNq5Kx
b4q0pZMlmbniOTrFTahlzVAkB9WN0qb5V1gdWoZtrxZIcSrBYkauLsdYGkISOgoJq9hVqvrUmW24
YenSKHju46yQQaLZBqNets3Ye7hpsczzQdrm1DqasAhWVrKojXCpJrFKqZJGXldLjlLhwQJ6n1ej
LMbxU92LTFaQBFuMO8FKnTOnpWHjTlFYrzN2nWH+JbGCwsOeMpHbl9kXXgvsaBz1UgSdLanXn1Fq
3bWm1aygqDABHIF24aiH3K2S+mMKy2xl0a52wn4CC9Wm0tBoE4ioX9SZkoU4g4AK4Mmk6JpBClMv
Y5QXy0iI2jXIEC9F1afS6vG3clyHWfUpCVvTwQWNV2BAlikD1YiiTJaRPue7h+Rltpy63lhGFm/c
AJ0hbGQOHSrzokXsW2qCTQ1br1XDxdCp5t2YstHpqipc1+IqGER4U1tmABOkhtWE9bqCNYbakXtT
OhYyIkYpRxWOyy625FRpaYpEuH2HbkkC/8pQuA0Np1IsdIZEuUGlHTtLOzeILscwMJYkAsvZIe4U
pqXcJl2EdQGrMaIjWA/lQL7yhg4I9EAZWg5hmDqDrYkbVqm0wzZzDG2FnqWtfDH15Zo3xHbGIFVS
lX2wiYjsdG9Jsx/5ouvtOzaAeen4mK5GAXperNuxS76kXK+LADyVXWWfTPbdyMrGwYbZOU2q1kGu
Qicvvtu5Jn4SdCujwu0q7NPrIQtiORhVtdRJl7pxGvELM8qcWNdunRjBesJgN9tvRRlOq2CiN2K0
OndIsCGTutdurgVZwKruPAJmqmB4Eabj2rIuYztyKiNoHUgJ1k5vJhqWsNGv9djkMsNZdzrFX6eC
wt+hjbkJYifj5EvXlV9oFVPJcFu7ZUtHByWRIUWsvw6i3w6jV2Qqc1pjOM+6onXhbAs/jsp6Q8U5
snAuR52ka4sEn6sc9Ws7asHLRHgdZNHSNAlzWKMtJ6VTujLSMVhWabTqIWPsiHDKLozCsCUymQwQ
CRaZldfraOStGzWVL4ZNjUEl6cADt4ri9+MQd059U2Vd6BnAQdxiajrZ03E5iGHwA7PMZG2KFY2z
HJawk0y0OtdRj2SeRNdlBr5oIn2wTFFWO4kGo9En382w04usp6kz1qPlxKgl6/pjx4qV6Mazoi3A
0Izjkk/pR+gGNp2ibN2UWTv+or9rwQ1HmFW10FFpuxqcSliP52MyXVe8bryEx+NpZwQSaEPpKEzZ
ZYjVIjYmc5NE0wbs9DvFi9AzaXlTiYIvR8TfGbHX1emwNGp0ruIqcpqunBY0B52oIZZccsYvDcNc
CbNMpM6Jt6Mvfj4GLg+zTYzRO0ubV6A5n5Cdjn5ZFMOySiJfAJ+5vyRAJJI6thcWuSxM2zVYUrpm
1AN96MwB7EBeu3FJZFb2+TqbBPLz3YVG5EsGLt1Ftn02tNpamAkY9SlJ30dFASsvEl+6KMsWRZKv
htCkyyBEA9g6VtpSZeY16rSWUTB+RnYXL3omXMOOzFQWKCOL0NbbQsWt3zJgX11iUGCZWXaJkrjz
xjp2wpiHa1WYq9Ju5GTlpReIb8FYlwsTB7VUAitn6G1bAp9Y9YbxFWx+7QmjPA+bzvTCEkw/Nxh1
eC8iJ+EMfJZIR1mVdu6wMYZlOjotUeMyNuv3WiVukBnpupEVMrvJQTv7Hfd5ISsy5D7RXemVdXVJ
hQICnZA4lVnXNTJQFnV7Cqw6oZc8NkPXgEgQnERR+igKwrWGZ9ZIIz9r8j6TBmjekpv9uUK1a9EU
r5IdtUVaX9MYcwfs/1kv1OBDWN8thzr2Qx6ZXj9E5wPNe39kpHLw2JROFKdklZeF00RW6bM2LT2S
2pe6bqY1VVdjdBNWsXJR2+XOXhwump2FjdaWyJSXdkEpcTm40RAkflwRR3NCfD1GyskMDJxQkNQz
muI6Fgm87QhM2msH42wSibnOWtKD3WMy33H3sIgiicYsWeAY35Wm0SySjEfrkmuntMrY5SUOZBoI
UzaqK12kasuNgrYAx9CWfkRJ6WfBF1YHH+IJyHLNstAFJUHUvswaWq36CN1QwmuvCWUXkdzv6zRw
27HNZGKxZhXjdjF1TeQ1Ff9khzXya231biRYJ6s0nPwc9h8vLDv7kqmqXk6p9iejrX0LeFSTwZIK
9Zeyu8pi+65XYC8ilL/TMTaWOUl9UdIPQ1jIpEyuVWkQpyto57c1TSSN+VYoY5KTGQW+gCO1YBqC
0lV9Adwc1AmH6c0kWgyCMyfMxCfggZEnSHyaa668JEdeSrq7LgmMxaT9IEx6Z0TR92ZIN7jNqV+g
68ImdB02dPTZLohgueFFvDad1C4qp83HDtgoshwt8lLCMjJZGy40Ag6GisJy9ZC8N0qzXJpZt4A9
DuXKQKLygzSvHSB9hVNAeX6dictq5JZf7C59eJta9rieginzSKlvKMU0k2jCYhkl4UoZNHeMMKoc
uzTrJYXAjfUR9ay0+AyMQkgzA2NjMbdpWCXLAk2yyibbDQf9oQRj63HqRsXYbZQqr7o+Spd5a3Ub
wx6ccbLxemxX1pQafq2aLbCHm7TMFahVvTHF4Ig2Zl6WeKiPRh9y+0gmoijdNjKZ347mUpXpsKrN
dlhoq41lkaXEN5LcWlv5R2XwYZGCLb9XatZn70lJtCMGkcp4twpJZZQ+Z3myHFJrlEGYY8/qvlhx
Ccu9yKiTIaNywjY9TYcGTAc3BJgVksswG0C77VgbEBGGq6AhQPhGZa8qEbpZm6klRFZnKuiVP15k
Zto6fQN/zqLhdT6G3GviJtq02cTXzbSjfDHyAx5nnoismxCS6E5kTWDwRlgkZrnheor9Ujs6VfDs
tmCyacd4HQYQM+e1uCkVBr6AaX2/zMcIaQmGJ1kI/tlS5EuUFLnTjcVpTPCGU9ouaDVt0tAEImRi
qYqpcuNpMv0KAaW2zKGSRX9aJmm3jtiXTItakjzr3NL+nrWt4e8vCEXAwAKTvu+zCdboLnZlYf5w
SYv2psvrwesN8+GrkqNM0qgrFvtLwK1K6jRsTxEie5K+mCh+D4609nEZNj5NWrwwmnJr0klIoRR3
BmPoYGGajZvpsvMVZ62fTpGdyoTnqx5SEjxjjRel5eCkRtl5zUcFxsgPJsR8VWbm/U9Jz50wKcFa
gx/SMjHrahFqpKQ22hw4SWS4Tdi3q7pki6avIKxk5YXQYbREvLRWU8ldqxTC73b3fl7236VxmsrQ
GIqF2P1KmWeBz+P4UmNuecOYJz5V7wnLRnhiMN4ySLs4Y2ubfpwn4EBzLt6VRhguI+h39XNhBW5T
kkzqqml8Vtn2giX5px4nDfgGEcs+jxIHK3RXrIqAfi5ayBVkiR1pmVYRLGbbfg+hWOlDCqq4vwQ7
L4kjYLtx2Uz+/oLiblrplri05hmYjRxorBVM/v5iTO9LavD13q39/Jo0QNFBh8bMRD7aXaa2uNYN
E4vEbkt3VGwb1Eno4YD0m8mCRRVPYHwnMMWrMMvX05T0G827LPdaHetFMaQlhOqpJ3S3Dg3DCYjw
wAYg8C4Rh5WTsYv9JTPQV9TmV2Zj1U4j8IdS0BYcZ7BQlZBjEqtNXpmZ7EhTLKua+AOQ0mUdp0vL
KKezCFaew3CoXZpgdopiq5ZpfJOMNPw86Esjlrpt+I59hW5kYbVlXYtknZr1JpiC95GurKuiAGqA
bKeIClB1HZgXgVBgV6P0W1MZy0B0tq+KdnBKNuUuH+JxwZMkdxpgEddtRDemFQYyYRAYDCQPNxX5
MqFsbSei/azruJM5/FfE9GNdxEQyEiA5UJVvElTCZIWJ08d177Q2GtYmM++aNr2OUCZWZotGb6DW
MuohPAuifLiclFpPWm+DLMO3usx9SAp8HElGL6uUh64Za+aSkER+b3cSgqfhXaHKb0jYk6smCC3z
hlmQK4y7TZ+LtdkQ66xDTe6JbBxkZvfiVBVfcZ/STXE+pBm7hAiEuFWe9V6lhMsisIj5OBXrmEDk
GxY4c6aw7RZhCHxi5Jp4VW+1S4hu3arU5SoJquq0D4bgNGTxpdlvxyFKvhA2yAY1fBEP9BpKvFv7
Yxpi8Q68YuhWjYmvI9OQWSPIeig0BM6RHk+bdKq9yRDm0hprcRrlCZNx3WCnyqgrwsxadtHgF4WJ
3a5IxqVFv1eRntbcjPvlBHQEAhDbWKR1cJ1PI7BYBAQjtthwVtb1uKAN79zI7r+mhqrPTV1/jHKb
ORHeOVwDQQpVhJYLWUvggTsnbACj9EeVZKsQ1V5AW+wEAveO2Jn/pOOTb1dt4+VGfL3/CrjQ6F+U
qWghrwWXcWw7P+5pKVMyIbfdZWm7Xf622V2M3HZFbYLyidqj45Q4OYYFmGKUezELPyQ7y111ol+F
NPKMvNO+2F1GUl1AVN/ff0X2SdeC8A/NUIYesbrC31/Q7iebl17elKmjdh6njC5qlY/r/X0Knt6v
ITxLpY6AK2RoKBxOaiDXfApyPw2Bx+0vZKjdMYDli1BXy5ZHVSZNyCD4e9IT1PDS+59SHKdeovHN
PtLJIayxsggvhwHr1QALhWP8DZd2tCxUts46LlYGL8SGhLWT5x0kDAWkVQJMIN0y6nhVhABeN6Qc
WK5oV/B6kBRpl6AwWvIgAvthXAw4oU4XNNidIF8g2cDvunHAm5HZG9uOMaT/piKVfbtI88sojP0I
950Pf72VcZBc84nGELxA9liRLJY0wIlb5OV5XMKzupJhuJgXIQmDRRfw2jHHPjiD1Vq46ZiDicyJ
Gy2MRC0qe4rO7WZR9Lpb5rTchHaaOzYk2SF91Lui2Jma8KKl1kXcsWTRJqGbloSsrdi6TML4OyS1
kiXgnQyDV0SoWqSTipyx6D4kcbaCmC1cjHabSChrGLICCGRljMlCjZos7BqPXhV/SBW9a0etIThK
ctmH0Rbi+PM2HJaJSCDTUweNV4nYIZBcBPPYeUMJLtqqh0ACSgmmK2GgWEJ2sVtQMxgka4feF7B5
E3Klo3YLBZNtTWXmWnUiZENV61FTst4+TRjibjtZX3Ui1o1IT7Ny7KGkAa8vpo9mb/lxsijJkJyX
IoUcHWyDc2EPVylR7haQ5HXhyUBuEg6j250Nm6ZNO+JkabXT1YCDRAJ5jRexgux1TUOZlrQ4JUkG
qU0jxuf5iN2MGLBAbXVKYXLgzAkw5Zz0HpQzZJiI8oxDrjQ14rsBQU63F+XpAPUAh1bZF9ULc0Wy
YJQoTd2pmd7h2tiM1KaybIwrSPRfLcoA6i8F/tTVkPbd0VjdbxFE1zImqL7MJvUpBFZ0WRfw2nUZ
Q/a8ySDhDHRQpeEVBAIxPWvGrIeseHRVT4XhsAA83mSaji6ya07CMws4cVc30dmwA7ocWXlqxc6Q
h1wyTm6t0p48q7nRIuUyzawPUPq5MVmNF1HL2NJq0rPeglSI4EECxK94V4Z2AIUFIwOXgWOI56x1
HWGy0gE+S2PwZtpIAqdFnl0NH9tYWWsDj9e2nXqYj8ItwGaBV6tOy850h7HtVwkdGkjm48JrceRE
RhysUpNfEgIFAdWJYIHCfjFhfsYhFVfXCMomWVH5Wd1LnaXB+yQ4a0ejlROp8AJB1QQFfeeOnGl3
NEpIBPTmwjCTzkG4cVgIpZ4MNqy4hN4ZovlGSfSO6LxwQiNPgRh/DqOLqA2D9Rh2ErKGoURADyQk
TiCBZVqQPOajA88+xRklDq77hZX1SgKRLmGyEBiVwLeN6otZse/DrYajSmUa6jNjROZpFkYfdXwL
kWoEybsmWTQJrO4mdREnELIVF6OiVE4CslbM8IasLq5rBgvEmq5K2AYA8RJ1Wcj0plVfoLgImtbz
wJn4pxj3PaQHqNfUI5VxElZum3K/SLiLinz0uh5SAizCGlwXxW4AaZaqhFfJYrcin/I47tw4oR9Y
Q74qqotF2aNURlN+ozNIlf8Pe1+2HDeubPtFjOAM8uU+kDWqqiRZsi1bLwy3vZvgCM4E8fVnIUst
Smqf7n3eb4QCgRwAVqlIIJG5MmmNWRFlFj91Yyd2g5QwleFNrBfrs4I7vFt2aYJnrhndz0kWdoeE
TedKFJ8Ld3TjMFf1xp9g/FRhsOP5wrFQ1D9SS0ZT4/nwSHUqdhA5ia32gcExMsPq6Qdn3vl1KaIM
G5aL8FDWHFQtpk3AjAfTTIZH7tpPYgm/10Uj4XXj4X7Akt5z/9ZOsj/T3M3jZU6dKGhqfUDLETOq
sRtxWFB52pdRH1QTnn7YHv3Cb/oSMYWtXRjHcYbfOFxya+s7IosN4XXRbIVphI0tj8rM+KM3+r2X
JJvG6tNdjhd6bZm03G3QuVnEpj3sj5942De8M/Ez1tKHW8HG4ZobMbPvnOo0WXjS2vxLi/NZ5HeN
2AsTwYo+tb6ycsj2ODMfVdCc09o7upnUDrxCbFzRnYtQDfu53MGmuevtYNuVnR+bDu8xzUXhdId/
RPHYNs6fdqcOiKzh87P5+8wGFiU8HI9VW17456LAuXE++V6NCFDr498QYoqJN+0lMeaoN8pnsyhg
rGTDE4IIXtw69l0O5+AxF8ap9YYsctUUxI4LC6Qc7iTnIsIGX8VFJdhObRsvE1Hj2sYGT33XcT8e
WO1sZe0gMtiK3VSGP4dE4D+jGv+S5uo46Qeqh48oMbomCruItQ2OA16DRwT7RO/D1Vtjv4w8O7Wi
XuIMuow9zkAm2yJJYzPXybjFsRx3YR2PJXuGd/NnK+pu52ZNJOcjQ6n6z5lgCAeVDGcIGImp8zNb
hlOxCPOItWajZHX0TcSIQpZug19sb9WVGZc1Y5GRa5fRBB/7nEfcNO9KO/+BCFu7y4ZhieC99zau
kT92ovAjjxUP04JbzJQI2NV4pDeDWupt2dRFVNTFuPF7+dll4qaqunwXtFJuJEcEkjfmpsKrL/F0
cSyqLBA7b4myIYgV4kY3acd2JUu6yF1gV5ow11tZHWD9fmtLD7em7edRO1mXDAHOuax/uD9zr3Ru
7Wb6bqBwRtR5wj16LY/VzPwtIAl+xOtebD0Z+NEY9H9ijWFxa7IgruV0GlJEFyTWjL01wfPK1bgN
qvAPARcVUwgF53MHb09wi1iuv7O061BMriiD/TC5fJ9oG3dtmDaDczv/G29VMZQ1lBGOY2nc1r0V
Z14hburBSUsETNHNTAFEAbwIbYwQThMvVQURdjZx45QBNsRVv0tsxL+r8ktDw0nnTfc6nVYX2png
23g8LD1F4Ix3lrIUonj6grqhsSt5/RDr9d5M/UH9er1lbsxtaiks1Uk+xzRw1t6cVE8+ezmQDXRp
y+fWoVLmGFWp/cVUTrZnqVnv3HT4CafYchiHpti3IhCHGtb1tsn9n/5SHKbpKWsFdkMni/nCxS1j
3U3Z1t9zNS/PvMQyzRk7B/boHQxbwWOlTyXhHMIa+tit26q/aQMccIZxfE70UQX200uTBz4QIUQD
dRBaW+pyO2wR5tFavcnym8qDv3dyj6I6fZTTfKyGx/o6S6mvRkrU+Hb+10xXpqtgW/oCljP24FVv
/VjXuVb6dzq/47nGEBxZv2+1A93rl/ZmhqsxYu7ibIjk+j7tX6XUIx5JiaSGJljJ34393VTVKGbY
bfgtOh0cQaANfiXEDVJ8W9zgmv4t02k6nDlWudCDsnUQ0ST2W5x+xuA469BBN+KWRrwa3USw5aVL
Imq8bAMXmXFch3+4BJGOOTvR23fPvsMu/RTN0mUpf3nj7yv5/z6LCn/0MtqVqV8YvFIoeX990/A/
aqH8us5K7T8qaRTa61zra2818uv1HbgfsGTXdxP/L0CzfxT+dyg0hpTBfwKhfXyRsEZ1Xce8QNAs
E6VVXdTv1gBQC3UjkffxAkHThW9MeAQBP9O499DElV4gaHgrm0aE+RiJVJ3ANoGv/guC5qNKCBC/
AcodAb+GSf4vEDR8jPcINP3C0UDXSUamg+PBOvuAQDMr7GSJoYwTfI9VzFIEexC5wcP22rvyGokb
Pl8yfZSmPmn9TSYTmFPdsgAfpGdZ5yOSGmFpL34A7wUCEfdDMbpq288IWU5s2NV6bS96juNe3/cy
rtIggw9d7xl6KaYGOA+Ir0pdnRcqJjZple9V30y36qwzUU8aCE934/x9GnkercIPV51dvQGsYup9
0Ll+st5gJs4tMtusOrXVP8FjG26Ncjg2rJv2fVJ3N7WCP8h0/cKM5yLBnkpcapjfv6MLWLc3JFGw
RYFsgCtcjyZWOSHGZ32m/qpIJDWr5lVdD3xzgd+JP/DSWgS7vvAv3EzhADKb4zoT9ZyQXZjZ+juu
gYXSKVoVU5ca2N7iZiVtmUCMMNgLc3RMH4epnl1/yvVX/PCjElnT7x+ktsLJkTXR4DcA6XQuvOUw
5dqb3A14JCRDYJ+nuGvpJhRVAzyGBSAlKRKPetdxdEvbnuEgqmHd0n26EI/ElWWdWocD16UvUs5+
EI/Z4GNT0Ndc9ezZvfeBiduRYL35ibxOqj+gA8SUZdzOOq7uZraPR0p3qclmazqOqAapI+9L2tmI
Yvf+gGcCTW3LAYdp9PDWc2DkdJSPgi9MlLw7UHdYBoCBECixeFVvhqCWEcWvqRl7OSIYM3cbQBuz
A0KI8D0iuJ3p5hrmLpK9XXfmnoLqiYZnXaPLK+10wtkCb/Pd1lBVanwdqqCeU5rAsOqGyFItT2pp
gu01mJHmcRPW7kGSNQWHKx6pIOMTEFHsYHpeBSMug8XFhqCAvfjaRfxFegsej0W2mwKWaxHxPKlu
KuoGGpg6t3I6etW9n4beDubxhb5OrUJcgroB4Acl/BHVHIsQcJvaZnZ1Z7A0ZnnuH3J3Cc3t+vGZ
lbON3eJw7et7t9EYg0EDWYmkBueVF7Ko2kvQ8wCxD4APBtYgoGQrt9AHC/yPKh3hUkv/if4La3CH
rmaOMBklHPa51cmbRSMLcA5PYfAv7VbODKBG8sKlWYuuB1/EpilqGG+FzW4C1bK4yRojWuAlh99W
fyTXUhl8AjnuUIGUw5g+FP0mLkKjY9LbB2LRL7T+VslONXAul+QvLcrqa9PX6e5KljogteBMGXca
U9CbAKNkwE5QBDNh3tdQu55nVx3zVkx7Ct2v0U3Xsre2W5YHcrFfo9tkrcoGhir52Ftu9FvLGX8F
iN4BaKJNOqcw2jLqdJdohFQfraBodp52XBuTUwP2o7uJNsSoFwCBh5spPZPb2qproD6GVL44tAPt
1U47ALD8GYAJL0y/mRotveiGeisZqLDZuor/SaxxTL8Hk/S3XIy4JZjB+pugrJKdk6rLqEN7xOLp
YO8zxDVlETw1bon1nkL5+ssGZE+vtDQzGdnSaACm+usbXr8mvAS467S12wyWfTSrc1rgC67fkkj6
vo02LN0JZ5agSwCFtYAXc6cspm9OX5cZE25Dj1piaECKz2b7kGv3/igZ1nMbvtk39yvdHaLow42D
g0vk9HrzX8OR4WjsK+5Y+5XlutVty/HkUXieAvVrk6oSXlovUzH9KiJo510LpHVOByt9KnT1tk0k
kJI4OhKNWmgp3MBAJoVkEIxGW99QYwZwwsA9Me1K1JiO/Qk+wgaRww3T97wvk/mmYgjd5dU0x11T
yxviJfXyzMSQ73DCyk/U+GUBDKcAxHlGrHLjIE4dUZBGpjipUY8FKW7SuujksWOP1rwEEasDPxat
6m+aqpK4HcwW5yPdTFLiBGTKCt47fUYGDOkliHSl3XZIgAPheLxTa+PTMYF+fsL/UKOWAEYWnOdB
ZLehF6eKWSq+Bmz0/TwYJgI2CPeGgwBUQf/7KFpDvZUEzsbaAgIIV4AFZ9eirBtq0tR68ib48JSO
JJl66aSGZVhPVx6RQtUh/O5aQjokXkniOTli7Pbin4hysUMXEeldu8R9M8+1GyCE5g9Y9/xlMnZd
357tGkdMueAca/fSO5r9J2EjVDeOAKm4CPFsJkTYY+EBTTLXVbGxG8BASm1KDtqQ6uExxG2jmdcu
ybGo3CWVyuHV7/xI533hHI9NpksNfErqEpOaRoupZ8Bqxqahb7d1DJHTJ2f0suskJCIuTbT4es8q
bDVFTe83ME00nelJ1pl4kreRnXn1rA2U9CoWZM+QJicjV4/JdY/IoprxI6w0Ka7kVVyR3UyaNKik
J2adk/RX8ir+cLV8HeOFudgPY3P9BDTuzae8Kl7nYG2XRGkS2HFXYNMXUm96/YxNj+jEdqdNmgz9
lUeCUUupR40KsGWSMvXWsUSOquU3pRcR4aYMGyt1Tc9XKiZlZHCAS90rd51nvRR2RDNOyxIutdfr
rZen3qr8ZsZ1rg8f8cOQVU9mWCmC7GDrh9XSIVhq1GvvA+ksVRgjzOZFJLD1hoY4mXjTuF7VbRNv
+UV8c0RGSAR06luVDyQp/q88AQQKkloKMyI9h+yF9Zo07nqV38rHyUsQWmvdl0/8+kXps9O36GmR
ou71W2kdEneOjjevX3XV8azUO07tIWxm5zDDd0j/QWronzcbA35yZs3Vzih84DmQszCV47QBGBZG
HmAaFw6AwI6Smii9iZHJR/TaXJldDbxj2LY2NiZtF65yR5tQ1ylpEqJJfGUSbS6l3Fq1QhoMMyIO
YHfczKaBgyzgRQNCw5FpeMO27eBdD7o83bpe56ht2zDgWBzDuzpDXemq+dFCcJ0tbX+YdNrAaHUm
1is8S662JUeyJSkzzOYc3z/o4B9egBDYJmPo3oQaJkU9TlgpzXOzie1x1D+sLq2QrKq89psYVcS6
eCnTzIyNk2Vj/a/I4pME9KxLmFyZBtqluiGmb/RGPNk9sKTMerB52O1KM5VmnPHgxtQou0mjoaRu
Rlc0x2xIoi5thptcn1WoV039Mc9hM3QaaYusFfNm1nClvnMAmRfeH+5oAmVMUOPXhnj+3A8bwBsX
/K975H2odt6K3jGwUSiOeK6P1Ik2/6Y00Kqi7RgQSlhnuumVNx2FeDKxBOM31nbW6vqj3uonLJsU
yQJTUsdZ5c8318YGPL5XwS6htXGglVlp9wN5hnPqEtess9vFzcPdMnOgupH0h7NGhu+bdsvhozK5
kWkYSajn8ajROE0kKQ5vmuo9SVLiZS3A/kYovU2tcXVJuEwArbmASjp8jom3Cqgn9b8KQMowKrQ1
T78v9dZm0vcA/ebEI3KwtNNnpa89NX7iahl3xfW0oCckAQ2mcVnKbgfftXaIcFcA42J3BXQTsN5X
0qAtktNhr9fyFoUJkVL4qoqSBzoVYQnjN0ol/O1ZNmw5ILn7UImkPyA2Pd0EBKe3GZCFwkL+YOFn
QGo1E+K3jInN5DTjmZqxnWM2jMGBmbLHpqC97NSMiBXDiHCDzWSOzXUBb6cFm8u6hlWWKbfNNGbR
WAfLTem0wJbDX+tooATAO/PNSo7KRRbPSlOPdEibyCYxy8P/d9ZS5vE1Zfjn26Twv+pOaMer7br/
5Kv9kGe9Jg3TuBd/rQ/3KkOxKySqhTbuNrhLr+5aC5VI4B5lIfyudmiHOpf4xVuLyr9wnTJUl4d7
Vyctv7hqLbxkA9WWkDRu2Qz1z232f3HVourGO1et6weY3cTK4dgMpR6BRoD8TbJwaeXYtObC+0/r
iItXm8C8t6W9abgKEffz7S+z29qbSnXhnqQmMjSvUrurnau0LIsX6e/G0lSk/LuxVvgj0wl96dQA
3aSboCxbpGm+0qFc2hPTzQdenqrmL0WjP/v1IA+pqzrgBf9qyiZ8S2ZuZZxEcQAi13lKm7I6Iy87
BagRZLvU5naeOdvbMEKebDb8KuphvsM5P7I43wqGWG2hg2oe0h/rwQqfplTCN5MP2JhMptwNvBrJ
CW7q5EQ9gNCSU52kPgArWkJ0kVjOzTTlUbGY2MAZ0EEDrJd0E8zKOsnSYu0Ob4K0TkRzf7wzRGL+
0RRZfliwEp9zxcUZWGdx5gmyd7Gnu/EHAZHU+FknzkVTGEAI6G5zAMCvOJOslNLYplzmQGAuOOs7
KrjN+27apU0S3HLdU1LKqAs9gKmsPbbH/ivOo8b9UAIoXxgI+mMlFLeTbhKA7W8T1i6R1+AgMgxz
ijwPt/KrDbLcwr0zDLdWCgxU2hjuo4WXa27tKUl3HfINH3nazJe06b+0VYV8Z45UnIeiyHF24zHz
vf4B7pHhAd9jOtRZhmO/5lGjnxVAwvP0SKSv7PThnwbRRKU3HeBvFMcZuTUtkrzG5TQHxduGeI3N
5BsB8WBIf3n5zQPndsmngwvM613nAH+VJIa3710fuFLX54+yXwD0m3u5ye152LfF4Jwsyx5vGjZP
h8Bqs1tP5v62DpR4sGXgxJ5R8KeiZHU0y3A6NXVrboQtyzif+/wr9crXXj8b2ZW39pA9BBcM0g23
FjKKYgs5YvsQGTc8JhooQm+PdJT0MFnLuJkUUDtGP/NHJov6oDrYybDAgoemn7poMqr8F5fzdmh5
9TwkwMJx18guQP4CkusU7iYZlmQnRteLqiYBLMMxAbbDTS92AHmJWwpHm6wTt4tuWobTiAy7ZkeC
Lli4hecGEoMPXhS0zU9A1S5tUj7beTVzOHVb40aTdT1hwxVMGdgRxTMeT3yhV7Kr3e5Tr46Wo6oT
XC2AxbqFa53yugQacsB7QrfOrICa0MyrPO+tP/ym4gdWedlWcMOPx8nIgz2gO0gMkhck8zq3lQzj
IGel+jqV2MLNNkP2GpJLNUrBQ8ogQvjLfag8eW2Ax8CI7C0nlQFyFDu1T1yoylLG0rWXfcnS7JNI
hB3ZS1f9zOb0IPNRPiH9AFl97R7mT3KiBqtecvL0OkJkRYvJSuMHvEsUUM6ss/LzgHjNhXcu22C7
Ud/SxDz7ve3/4pl6dJWXPVVBOG9NpPCfheqqS4YA3lV1qtU5dyvx9GYr/E0tCstCSPFNKQrUxjBD
2w3xXghdlBMbjd593uwuzKqykfs8+A/spvKYUUaZrU8glKINaA8cptT9SH9UfUP/rftxbK8xz8Yg
3a3rKPPL2KYPrbcgtTXL8i8IvSdVX8UJUim3QNM4t9RYvnKxhlXFuS6HK7+yBXcikgZ6BPJ5ky3p
rcNeR6x8z1YadfbfXaOtu0tbz/XjEnQITk5i/pTZgL0nPs83nj80P9Jiukmlk36tQiM7ukFS7dIu
aH4An5OlxY++EsiOy0RwgNOx/2oYQEDnOEio4VGmqr6HNew9VHy8pAsbvy2exw8KL1bbWrBVvyG5
sYqqrud3ldenhy5lVmx1FlLMu4U/A/QDoKNpyvMEo/SxKtp7pvl9IPnWrFRybOFzelKjGRN/DHO2
W4bc3idVwZ+t4W5eJPuWLLVxmMbO3RI7BThkyJvsSxoGw2lwFRIw5zR7dux88y93X4BSYu/vPryd
ByseIuUOLBzciu/vPpU7Qe+bfvYrh6+vyGJsXblZqGfXVH48LzZsBuTKPIwqwFYulmfk/ftIcBv6
swKMErhu42nBA7uzZqTDLmVSnDvHLM4An770iIeKCvdFrdLDBz7pytGXfUR6qzj32/vO6fAf/810
xDP7fN/w8RPzXLGV4zifzaHyzkUX5NtKqPTb4Od3TD/cXuLdt75rPpGqzd0X1UnZb1QFK9kvYTj3
eVNZT36yiK3VWBxBAiQo8shwDdXU98E4H/FI7maAJ1PtZd6ZpVukqL3AX3rvpR/1DJntZCEw4r2e
AJIcKXYAgwZ1aJ6NRb1twsY65o7fHT/wV90iacwzkb4nzgOy6w9ZgSSIaFVZxxLPE/WdPSMjkIaS
kPgfh1Wh+WAU9ryRotglKFzwGZtnHluB1X3zF+AcAb6b/4DT4aKKFP71vBhQOcXAQa0CrHDwwu7B
yqouNrz6i5XL/M4G1vPLK6XC1PmCbMcv9lTldwCROiQjysZOtWr+V+OUvsLrLOv1EMS7Xv1Vtl5P
y1bq9ZN5dcmORZMhX8HK+AXJM24sPVtsKuamF+JRb22QcAtBWrqxb8kXvd8pI684uZ49gcxBIaff
7CO6ONLbBxlnJ7wfDS+utT1UOwoc9uFBbsZFMNy9wS8jLS0gNz2rRexPnz+EtS9H2/hMRFGg6kBj
fG4QLHvMlh9TxU5Jn6cX3+9gT7ySOB7DnshRB4KkYca6T2G6oNCOcfBUa58dt0wPfWPaZ0/3HM2j
HvFWqWhQqGLVo96czQ/w4WXnGajamLm23A1t198VKn1pSIBaORLHib94pAInBuwaLWi8UnrIWcc4
SzNpGtImxbBA1ZN/Xi0Z6pF9/B87eMN8CEQRXuKEg+X7xVLyzLA5Kkf9ynLzcYDj61OAEPalR2EL
FEzAqgmz6+dYO8EnmJfZpX3lB+D3r/xJZQiFt/ZC+sBLhG/0ie+k7GeZ/ECK3kOIxKwxwgJqnZPX
leHa0zxTIe0/R3JnBHwykJH0HJOYGnqiqUeKsEDcyHdczEjM6+SBBd9bC3TLxhA4eLQlMlbqKaxP
rT54VMIx99x0MkBpQZp1UH4akNRAlNAsJ0EKeCYrccq8Z0D14yBZvFPZDv3dbM/Iwkca188WP1Ge
+PK5wlFku2r43q/EQz2swD8yB3njg+XjxlvpxvkXi8v/+6/IcDjUJcBcL7Bxpn//K6YIwhmm5M4v
rx7SuEd61hmO/ZfG7zP8F4lGijaswyZF7lqGwl5ahVhtjcerzFA/SGWee2tkhXtbIHCcI3x8cZfR
vbV1Q/wsd8ttuFgo//FeQFKdWz10drYdxtAYjkJlrLw1xZRvkBP1rZWZdfSE198BPNLfObqn+cL1
l8NVt8jd4s4di9PkTvYXZYvwnrHs1M2N88UpluBey1oA3VZZrynXnT8LUS5bYRvtsZ+b/ES9fF5e
euVrb5WuvXRm+amwUQjon5+w4G+rmGf7eNmJF/geSip4zocnbPAzM1+KOsG7peuNZTEfKdzIejop
EwcX3wqqE5GtlyDdpMsVQhAIx0Qk/qCIOjDw+V/VSUnqOUhzVacpiaQpg8YDbN2pdlk+LLeZq4um
DUk53jYn4qjZWW4LYrMmTwCkQ3UdJE6iRMgqhx9rRKW3stgrK1tur+KXWSycq6Ouq7ytSLdNF4wD
zpBjd7ZylBpCqBVdapBfkJyqdEuECYDS+Y3yqrZoCTeD8GSUW2RZYDpiXbtAGmFhZU4CL3opLn1d
o4gNrJiIwRtxIR41yK8FIoK6wczOjbl0R58P/IW3KvJweJmBeGHjhXj70mspwd9sYwBb/m2NBTIS
lVs8vDJaF7833z+dnPGkzBez+1UMterdLWvCXccX41IG7X2DnPYjUVcWsxIUUKjHZZMCChqXV1pr
kzwvsgXRju641IFxcSruTfslFG+mIQHpZj4qnaEOCeqWNF0e50IZ3z27fhBNZ6URPGTLgLhxlzr3
0q7bZ6Dr07gcavPR5AoFFYSRXNrGzI9I3GmPgc+dSwGraWvNefeI8AIybXqePusZecEA5evOLkpa
PARImdujoJwTDSiJ9RMFgfetnJdv2VQlW4XMlBtkwiT3pIFY+nxb5nmOUiF6vdLrk0So5sxo0Zpb
1JTykAuwWyWrorDHcuOgyE9cz07/KZQCmXySP7ptyB/tGfnsWRj0O+K9aiDxs9hYMnlotQPBU7ze
2UmSbXpNEi8rWbVrQxj/jFwO6Std46j+iRSJZ4TIL1JWjoIyWrDOVZHnAqXGIqT+AWDX8m0L9Nwt
kifhENE9wMXEbePV3gm1DrYf+KRBQj2SVNdBnh7Z6ZGv05IG8UnNzuR1WmJ9GP5+2j4U/2K0oRrm
x7sduAkURdPnf9ygTvDhbk9DlXthMxh/FKhAMcB3geyfDqXzLDHKDe0R614STKG8DZ6JkdUNVGlP
WSqEQgqlXvSJRyNVpuTt9BM3kp5V71LXud7Pf71olrM/GZa8Agl1nyrdTOyBm7qUA1l+usERfOWk
QVXcN/nZHW3UGsLdUAyl9xgaU7rpXeHuU1S0eayVn5/81m4jkkpLeo96gJvgNiAWPK4YgEprZd/X
e7JQjRDZP9ghxIHItEKhKbu0xMHUxiwAyi9S8ryvUvK8k9TUyh/GoiZf/QVp9tVRNfLPBCn999zk
9bUx0umXagrrSCwSjgHqeeR292dl9fV9aQLyKvH+LnwT1Gcfd7mTbiZt1eRTX8SLvXh37WKOJ9Yj
G8vrk/S5R1nRLuHON6WSTZq2Yp/IkW+wtvDHCZDWR6uQ2zAdgJPRLJlJASOr4Rvku2CJG2d7Gw5j
veMGEEOeJcK71g2DOxQaC+8aL00jeFPK4yqQReheWkOhiALUVj5NMg719EYAX6GKHNOAsZElrjpN
XQvvRgGbPG/EvWn4P4eFyW/LJGqUk/RQ9Ktplm/JKO78MZgfCs7/5Tlg78uxugxeMdN1UTbMYgjb
OP4HH9g4J0Fntkr+ITt4+k1UK0S5FN+V3gV22ifhVchlYoP7pzPx8KRyc3qE27Y/FEgrjYmkZmo+
o/pL+0CEneG+wbuJAa7U+sjR8pBF530iakzq6XHKkj+Lsh1P9mQ0t/Ctulc/17IYWzHPQOZr19fV
V1UGId/xqSxQ1+cvPYe8WOGYbIEW2xglgugwwqoQ552iKc0N2V1AvL4lwyWsNoCp7hD28i5OKR7J
uU9NU1T36dQ1t0Ql+Am2JQrpbq/RgLzzV32BPNZ4gjV646LGw4Z6lS+Dz+2CehDaT0N8dykAVBiS
4PMQNB/5zmxiN8yzLp4tM03+xZKzPB0Vg8mIWrw6Jqh/U5/pV6fhTUOu48K/+X4jD1q7HxYkJf7R
A1GHYgBJdxyq8TaXS7FEsubyAqSfvFAP5Vz6o9/1tzhr9N4NKWuympN8iULnoURG4iUUKADZhCEH
FG+uLixXKFxVV/IRdlQYdVlW/WCVPBVj02N/LQEXnAr7F1tQBrM2vVsbPsELnPg1PFzAX7s4um1a
hRJukV8u9X2NCHjI1H6sEjvik11k/7Fr1FFF2S9U4dCG1tr4POvPgW5W3lQ3kWkBhYg3jSDzC7v7
8CAm/1gn3aGypfPk5Fxslsb1jl5pOE+DH5xRtaV5GFHz9iEfkhOWwOJrw+4YU8UZH6U4U4+aQHUL
KoVOw0n0SAAmXoeiDVvbTs399UiHwNPnsumT/XoIpHPjStKhj86Er7rEIg3faIB1moZj36TLaW3U
1CynqqwOVTXYB8dJmzZapVeacQSs/EQdUQ3EvUPVlM1YA5rtaIpYA3adkznIC1FYY174kzCz3ZKb
qHDxyiMVxHCerXHp9zN8vN0fuWPW23mQ/tGpfRy/miX9Xjm1E8N3uZzEUtVPVocET80XSSKOC89z
5L6m/LsjgF6pAAy5c6va/2S5wxdf8z0c3ndFKJN9bTAUlLQXruYoaaW1nCZkjT/WSG7+guot5HhC
tj8R5D9yecC1hIhSq6WoQ6n9WqSWZrs2D/n2n21jx3yfM6QfKayNzPaRM8SAqPP1I/cmVCCduQaK
Xzl/VEhKPeK938GZGiNQ+a5dygEJen/xXD4sU2TDEX7VqcvSPOPJ8141SPcDSfqeLvNRVvhKrEUS
uaGWG2TQwDGqm8UzY7ziWt6uLOA9TBTBs+tDawv3qsYdv9j5Zh/ExHPmwtp4bdjuUCxHxo3sq6Ml
2/Bz6xsmssgbRHQ12Si3OxRDwGF1gsyXGvFA0QwRkcA5WXeT6V6IQuFI8Tn1rgOJU/nTIclzdp+G
2c/crOpT5cPpPLoos0EhsEXbnx94puYV7/VWnuEhcn2NtX0YN6Iwx8mbbaBujfT7WFTF136ajK1l
c2wpqM968ZU5bUqvML+bKj2a1uj/eq9aMOw+rlb12mnaZFLO+wCoZEReJn4b6KY14c5F+TCk9JT8
1kdpTzMiKdFzIG9xCnCPBvJVzIh44eTx284ohtjhyKh+Mw4F+ti+DIADaDkqxzpqeEYBFvNr7sNM
cys4bojsmhk1LQpeb4ns7TLbOgHqhV6VywTVCcqpQw0WjE2N9hvz+Ih6uZ31lReonOd4/xkTFO52
Pcd7XLw2uzS+9Y12MWIhNnfC8Sa7YyjZBYS9++AuAnFOssct5PdGjQWP4Gqor1Y5SQHOBqZAW/ar
wEhMcZRWFgCXl2D10TXfbtrMPXKJQmo5CkwgGolarbpJ8QprBAzRU6IQWO3CzcqiHqmRBpHUmAND
TavE6veIumeojzAGezthzlYgQfqbLwSy0NWiLsWcJqhVe8fZhLqjiZecVIK6METaIaDuDKXdjkSK
oT5NgEM+5F3+Pen9H4W1sA1qc8mbEK/Q/DLw8tSV0/JM/Ezzbdf8LZ9h7blB8UEVUThU+iEK1GiS
YqIUDSXB/1D2ZcuR4ly3T0QE83Cb8zw6PdQNUS67AAmBAAkBT/8vlNWV1e4+/cW5aIItiSy3nWjY
ew2PsumjDeoaKz6Ya6MxnX1sptAesIFQ1eHjEo29v4ZAPcWr3GwUZnWwihsAaOjburLJfoDqL6+c
PYlINU86t5g7gxPuO5zCJhAWqd5wbgRzMPXjbYv88o1Dvt3qsurNpYa7JHYuFs1g8rfKdvcZVvZr
CFms++PDOOzL40waUCVAO7ZK7tzLyC6rQshI/IY/ONAGmxAWOCDeARKBnYB1bAYLfwdEfRGIqTdg
lxjKhB4Decu6OAghjIZtQopi4wzayfW8JShg6TYYlaOCEdwiWf5tWOG9UoWTzyTlRnR2+8uA5F45
taLCmFHbgcS4I9OrGVXx2FmN2Ie49Y//vUJY3pgf+3PTBRN7mDtGPlisnu/hVPn3FSJgBjCJRcu/
8dhtpwz7ry30zYt64mQA6k/u937seds2ACXPTn136umu+wDddb/UHl8SBcAzip/VsmVFfi8njNpB
yxDfzbk+ckGigi9Lo8nn+kAGFZNfvQRidecIr6rGL2g8g76TjbzVgczWj/YHFEL91anH9yPy4TEs
MhVEUJtLaReToaAZ9Jm6edCy4dW2crxTGTOQ4aj710hBmB1kkPRAoROjhxlAMu9ZB4lSveHB7sJc
xB4IGo8M+WMn9CXb/hj8ZTv1JXx8Mtap7J5hf3yo3bU74ZDwGHXioOuSLFNny6Dqxa29au6SXOyA
p452RtJD2sog7LVx6gOINv13qRPE8KFKLjHW0onFRXUEOr27KtvcYNXuX53GY6umr1H1GUM9zAaU
acetFlqJMajByAey0+O7nPTs1vLO3Ny/zI4PiwCH4Yyrh+iLGL/4oM/fpCrNzaP9MVZ/5v2lMbzy
/nmk7LMpQMI15MxyekEm2pp1UKSe88gjF32xWfZtYG6/1VGsrPAU01cd6GfSILbXjoCa5qPty+d0
BYT2//sFAv/7Hy8QPIHgTAeQEZxr/3FqoR1tGKQA+TeR2myDLHS6z90o2XdND+kWHD4gfwD1Okhf
o/HfunWH4N5b07h8qw+aIjpKP2kvOqB1DVuGGFJsOjQ6ae3NuLvcD7mUmp9VGSS7tg69VW952TTu
Ok/NSCRH3V9ezhTUaFcVkS8Zjj7zMksB4BmG6Oi5ygqQLXdeQHgjG93mj+kC0huoE8XVUkdD78oR
awdsk2o5ZsCyBL68iCP3HKbDXP9QzEbmwaR+Oten5biU6RmF7KlfJuqqR9QuCB0lxIfWOqwCP9yo
MdGjQ8vJ3UlFMwVJ/aHYcbebCeyWDj542oehEsiqW6mp5omE4UQaysKf6S6QF75FPHQhMJ8M0wT2
KKuyhwBPAh27Sxo07WxAcueS0B5K8OMd5CjBQgAJZm/obXtArQhrZIZSep5CTt5G2WS8NGOVULfj
0HfS0ZCZc9Sxo23o0+A0GO2bnjqaMhkWLTfY0qpVspWC+Ou0iM8i75q9hqwJu6BrQPFjFNIwpeuL
wSCxRYNmr6PHCA1500/9/gw9AuYl/cTBGz95zIt6srOtJt2L+ONLsw6D1k73SFXp4DFl6vlR98Xy
4zFZ6rvK3bdNWPuHcbHiIaE7BxXXDc6NAMMQT8HPoARYJsw75PvSDL9UjzzLFOJ/TFTl94qJUwQb
mp++eG8LaLZBo5vPSyAIPxphfSv8qHhLKFxkCuS7N9zGgdo2nGAPp5dgT6CotM+8plwXFj2HtIA1
BtDkvzqK8Oqn2AO2pjEewGHbMi1aO1k+UnNdkS/KqN3jW3AOk9EE5K+bPCH3FvLXzdglrOBoAJu+
9c083INYKkESqZFalNr1ZmyMLCA4Z2AC8gWcDbJzRjwPMtJdNkmlMGHw444i5SaNFnpzgNmnPpP+
mBvhsgKIbfeY/wL8NhbY77Hpfeprm4sAGWUO8nKyVhnNnzD+1Ypd+S4zH4KGFnL9kIFoNoHJnXlV
o4QQsGaiR5TSgntDXdM9xIKDgx/D4oRWgb02whKLbhh5W46T67YeLzp8XOrKXEK0P10/mqRP1dKB
1sjwbNWNXKK8M0fyDRJuqEaeOlRZT6FBfBypBoh6Bi5k+csQ0vIpRIenutsdB2ZdSnDySFDIrMgy
hNvLxAHfc0nyeoBzSFHscios6NHV+PK4rjttvDh4qQLvRzd4xSenDjSzAOObDEm/Mqq6e6cGsBS2
bGK447jAf7VlfS2NdBLBCvScN2F1LYmEg4mkdKE7nUwEx9iIFrpTNyXWKCONhORah4aZq62XeDjg
Kyo48jT5LSdOvh8qDtVED3hcaNObbJ4xFP+gdcy2UH1AxVDf6kZ9oWP3/Q72WBDmKlBqfIzRIaZb
fxm6HZQi49QOJp1bZ5BWIK9d2UXHuGLRsR3vKjuDHCLlPTxdECpaQl0WzEdYAQ3BlMYZppWw619t
GBZEXfDCWzveJh1vpgVSPBVzyfA8FLAOkp5NLvqSGDcZV/HJQNL5Iryi21p9/e3R70DoYA55EHum
26CL+D0sO4KNQqD6bpn3YC6phH8XHvNnkW+Xu0yZwcGyIJmIbwr78S8jOIizC8XdVwfHs0uC/Kcz
Jjh0RLzkj2jsw04DJedxZGkZ80c09vW+Tz8ZkrjbvJTkJIGZu79vVY6kf4dM6H27roHHRdNuYwjd
4yVlh15YxrMXNtO6Htqn2GjaiwkblTwvjWe38Lpd5eTWRI2jCFfBklQpn+venKTNLG040MUcQBD9
0XaZ5ydLyD8OB61qy2Udk18/AUkctoSoF5k0kC7YdYN9kQyC6/jLZPkcqrPgnoEMddEXlMsOHS+9
uYihaKtBFXWDenCaCSTvR6zGvTHvvXLZ2qikxQlEBAffwNnMpsWJO20BKKyhjiRd65ZH82Noanns
pDtyZnXjUDMwoiWU9j13lZWmPUeOvIH2pJ9/NgCXWWX8GbAwQ4VAiJuXQ1xBWXLYdRxiGuDMdXKK
TaIxuwNN8gycqaG9mUkAgdwk/KPd7RyyL4fynSUQQMbiMzVzJ3rSmZYyjKcRpPwvOiJx8AoBtPie
l7GRBJ22EurJurNNYLmEsnO+1GHm+DC9ygJ7pj/N7+t+E9gGfGZCmDW1FsxJbDtCqTCuvZ3porJS
B5Y/UbFI3/HunVuLJjfXwQLGbeYszKys9v1Y4cJpetnURvYR5BARxhQsr/GQGEuZ9v0KCJn2kg+h
nOghhCLbAhTIt1wZ+Iu0KcBrNmv/Rw7c/ZfNZGAGATwMXSwYjvXlNOYA15lYEc+/ZRmd+G0lT5Zj
NBcq4LjFGwq/NdQ7LrqNB5Bzo1UulzrUHYMTfH2qM6xVX0ajNKoPBWqwEruIUehUPG5QWmdnx0zs
ObJRqAgHjmi2+hIzD5LEnvl9MIxmWyRBxyfQ4mi2MPL7NUSHbiHwnL59PPzHM/pzur5+++/NN8yY
vm6+A6xDYP8ABw1c9D9+X01tNqlijnqz24ItWGJBF3jcT1jjRd/xNMeynpniUmcBWeu2bNxUqMpD
B+oADYTLoSysGyXNwj2DGfWOtgGOQGWCw6gPzdq/37V2bt/but93///jlF0vhJcMS12n9AAInqQu
Emv6WKxDaHTTrT1WMXVI3Q5iCL9D3fsY/HhWlDDH+jL4ESZNjX8oN+Kp2VkQsSvL8hhC9I6NxX19
Qb4e5gyR4yyRgE2v+RAVRz+AsZptVu817Q1oBxbiDJ6GveIUh8g0dCnOBZBZJV3rf1AoyuKv/eFT
CdXwvCMbbmFK9nnDJ2GXF69JjynfSDvoUoxh0QVPRhkU5wKKkSgiOwcncthrBlsNuP5JUA10CBOF
ia/ifg8x0/7ZKT5hU1i8QpSx2DoubOH0Z4FpkM3K0Gw2urd3YTMEUXkARs0Oxwn8BPrDTJbBCmn8
Ce6hGz2VYVucZVRUl6b1DlCV9eaeR7I1OMfWrO4CDyUNHp8yMmJkaZW94+V4y8LSuTomcdY+5FIX
jUfqb2Hwboggff/yYCytl//+/tv+1+8/UlQQsQXyyYNlJVwKv8wXg4NZ04h89ux32Is8u1boQq2V
+BCPzWeylfHW8B04c7XVOU0Sd6kj3Y7KGhwiHjHYNMi8Awa2Uspl6x4EVYgcuiWUxmyod4IA3Kyd
1usuVeXzU+nLKUzB+otuKsquXbRGAfLvOEJ3uHZ09WsJ2OfYFICcs2vS4aYjfeliC8rcMbIqLSC/
c+jXw1lsaIJlKeNh3hHA+LDJhBKUKfKdBzDCS5cBlRCy/gYkXbKuCASX07b1xIiGgewGhJZm+iW+
v/L6Vc5EuXTdeptIyOB4WJaWJBqao4ui1/3CqQsHgNzL/+hIxyH6iWB8Qg8uuP9uOTGM0yIOflwL
zbWtGdEKgp5/3cGFCj06RqE3DKeQc/vR8QiA73Gg0ZkHYfqnL3kAHT7asn4yAMS00y0llqM/UgbC
TipU2WIXLPYi3YABYjwnBFY/mPuPOpLimLtleGN2zM5mkB5RdjKebZl2W9N0s2ntSeMZJCU4YSHV
2iggJy8g4BQXzNXk3OAPklLTuxoElypVJaQLSLXVbYxHyxIy2UtYKcJeJjbk1oBdzjbKbbglPmJ9
9xgTjqN1iGPfIUWS2W6tbnU/xKVIXmzSmN80jEIDJ/Sdm8pq0pURkOYQpAqhNQ8Tot/jPAiITxqD
DNgeWO7RyqCl69fYQTljqC+mSLxj4fLziDbd9LWXBRMBEvK+bmM4kPxtGKmgNXtnx5lD7G5pU6dH
fSm6mh7C/qQDZAORdkZm+bmU9jAKujEXynYYG2Rj8cm1kLYdwwhfpm0oyB4zDrl0TTDJS5WfdMR9
OioEZeNsRC76AvvJajGAX4XtxV9tLodunOQhDBzbdF/U/UcTt86N+jzUEby+nBus0P6IUHO7Rw2z
7Rul8R99LUhRM6ReGfwhYIPgpcSEyxTuhOqG+51uAw8TlktqtPMbSeLBqBTmlFaMclsgIeB0v7dG
Qx9G4OwSoOa9Dqu+X3cMJj52GIOPZ/TxQcKzZm6g1HmBlhsksotU3AqvglyyQt0CvoefBOfJH15h
4evcwYaKZAT+aRkOHU0NlWKawO20zyWE6Y3w3U+bnzH4568wZYogHGOxWwmW2CwOQUb67wn1H8zd
0AGiCodHTKqYTNH9BV5F4VVQqKoJbqmAprVeaxWHlWYOFaqNTl9DBqqactPMN3rp1b0sa371mhZs
VnTv41nda3vdWtolP//b848HUhsIY6+u7X5bVB1wLQJmM18YAb4EHByH4daGstJYew5JpHaunTVT
nJfVDS4GsFWKfHVzcWiXwDoahn10oYH2Au2T0XemHCuyCJEpNOdh4vSYJBH6SQCYdyWq/SCs8sXz
ymnVV/lSeiKaJyL1V+D+wPyqtf2bHLyLPgj2AnLlIQDPVwJ1nVWTmNUyEQSS961zgUmUWCVe6q6c
Dh5uTVm8eQZg47BVtvauU9jbNLK9eVT67TPU8p51lvv3UNYUv4YGbWzdh4ZR91IqbszAmAz2bgha
8szKwZ0ipdyKKMWeTvZJuLdRgt07QoXvNhsuPl7Kd9OpPoO0898czuQkgpbGC1hroET6fnvrApAw
WGTLa06KHn6OSFKYhmjnYZW6x6Iw2gVwoekhrrm5hK+l2PnKDVa20UWjVxnbOEbZrQOlzG0INe5V
74MMGGVltpQdDw6ceMbcD/vhBF3kBCVAJS8FKWFjmYXiqaltnOXtQj1j4nImknXWaxYY0MHgyvgW
DMMr/k/qH9gA7GHpEHx6EFZxZQlbDRRtVpXC/04LEadjX/bVueDVewf9jjcrcc0ZBNCh99CACGnl
sGMe21kngqW2kOmSwHxLE2+V5mH6pOSxw8u9HiDUvuKgSoMpBc0uFLXoD7eSk7Si8rOvwlFVUvJb
FuewMPEMZyuqItmHicfmuVklLzCAelawIP40KFlI6bkLvyT2qseZZlrCd+rCythZONJstwGw25gQ
E7gU1Cm/Ngy2pnnqsHevGhYWr8UW5sD5NKA83KLwH9wvOvRRjcMexEtnusOC2gxMU8YxJiO41YPu
t9H4uCOGYkuzPz5GDw4zAY0Js8zXthFBhUKZ9SE2M3sjR/OcBKjFJwAe4Z5ruMWnk76pIR1+wKgE
Bqt1YZ7taihWBnQsV66R2CcjDfHqwabvvUnqqX6mCMOf0jbLG2cuXUh89baeA2a2YRUBAOtph3R0
bWJZJGyD2fCa6d3HeHHGXYpur2GsAeTnr6ZHO6qSVx2p2Aa1BRJr98/4f7bpD9H/Qtfmr8wBTMDP
Qm8GslDyJNuqOQgWnmyIEz/pJt8TmwbF5KM5NoVRDX8KIO6XupN4IQOcDMUAHUZ2j3ycv3QDkzRT
qMnPQa87OPkgjr4wxFWk2TbJKdJYVpuvKpijzNsxqwXqNJm0dtQcK5inXW3YDT+GwTH2Y2DRi0OD
fsWRpmNw7xaQWwvrHXQmf110yGiPv5/nwaDC951TbJXJiWQbUHORr9RNhvK+QcZX/GobfLzogAFU
c92LXQbf/vd6gjzD3w+oIQgjkOu1UVrFy2lZ5hcATuXA66EkhX1D/RPFmAXmWlheDuHSR97tXI0L
+RBFS9A2f0Vj3yMa+/RIMS7rEIT50vcY+fszm/Ezf0e/n8uoUS9VDR2kuI1RTomlQnkl2plNC8xk
6PcH3aIvPUBRS4PAKOJLR+PnOAXoRHEYMnMW1VA+ox6A7GOZDi94efDqeKUjfXGbDPYrcQ6bTXh9
UCAQQzlto7BfpoUFj40gBAdQRsegz+JN5pBzVpDoqJv0HayfoCyXDAZWjL86kN2qFwVL+gOJYFbA
BvuUjLvWnlUcTt1GBdgJXFxTi5hb7B/opGf2e40871NmhZ+DsNNbbbVq0cNbZQO3Gu/guk4KxDBs
p3mpojmyUWAWCe8ScMavlBdLGHCWL36hyM6TyA3qsANeEbOWB5ueruAv/QDrbsPa+CWXByMv2Aw5
KRtsk9LHa6688pDU8FtpABltDGONrYSYtwwk2GU/DN89u1STnrZijsx0eJPcvjgotv6A8RIUaEsw
AgAN8le5g0r6v4xAdrOcCbgxLUHkgYwPFyhq2IztcQbmc8ZN9oy17AM8gfjTtt+kkM0pB7PYhatI
neDoxD1kb3LvpPLSgn9pFsyBufdeTQ7rwc5jPywDwm56BH56E96QZTAPfJSvGu7C4ZNRbMFHyC9S
6nKa1zgr2xwgF2BOYV+ktneIXJzKZJf13a4zoXqLFEE2EUYDPmhDPCh3KPtnYrkHpJnpew1e8KQF
FPYl5LBmxKaUPvVtBpMV/M+c8iyC/jSg43svZVBkFYCy9FmbbuPOK1dQ8w/3SDfmC1JDEgB/MYgy
OCgo9wmD6yn24MPeqXowgewSXqCm0b/SDmsA7yLkzON634FtA0d7tLtxM8yctMOwceLqYHz4GGbS
Chas4wxm9AU+TXi/hlEKijeNfmJppy8ufoUQUajfEsgdQIs3THeCVPUht+Dnk4Bm+W5BeSQx/R+Z
aZbTQdAIyKjI3sCyIsMPa1cvtGQH5lP/B8vzz8JQ9VNQVfx/bX29L8wCTFURbJRtC+k003NBd/s7
EkTAVCrIYYF6M73RwdR9hnEDJl7IZUCwNQJjIKfVG8sIn/iGkMdWVc65sy1Ia6CdDnTe9nCJBesI
xjMdXeuDiA6zxvsz1L1+KbZVxs/REOa72MrUIq07fslrWk87ZDveHDacM43LjcI13Mqrn43Pvzt9
Hr4YoB9OGbxy1yj+/BSiMbeG2aB4IznMGYLi0kAx6FqP7SnA+LPEdfpv7a4icXlUJlLv+kRf0sFc
qKFMpvq8r/MCKHB1+8zm3trPA1csvRJen5XnkCUUq7CzBHEctcqwqH8l0wNlzYCWbuH9VCTYIJmd
2ukYXqdql3SeRFWiG81N/tahh0AKG4/ogSKC8wcLu5tw/ZNGEmrsIVju+W5sgsdXc055kENiIlQz
UGjNfRiIah6Y42HINGHGAjHiD5GBVWkn3s8grC4kDo1XCAp4U0pq6zSArI7530Iu7vfjWQzMmH4c
v7n7476XuD/rrL0MTp8cpRurVZB1xbEBrQBi1X7xClE7sQgDny2Nuile4XP/JmNXnbJqyK4RKJ26
uY+KcAXxBEj8jA9BIDmA0WId79zUFC9ZuXKdmL1GJfe3qBLXUNpD2Bn9FWwzuOJAEKio40NAvOop
USLfKsuBm9LYDiuTI0B11ZMj+lkRDRYk+PjCFQJbcOzkdwCP/3l5tJmBUHMY/jgTPeTRoUMgRdUc
DD04Rqmmh28ky89RVURzbDdMLJRZu8wIq3ZJ1Zdrim0hfFpjJB7xgq4cIiU0Qpi1MJMWXAoysHnP
SHfJ8yie8rBoblSUMaTELflqpg0UEEnvfLfjsQbMy8+aN4uexnEKizEo9QKLOnF62IHRJINRVoki
TByIHzLJrk47FORnCzDFWlfMugZ1gVjSszlW08ow20AHnJ51Hyo69z5nJMX/7tM1uX8+F9E6nbUK
DnXJqCUUufBwicsoXWkEJrixzqbkKaiII39XJIGxcFXOAXXFN1JeIxMC0zRJfoKotk7jMntDLsTC
RNHRQx7lzgZ2X3AaJnZwDWtUsTNIs3wSHwqfkFCorcqcDHZhXEJrgJgpNgObDkKlh6TCfrOy8/6t
rJJtFuVi35jUWQbI5E2Q+Ex+AnLKCtf5aXDxVqK4/BJIymGoJoejE/B+NTg2XzuxdBfUyNMtvLdh
1p021taprWxvwmxxDtAXfXFU/gwdAPk5CuVJ6qbfewrdDu736QnECMw0VZGukrp1zkFKUxyLbe89
UN+wZQbdIC8ctc80TcHvuNqO9Uk18hV0BxBBv+5cC6aewiuHidl7/qlV4q3mUffahn2/gPEKco0j
EEtYLpzGjeipz1W1A68pm5rCzV5lSQBXw9djpcNoqPeySdSljoU4q5Je7XFUVDr5iokeojRjiOQd
Mp9G+qPwlDygnoBfBQcZ6QGSGrIeTj0sQy7/N9gKKn0zA5JTR90UFEG2qvN0iVqBs81pB8JFEkRL
F7Ljx8bMjVljSflE/c6fmHWrvomEnwm+HcmEG3MKa9Z0UhAOl742eReDBdJ5krnw4zncNwYG/YGJ
+jkWrvMCHe1hJVmRznUYRa2cGgbetHsv/rdUkfiH/96n+/9Y++DLjASxDQQ/LKv+wfC21ACKtF8Z
TyoqLGCbHGfaV0N7NBWjowBuvAA5uHyKS2xLXJsFHxy4wETgJX6M7cHiXff0gG0Bhme8eOIVBLJ5
6fiP4cyEIpX+6Bz8xs197PjR3sgmgekjDJ80qbsYJCD1eb4VyPh+1sKCaGdJv4mmhW2bIMXJpTUs
63HuWCWlRU4JONJT3yiTbwyM7ASbcv1QqwKKLChwGgNwE/Y4E3CPZU9BQib2WJ1PIXj1ROG1p5kJ
uu931NPha9/4HFAuwf+QlQFk7utBCYwTB0oUpu/gPyDQ/777QPomdgEnDJ4clHZnVPaUv+RePAHE
jC4BFGu2oanARNa3tUQ5UoyXe08BR4CpblR5g0okhLlhEO8BSeoPe41z0XAYffcFE/MlhK1hD2UD
4bsrkKWgDSTbFhvwNrwGlo1NZ9jKrWVUwU5Qv503kH24QaoEGuHjL5zxHSQ1vA/9EDMyPBQQuTAd
nPn1QzBsxmuZhs4NDpnY6udH2+bph1RqHtoN3pIqKad+DzAM2H3fA+EPr5ElGvgamd7F7ClI4DTz
94K4xgr8Q3NNTZruPcAFFpCnNTZR6j6nMRJqOUA2O6ToIhhGIQljsEE9FeDEYa1U/WcMeLNw8QUB
Hg94j5bcFI28OVwGfz2ERHh2fwjH1ur3Q71GCtSQ6qpzO7s/RMZ/aTw23f+l2DbUkxn7KJEAALRs
3YjNCwA7s+dBJN/BCbN2yqFkM3ASYbOLLGMTYy/bQIx95Y45yMoxy4lX9dE9Bwl5qcl43rzx3Jsp
E/hNw7D8V97+bEacu5CiW9TIp6xCjwRjc+WQ8pS49JUFLIY8GpjpTWO/QMYwPugmfdFhxPIFEu9k
96XdbWx7Khmc2Ir+QqXTb9NR+xAVEFDnx7vHRbfRpOUrWuwwQ4Utzm3mtaAj4DiPvZ01VmsDH3ha
Oyz8nd369k339hLWlXV0TequWduMOi90iODznvhXswvSc52qaz6SwEq3iVYWg+mkMdjO3JDQAyp5
XawU8u8z/dZaYV+sIljO3kPdy3y+jq1+6XHx0xuPZh2A+gukcXw0IYQT674C/vMSlx9OHxi7JuqD
vd7gwtk8C8xqf9/z2qEv4JDa2nBjtiGJj4JvNlcmgXpakwJdjS0ZTpnJDGz1dMdJyq7eQP5sH3Dq
6wqPXcfxnmTRm2vv8h4IfwZxYTgnp3NX/0QZ42ts/eE76LTmyh88/AFYOkyYEOFe0LS8GSKZ63Nm
X0i+ZsgPw4zHlleYWPMlDx2y0IXCmDJnwuBwuaP4lcEc9MRNq38G+uzpDoIB1suZDY5hLrA3DqCq
LI192MKYOCaieoVvxykZc50t4RufFd6boh0BUDzKjlWcxevIaJpllkTuJS9yexICq/Ih7IVLm59F
bHpvRXlBMhi6/79vDONry59dBdALZPLnmKISwZsJcp8uOQD7MtaIYKGpiwpFg5KRnVnJQve2oElW
Zf8eBjAPxVk9xp9zCiqBOORZQHfSKzNorzXBm4Q0eZML6weDM8YksuhwzrFJAhDQD2HPoKIbE+2T
HlGzDAfWLL8JnldLGRbZ2spldZFj8k2PCKA7wL2233PMaTMx6o3U40WZINPAbNeahVba41zvEzTC
iWuay4DcWJcdHDuvTnrxKRHhAX7SX+Ox7xEJJ/kj+v1cHOOL+N+rf2QG/1z/R7gNKj8WCnX/1Olx
POhmJ2bXPw0RpI8tJdcZAyYpiqCJ35bE32pihL5LZIwDkAuO04w0sQEsWRsvJEzqAXZX4OEjN7Gt
3C5E9dx8ogGN5j6mqmXvws3ChwECHIcBLdYgYzIqFYkS2jkVCGsZBHe2PmbW58CNnouQ2kcdQb97
4hTkiWbI2lh+EW8wb9ezpAi8NzCuPwIA5c48aowDHVqYxoNhdugjePQy2p1T0TYg/8kPD0q1bzUy
a8AutP0LcWQ2zer8RPtEHUoCFnoWhuWhjoJ4RSzVrGucThnOkPNeVu21s81hl2fymzXY7bWvCntK
4LGz8CNUFTjWuo/Ib+DXC7QRtYixqmLx3tfQgWMu4/h9JM5MWVH93cLbXtg8eHF7N16CDlws/YrL
c+rzfQ4o71sO83hdVzIF1KV6VaangFRnZaRk3XWZv40LcFH0BcsnEIplBbm1kSc08qran8rGeosK
TVZFr2kZQ2jTMettGPTiiJIYllKZwVve66pFTWP3WGN2mqq4ChehAqJgAtb26ONKg0sYm0cHMLjv
FgAzk5KXxSQOOMeBp1+UZviSwuj1PQyhGl+pupmTQZKlX5twnTc99RL5PrxB3bT9kYAOXyeVSifS
eWoLN/rptcYZh+KVQHV+1gdgLPTUngphiYliabikroi2Zdd0Kz80NvFQFnOrB4s9b9qJCXT1y1DI
btECF7coY4kTeCGONgd+rwHo8F1SdQpRbP1EyQk5G1iswkc4XEAuSGxywGI02w8D/qIFFv3QgraQ
77okJWd9qSrT2hoUEL6xiRqwIspY6M25V1rwre7BP1D8tQv5qfIL/gRU7pNVR/kRIkrmrTSs5zKx
goNNeLPvvfoEIgAg/YwQHOE+iSmLnZkllwi87nUSsMwFEbt0dwYS0NF8SH32pnxkjbk064UOjd4/
wnDYuPh2qw7SF90kMYrizTXgv1ybMt3akdwDphkC/wyFK82gSSPcVdBsojxNlqxXv9p1J0USE+ma
cYiOoYT1zQjKYtbG/Q2VkeJY5eSG3Ulz6DuCN2lQ1kappn02Q8zUwIuzJZIkH1h31ZmFrbPvumDl
5W4KixsfksC4O+tOs4/Vue2CYMMH+o4aI0YoKCSsowyaWfc4gyLupAdrchJ3RTvnyCw/Yxsj54De
Y1kbQ5gfRlMzsuS6gD7zIot4P1WiMSB25DvF9n4buBLHJOy4wqkaW2mCBSqE03qqDlylESxS+lPV
E+8YMrHE6XPuRs5HqSzs8Ih4V67XngbB+NQuw3pRZ29DDaAvwUmnl6T5qdwrLBTUraFptKviAdzh
KgetgkqQSAimdEj4xStTwfqK43U+/R9tZ9bcNpJs4V+ECOzLK8FdpDbLlu0XhNvuxr7v+PX3Q0Et
qDnTMz0P9wWByswqUBQJojLznJNKbfGYzWeWrjym3PTvhEk4u7xOD32v+a4Y0tyU3ktK9VtMSTiv
LeMFDY/u1Ndm5YqhFaLeNNrxj0jKzBe4hftnFD/RFGBU5CA2Q79rd4M8SJdpPtBN9naWxFp36ALz
x2paw9ZYB0QxpQ2u/j7TMus7unj/KL3CPg9lHZ3s1nOAhCIQHOqKf+3DsD4ElRbfU0oc91qhlQ+T
XVk7J4Xao+/9R4df5mOeItwKH3FzDvj6H9swty8aTKl7dZSnh6FsEIig+eO5nWKop/VefimSp6oy
6Dqwp/QJXusIwYmqOkW+0zyMYRuS90qqb6qXXeWSb3qc0FugZPX3qGo1FKO09BHxG/1II5V87Io2
dstcBW5HFvWkmKzWG9L8k9GXrm1pyg+TjYUqV+bvdpF+UniGcGuygo+9Ju0gFyn+0AGVBdwLv/kd
r7AP4vzRyML2WI3Nvc1X6RCrdn8YDHplZMsmt2AG6qts1L+pZhr9kZlXujQhWODL/GhSe/5mBVrh
lp1SP0P30u7LpMkv9lDdORE1Qc+X6kcQRq2b1VQCynxwg7xKfpcDtllOxjOJaevZHnhhfjdNmnFV
6SPZBk6vfNX78UoOxKZQ6Sjcsve1bJY/wsCYdr0tI8ul99ZzVve/g63gRknVnh1xbT6ldRvdaaEP
y1zajfepM29fDOO3SCl8YBnNeFSCpj2YqGB+hqDrqaVL96dDm9wGMevxeUz1ng7zSt5XWde+kp6g
QEJEOD8422WePql9ndMHUB9ly09O1uSYJ2WK8gv/y/gwyo354Oilsw37ma1oiJzjqIbjJStoxx9C
x3sxdL1+tNCci0Gm9lq/0UrKvf7QJNcQGsUDFeRmJ5q7fN7LrdmH5Um0frUQm9MpYjdwGtH6Vbf2
poXT9EWWu+xZRmJNKxrjzqi6BN3xrj+1reLvJlvJvgHE+J2qy/BYOkA7ci34Fc73XCN2NkUnoYmu
kodFh888oVA1HoYuzp59tXfIV7b1TxOxcViKld8lShalHFqfSxnxUEWJv9ljVWzzTHMe0/kAwL7f
qBEfVM+UVARalFrZTpVV7AKvch5FoOOY+sGOdGez2iD2At9icGOZVxFhiTGYj/ay9rJYYqLqQVdD
10+vo+QHOzsvsqvkkwAEM8jzc6clFydyvlux5lxDjf11UH+aNGSf1UmFsNYB5V55Z8uxlWsBQMWd
4Nem9QRSfCep1VPWJeMDynjjQ3jMxjTbszkOjwU7ha1utuordKc/tGoY/qA+N9GpzIMKu+1KStJN
3Tj5rif3ze0y8aezlHCj1iXjaeA+cpRHKdompal8NiPfOnqxlEG1mfF9VZKv9Mwk28mueeCSi/Ey
eXSPpJph7SNTG+ADivO9LY/WJS/btoNJqf1k5FZ6FLb1oNT2nyG1rZJXs2j/4mkERsK6frXrvt5k
lh5+6SB133apoT3GTsAWlV4I+rkPaC0DEQCQQH8PdJ69WvabKWyufaWxBSRD9SmlzrQBlD2chE1J
NXPTTSixg+B6jLTQ+p1aFCoIbuP59rOv8ZQcqvIPWZLGM52n01mXQJpsPLiTw3FOTZRSz4Ng/FWq
w+RbLwc0rNMONDcu2yTAgzNd6R10f5rpxojs7Ux66I0gpCDpp+FFLobsFE4Z34dClralNamU9hzv
ebT6Z9/0r2CjfTSnIokES9wePKXKn8inAUlGCwUcWwNs3OSpCUht9dnMx+g6kNcgFdJUn+Mit++d
WH/h82O+TEj7zXDwPxHi1swWs0LBSnZx27KjACwA4sIRlbV33xQ/xcAMAnmXW328taxqeoyhxtpo
SjOATNCmx8UG28dBTWx6L+YQ4WC3AEeKBAcMlqKPYlc2Mh6AZ47AwbHKS9smb2eJVsQ7aCMNaL4Q
7aEOS8xyyp2Iz1Uio9jHL+G1MqCclGSg3anieFdx4GPgnFqQVhrcIlejMvkBSKOnpkTbSc65LfIE
az0p0wA5Cu/MyagM60nYGjs/q3E9HfMIHbJSB9nVJiZV+AHuQzmDU6Uc76k6aY/yOBqu5gX+U8Cr
PozWmBwltpal6k+g0cY5hfBAB+u2M2Sdn2k6N51CBYsT6d86QH3XoPs1ajmF1nYs9o5N4rYIYwsR
3ppnsflMiaHPWYxiLA6NdU+Vd9wjG9PsSJtSoihAQvZS8s2Lg/g7YgIzI4rUfOF+r7hN5Pmf6EUJ
d3pUeQ+mzIcijH+wuaIA31Y078/6hWIoDr2j0lVrOGQHwLXhUgfLPGf9VuoT9VGrn0O9Btgom1Cv
eLzBUCLAnCw7VXLyTLUHv6FIoVtM5AP02Ei24SRpT+JQBkACedpq94ovv9mqpm0p2KjlaUgqfYnr
FeWegp55QXzY2RdwD29bS9HPTUimxYHD+kUJzPq5r/sN2oj5i251OyeWpaf5Qd1ra+VVo2P1QoLA
W4YGwopuNPbRPlWLqIIHFgWMAvr/AxRMCbXY/KftRTnKAX1/5rsWsmPWhycDJg13dJLpYDiefRdX
0pcgyuPnHoSk3lb1iz+OFSrnNqAndH4LX6peHK033A6Oau6wDFFh8Q5KR2rGa7x7I6epCuiWd59F
5i9lmqJXP42qUygHVIQcP341Qcvs9L4Oj8ILIgLqxkAv6F7Bi8wEXMWx9Em2dfmZ3w/aWDAPVgdu
McgRq2SjeWdJKFkVnaEdDa1OtrCImCCm4hrCJrrHwIGbn1NSCehX2PKWvD7eUVYORc7PuxRbBimW
APpG2kR3Yq7qdP6hUIp2t8xtaTrj15483xzME169zyc644U37sj96eNULkPatPjBGgcZkTWCsz6h
vjnokHfO15X9ONtVLYmxZe4weFuLgvZBBGtdo26rwPYWb2LWLfwWaXlc5oY9hbeOkpD4E+IpkFwq
rPEBMZ6jYTndQwf1/T4Np+Jix3d0n4QvUu12ity/SCgwvaTV8AUUlXPN9Ww4lh3gTUkb+oe2gYIu
7BzgRVJoLrZG+VFO8Kktpg6ygnudYrMnF/DcRuyYaTQPznZv9w9ijawKEzhPsvCAYrKbWlnPI15o
bWmfTu58H+A3qLefGcmpH0URIAeRa8ZD6hnRMRzsc9NM6WNrxJ9bOfZfwSOrZyQsYGN2Bv+1iptm
T6593AsvzQO1S43QQVgZb65Xn9I67x59RJi/tD/qMvWPapDL26I3KhhDzGpbg1s91BFFTjQtoEFy
CtRBdpFh/XmazKe6kiJn9yHgw6meKsU+Hkkf+MazBwjzi8mfR0GWNt7B8b9ofNqevCQ/i5Fk9PpD
5I/PYoQaMQyYWf9TjCr+aODbYUm5tQy+TBXcQfZAjU6sGjWTtvfoTNlGpqQ9jJ78dtClkyX1/sNq
5oEfLW3P/yyCVnuit8ouGKkU3zhyP0Kw0AMtsAaLEPIR7HXgMevfL+d1s1ZypSifwcPvw74Zv9mT
6W2nhqbmUcnkq6yS7qJ3emvD9QL+vQrccAzye3FAV+ntLNEMm693xm+4BQuI8CrvZ0meOruhA1By
4xDBwtu3kv/BC9gH+RWzr8lKkHtdVq1re5PUE417LaBiEiyz+Cd0YW+HiEeFczIfxNnqWONWx03c
PwhZl59oiI83Yv11nhiuMeuV/kHIzVLr3L99lX97tfUVrCE3y9dC1vXGfXOldZn1xdwss4b8b+/H
3y7zn68kpolXqXRjuW+D8Hn9E4R9Hf7tJf42ZHXcvBH/+1Lrn3Gz1PqG/U9Xu3kF/9Pc//y+/O1S
//mVQu9Q8XSo5S4EITzahUKNdz78h/EHF6UoZqGAnJ3F1GXc6nH+cbxM+DBNxN6OhVEstaxy678d
r1ddX7VM3XnarZ6PK93Ovx3/t+uzmWHr3esRT+frFZdVbt+Hj9bb69yO/9t1lyt+/EvEjAYMhFH2
3X79a9dXdWNbh7cv9G+nCMeHl7ouITzJ/C+/sQnHP7D9g5D/fSl66tvtiMLPRo/G+r4dAmtX0RHv
imHQzZQBelbTuYOXHi3DlUvb20p2nauHpEbUr64cnihntwgcRp+eOJpXLoDU0ejO0WzaCrff7XSE
7q/0/IKgE6ZucpK70uEpsFAL9aCOmrXVKSq54P5cygy0Xs5ybYuYm9B1E5JuYPGg9BSnxjDFkrsK
vanW28TVtErBeZ4WwXJcJz+8sJZOOpTPbpam8YGaFPkoOc2f6co86mXW3EO2lD1LZF8uhtM8Cp+I
Kvnm7h2zGrbAwrNnEabGSIkFJFvOIkT1ZB6RMh5NWVUEJEVOD5ceKZt1oX94ddXuHi1D9Uii/psr
OyPMS6r3m59pZOAyu79OdGKNGxPuj6sYIzYZuEPivLlXh/4eYuoSIflASN6/TRNzxUHEOe+rGGUc
7HMd8K5SgGjRqogqgDgVB7KEkJSu4w9BsW1f6b4cDx/m0Hn6Z/gHK+SKie0OmtxD0weFOypv5n2n
hNa9OEvQrui6rL3e2HkgCrc8n/IZupkwNMGli33YGv5cQ0SIQ8H2FhYoszusNnEWJFZ3BAb5+41d
LFLU9l1VTOZZOIXJSvp9Ko/9qaTfnp5J6oQIORm8RZabmZWz2IVT2MXZeqC9zrwTw0kQ4IlTm2KK
V0Vvc8W0Wg+9bahVDZpn6bCnBaBzw2hSnQ38evXjplRIkiBqJPGppYWatJ057CMnbx57X24eK6Ww
zlZnvwjTaod+68VIG5u9BqHikNKOvDd1xI7HeaawLdcQK61GcR3b8sflOsIhF9PXNK/qg4DpijN4
oJ7e8Lo30F1I+Jxis/iWc4HZFehdaGHpdmi2DrycATXcs9xoWgKveZnWZ6mUTM49Sa7+ct4oWiW7
Itxrqm64axTV3Ph1l27rSHvDTsdS69hkN0BHrwetqCHrJJsvTB9CbpHXwu9HNqDrD6Ga5PViugBi
Q1+wCVG1QDiNnLWuAZSuE9u8C+amCBQi5e9pDjvQLKSwRgSmokAa3Keuerpp+olTms/3wmjNaqHg
Xw0SINv8vTcITqO7zPSpHM0ZQL4pzyFVVIgrocUTBwjZU3Tlmm4hzSsEn/Qc11ANW+Joteh3sJ7U
UMcV9dPMULAPmyraBlC9By6dghntIGm07T2neir6sXoSNmW2tYC6kcMhR7sXY+G+WWeQo4e69fxT
Z9b9pZON7uL0VIg3YhzBQn9nq/d5mw/ZdnGQfKIfYLDa3wLEbSjcqx38y36xXVdos+htrRtbMK/n
qfc3ZlMOpYOkDk/tu0roh9+VNxXRyptccgjKh1+Y5WeHEuDdEiPGH2YuPzK9h2q6T9OTC8IPflyJ
immahK89uLBDNovNiUPyfjYKUbl1LNxdHy8zbuxiyA66O9D5/7XuW3vakPgENeUAYk71ULquh8yr
34a632xa2kQuwinsy9wONI7rT9W0W6eRVfe2XVEq7sJ2qwM4BAbVQwaoa2FIE7BS7iSr/qaNbeqf
m8zqL1mUsTEN6/IUTUl5irXElp97g9yBPNiZK2KqOTAWiITRoTO6pepGHvJemOxAzV0eRnvoQWpF
Tl1HNeErHqzpyM+c8gCYVX0QZyk6oOoUttfVriLddklVA+4iQh2ZptqNMhTGweJlA/HDuB5I6/GX
0PW9DSVnrgzM7lB3oKp8v5qw1fMlh1yiJMPV1hcQVFl96Wp9udoHe5aUdMegi9dP6mlKwhKOD2RX
nDaFqFLyzF8q4jVBm/a/2U3WuxWg/kfvPTbUrOkmtre+VlwmKeFT9hVKAG0NOVri1KSTMv+owdfU
L+7SDMlI0unwZssBVuVDicDKPGOZLNbpgzmpVwb2pp49FTxmylasaA7BUYTcTpnXBlobwvrODOHN
jXKbqJY1mA/0rGc7u4ZomH+d+csMwIkocfkjMCN4PYw6eSirGO1fxAz3BjiXFxEr6Fr+Git3k0GZ
htYHSa2kjaXwkyQwAzWqB4BhYoZzG7GswasmvAJtILyWTaOD8Iq5eUsdUnY03alcj3VcnTr5ppr1
pMjXk4Ev6Z9ah8JbzkpUwpvmaChVOg1NtQLLr9NudC+pHyAqAcEzn62O1RbMXjo4lIMZgVYQceLQ
w8a8OMBu/Jqo8E19TxF1nSAucbOSuMQI2wmM0CwsgtdrJ/OLovuqvpa0NWmWXuzMkXa80Byib+Cg
ED+Sv/m8ARQLQ6iG+1b5VhoKTVbF+GnMe/B5UpxQCfeVb1YmWxQ/Ze/qJ5OMACIf2Hm6WDVrsuo0
kO/9Z6t6gwo3hiShZsXD48nobeOgeB3IbPqzNvCHdZdQDf3XoJhOfkm2v7Gj6SUvc3eYidHAz+X3
aotqkD9HAVrk2dlEY0Z4nVgt+VNYUnjFkqDy+ovwhrr8YclszCgUs4bd5L8oKSRUGJycDnqrfZYh
HD+1dmDu0Toyv0hTeC9+h9eIhMbPUxFaxj6oDUiXddip+k01GeVBPCdPUajd6Vbm3jwrA6rkCXyS
Ze3OiN68bzbhCevqg2cc+PnZLI/qFHyOWl5/imf5Ri1JYNHR63Mj91J//z6kKOpfxWHKrBPg6OJq
SqgSslB+rBU7fBYHhwaPIqYXT4zgtlCvpd7caZ2OAEw6psMhbfuOmywTJr7/z1aaNO4sv3TIoaJD
JKaRz0XTWlcRMqpef2/a02GdoJpTfOQOCqpeTPDk3HAb6NOXmOW6U/xQ5HmwLKJB7/gQjBQ+xauw
aMNHtt0zNiJWHOiaTrb0NvV7fV5+kuzCHVBF+CQlWzlCFyVv6/7T6FeqG/YI3wrbQMftha6oX87M
9ypMZa5DFZTKV2s29XSn7+PK5ClyHhZs+p4146vwiXA9AkfqpEB2GtnTz2PqfYM7pL9zfL+/G72B
LnRxKg7c3iUJXYv3gNuo8t0jYsTQyxu/3IgxVGfhTjWmbllzjUnzaPTcdbZY16jGt9exLCHGRWq9
yH3lH25CzFrmF9V3PgdGhZJK6+hnu5NCegcnmVNxWMfCLyKF24Iq6y1SjM01cnGJUAoSo6v48IyI
ILGGOFsviTaBpLn/9moikj1qAOsgnYmyWg8PFgSD22hQ4p0Ydk6ArdOGh86erE0PB8X+xuH1ya+A
esvp1p4P56BIlbsqqxITORUWGexP6lj0977qNzQnpdbeYWf5BKl9tfGqqT+JoTjErf0s6110EaMy
ipSn1hi2GQJCD/k8cnTffwKYuU4pYeG4tq1x9MZ6Cl2nbWAZcNIfCvDv0IXjZeIrokL2J6bPFx70
oN/XYUqfUlm5tPf0T5UlB58AAtBX6X0SBy0yGzqIDO+czDa7plF1miTEXeYh1fr2IfPVc6k7bxPU
jhYGAx05YQKKlu6sqYM2do6n9za7dLn1xxoPNJD2LhNxszmg7MrR9btgPIrh1BQtzWhm6IqhZCfa
c1Z8SePk7WqwIpWkL03rpCVNTNdNrpG0sWeVPrhEI/6yyN9CsZ5fhS3MDZqI17F+0gDKQc5PgDdP
ElFiKA5aaEb00eT+9saxDtFu0feBYdIj+EVTbHRyRs1HKsWm2DTAY2/Q+Lht+nraU4WHut4Ogyc5
tDfRWKT/4hVzdSR5RGyi2f4nMR9w/+18ERFATrtErFd4v75wrmvQFIysCE3oDlT/eyOAwyuuEIzc
mIB3rrbU7EBm+BAJGP3Pqon8czT3WG9EdGuGljsG2vAoDg2sqdfCq6G1b8bHzATkkUZeehCvCYpp
JBmM6rKMbMpotWQMm1i8He9e8erSf+NNSIl9mNvOc/v5rcvk2DhSq/ZBOCVAb+KiOtMuCLcUDbDP
Q+Am4Vzwny25HDlnc8j+EK4lqPLaXVLa4W6d4/d5shk7/20d4YDM+P9xnfXaw39/PW03ya5mwFBW
JoZ2yWv10EWqcWo8jeetpOu0y1iyDI9eiXZJTC06D0CAUQXULsLUC+8SI8JLQDk7pXHAksxTRKRY
WwylAfWIbelD+NTE5bgTRuFerijCB0BIO8BX1Sa0w/jtLl2M9PlsCl0bj2hi7FC/C3WXpIZ+DsvU
oHWbe37j85OHxARjR9zfhZ9czmjvirJpjm/PNd4QnsjySfd8QfwHu03s/ZA3GlzHf9rk2YH+Hcic
Sl3sGcw7CPnOISiYf+1UoziJ+cIkJih8fLZ8UqBFmecLR9+l9sVUR2kfpQN4jr640CtRXibFKC7/
bigcImSE1dqsJqC1/z1WrJSE/g/LhBGtMj8Vkia54kynaWU5y2ZbkUiI/717/3MccqASXcEkM+1k
d8ONJYYqbbxSFtIwOz/HCZM4VEHnf5DhTmgtSDwN2rbUvyqWD/iM+rKup/Q4D7pGA3P0SZvNXtrG
55G9tCuGRgn0Ho4kiQbmKX9VFZLwZIEgHJ2DeaJf1ph4pnmMrOCTD1jplUPM11bnOQaFCzNF7+2Q
F9Zz7Zlop65DwCGnzofQ5CDVzuL1ISt7ikzduEARPjxO0KQYo9beQYI2Pno6hzqUYMEuQ3VrdQU3
ryEy48tkv00Qs8TB1pJlqhiJ+YMRRzuLVpptYZcJuc52PORKqD0VAK12bUGeTDcMJPVmmyfpjVvk
Zr2ECMfIAhuY2Si9qePvrW8oZ1LD2hOkpmc5CuSr0jZ26OavI1ixp2Z2jW0jXRVzODaa5YSIPKfj
OZbUP5ZIHbAW3el67oprri8m8eH6juh0KehhvxP2pHEat0Ti47Astb4Y4RYvMLKS5YWsy+WvihNb
pyxSfQgT2Nhp837SDqXuSKs/uC2JLf1mNSrjRN+t2C+KcHq+iYS0folZl1gdq21dBrWfaDPxPUXr
fvhCCu0VQKX00uSjcchbvTg2aZW8SBOcZTQ+/vxrwBAieFH5pGUEFdAog5PRIPISZIByYGpbs0w/
DvV5KIKFVwSvQ+G9mZubtKc39Fi7fWto1zSmH2jw7K/0tyre2VegSwfEA8tXVUgjaZpIv5Lb1a4i
uh6abVxp/V3e/JHkhn4OoHi6A0nKv6qU0KkEGZpXkIhhRY1+uCMlJLzjHCLOxKGqAUktntuxGTba
2ex+Imlmgoue48RyYkwSqQUKXZ6j0Yeu3Y+7FBg0B21SAuk4lCTsJ35H3M4oM/uPJNHTO7qBC1Kf
YZre1XREubHlKa6YVNuJswvbNuTZKrMk/YpUL6j1fgQBOOvcz0NYo8YHJ/BapOSdN68hd9XThDTA
FQDeK7vO/GubRtNGyUPvtW1pR1K6fHz1ytDYOE2dvXoWsoN57juoKNTSRjLA7LYaiCbKBs5ZQYt5
wWnrUeQtQ0VQPcBW82G4egWu7p/OTRI/dK2eLXkzoz+1lvYYrQoVnhUc62rObCeUz+hiH6kZ3vV+
uRO2gZbLabu45ylplyu7al5BB9C1cxS12tmVVByhT7F3MbDdb2ocfamBGDzJXak+9GmZbIQ9Szt9
m8q0kTtzUy/wZx7NlK/eVDZn3oAapZI0/ga6rd7UvuPd0ws4PRdS8yTsvpqW+8TTDRJjXCSsm32r
007UwLP5Gn7Xgmj41U8+cgXc1p66opmOqJ+UR1lP/We2g/TQm5n5K/yuNvCfiEjozcYnM4IW5u3J
Gr5JkE9oOm6hsEjAQCVkjaoZwyeMQA2S3ThayZVuPOshKyXJlXyDX7P3Mz8jVSps4fvZ6l3OoiG/
thnkWKFvPgU8vZ74LGr34gCIXb83Ig/VRpQDNzcOMRwj76koUvskYtcIeN7JhBn0nHaJ/wy5X/ZJ
qZJo58m0/ec1wLFIKgrX6KzkZzNE7qSPw3cfdbHdVMUfI+q5RPIfIwRPVBKFbhoGqIn6EoCPDKrN
A+w2Kd8iSQ4ePKEqHjjW1pDhBFskwwOxObFWhXEffIMUGncOnKHt1pkdwuskNl+apLqOUlEBCpn3
NB+mzWtTAx7u6urazFK7akfCVyud4nmkMfHU25K6H6ZC+kIGa4nQAP1s0hHiITMCEpVRH1ZmvnWk
4n5QelbuYNZtnuFRHO/hPj9qGS/blfMx3xuj2m9FrDhocvIDCjvlTozKNpzAVHZH+NzrRzaXbjdV
lCU9xNyEUG5Tk4fLNbIjU92Mny012woINPSobIeRU9kKlLOtWsrGNk35CkDRTQKlkz6F3jjuYN3P
TZAy0OKKQ2DK8lky5gO95il3EU7prdVVIAXtbyn3RioFs0eEz5j2vzvNfEQgK+Cw4F7LcXgK5/s1
ZF8GNZzEYFsPcCH7ffKabL9Kek703aLuV6IVOFpHYb9V/RQhWaQNd8kY6JsJFo6tCBSOdSlx5sf1
IXpf6iYsth8kR0nr8ADlihptm9TYNo2ZPRpFwkZTj6NDpTbJtlZDdppyAnC+ldEZ1avf+iJ19mon
T0gRoE8ttKuFrXG6yR2koX4Sjr+1yfNcEH5AU9cYMSWp6t5tx0HZisLjShC9lC0/1DED1Iv2Xt9/
FlXLxb1wR//r+VLe1DUk6RbO6TZvzX2Xt5/tcAv55cZQh+Taj10X7GIJqKeV/cswnlHGWU+GLuma
gxi9hzbzfUzczN7tYkUxEnYR8R4v7PoskPQeLy4pQp3vZgkBUzGzVotDXnjmru6qabPaxNnMn3lV
cwcaWxFj2PASgtd/m9fYPaAgEdnHJVJafWzt8jL+GLOu2EC8dqAa9Qu9BPNclsb98n6IIaxXwKJ5
A9a/iCrbEiZMdmZxP3+fugyF58ZGxveH51flRlF7eVc33NkEu0BRa79oqO8efFqL6WFVNoKDoPbL
9KLr8ISKKDHJ8jvYF2Yq83+d1NTx9a1UooQKSt96BtytiEc0pJBn3sSFOVzF2EceZ9+NlBKFTZpj
PgaCut5xt7KW2cJNTlihskj+jd5rDeKh6HedyttJykbtURymprO2Vl/7u9VWAa+jhCj7mzSTdbbF
SLX3s3CYOJCthm+1IuedDR4MjrNwWGDGGmLU30XAB3PbKXvobFNX2NY1yMnR91Rb1rKGcJiZ4lxV
n0fN+VLt+/XoAkr206T3tw6eOX5Seu1O6+Klw9eg0Fs+fI56hEEJSphZtBVSw+pJU3Nw1pb+UGeo
0CMOWT3NAcIkAsQhsj6aROg8kWZlY5n417XW5f+61pg3X50wUs62Gmws06ifxSFSchTvFa9907Vp
ckiR1MnRT62cNM9dlzqPXRrMOSq0ZHoffVVPJnoZk7iiFp8pb9EWcJzHnK3MbfR6PTFDntcXtlEf
nMeB9cWoLZTXMA1ehzi0noaex70y1oKTGArojjNZd6DQ6qvA8KSR4z9Fyp0YiKAAZnqwjPpLOON+
hJ1o7xB3dE1VBmAwt0U6b6vUfHPEDBEDAvntUutS86UskrjIbvNilCYPnrwKnN+8hgzy6tJzmdSZ
K1uyl+19OaDJgj79xyDt7qspGe+ESRwKWJ0OiGKrkDkSRuYRLvmIONmgeSCWrPJcDnpkoSSM7PZR
bCVi8RMnTsUBDkdv2yiKshHbFGET2xJxttrWGTc2sYBO1W8j23m7CwCA0jIEX9gH0jDAotapkpO7
hU4MuOsbYVg+VjvDUKHI7BAX3EvgJ/fVXCCd4iLdAzOI9+VcTV29o6/+HBQ6aCjphS44JWt30yYv
hsJbUHJcvGubvGinp0obLHNvHMtSszee+CSjbUh2CxQRmkZfpgKmLk+B0d/uFOOL16rfEWTKHoSz
bdQNJHnqS5lWzvOoBgdhDlKE+LQeHO6ghuaXIZfrUyYX8VZ4Db+Wdr4TUUebL+ChfbxcYFlysG4u
QDHxwwVCu7b3UJnS9QrMpbkYQewyJO0ihqlBQ9+oqG4Sd2cIPO1L643htjbC8LcSIMekwn+KEJy+
79XchNQijz8PUvUkAmigtCC78LWHdSbygMFvpcIm2PH0r8mUGnvEXfhYGbDWJ0MKP8zcs9LNzS7r
QdgyhFegt80Oq90Jq35f0ihJngtxsJupYiiJZsp5Ljhd9KLeFx6fo5APk9H6VbFpZ30KcTDzlkSV
OK0iWrCa+bC6hW2c/GA79SSChON2iWWdoqJQTBZ6q6mVeVkPfdvV566gdend7tONdNEGiPa2f54C
Oeym+kNM3oTDIW6c3zp/yO/hSlavlbQXA6ihkXk2Z+VmYS/Tg7ALizhr5jl9XKtXnm1Ws4+gJJx2
FFn/suiH9Vb7Xxb1EcTqsjq0LVcFOTXvKcQGxPBs8zAM8XdhWg83+w+Awl8R/aKfdp5Jf5m6D6OB
bPE8XGOtebUyCL8vOyDhXfYzXdlvaWiy7yItLUnpZNWnOgHAJ0sTYJS0tOARLq2X0QSZDmHNH0jY
2Z8V7p/k8BTvMkVVdadqNEKiX6R94j3vN4HUyL+k5kHofM1zjFJ9m+Mpknep/RBp7jgfd0o/umOa
sysmo/294f686SBxeajqDjoP2Wf3FaTT99qC+wG+yNFNargcrX7Mt1RUogdaj4eTaY/SQbXq/MlW
nJKdDzgszYFueSYPG8P+cehq9evNJKWpJNhW9fypqeA9sEfVOum9M6aoTvAACT6osvaxkWlf4mq4
T0Y7+RlrMUhKnt6e4deswJgSEUiy9qXqu3uRP/t3Ee9r/G0EIDbbzUABb+02/gwvRfooGh3anUx1
64sx1hUAsOBFNFTkgWyeBzi2ljaHtNBo9UQNY68NsFe18O0eCi3r3DzXUdueOyGiLFwWFfObrVh0
pFtSLCp6KAB2WsuirTK2uwjRElqLeUyRrf7Rl8vsgrYBOxDEyZahEKkXvLEKJnInMKzMjzvCPpuq
SM4uYon3dYQJQU/XiiSFtxn6fpOmR4BXkHz4l8lU44d6FtJrgyD72QZ0TDWO832cZG+bsNFaIoxG
7jYBTToOnXZ7s44AUL3nU6EDqB/yIlFwICM3ivzpajTgwUbmUmLrImZTtCk3KpwP8w+yb27zYSK9
NqbpQ1rAJSp0zdsyGmio+ldHZUrsJWaHT0ZtmRF3Dp/i2eH/H2tfthy3riz7RYwgwfm151lDS5at
F4btZROcB5AEwa+/iaKslr28944bcV4YRFUBraG7CVRlZaa1c2I2eIjPI1JVRSVMcX3L70jbLzYj
CtSkd7eKBmV+7bIXKIUW35HpM5dJqKaLBXzTCQ3soAh7CyiHZN3mBvB8RhpsVddvXLPzj56KXH+F
dEm2KUGkCJQRNObJnRjMPyb4fUA/BL3KHK13+5yhiZ1+M8Cs1zbQ/y/9CKaPmx3cOGsnz/jLX+I9
bWdJWAHZKMBFVoHeI89afEp1TpLGZhC3C5SNXQjaIXcR1ta4cLyig2RsY78IVF7aDklIJAcuvO3r
BbFsgmcFlFYG+A5p6HjOf5/UWA7AeaU6I0lVgf5WXwzwVAJeCP2Mbvpl044UMmVQhJGAPZneWoHd
uLaC5pQKpR64vpSjuxZ1BXZ3PaILAP9OIrDp1Jaw6M27HrViGoHSEXwcQPZBEjk+3kzp2BZHOZhf
yEQXrw+rfWCybp4pkpbvy9b9AYme/gjuT8gY9WM2QBy06pcgQndRY5I18u3aSB6KpLs5nMZOXPwo
c9MEXiYbTzgyWetmGuSCsJaWRPcN9uXw0Jhi6I4uYEkDb0F2uplB35v2i7rv3ya0AhLbzWTeZcyH
lJHRhT6+kw2Gv1zfRmvVxMEqzWz1JAaOPKobPjATWC4+1mAP9SzjSM5JmiYaKiG0Tt4A9E87iFZH
S/IGeNScPeV/RWexenLBBX2FHEDVtm2/rFrjrpHgFqPIykV3dqNKc0/rsBYfHeFKtSYvE708WOh3
BRsmfiLgONL7lNUHWpYigIQEYZ/RPNIoKUFEiSNnc6LVkLPqQWLfKNBoedAbdaCH51oDjmETZ88R
mllR8EhAEwUl0p3EG3lvg0b3jK5sfDW3cf3UgBxjYUoos1X4o0VI+MSQCxIrM07HXR+XAFzonCqO
09YySXgDVjwMC1ZxewE0Q3bGQwl8LbWDZhvD8Vdpl1rLPCp+C+Q+RACiptiYZQMVYF2CM3QJLtKl
uRw5oHAYuwuZyOkJENiYoSM3FEEOrweRE80n220Ry+2B0S36C9lNYUhI0kAzC/361qntm3JX8+gh
mgwH1F9EaRUXDERWFjhSpyj9XuBZDnIV7eEixC20YLKNB+3gBRnB3Yxwup1DQV1ZrvseZSnIU6/C
8IVXnbq7pQCU4aAtIEqMHSUOyJEIZ4QQtmhX+IK178mRM4Gad2W9gCAjP/hVVeKLL2Rbp+jDS91B
16BwEwgqRNO0NFs/felkUC38qYi+NkFzkRIJ+cU4vdY48OGvWnXoIBmaH5lTfHJlVr72Bv616F9W
zzgPFCte5uKhHyokBBzXOgd8nHYq9vtDY4YSqrzsX69cjc7HV3b1Kxu8vtSqQp6lyl9RtP/4ykOf
fUrrwlympTPcTUm5AYkZ2Lgnx9g6lTK+2hLv87DPGMiw22ANiv/whJ7/4YA6OkQFZWreZyA0W/qi
qT+7on/RoG3M/wlqI1Q6p+yrYRnmSzz42YrhQ38f55GxRf92ekiyVJzHLp3WbjhVTz6PQBjNHesb
hDTefgwLP4YRxfG33kYS8I8fQ03hv36MxAmq336MFhubs4198rIf8XluJOQrUIQonkAFWz3YHb5W
9MgJTVyA5St9VV7IhN2WWIXC7rc0pOl8AlaJhp09ztPR1+2LpZ6KxgD0mIMU2Z+cZDXY3L1GlVU8
4KgFYELnXqEn4F6HWCdhIIJ0JFsbxxr1q7muQHJ8BcKoePCit+mQBEM9MXGRTXB689R3zttF6LsM
8HfPGIAu1SMvGSbkVnIbiVPtATkPVHssc2+CpXJFug6OhewCSiDTCWyw0NQzv5MZ6qKQitFRpFND
UeWk1KluzAfsW6JlUtfgw1TSaU+DZlChC+uGAftjkEEnoH/c3xyQRkC0+R6txnZdddEOcp390kb+
bE/FuzwD9xUYJgKQoQJnTV5wXod7KvwVbIIcbwB6WS+K1jNwYJKcL6JIBtsqsVp7RXrvljZCUyHY
krA7icXTHXkZWNwWnfY2HbAzveygug6SsLuJ20+MWGr1SHnmE1HYkk+Pbj4dab5H/j4PAsNzZG23
NhrJAAuLpKvWWQcOJdoCzrtBMo5JDZ0QvVmkUjld5mins9Hli9L87RIqQ61Vjd2v5N4udQwbIIVE
vQLYtarzMHtRSVuj1Q924qbNkhBMFk0+2wOlGcaCSL1q+y3eYs4PbN8kvsOQexk1YztduoyhW0T2
CdJtsN28sY4r/G4C2IFOi2Ve8Ets4cHVdRKdFsofP4dhFK9Gu2AHqu741f00KfHyR5T0U11bPOQ4
wT8Y+Kf1tofCRZD4ziooOQqcWphV2mJ8aBT+pVTWGBjObFReG23Df8gd076CZWdt4HkDzRS3Pxk5
zmukVMNyC9s5xtFEpHVsIPtSAprOxZG8Xe4eFGgrHuOYO7QGmQdIi554gTVoSRt5MOCRsmJR8CqD
glXPr7VqGtDvAKjU2Am/ViDuB1lLsJxGsM8uG3uApmEU+ZvG8d68GY7VNJVMf5uvI8jpo8Fu7UKT
Br0Drd/V+lcRM4G5XznNCb+KmDnLTZe3J/JOujJOXlTHEczBb37z0qeJhtxnH+f+LZg+a/hWy07y
WCb+uCy90HgyYvWvOzWyN5t8v/sjzkih5T6KdtyKMrOPfAxAuqPftMBBPKp6VFd36Oxj3ascqoZ4
c7ag+7Zxevlgpzdz9CtepuACnYZKeua69nwkiEBicpwEZ0fFOm8FSXh7Qbab429D5BJYs6B5N7dd
Tt6q41DI/sNh6fVzPHFXXWBD4suw+B1diip/Qv+qD8TjLxPdgdctXIJTPl9XpJdJxjoVoE3xAlCg
/R6dcIDdc+/bzWyrOLm9QuFXb6/gu8Buada4cMlinq9pxi3YM4prLIu9YYBlE91L6aIpxnTTQeUT
WnIB23eT2VxMXek1eBEezR4QA13pxZNWPArknCCz0EC3VUeQoxDO3kIP2TwJ7cX9SkDcTFlTdIEc
abcw8rD+0tUoR7qs4MciGuoX6JHN9lZBpQiCRM66ydrmS429qmVV1aNdRmArKhSQxto+6OnogIpv
0xtIrl5jr/8EkYtqBe297CpNpFvojmxS25S20d3/TZxRIb1QmqAuH0duLUN7At2+/kZzt9Ogus8O
4+qoTGCWyZrlhbUcJb5Ram5Dv2LdTyDBDiHCY4Agb9OK1NqS0MXk2xfXqszHrBiz+0Swf8hMUUES
mNvScdRnHWWG/tYugIepDOeKvWZ5tFx8CaAe717JVnG+GtHk+GC7tntNIdS88oG63lIETXAU0p1a
APZKNj1h8MDeOucBAhYnAPFla7B28xfApdt9NLRszXXqy4fd7dyP9grHolcd/ze7nHKozzbRgo+8
v2SlDDYZG6p1VfLiGTSG9g66lOGSR13xLHmLpmU/9hdGiGE6RUhK1KDHpGDLBp/PUMgLObM6nR4z
kJDF2DpJ6GytirhiT6yXyYP0O7kbMi8wkYbzukONh2W+kFYc7R17a7lCDP+Qw6hAd3Us2Ngd5nDI
9kFvBiJUQE81IJGZ6vHiJFX/0q280ZEvpiE6CE6N+YKGcd1rhkkDMrDaC1XSGuIKaGWhYTFCwSx2
5RWV6fAh6L0zmfHXBUNRDJB7nbVYMoAKWgEhmB15fUu9Ro7qNlmO893tcYvsSK4WCTIk0AL48Bim
p+3t4RuNa93U+yGAfJwUWOCcIPMyP6tpIkMOOgEZ0skBuzvOkJbcDLrKVvRj95hM0abreXxHpt4M
oHfM23/IR6bbpJvt90ndODVHq5f/UPz/76SkB1oMbA/40XoRIE/qj3dhGgPqUQtpN99UGx+NFLvN
axl11VOZRT8tvetq/DZZBNhMnkEnaM9D7/cheW/ByFiJ820oM3ScWXncrEJjHzm6s3i0g+keo5j6
jIe/jmy/LBcy95pHQELY0i04ewiYpTaQlW5PIIIbDlJALCf0A3GH/LK9MgCYeJ4aCGmoqmm/BQ3f
Cwt420UFODf4CSAUWtjfoLzDP3vMZ8sM5bZ5ycHQtI9++baknABY6qX7tiRayk8x3rtJJ+Rno2ID
qBlxp9CDt4DOgfxcCrwm3Ult+2tcZU+giQ1BWLocu4JvSBssQlrl7PmguGhAnLymYdu3EAqHIicp
hZFmWF0w//xuJ2kxDwkMPIyzFHvBc1BCNniBGyfC82cBqY755qPrv8SYAPwchimxN3Fv9ys++dE+
CUP12YecdS+r+pOwqvScgyF6MULX4zOFJUlm7MERDJ1Nx1/UbAh3acaiLUez4gqNyc46kTX+13U+
9Su7yqH7QWPVOT1oRRxnPUJUCLqg3rS2TX8LLNM/kaviPfHWA3TV3dHdu/1mIvvkWnM8UdyTydWA
kRF2PFXjPdnJRM7/af9jfbzHP/w8v69PP2dIiI73tSVzNyG62jaW4Tl4Q/66DCCyVay/68sMvO+N
DFC6KNNvre1H2RrYduR/2h4kI3rCHGNPKYReUh+qMCm+pf+91M3yvtw8PQWlrzcWUAjXaghO5ep3
kaiXoRXkG7KRdkIP5tOLzM2FPTDwYuNRajuxtUdp1JxxYzLInYUrgv7sg2X+OWnstwdwWr+FzTAy
HRZ2VX8Ga4j3nP0Km7rxX6v9HkbTqyjGv9jDu9+ecDCGAtNdV7vQpLcb/yERifMAtKdE/zDe6JV5
yjswW1CkcOxu53l2AK5EhkOJjm+nBFSHvAXXLcUow/UWrQCajqHGMsfoVwD7svvhFczVHJ7LaDqB
NuKeomnZMcT3lj0Xh0wxHkYfqBUnMopdDh3MT2aNkkTkR/GZhqD627ZFl1wNKNJdC2WvlO5xzXKb
oetJVAsaTpNl70DGbM7efOQAwoxluSMvLckhuHGmoV5S5eDkoyVL0Ovkfdyd3TgCLYoRIlnBl4zy
Jvoi2gIwccjBnSiX0sf1BE28JN7Q0Mq4PDITmkVDw8unGHWjq5PPqRQKaBtQPt+mC9GYy9Dv11Zn
Q6UwTsOHsUGrGtNqobUcQDvhdwAa9wPYH/4dIYPu2I541P8RAeQU0uK65PGXNXyc31djYkMfHnuW
gq2BxEFKxbMdXCdNuz+kxoaI9Gfb7AepPkj2mxYssG5pWFu3cVCVYGA1RR2sOfk0RMlkHhLChjA1
XLqz6YapeZ9EaB2KejfRiELfJzK0I5x4jFbqlFV3fZ4dIT/oXwEN9q8+Y5/QxtWeQRLrQ7K8CdbI
b49rcna+EZ4VUladdpKpLPNL5ecMrLSYnSVuukZLfbuh6YEpLJxE22/zbD0JUhpbwPuTezKZwYBN
FYift/QTjEPQHzn0gBfkpTUYanClyYYHMsnaQAeR9LMd/QhQ124OLvNMAEB+/UQg/YHql/FIls4s
oPo0fYvSZNhTAk6AIHc7NX09J/BkYncXPGgfyElvMlRjIfqe8gd6g/GsQ9vH79NFUdcr7jHQN5dZ
sE/wHAB2N9h3YVM8uSwtnwrsk+wxG+/ixsZ73GXO0mVc7MgJhPS0s0GUsKQJ79PxfVWAxFX568Cr
0ottXwk0wfAQWgHSO4F9B3z3WYOicivH5BtocL96PfR9QDQS7gsONUY/z61XTCQ/TVS1EazcFKCZ
cmWYKdu7GoJvGY3aoSxuaeiFeEBd2F1EdZtvArAWSMggfe6zxAbbaY4KRq6VpLSUi7YDWcs+2H+P
R83wzMKW93u0Lo+AsGZAKujM3x85wNpP6qWdoKBxc3xIFraUCfQlWDXLBN/hw1CBS0NGD1Dxih48
C1UWbI/D7QAZ2wdwBCDn76H1SwbhiSJYlFr3Y/91Uq6bLvOQe5o+/EfkSy9dupoduNVLUiytQUu6
TQvNPv0KzcCQvO2h3h0NaHrTJzt8L3mQ8Yu7PQ1bZq44WGGfE5w8sG35dxg9KgYXCtph0f01rNGr
EZD5PUyfY+bVyE4vavSOuL0ordYPYFQeMgngBITJtt2UZUfoguXHwjKcrQIK4Y7LCjD2ygqufYTU
dcPc6gtL+JeEy/pHk0LvLvNHvrBHQKBbXv3ow+aLMnj5pWjKFNI4mX9VDB/m2uD5HQQq3l6lscaP
r+I5SbpGHawF/fFrY5tvrDFQmpZHYLaII+aDGdqQM63M32w0SVNwBLEFiY0wWOfIvV0hElMdXJRs
IMzjOleyxeJzJ53hUVp4HIQuZIfbCVxYt3hIXwHSKEzsUlurfZgvL0M3QbS0cu5dNXoHW29WPWA3
NlamUpSxJ3GHYvsItOvvxlk8noy2jkzXzmEUQfBPlZknEywntxvfs2ZL+Ovmt5gqDdWnpGteaY9M
u2XaKKsBYvMiMvdkl2Fwx+0A2Id8+tLHkB24pXcpDaztDoPYuePFG+o8UPJTHUOpAlIR1ipBnRGS
c+l0sSNhLinADT9lXeMseYlm9VbE+VJMZryZEte5GEDczhcrZPwUCmc9FBHSW+SgEAm5pWWJD9mG
bAP6/1amm8QQpuvF3SBBF9K52bipSoG/X1MZSEAKdcCmUX0Ge64PiUrXOPR6yNimCUf/pQZ5zdEN
oN7HtXa0VUz+sheg8J98owQTVv2jVrbxqm+CrH67scCPmwkIgrgWqoullVufmqDrVrwXzp20oC2Q
tUlxQMEAjA7RFK5rBlWE1IrKZV6DfCfW8nSlvusDoL0B5MHYtFD0S0fTWv/nGAqkS5qC7YTr6Nti
dMeLr2XZhThu2Sc6cg4Vn+6ZMZ1IhixLmbrXPjphkq9leLfow+m777/NAx8KWO5H57WFLMMCxEf8
yu0o2KgAGBsJGsMzS8Nk3TfC+lQZ/deiGqFmnoAHD7u676B7thejnmSwX5MAvh3PaOhJwaxpmJ+m
cZwnQVZ1ntRWSGgBbmJEQ3ZMGtdY5pNMl8g5Zcc4GkHSTp4uStXbLbmmzEQCxS2mgz2igFbqtsrK
QCN4YkF4HVpgySmMwKBhFKJ9NJy0Xla14K+qkHe+i16vxSC/DiLofqBl6icP3OCTn9vgYQ5G5y7z
zQy6T4If8Jetz5my2Vo4gX9lqXhJong76foRXWSlQmBrOPrGaZzbKBdn7niwqAL1IebdzQOuDjTq
TCjOdyqctgQJqkbolA8tMnozQkjDh0DJ8neb8MBAQaLUFExx4/tcQh3RehT3H9dzW+zRg6w7gX8D
7Smmb6xuGZbBMZ/Akg7MjU7SlA5AgZXrgapMo6P1hSZF0HZa32xTGl4s47XBsfuQBGGNU7JpjPgb
xqt5OMrCu1OySNG5m4RIF4A4KdEXcoDJLlrYbsm3H6KxW161Kh/Ot2DX18TeWX39EAYh92Q9ukUL
LvAXEMSEZ1HVrr3okA/Yh3b0UjMWXZTAuWUF+P3Gs8FANoeg52papElk4NtFFSvgiSBqcPt+Glle
g8x6TV9MHdkd1TuXMu+KldTB5IlyVOAWpgBAMBVz8B9ffrR6wWwLZItoS9dsh56mR4xZib5MujWJ
+PDmIqO0UgeoPmAz9BTSwPsQxwer4isKdBML7UF27dt75sjZNq9gq3rXQqbN4YuiLiA3YVnOfZJN
zc5Nunxf2q66myAECY24tPkyQu7RN2LjRyCbnVcx/7Xzi3FJkwovbXYyt8A8EvbqzsaS86TC9M70
jeCU3Q45Im+eFAHXdh+mas2g0LcodKeCpzsV6FKPzRJJq/BsO9ICrkYf7cG1wUF/hdYDEDK+xeHU
BOYSUTfAmyPls3ifbFaJ3EIfDfLGKOfcATM83hWZbM7Mg0K9YIUH8R1QoJhJqw5VaD7QyNMmugNv
Sb7rPd2eoKfSIuQojTjbmDXgd37Ulm+rhHnerViPTGpiBVGyLh0cNMeMgZDw9lKoLeGnAYJmR6uN
Kt1FaSouAqQK6yCQyZo+UZX+WJlJeYWSGzvRqI3C7lw2PXj/4KNL2Jhy7QFxsU6r8M2GztWHqDKC
+bOIrtryXE/2HcXTRxHk8WIdc9msbwvJSNzbkC0+0zpIDoN+Q/kpkkygVKk1/5WVJT+FTP17d4B4
t4jAWk924bn+0motdmzjcnxmKd92KrC+5NKCknXZqi2FZSih5xYO9u00sMN/WnZiRr3wJGi4aNki
kuXBJlhga/T2Dl2D0bpwp25DLGQ0TJFb/zDkekiUZWbbROubN5JISpjlzxiPhecBmkIHkeG3pKHD
kS2vvACNCNqbupojktfAJeqhmQJ7KDRNPw1RMkjOWd1l8zBW0jzHtfFjXgkVj0sal19pFAvXvQyd
+cmfpum5K0V3Z0BHjHzcsvl9m4cX8o1ALt63ygZnAF4RjBrNAzZYuwgEK8+JMRnAFKkN+YqBWY8e
CANpXu/27VV1yZJ89RQnT17xs8Y7bytTYN37qByusigz0HLlw9HT5E6ADdu7lDk1tHTAFzWHoJum
sV33gUZpmTNgABNrQ8PBAoa7zMILjWhSiQ36AgmC4UhDWtIP+gc/S5+Upj3JhzZ7NHTWtqy5s8UG
Y4DcDa/3I3r3LxSCogy/QINif5vQFcLcohEACAq9CF36IhHzInHRDHsb0OUFGCZClLJrb5E2IdDM
teMYC2a4HCJbIlw5/RTd13kV3aNbMt8lkDdamBTTMLTZlXV/IS9dKFgdyjD27uegrMWXS4v3wLxu
FoIpyXSzeHebdHutUr+MlYLCNsxKd4WGK2BIwthkRxd/nPe9QCEToLVp/OHpPyYqX/c+kuB1Z27T
Ph92HrqFrjF3/+HpVHwvzRCVA796LkCX9reArPWfQ1XVcwAevMOuVjh06RVyHJYeffDILBIPmval
FddnPzfsFyY2U1QkL3UzNpcxiYHT1ua+lHybATi+QTHKfrlNehtit54ikzVN1XF+Mo4sxGck4RXa
+yCP9OHSRwC88UFB5ReOVj9b6Q4y7/4FB57EHsMVWULGsM/Jqmob5SXU8FwnhKxrLtauYOmzKLAV
TLq4+6dCrspgjvNToIxV+yr94nZIauTAZ+Ok3eN4iO33wapbNNvp6RHEbubpU2C2zyh5DOs0x26/
1VgIT+MjROvgcen3Fxr5JtgUpi4TS0tZwHdobx/IN28co12+cSsgpvTU9/lhMJYbMwSDaQIKa+QC
0Ag/6B6V3AatCj4gV9TtA3BF4Sww+Mx87eUT+SNwu62YHU5HmpjriR01t0zjU5Mn6uDrtoqmC8qL
q+9oGHsRPqfRcLImaG2DhQP8jE0lTxRGEZMRV9uuB1nsHuCjfhm4RYOKpzLm3oAoT6tFYpny3hqC
+gLsiwE0K0qnnqwrvD9rLU76a4YdZ+EDCAHBYZ47330RiCM9nPo2CS+QQdt2HE/6ZcviYQMmvXZ1
2+rpCZ7MuyOZJGj6NmZgAySN9KhIvfE1yus9iHeMH5ZrnSBcOn0RYBZY+uj3vwNvlrFze3PYob0U
qE09yXfRt5iazX4aeXU3RU65yFTJz7nuSs0SwKMlJIHm0bvdFW4pVoUsDqUNLsUbyQxgodD1MXof
7KpmeSBHjrfXusod1PhZBCXX3lTnBgxpL/3PWlr9S8zGGBy5YEULm9B+EeD/2qSWHDcUBNbWtznM
a5wX67sT5zvZlMlD39j8ygobwPjcBH1VmybXXFTtCd84X8g5cV6fQVF9LkcvP9kqy1dQxoXAoh6G
PZ6AC7qlS2Sk+ArTHjVm8PgQ7tRCPd6ajIP7DZC4/MFRfnPJgR9ddENofubtaKyqhpV7GmaoWEAd
Uz5nlj6CAWe74GCG+RylzQhshRnsfR6kR3SdektshxZ9JsSnqYj52TRUCAJdwAAgJNutjCqID5Ue
6jChw8y44WfkK6GJFrcohgGFtQKVDT/Q8D3M0qsBLAZuNAIVTO03dHaAYauuvoYecuo6Y56arQTS
qg8uY1hWJ3TEeav3CJQk0AKQSrn0dETUgVKeIqBJVH2Nm7c1KMKA4hy4iMCRjC8k87FDMW09NegB
GavGekQrvfWYi3DTIkt5RxFFktpAHITjAtkp8Oz6qTct8G2j9hTs2GjMFqoF5gpTaUar10Q6sl07
lZyKZe0Zm3FwvzBoau0z0DEtOs0M405RfaQhRGrsZ7cXb8N4VMkmQavyamyEt6tLCIbRWd3Db70T
lUxWdJAnLw3ptH4LdjoZHZHUSRdU1eqcDlTBaTlskjYwAFIu+oNw7OBoArU1V8eyCJRcIyqsNIHs
VDpr1ZhsFTBA80q3CX+uiUwRVAlXGce2h+UAuvFiyO7DDE+0cfIfmqiECRiC48iC15tpSD1IIjiF
XMZd3qdLnxdilRpdtpnHdTxpzvLE3s9jK8LDt6nKCy1RFV52r8Ye50M9GXi7ef0cLbYgqRsPeXIs
YpmdsNt5u0xBCrDPn2Ne1cOxaI9kpxldFNqgUTWJasa++BpsPg0RBIN99FLakcEWZHO1A//+alkC
FLW+0YDQHdLoKKMCaceT4jq5yn0aBWAyKrnrheE+kcU2pj3oI/p7oU2DbTaLtO79I0WUqEisWgEl
tNZoPeyo0CopGnBI0VQOKdkDmrHCBQ3REmtd/scr+XbT3yeAuLSowod97qJTemqKY6cvyWhj3Cte
ADM0FUe6I3fl9CPIie0RvI3vc2IKJz9F1lMNPp8/b8lvtEOzhpRWsnXyOFuRbvi+0N1hNd4nK9aa
8twDgH928zxb5Sazj6NX/RBR1p8s2b9d4tTpT2TzAvDruU5+JOekI3qwNSCP9h5CnhEddKB0Bq9a
YTzcylTT4POjqZov4r2z3EGZgUxUpqKL0YGiUkfRiEJp4sS7eeJc0fq11m3539ci+/sr3tZiv16R
VmZlaR/Ri42vT3wZNRk6bwnBG7wPcdxhz2mHr5WbF9uJj0PyoiDOc9aeHdeQ55GJaI9H26FjKRA7
ZJtvAwBU9qllHchGl9Kr0c+sL2gzAEnpC+9wggBvl/DVswH4fZAaL3XXVN9KO3gJ8Eb4Biro+QZ4
0vnmN5cZjf4nSGUctLvUM//HEv/nMZAAQ5cX+LvXbu+6p2b0nAURPRQ855sWOrUzO4TtQ9mlrk33
0uFX/sSCp2Ri9svfJkUBa2d2iH9PGtPafoltJznJEs2XfWGM93TpEj+HVubyZpmQiLv3Er0hz7gW
fTU1m2VZW1srwRnVk5b6MDXvl0bUVNG85GCBq8McdVJCv4LO6d03Ebe2WQQiWLI5qFAu2s4vQQ1a
1usBPfX7yBf5J2VM27JhALVqu2ln4c0u4+rN7oOxbd8AX/fJrXCGfLff4n+3Vw3616h6NRe+dPUK
lJfQZFZzsawBbe2pD9unW/0sH1izHdxgXN7qZxIlTGRhk2BzK4r1Tvwlj53xSKbZzpdVhI4yqrlN
RpSduF0/3V66xxfOtmm4Wt6WaaPh49LkUFY+L00LmaByvu89tpwsdAgKb0JiMAck5ZLXnrc0WlGg
D2CMLrMH31Bqj76W50LbKK5lERQUgSDZ0grzXFrgfRUJdh80NOlF3y/Yns4r3Uy3NZsk2+J54x/J
CRzYY+rm/WlAG/9qLHzsuPVGZt554MFXKwelWW0KwDO9q3IFqi49pO2KW8aotckoO5LNC0BwAFD4
HTnnML2uh1L45mYr2c/bsoYKPi5Lk0IDyaxUigznKGyDaNkBjNbkpEv3vmwkcFRQNXZVY2e4+7rD
zo72M0EMHAQNaT9DQy8YJBqRUJq4DcmLXjZ8XrJTEOPUM6CDeBuN09eww5Eo9s3hBEJx7PFo7Gsj
3dEliUpIxGbtlqZGYFnHY0NPofFthagCwb89tI9/2OeVP7yIysNk4Qel3CDFMexHP74yZzBffQix
hpGbfC/6dFi2YxpcIPjbnUDjgXZCVYVfreZMAS5UiZeVD075ZqzrcwkdkRU5vK0NjalvUHZuVl4j
k3PI4+LCJ2APUNpKvnvsaait6auNpvQVdGxLvW2OtigRI/cgINyJZ656LUxHLJLMju/L0nMu5MAR
AL0V2mGgxW521Ab4lyOGPoqxOfgWB7WiqyFQo5CPZJOdC5SdGtRjg8zgxo4NeRflnN1Zrfkg9KY2
RSmJRrIz+MYAYz4UgSHyGPs+OyCrsqemllujCw2h7uweQH4+Oyme7HRRKC0d3MTb/WnXy4Id2jhU
Vrf7EK/t9ALZZPAjGnJm5x/T0b2L+rEp5x/v1m9DYYBElsepzre3ZRkw9ec0kMvGEOPZ81DQGYHJ
vxsiPK7RaJY8iiwE7LeCYsPYhuXScqz6xRct2vhkm78GAVAAUpbfwwzkSaXX/+ydcpVlhQ/90EcU
g1KcUnKxrEM7+onSGWDcefZtTP5Bj17z7PS9WnN8NZ4as6yOFqqrmylwsKkE+cAiLoLuu83ipTHl
xU9wcH/qXeW8hMaI5D4y7xfPMM195aB138eZ7CEtg2EpO9N6Vc6wl56V/zT96dCrsHkFaBMCXWA/
9Hux4HKYriYr023kNNmh8UV25wQ8XlnhIF+BpN+qOst/mIp/7vNUfRrkqHD6tMpTaPXOCZ/sau0P
fvXi90gH6lC7m/aJH/Bj0ybuso7THhTYrjgmgTVdO2FdwdPhvkKjGWpOkdOdoB9WP4Km7RvZ8csg
KzM08lyCtu6hFRxA6iRYGSGa60CAGV+MokzOjcVx2Lft4Vvrrr00Kb8DXAOZLB3AhKe26KHk65Rl
5T2aX8r7KkKDFxIONfL1bnFvQXstWNTF/6PsO5bt1pUlf+XGHTejQQOajn49WN5v7zRhSNoSQQfQ
ge7rO1ncOmvrXL3T0RMEARRALkMSqMrKxBWP2Q01IYfLQGS6C2yx6A21i4wm2XQT6AM/tXFn+Vm8
gNu4O9jTe2/uCJEtMIbqlmrCDdU5t8T5OihTeOsPIgaJ518TSQSMV7iZko1BEBEsqD8mJhtPmPUi
96vvRPY2TnycRaqHY5MvJJ8o32bit7kkGyo+1Ys+Go81sK7a9A+QsFlwFyweKrMvM2ZhhDQGnAPJ
hjAOkbTqMxI0nqmTmlxhni27/bCvgXBHmCziR6Py+ZLoKBxVvarYMe8tOM1Of2hvS/m5PbGaV57V
H/YlAEBLYq/A/+Y1CBPrvo+QTTV7smTY1h/8rgiCnDwX3KCESaBUtRz8C03VgHsidG7xxainFpJM
uwYp3JtmsM3XEQ/eSHviG15hoE+pU+M0aD7eQKXaB1EGEpKnkYjpqqd+GlkrOIYit5hHkgEPkQRG
I20gKm50AtFx79dIOifzAFGkkVz47LUG+IgMsNJD7kW0zqPKuQdCPNngxwhOXRqDbxji1Tu7tgvE
BYQNtXDNoEdtg17VttLvkC7aDIU3RshJFGtwdJnfEweZhUDMJs98ZN0qsDrrRnWRsW3Htjm4ZTOc
EGeH+LinyvsSj3mk57XyDcuIxzAFuHch7kddgTGs8IpJVcR5qw0ml3+6tlHb/3FtUcE+XVtsGBDZ
nXK/KHVL9HW+rG3RHObkrKkK1HxzoLSv2jLukUdS74suTbsFPKugkCN3nV955dqOwRgwN7oI2679
XhgLhLEldq2Nt+khZrYUfYhvnRprFeMdHfHTOKl49VMhNfM2dQSxc6/ot3bvyYMBSMi5c3V/piMq
dKLAUBa67uraUZbht7hm4SKvvH5jJ5G9971C3PvDlNI2gOoXyJMTUjyLF7IYHNtCfNN+QvZPt4Qe
e3To8Sixr2H9Tz7++ZCMRhhRCMBLYr7peoFtP9joBjh3uecjByXM1uUEK67tulmYDZCBLWBBjy4H
RNpJx1cyCxloTnlRwAPXYq8Rx01zaSazNkIu3zT8T2Y97vytBBQRMlaefqryfItUbsT1cOdtLC7G
bT5Vu6xYJtANeUllyQ6p5UJ23BjZG+P9jyEJ/FsEmvsbsGkjY32yt83AXdbaQ+RqmjbXckv2Q+J9
TKvgN96NOTLbQa0Nht2ND8zYEtHFeE9bW6oWLEn288Z36kXGRvypCl9mvE9Khkh0iexSn4CrUczb
hWm2fB3IgJ04oV3xkmjdDdIzbj/OCHWaY9TAT5ONVnNCkgnoJXIQVZ8g0Blam6hAUrny+m5D/VQY
Xvw1cQtr20tLI4cFRSyj9qzqUiGVP+NgkPHdfkGNsao/bGxX62VR14j+TtbUob2oB/8llBbSAsFb
aK3rs+5CgAmhL7VsFCQauxRofoTucYiVV7MB41uz8OGa7BfUWE09dOQDKbNXpXdzbS9MC9Qfc6+2
V2YBoGGPlQHHa/xY042GW0icm9TBPUeHwn8o7CyBwhn85lQgRpV1cOn+qjfgF5Lg9aeWTyOpPqax
Cc3yJc11HQMhIbjip8LKPXvt9JmbXUAP1mwYuMAvhRnaZ6afzAnuRQU109EoOnvpJoNcx1ipeNiD
hP5pjPIlmaTUNgSygn6PcNbXGaqYPWF3IkDT52u5MKBKdgimgo6ilDcSTAouGrGfC9bU2oyVA/ju
ZMU9B0rn9bAjG2pyuPo1mqa81smGqkrl3Flee1zTUyvThaBk1SFg1Mn4o0jgjayQL4961vslCIei
H3NbRj1kzitPbdrc+EkeyE9OyjSOofIjQJ7eAM1+wt7xszfzb85NGuzz6MmIjWegoO2zZYAfsLPF
AKX4ITmXQybBvaSNOyShWcuyERZ8PFm0AGOkfO+jdA2QogT2I4ZwDQ/FD52U31TkNq/VgLi94Qp2
jwWPD+7JmuF3VOkeL60WLDgVsvm9dO3i5Yr7gUt8F0k3nOZDw9bGwaywppJpiUyiqYcKtwMyawAt
Xo/dYBNbSNoDHcYbgJd3EOusHvyxCE5IFqyW1G5okC+qSpQ3aWiPtwHvsX6ZBghwBSBipPjRQX7x
o68gp9sx+RSpsVr0YOQ7UTF0Rn5iU3Fto6rudL3kmbVRIwDhnazPtRuppwAo2PvaD5fMqgRwLavK
ldkT7xv1BM8r4I2FvifDSGUXoKT8G6pVSfXey3KYJ4FeHWhVM4H7cJpTTRtaPIi6PVWzkY8rYIGc
LVUbv0B4EA7uDVWHOKyxG6v8lT2dFFyh8R7RDXtJvYjEG4dSgd6Cen23jc9NgxUq9bLeqm7gMrij
Tixd40XBB7bLDcMewbacVkjIqA4NFgdwJeVpeMZ/KzzTkdEVr+DL7naWqfi4sMqwhQN+ABO8mWNj
mEOZeTqiIoIqwCGMUVyrf7K7DqMRZELDrtX//6mup/zbVH+7gus5/mZHHV7d6X1rPoQCIssGVELU
gg6vBYg/+ErZRb+AUEJ2vHZ4MSjpS5X/GkL1a7c/zXit0tHfT5A1iEiaHlgO/3kaUf51YXQWupK5
8XpWanSr0lEL1zHvRh1j7zZdxHUIVWcTOqQhRZG8QHmz3Bt2rG4bSENyhIJOcmLspKIYOFAgRlgs
B8v+aOvoKEk3BkSNzsN0BwAbretNpVPkSvw1lkaoBGi53rPO1/aRIXd7zPAkorNeOwbQ63Rul16k
L7Ay16J112kRB8v5jH9NDC8VErfB4d3RuTMtsUsuzWQ1T0WDhX7LvE7czFNl2izWIjbK2SQwgosN
EqItGCb0wdVMH+YjL2s/jv7QRia973gZbmyMo0L+dXRtc6dprrNSx7WtBEvoMnFwx4PeLbgvWg/c
VAJM6lQNeRrcawsS2l1q3YjJooS82k40vF1SZ+n4wb2CvyUvO3aeB3UaSoFI4oHnCxBRqWt549v2
BTQp5Xsx8ovhsuLd0d5FeDiQaPHDpD55cQZupoCFe6/qnwiQTjD0aMKiwxMwt1+byILa83K8QZb5
gg3YEGQ8uQWBnnOXxIl3wQNpTTUqjBFszpndvLdDlCLS1wCRVwRlvfTdECwGXh4dq8yZ9vOl+9b8
dZQm5kcbHbWZ474JMWQLpnLvbe6NtswMHlKt0zvOeXoH3mv3VDfjkZogDpHeNQDi34R4lkE1r4+W
ZNa2dwJkTLdkRUVT1bvUVt2Zan2cpHeVVC/Kk2DSmGampr4GZ4VrWNH+2tYqu1r6CUu3ZEIdmc6R
dKGQxENtNKcoIScaNU66up418rS9TXswUF/ni+zM2ntmD7yW6eOCEzX6R8dt7mgYfSTgIkoolRaf
ZjdL0PAm8yVcP0KKHWUH9q/LtUmG1W0feOJ0vTLthfHCBE0iclLxhZFt7VbhwjBc79OnKq0QMFIL
dFVkQkUwggOkNmtz/lQ0qdcGEN3Lc728npY10t8ZJXDr10/aVq1xYH73ev3i4CAF77/O9ter6yUP
blT0RnPNv2HQF5PXdbiZq2PhHMCw0U3JNN3esyCSYKi8/5rUzaOV5eljAsnGg8cYELpTO/TsbEM1
lxHrcIA//XrTgMpo7+eF86RBdEdGzLXMZeOy6hzb3FgZXOULDQG+h7Y3n7tmkOduqrlFMG6AFQFz
chmYD5XbV7c+SK8aPzUfqKk1Qe0V5VF8pLa+jYpdHiu2nAdwK3rozU2otQkmTkD0sK5ukz1NDk7c
9ACviLmgKg0I8GcxXLO/o6Z2hCsx69tqS5Mj2yQ/Jbb8QZ10uUZsHhHCjW7mszd2B7RZ7K5pMt9L
uwtzigvZUxEkyVeVeuaJaj2Wh9vQs1rQieADjUYf3QGpsqJOalKQyFw4VdgfqJqOhb3zYjjryIQu
oUNmHBsfqMHwoPESlCPb0QWA1oMdIt1jK4k9VRe/sNhu70bH07fF2L2HXRC8Qtp9WEMRcNhFPapC
GyuQbgGjmQTBqahyKPAhg/oVPIUOKHHz5li0MaBr1t3c3EKBT5cl+ELgo1l+7LhBobabcXpXbH6K
0MexlcXiE1DPTmqIiZv2vYHLLqLwheLXEZPfdK3VY4Eg207XkPiBlzZ4nAwotI014Den/mLAyfkt
4QBApp3zM7WzmyYbrDedNAP0QC1559pxu/VLqz+EpZvCT5EysAY6/WM6QBlXQqDz+zQcGqXOzxjD
vRzOYPxFw01oZ/hrZAwpCVMeeewbYLYwUySfZaJ/hkYFuJzRfjXrpuzzLPAQRoRDbTZzkXtPZsiO
+JhtmMyus8XJ95CIDiB5PIDmG+kdxiIf3nNPAF0aWC+QHS4BSjTzXd036XPZOievMMU35PNkywLw
6Iv2LHZW5oDQmj3E3/4a2WUQo6CRyo0A27ZttjKSBAGiSGbPdCQjN52Puj+0/ckuYibDc7PIPsXZ
DNcejmAG232K6s0xNj48GHx09xRem3s9RMnW3CiRZvJXjI6MaZasrHfU3ifZQo4I7F6Ktii2LugH
Xqy8mPms3Mw316ntV3ugkCDOm6mZzwprabQnDQi0rcB4nux9+MmQpQaYAh8UeJStorPWE3Z+KdwA
PNilSP+berdM9CKMdXgMUsiOACqTqks+cgRczG5FHYgTqksMDUF7lYz9Chiq8Hg1CwcuNkOUecve
QTZnB6DGUedt+yg6S67BUtZv5uoIIjbHrXBJltc+6s4cQeCanaiTis4DYRiSuu6oRrP1qfkxm2N2
H7NFthFtWi0beLx8K10QZxbkh06db1YXqtUsq3dJkFdLqlIBJy+IOaP64pQBAJuTRQ0CsaUzSYlQ
2x/mmC2mAb/P8aez2CW0X4sW3JNicIoHIzWPxM0QQp10lyLXat1PNwU0+uLJF93dlBDtfnC68cgg
/rrGw9E7ijoSy8YfnVOdKvuZgS59pq3TUh3AQlmsIqDmXskszErnZLJo61uqRVK9+43umLqGcEUJ
n8Vdw1hzbKLWX7Eojb/p/KxKO/jSpqBdHZsxPrA8kw/TQOqvUgUNHQtwITtO3X2aYR63ttz3CA4f
IZruG6Kl3bJ1AnGb+qYJMdcRLKO2GiGinH7YciiyaMgxypWJ4GkLhl5wfzhs1dORja1qJ7UPdwGO
5t7pyBZfedNDxd1HmtBUgBRTR9sagN4tbxwEZTWeRA2WEeD398ZtgOfMXekhtD7xpc0/hmiGVe3C
6Uq/ZSba5A7KcpMG1y0PGP+SgWsXYordF2vs2VKnSQctvajbNW5r7BginTcdUsKXiMuNb2Xfn4hD
O5Bg74xV94WVGeQgkX9hdEn+KJF6j9RtHEVVAdlQPJIfjUR/tF176UgyVq87WYEZyMGDEika+YEu
OXSz7OSW1df5iqeP4hYg+yKLXOgdFAuSpyAvTkoZwWMCwqcDnijTXdgNX6b2jOFtYQnhHFwPVCm/
t48IZCyUWZc7PP76Mxb8/Xnkbgd9aEdtU6uIFyXrk2FBPZ6Ix0VTcrFV3QBdMwM6CH4wObWm6rXN
S7NhB2xbdddORQ1ifUQv0EZV6ri2qdqrN2VotUtCuRHeDXvgO89xwz3h267thpeMWwbs8CIjmtar
slVgV3eIrdVrqfH0iAzTupEpN9bxdBS5w8cRtf2pF8BS0OcAK7lN8O85+AgdbOrRK56qSr7b8DK+
x2W9gSOu+2LmYboCfmq4aN+HZ89U9UZmnru05GgsQj83Tz4xIpCjmOocHjmsc6IDNVHhTV5kOkKY
AlquxQghWoBXN4mnka08JdwRiIvaQAAA/RvbPcORoy7B9PiV2nqzxobtEofjkVwYfbp3mIG3RJlC
A72tIwdiOmbyHuKu8C2Xfy0CkaxMzvNLkDL/KEZVr3stNXK9kS8ONc93p85/DqptHn0RN9swVPk+
yjmU0qbJyGK0obge1/wrXPvJKvRGufKYP+xAIUgYdSoCKct16HFrTdUOyXv37oeBY/Otm+eAiw/N
wyhDpPancb5HTAMJhlB4uIMyyEdb6Z2NMNlL4a7/pFkR2njVTp3jFIr3pGArQBY74wHeNXwLXRwV
K8r9TxG62iHWa+EVBpUnEClWdwLOmLmNqtQBdHuzs5eGBwKE1mmtJ6SBtwfHKiZuah/uwwrSENeq
CwJFfK/2ObEjIKR9N1imE8M4pFqf3bqKHjzeZKd2SMMlMXq7v9q1srOTsid5Jnjg1+DyzSBKWCxw
25rfwLehgfm3sltPuwO4XvBDZDxuH5hfgXBoetQO4sO2FWA0ti0t7oUJ8modIpCFveH4xWFQ5un1
8AK5mI92AmKAI3NuJ/tRJuE6MkbkGDRNunO6WGwQ5EBczx/xXESsHOw2SApJs2xnpnnzShaiiZ1t
AnG+BRZb+XKmnm8M1m//WCfiecTLkCXD/WBnuaCGE24N9TP6SnX1uUq98Ph3e/r+y7j7j96/jb0a
t9NUpW/o7RiNh25A0BVS6OWxhwdgIyvTfpCAhEHmWI7vKrwp+i78YY/lT5v7/pPOTOwsoz48AQVe
zWN0XhhrOSBTie43NjjVNjGEgu9pWgPpacHTTUUWjPaSsa/XnOlrXnUBMol9XkLcx0HmdefmNQSK
B/2RiX21gyYD1uZt/uSwmuF/2lXgpsntTcYBLo7TsjgjCV6uAXsqnyvP/E6pjYb7HY+t9P06hsWj
WBkhf9MufkzKWgPCuNxcq0HdlxvII4tN5kXRiQ9IveL9C6HflWohTSfC4eI7fneyNDYycRmaX+t0
NrD7B9abC0QLSiBEcEsorDDhFnaKE8nQ5FOVT1XqtVvkdlIv9orWE/X+aWzqCkQucgkCVUNesEzA
uhICtFbZ+8dSMyw1p/auckEYMDRvpfaV/VOnnn8PPdoVGG6j/E5EUwKDjk9g6ubOd4kc4hVoNZwb
o4Dq32B46VOUqWoNJanxjJSv7OAWqbsdC2Xf2knBly13xVtryfs8U85PJPYD3xjod1H+Gu4JDfhG
m1og8se7AvwIAVwxQX7iTRsCPdA/0+1P7ZYj3a1XVLP6UDBY+S1yu49SQhjpKkiUF6LZci1AhjtC
kOjaYRYOBD+MWzDYgImqAGofzpVFyePuSNVmUB9VSj3E2+Fz7/B7lXoThvSw/3asGoHRKWW+ArXt
idee3AfTAgtoRCiy+WUuzlSnYjIJ1Sj3SerFJxOLT+IzSHT3I+RK3Lpd79yzMb0QGYItO3sL2Giy
IashH38gSy+6xdp2tqJma7Bh1Wewmlauf80F/orZStaFu9F+ba/hoQRAuK/YS2yDGw73dXgnRQ0+
bjz8z8iRQQwqbAWcLp19HgEVhzhibd83qm6WypT9axLYX9vAS39YZYPhUxyKZyW2Six9dwMIrfYR
ZxBki3BPRzW4UboBYZLWjM+haXzNjNCZF5RtauYnlYivtEyjDYKPLNeFb7fpgRZrgYP/IJLhizWx
eRGvl+7D7GxUeFVMzF/U3vQaqR1Tu9P5y6sptUOmM8OLISgXIOwdt0iayV88yItL0xff8hBp0B64
2C5JJrqLjwRqQA0a8S2BNABn4N6wvDjc/j4yNePxVub2i8TK5gwKJnnGqleesQNJdrw3nn07jo92
Em8iKy8fsixpb93UA6ClgzJoD5/LsgoZ21Gv0fLmFEX+l7mXDe57jeSPIxZH2LW4jgHJS3jIyJYK
ENdteCeNG6rFZeCu/v2v//l//vf3/n9FP9QtYKSRkv+SOr9VsWzq//q3y/79r2Ju3r//17+dwLd9
zh1wWPAA7COu66P/+9d7BMFhbf4P0YBvDGpE1oNTq/qhsVYQIMjfExlGyE2LSrhuA2dnBxOrAjLp
75t0QBqu1t47QucIn8vvrbGa97FRJ9IjMla2Ka2wOs7bHaBmPLu4o8i3PvHKQS7VWYihjLezymAa
N7/VkUd8EQDCXJcZScqTFaIxOQRCwExERZSGn9vIuMyzFcN//AB5YqBnp4LLvD/bU9EnTbVReOiB
kelXb1bpV5Dp5zveMqzYee5WwCP57WxCY8mYJoCaAlv881fvWP/51buu4+KfxTli0K7z+1cPejxl
dLXnPjRdPOwQBI6AmjLHde4Y5VuVImgyLSe6EXnQpe9Ut2ThIucJqdoMMLE/W1UyNA658D/N07GJ
ZsPuNcSKjQPntXjL4spaJXbanT1IYh7LAjwZA2JTzyNIn/H1uu+TKfingfGeTFkIpZEoG050m5nV
cKNFYh8cx8IzFykN3v/jf2n//uVwBElwUY7n2bYbOAz137+cbhj7uBp5uhtCAO/40gZFbjtC+MxD
eBu3s3ffjR3kjSb4T6fTW4QgquerRWg4I1brVr/oohAaGhaAJXHfg1hbgO4r0yoCJleJB87y8tBN
vVSlIsK2fHD76CQcBubwv8bLjqdAbZvmN9Yd//m/YE2/9fU2nD6uw2zfQ86WY3keEHK/f1wAX/IB
+4poNyPqbOg3kiopVloB5BwltpG/SY1SeztIIAwnQeXUBadGpFvQJDAPi4jIsrcDmLXEGmjg3+rX
fkLo+dXynz8JfiSb//5hOLPwSYLAtnC/Ob7/92cKg8aS8mJRbzOdOgcN8bYl/LaIJ3Q8eo3zAIQE
gAH4XgXcqgO0ALXDH+ttwIwBd0AsxWvAVAbqae5eTKwAn6DsviQzqbg8RgI3AVUVB0lYnXQMFBtx
AmRSUxywf/kG13fyMy8uAZ9kTGRkY38Q+m8T8dMSz2l974RZs8lZWZ6arPUO2NJ326Zyxlsg5aOV
BWm7l2metgnjn+P4MY9lgHfDxdauKC5mJFxzAT6P9gLYw9mPUnWwHNzn082qkQ8c6fNoPFXIgrqQ
FTVTddDluAMW/Su1UxN1UjG0ZbgyG+4u5zNQYz1NWZt9u9BSRltq+3Qy32u2ekjq46e2vJX5qWHl
incl1D9oCJ2KA4q3tbIq/9xGNgav1MRI367+dNUQBosXic+CrYTozD5i4KTIgOODpoYJtKyfyRWw
lxY/JWBNPZapGYK0QBvtkerKhyZ4E5nx2reHdRbWLjjux3RYgs4q3nlukz94Wnjn0QlvXEegNjXp
LDQXdcM4mFt5jtV05BwNJ/95teg4+wlKMgjcaidFdB0jsS3y9o0H0SuaI5gmAo0dUkg0P5OFk5Xp
DisVLAemTmqDPPm6loa4nc+UB8MmH4ZxNc8Rl/swGZMbr9rGdYq8/WmcVftybQamB113nNdWYXln
Q23kOqlnjvEKsNtiS7M6YxFe4iw6+JxxtQQ4E/ygRTjsMjafp4lC5wQi3Rcyp3l6OFkWDWhNDlQN
he9MGCpE2aZLoKKMkN2UudaJRkV+ZOyqAr8JXRW12RbAIfA8XMg+dmKkSoWmWNF3M/ThF1vV8clH
pj7kjNuNJRznHrQbzr09IjEZ7J7BunG5kBB5Thfgz83vyAQeHxuAQmjDxJal1lbiNNugBbcTlBez
LsugF+7Ee8ewiudsDHcmmCC/Ih5Vr9xGWUdowPT3Rtt+M8sw/QovdQTRrca8+FGQ3ljh6C6oQ7r9
z7b0jLs4VOkJit/Zik6AdcrRn4JLqh0uIE4AqWCPn4JOkoWPCph9cOH02TYrumBbO0bxCiG05cCq
cGNlNYC+ARbVRnPskhIrQY24wRJPl2RvgkQKiHd8ZUUn2aLoY1YuQzzEQjOSd9RrunG7cmMj2lJV
GAG8y5DBmaeq8B8uEYu4+IFmD6AnjTehNao1VUtZsRsATHezbdMDLQ/iRrUJa/s7zeYVnrGF5BGf
UmzMB8vADiG3j9Q3t0jgUnLEH+ZL9Y1GHritQXw7XbmdjXhMBBVAXDVemnH965oLMBQn2Dpt6Tq0
Ys7JduTHNXeuf4Pgrpyvefo7bJBpotZ01owDTzBCZ5hqdBa6brz9u/m6/umaaVBfG/9xzVFagT4R
u6CbRvabzkj5VlfBvsBOCYhAXcDNZrQK4MHpcMh0hSAiVqhF7PFdQD2+oYAdlRlI9mfLBhCbhPsR
OPQnL900sEN8exPG/gtUeSHrRW0MZC/iRIdza9FabIHARyiNdCVivADs9CGpS6BrKuTcYwmSPQAF
mz2UOfRBuuCODODCsdcMwLY1VQuWWvcYTIY0BHzs/qoTndxQW+1j667jJYRphr1qs+XHMMxbiwZe
Ug01zdhqsweoRTY3g+lurxZ5OWh8TK12NJcemwDi1kvII5ZFcSQ7GlpFPcjxWV/vqU32rDsNTvI2
lqPe+3aZrUzmJ1un6fmBpTI/R31VL7GcD2Wx91MFsnEm80UmiuGHGKG269U/h2z83oG86dlXWOol
VSgRoQcNwVg73ta0muiuD5HVJ1sr/2KZPnbuGITw5RZPBOtrwm3QIjZjfk9n7gfFD0nSu3sQNWwL
30WypzV6UFQVP+zOKrFpNUA14vr8HOOtsXGKyAS2EQJmQ1oGSxbCA2XU69JBmlQGn9dXP2IXEJpN
m1F2K/weX3ICt42ILfVu6Oh7CZ2dV7dn6dLphvChBlvICqSYDCCc8ePcyKkoDn87b6wj/w7oFIAY
heieEbMF3NyEf+e380EwDehKVRebYCjAJwcuuk2FjKxVmIHQWLamh/hha34FTHIRtlb9FtRIfBDI
4d8x8Ko8B457KPNp1iowl/4I2mm7b80bGadYWdNIYMlDUQ4PYWAWBw/SXmsakMvtaCX+FwB9MtAV
d/UeoAn/cQzcW+of3URiy152F1Gw/gKsKdTnpjPlQYS0a8d7xG3X7HsmoINsVeGXsNrMA22/XVt6
VAeTaYADRPU6XwhimAtD4otLwVN/trzSXKppQriRDyrW8nn0xbCzAMzf5I3Wb2kxLMjAsIGWhJJC
fkQqbHkf+KACp1PVHFB6JGPw2wgeqZMLPpIVdRi83gR4ar5oHyqgPohjtiLtjRfl4JefzgnCgXI1
Cj/Dhhr+VyhWlfPXpSBzt4D3Mbp3DfAFh5OkE42oEvhfB2x+mtGNtv1YVDtwwg7PowLr7fRFpzmy
XEBHkp/d0QgQEEmsxYhX0hPP5VM5gE81hndnp6IUJO6zGwK+CI5MFiATXWwkp7Q86jAj78HoIZUy
vU0rI+H3xVT4GdZ2pZ0Ya3p9xkGLDv+7cPt6fqEWeTxuFbIwlzSIrFrEUgcsJ89Uc3sdgAO1w2tY
KWuLZa55AJ5t4cFH+ZQ5hnGXRsWR1FF7T+HLAfQWQTZIp1aVCaczy/s19bp5lK0MZ2j31Iu43s+s
8NmFatOMFnxaT3KaEWQBoLnDFLzEeX9B9zMB9Q9AdE6IBPonzVusTtuyt3adp2+sqQPIQ0D6PnUb
fbHDQ9/dj0UCRQF4yf1TyK1fh4NwwXk89u+R+aVzIlCv6TZfQgDaTpfCE83SxztyC3JYJ11CHGNr
tb59qYH+uR8rJs52zm4+jKXRb3iv89Vct7D5BV62bMA7PE1WS6jCsOQui4PsHo6K6MhF8EO7Gfos
7edrq6nxN6MT1Y76rovGXAMXwNaIPtvIi3aTlywy3HVuBJCOnqplB4K8UKTFiaq9be0QEcAqSoX8
QY7FWg0yfYlElZ7tiWIdC+n0BdyV/rZi4UdvkvXpCvmzw556W+Z9dZSobmioEa1HmwE/kpXFLSiH
nug8uXTKA11UPs0PAP+fL4p688qcL8oA3woWC2m5DaFIe6KY2xx9m6oS7ohFiJ3MnLpBJnNSx6c4
XWSE/WzkUWrHdaLZiOaMJyOe5+OqbKI1tvRItA+SB3jlxicb2IO0AVabaqxTWKKBG49qvmnv7ZGl
cy0rhpONhOJb6gub4AbZ0/4N1ayIPZQg+phriHG96N4zL9Qno/ybKXg8c7hB4DSaiJK683wKVmWT
KFZ4IqY20N1UCxkMcM9NFxdqhQwSM/OP1Cvxnl+YuQMHNfVCjQ/3FGSGfR2xJ9cLsmXOzo1bpXvo
T6nH0fWSbWowc0XVKGPN2a/CV4+5Mf7FUI2JBuR+UydrcCpl18FB1oZ6hFqq2sikr9fU24V2fqoH
PNHmsQ2y1vzskUxzCeI4K4iwcJ9OKnTXrsG/mW2oN0A+zAFYjKzq6ktmg+gxS3NzhYhYfeElVJfg
IsVhIuDxGsCfuZkbSxGgq6zN2yRvnT1cDwMI+qc5GNxyuZ2/Vp3Ygz0GdAVpKB/MoMsvZSwuDIKM
CqG7ERs20wa589TL47o5hgP8/9ABVQ/UBtrxLxy6mydqioMOEn7TRmigCQYTGBJL1Xj6YnxvwpEd
CkhtUJVGWMVGpC27pxZTYK038CzdUJ8Y0u4WbpDZnCy6HvJjuoAniaq+aFrQKLb3o9d/QeJic6Lm
xkCQCX/Q9kDVqC4d4L4A3qAqFV1lPdpNlp3pTMEIsEuMtxcAZLhQKhhfgQl1hT9Kdts5PVvbDAq+
eNKUG9kob0UDW2Ua992P+dPWZTCuBkD/ESTBLGNiWzdplmwtMcgHMudylEuLjdbH5fuRgz0QfwlS
sH8vgd5FdkS0BM82eNbgTLtNvSlObviHaxMdpf+XsvNqjtvowvQvQhVyuMVgcuCQIilSNyjLltDI
Of76fdCUTZXX9dXuDQqdMBHo7nPeMDk78irTVZY+qpA/9b1qmvbAm38NR3XRIJE/Dxt4J0dRTc42
M0GdzOQk70Pi5h+HsHVX+cvw5PUlpL+8RXxgmopf/QyvH3e9g82CJ6o4GNNIu2oW2u/kZfIgnTLx
Z3jsxjr/87NdNYf/2S7HMzXnbP6ycpcPsxPUcYkIXAdTQnrVfRYlpfGzKAmP5doZ0CidWX6/fLbK
sS1JsqDx1OnoTpX30BraT8nVs10BYb5p7L1VsQxj1XadkYV86liFyl5h4rzMI+pRUT56uw9Fa117
Gfq4e/RMr8aiI3uVWZsqidydU1XermfqBCvpzzYgVyDf5f6T9ZwpTX4RbFvSNBYVMdm/u0jGczqJ
OoCYOG3nsUxn3/GKOyoUyVGGqz/qZNDanro2+JDax4FN3erVhB6drbp8achaicUkgVoAY0KFwXiR
rQi+YzeFymaWjtFuiojTVcqItomml+pVpN5Wa7r5jrHgfJ/hIt2jvPo+6016kiVZ7/b6r6GyTh5U
W5mCmU3bg2WgPBUjFXaenXZ4tiAlbLtatLtxLZqK5hztJIo3srU0E++hbsyTbJRV1TAEnqFqj7KE
ejFiSXNennHE+/1qqraLo8Z+xLese1LSa68X46O2mtGN+dIcvbBTfdkm6+xIQVQ8HgkIrf1lnZde
u6bXL0OS3z4H2vOk+rL4r4FGYa3m4IBE11eKVxc8+UpyQJIX4aHUXTe7FawToMBohLAi56AohX4u
wtH+v85Y4e80JyQW3xE9IpJGlGLFhDTWl7EerIss9ZNinZEp/UOW5AEAxrxJ8J3bG/mIbNrgRk8D
8dR1sLxMGHfKenfjA9umaKCtV+yEZV3GURFPtthZSlbgyLG86vIjJYiMBaawXQRp+PrkIWmac2YY
ylWW5hFU8zRqr7LUOONwaUp32WeNoV7iSODvsR7Sf86s2Ov3XVq/yx6ZVv/qIYtzlm0ss0owiTA7
BIGAZC0YCPke2mW3sc68B6ygYYiuDaVJahF5HkgT5eg9AP3+NQLs8c+l0gFPWdlx6OLuydAW89FE
i2TR26e86Lsnh0f7oa0Io8gOsg55DTTtyUx+DGpLxXx0vF3hXG1r2tipHpO6LsybPIzehCg+jkao
fs+86bVBuGvaeV5bTNCkk0FITfaTraR6ngc08g+S51x4NgK1tnuWNGdPQ/HQlw2yvLbiT/wnGTjY
EAJl58Ib9S+fZ5Eyi6Ba65SIVjP1fm/97DeV1gXp4e9iHOt3grOkQ/j5b54W60915T3K+gZHQMJm
bXVQp7h+F2yT8qmyX4eeBQ+CKGy51/rP4QWaweeGRPm90+EPYgYdfWUjgRzdetasdfJM1slW2W8c
GvHvVtcbf40tm7DZeKPQ98piAFnsBJRVdBFPcwU3YK36rJdnpd1F1941271npcuzmYVXBcnUv9YT
ElijPMGi76PGafBV+jCGC/kl+qQXJ6XR7lnIHiKWv5w8bb0F6WR3HgmQ8Jva60E2GIsuTt7fI1w+
6e0DmOUgo3twHWMJ9HLq9qNba8/8lMp+zKIikMWsJe9rEbbxZbGdUrZprBSiJtbxLlb03TgmyaNs
9BTkxGvuvLPSGdqzvHCT1ARW16KwubBXEGsPifCi2jS7d+je20ro081boVrphGGLakXBAAYtq4Kw
M42v8LcRmEjzaqN5mflVsQuitUpRgzqsja9N1b7PlpHdI+Kfz/8xSNFmFSNp3b4WmJwpSpKyVgqi
aOBEMYNYnoxLwIxlH2zDtna5ohf7mYw78XFcZWXRaE12VuvkK4sd7jabJRf14zxn5knPPGUDKXd+
U6Gwbobeyi+EXIavmnaVvpayl6hMBfCfhzuwi4QS9Nv8YgyK7CUH/1cvQwGZU2i2IBqSDl9N5Sqv
UHX9r5eVxX+9LL3abCx3tTJqAflD7Er/OSQG7PxKvX7W5BrzOH7RuO02VnWRDWi9FjeoCP1FRWbp
rci5l5lnXtBstw/5XFu7lMzn24AfeNY28ffEQVIyqjr3kqDL8zANGNAla8M6MmyS9CWru18jtTD/
GCk7ZP+MrPXc+BiJt4v4juHH41x2hxjl0D/aYj9BH/7Z4Avi19Vgv6DG3G7LYYyvTa2k50aZ9J1n
2eUXIi3ktpzB/LNfel+OSsv5vRdL/LUjGB8USA7dhElqVbOI3wFJTp+SNhSbKM/q7/Howrkhc5aG
zKhK1b4tsVfDoGsFSufOcHSb8p1Ffx7Uk0ksChls2Lez+40F5yGe+/jnKjubgkF8L3LN2YSlFd+1
LtQPrpvah9LQSBKBhsA0aZzeTbtEVJi5FbvE954Jodcs7xbWWvk8AOjYVCi2HjSvLJ9VUlWAb71l
U5mieh4RB3/o8K7gli2fZQ9rcg/RMmd3WWU3XrtJXFccZf8lGqx9nWtZIFsJ4nc3yOqP8qVklSum
AOHj/lGWOmF4oL9QlZXXjuNG2dk4XCHUw5uxI6O8wjj6JvtOZd7c8tgCfx8rBtLGcf5M6Oo2ZEX5
zYjbMDAhWJ4a161ftQWIDeaF3+ZwRlulN/lToKz6VqnfZXdFc+P95LKwl0VYMk7Zje+l0dcHfA7a
nazGVSbozCQH2ZLrx1IX9VZedFCsU8nN+GwXHQBJwzxWTZk+paWJirJZsIBwBtTCyyFkKqyZq4km
P1VdmT2IeQByV4zpxo6a/gCnWiFBupb/Hwd/XGp9tf+8gBbhyZJgtU7Ag5BoB88CdtFLAu37CoPU
8mV9oU1LUEWj8dGtKabfunVu9ns3m8XSUWWdfJ1jadBGEvGvOO08v3U01Cu7xfyq4oNUoM71qqqe
eLDtWvjL+hBlfTDsPZAyW1m0a4s8PIGCiyyGxssQ2d2rMBrzNuVRShqTiw22BbS7R3AiGXybnP+f
cAsCxJwITiB6dE40z/tmGmj7Y2ShPkGdG3ZT2inn0Kv7M1B7d2fElfKYzNDvBYj7b9bQ33Q5fkkh
5Y5x81dVIBg6Od2IXg5OUFXoFTenmvsjomLzIQnb7iGfFTSeEIZ9JUH0I8e99GekYj9m8D5qTX9x
M3dCG5h7T1khf0lSa3vDtPtTJxa8c4YC30uUWJ7V9UHB7n36js85ymLExHDvGA6poYaHWWmioGt1
46WIO/dQ1QQhZHE2eAKmSpp8FLGcMQ6616YfxTHiLs0Rog/UMjFfMnUiW24UBfMrxc5KJop2+dHZ
IV19qLG1+Gi1m6g7OESEPsaK0mGdlwmMH9axlU32pJ01zDjWdwXYKkfEXxk+WnMLWG/vqmiCrK2e
V8WHSFPmj9bMC5V9NGh4Sa6tS5aEe1LsQGPWKzcOiRAM2oyPVkvDd8vSkX+TnUWsGnu1Q9VGFpnb
tP3St5BI1rHFNC573QqRsF2vrA36tEdMH+Dc3B5bt+oO4Vy8oAQ9TT6Y1/YqD/y8v84S48Fpl+ny
7x6yGyQTouFWme1lsa2wfCqEhYT1auaRm7p79ZZugwhw+MDkazhQ1ex4V0dI0chK2U8eojL57sSW
dpQl2WgrqIH0+bhL1vGfXZOMWFSWkAv7rJNnna4+6wUGM5/XbvHJObvCOrVxyIwnu4UJCOga5mIg
L6zlPHz8GCx/Dub9/PliYYkYbK2U95QN+W+vP6ZMqiaI7a3s+/lijp4eLbetLp/1faTkJ5TEXuUr
f147LnR3Q2BM+7iG8yV0NIC7q/itPCgxurfCw7NsXjF+f1dnmbA6X5Z1hEv/ObVIpcGmgwBiKHmg
Agu5fJzKrl2VKb7ocEeQLf/jcl0W7/UwIrWwvuS8XseOenZFsmzOigvhy9O3WuKyNkOVyBs171hH
/Mtl0bZSh32TKK+q5UWvDYr6sl6bXONYNyrLWMBXb1oLMM9evVJF1ZsvOdEAWZ/m3nRcxARUU14c
kWRyJOBeiYGwoNVIBchD1SXepVkPsth1Vr1TQ2D7sm6sa5LU5PgrX9VVk8hU4lwTp3OuadYGPY7p
ZyZhk9jY2mCHzoDlIlF/Oy1YZ8uOskWLMdFYe4t17Ge9PPNC7dcwWfwY20TWySxRwGFt1O7nWVcu
QBoy18yv8jCbMfTh9SDPZF1MwihAWrLZ/KsB4TfgoOtY2TlRhv2sVuXpX/WyhxxKmjzcNSyXP17x
v15MjtUa7zsBxDUyR+gXF9d5p65mFZ92iNI2sZJ2FpnteniZqttGFj/7jEakblRPGfd66yTIDlkx
9l5NdHSqPNuPIspe4zB9lGD2pQ0T/har0+s/PTxUaP53j1Cpu2BeOsR6PPRcvL4jeNVFxUVXna1p
4Hz0WeVkCVSVz/LniEZP+4NR1ld3vYis/+jszKoTDDn+Albfd3eU/+Azm+inTsROPNJ9jXNAJLz0
69nq7h+VVdHuAfStsjrUleuhbTLM6jVLDeRlPho0BzXfFG2zRV1FtVel7UmZcYPPwn7zWZe4wnE+
yji9o6T92aRpiNv4cqSs/K1dltsWZtK/LvefHaf1HcgWeZBXtDX3V91nkbuOiV32cQtcDRGZhekT
eGRcJr+K5uo64Y1BZqes1XOdhOjUCYqypQ9bvQ+QuAHpyq+8k5V2Y68SrbORBCl26JUxtk91rPIs
0WPn6Hop4ZKxSR919022yZoa+b+DQ+Rx81lnW6iqxkW2gmes5kmAFXgqn2R3ecgMj2W76uKovb6G
rDOFmkDhwvVUL93xgN8pGJg8z64E47JrS+zjIODk1GGpYYGruRxli+wDlrPbtNqAqtbaWzaAZNV2
5WBA4M4z/VRa6dA+hzn2S1aNMYHnRl9yK57etTxlm2blHXnoGouALAIgUeBHONdQHFg4RndkTbDL
UMDDpmyd/TE357+gPWwcb8XTZ/0I1sjwwCyZ0DuyuH9WQpJ4g9FApHIQQlOzNDkq67pLLetya0zz
9Fy1kGtjG51DzU2PH1fCdobgSoj8Rs/tl+XFLVxyJG266mxYOnlcZ84qskN/l+WZPLRxWx7M1oB6
G0VX+58DoTWYCBOPtTx29b3qtu+y8bP+X32XCUN5sG3/eY3PoSJ1hxMOCVt57c96efZZt1RufIkR
MVvfwb9e6bNOvpl0QQjLxRPin65uYcb72i6gPUdWe0WmB9tAJzJ2k5u32yZZygCDW8/prC9K2bnP
VaHfK8SwH1QSqc9try3+4nTZeRhz73kJ+zYg7uLwHdBqtqO9M1j+b/W16K3ORosCBEdeKRkaDRVf
8YdstCBuPoXcLqy5L01qVYjiR9zqOOFxDFdxITJQYBlkWZ4iWjeeQLR2Z2uavJc8xHUtm8abLOm9
9iUv1PHhoyRMAlvudP8o2c4hX0r1UZa8lAiJDYujMJyvql4C4h675UEedICw2yI0VCAK1BW1+auh
AVGJAK7rbjvV6m34FmsLFDc/4gl1+LxCDWvjIYnEvshirAH/uTJUBW9bGKAvPSxRAvCH5hYmuH3v
AN3czdJJDrPp6H47VEBL1oNBVOSaYwSoh+xGWJVS1xsRusjLxPKUkuybxKbuN3YMeQCx5XuPhHWi
TBc1nscgJ7L1HU5krdnfG3QPAjXN9YuhVM5tHkiryYYa7D8uKur7MFoGCWQ8H3PF3c9tV55ypDOR
ZPg8TYBnn0jrtssmifTy1Gk2SuqTEh4R2CTmnPV322qqZzEAA2eGb44E96rnnAXOvsGYLJCtuTNZ
12bMXwlGZ92mHxff7eP2qVqzs3D+Ft9y8NQYIg+JxkEfEHntC/XUauHycUiL8ffid2Wxc2SXlOhM
VCg6y7NwKcVvRdnwr7psHVG5BYZAcoi2dFueLdahIQ81CUHGY87F1hFqcx6iOHnUrGbwRd3W39vB
fvYm1XhO+8k8pI4Z7rJqCL8qOUI4QGm+1wsCMMUwd7dEzY3rRLZzUzdT8TDFQm33URQhGAzKC3bS
GB61NsW5o9XDu74e2DXVtxFP8zoh3L8FA8sivR3R8KVRdmOK/kH4OjnJa8iDsGNA4NEOMga4NGEu
OM0hLGEa8zejqtA9IZGORnef7OMBRDiiLeKWwKq5lbVAgacNbSIRFD8bxFrMzQ7ok4Ek9meDYlv1
VQG46dQFOkZF67wZUYjylWicM77J1dex/w712XkLUeQ+9mtwkCxB7YNgjg6amivwkUcFrxpbubQg
r7djlJP4WRtknWy1NLa5SOfRBzhsvUERwlcwqX3wOhDirmPivz1nT21dK88V0K5Du5j6LqsL5a3A
KFV2mPE7C/o6NS9yZFgA1ZFCuIi+PuWaSn73lzBnZ+HIq6XGQ2Jb+gMRyXEX5Qp6rv/UybMmETWy
eF6zm715SLcpO6Nhnlz+mIyVB6vBjN0rn2XBKHlA+Dmgv+NUOn85zdynW9bd2dbs3Bw/679HIatg
PERGNfjtHDp72SDfSgj2AUHlCMm/1aPMsQQAy1a8zjjwPQyVFvkk9Ak4N8u8d3Cs2MpubkiKwDY9
5t219f97lDXE9UuPFLZi6MMdquhwh40A8crAtYpM0uWzvo8LEsXL4rIdpJtsSDNVvRBixVn07+F8
Xig43biGuBzjgWw3EfbRtb+qlvomKY6Jt8duwfmhRC1iippbvTqtYgeDB77OiER3bNHvPoDMMh6s
qv01mm/0DfTwTyPqf3C56PqhuiD1GJyVKCgsNLXjEHuVT6EG2dANGFpmqRromQYYuHWv0hhW8oOT
Qd9HauxeZUnWr1Wyl7eIcP+R+MWYFMCfaYsv1ayHj0r+BEgYyst6WBDIDpJ6ineyCFx0NbWq532d
LMiMuP2l1br5wVpyZEXIum9ckIBH2Rg707zDE6vYylbch6ZzXqCKLFubHH71DI5LNsoqmBZAbc35
QZaskBhD2F5CtjeFHqzuX9kqbjoAKA0yAOkbWfx0D/uQHZblae3T1kq3kQ5jquNOx2bS5i+ui4iK
rmArw5J3+aLA6mEzMb3Ma0lWqbr+imhPdpX9W/6ye0z7mHXWHi4wosdBmATwuZgHmQLKE0gxzM8n
Pb4hVs4ScOLpU2WPs2qzejTjK3kpNeANjY+IDOgsbH2em49TM1SAK/V0M+cz7gfKgGZj/xZ1lndP
TzYPm0fHsL5k80y2NcudvUl0fec6nr0zy+ytSioFkL6tbATpyQPp2COyTPGjF/Jw10bkFFwC3WaH
XhbiskZQspW9yTPFAm5UV8hp6DY/a6KMOWZ61SpB5W2IPzFLE4olcsaUPKoh3lNtaAZuqRPFTVck
+cGZHmdvXRF5CC1FvD62ZnN5MvRm2bzocXh2kQA6cf9PPjC2P0sED54q1YiOkZu/e0P0h0gibx/G
mndIQ4XYFtthZsmYf9HyYsVztrdXNIPbTsekqfissBndGNMo0/JnyL33qja8nejvehqCPq+1597Q
vnma7voqiLDA7EOinYrjNwYJInUG+DNG/WYYuXuIEhQogHeIqCtVr949T0WMjjwhhogCAhCJiC2g
Z0c5VdXUBmQ6tuPYMy+rWXKegC36ouyuPeH4iIj9X6lVIPhTG902KrV6V3VK7o8mAFM9GzaofAB0
it81u1/+6Op+j5vEsV2sB6Nq1LPXgm1lchq2XtwUvhbPP8P+j6ZAC4u97w+Eyfgu2nc0H/aJV3wd
csAketXvjLl80kGr+WOD1Z+ufI2KdGM1NdNK3SEGL8w/suINFvbO4JspPCwMJqf9obJMCCzzFTZA
fQJyzO4E6V3fTAZCBooybvSlyABYWd/0WF8AfLOm9OJSbOjwbhnWtiqYYOcc6e+6Sm+xDbJ6icjb
WSmKkVPZ70GL/qGMRfHchz9rBI32MNFeFKKjrBOWWzURQMrjlf47ZUweixNANr2Bx+STLDUcWcIL
QCTHH1kSNTdtNpCmz577YdBeDOc0gKDcKKF41uCFBKWJ4srEM4CIp3nE7O1mLtOpFCq66Gl+GzsU
uDUoMtsl5ccg0TvsY/Ckpzg6enW3dXSsLMKyQbDYHB97DXPzxu7qfWwjATEM/R3oR2A28wgK2Txp
pav4ahznIO36L85SkrCcy2U1ZW1OIhmPTQ82F+IrqVng60qvHrC9xt7cLAC+gutCRJBsf+wgaFuR
Jup6tPsHNDLj0L65DjBnNIxFX9v7ro9RMonVjQ0CUiB9cVgWeAwmgsw+3vPaiW25uxl7haV72ByJ
YfsmWvGgONRT4on2xCoi1rf1XLenPkXG7kGe1vDeMv+3tkVXqShKe9i3an8sKwJdoCMZJa+iyeaP
C0QoNieh7ufTMu4hexQn9JEb/LbNKZiKpT0JL9Z3Vq8+qHpVnwCSL9xhsYt4LfvjoJ0BmfT6/IO5
yoYms3iPrVi1/VgZ+Mx+0cnWdynmVJuwclAEz9y/nlDXfk9cNnBYH8Z+oX/XbeeLCHtfJ6d3jIwe
vaZk+LNq+XmEt9wr00ZOqUJJiwx8WaySZYP30GRpjJoTNji2eC7ipd5mPUDkpv+ROykhjA4KUAzL
eLsosfswNOExX1zlS4jcUjjHZ83oXwqrK3dJVb13RaZsnbDlx0NmA3fr4araYiCFT6Jaa8svbTx8
ixqzQ1citvepTUKlGvtdODTFhvebnvN82nsxXwi+3J6v59ZwrUu+LC0Tz/lIXl+v2bqE+LYm+W4h
oHywRXvJ87LZIUrzMlbqRqxKvbiGINqNgj0ZzXTXleGlqXAOTrkZVW24V6H2FusOoZq2OavsNzb9
MgxbmIvWSdHxz0ZezjxmAs+Bpqt/Cq0sfRzCDLX5qc84aE1mglFcm2FfEz12haEd0Etqot4K0KMq
nfaLmonX2lRj3zMmtr5ufosdO9o1xojaUwQ2tfHyo66xSEjd9K1rvMXvU3feOO2l6jLftWfbF16B
/V5eubuSdM+tB7LYRG13K6yeaG5e7aC2w8PqhIpCSNu/ENNPfDFYb0YZwcgi5PQgVA938k1HhP5U
KvMPz4GNbHnv1phjxmKMx4LMkx8L0sVMztNmtoDzlbrnbghDTwd2XhnZNaS6srw+J2PHM9idzB1S
prrfr74rRqa9Zlk1gV1tLubsekFSDSiZppBTxZic5WEQVnImO3rO8gbeEXRCYLzDFzeFYEFkyc9t
BaG+5mdiWK/WOP/Z6B05sNi8AMY+V7AQnZk4omm7dWCEzdcW65etU2TPiLxZt4np3u+arDlUUZvf
8xkcnhL3j6JffLPPs23Ooi7QIWYFnpWgt66NYGlze9Nr+FzVujDw5HHTQ5O70QWR4PDQjkZ8Xrzc
Ooas1E4iTrVTMhowNONiOZdJOh4KJKkuQMONvSbEfB3iPGIxC60VeEy9G0ZsKsg1adsqSZ173kXx
NmqudQ+txxQ2yVTsOJ68iiVxUeM6ESPFtFlRkJsuVcmbm0DiLSGsZ9vwMG9YRP3StodBsVF/LBL3
pSNpv2kcq0f7MEbxqQcGZMwIZCNYqH5danZOWj2Ub0pNTtRLu+lYWaYVQHnFc5fH5dtkrU5J8Fre
oBV3gJPBPoBTxYOhF8YbExg+F1C13ia773FUEipOJxZqpsRF3iIrB99cLuMb8XQ2bGk9vGkeBrI5
KKk3z2qJLS5u8xZh6YpZTVa/QSGbkDiDcB8pxgn7B/2GGohHQMIJA1lMxKLf8JhXgil+w5O42sBL
MsF0R3idmxOTrGmeYps9cRiZww3DwvHW8lnPk9vsAJyxV2YCCiovh2qZOdaVtTYRJe+uLI3y3KV8
ZaO5GWzeZRUmKcJq04hilZZu+whBqSXuAWkiZrQxI/wM7MnUNjaQ8Z2qKi0ytu0f7pCRYm4HOAxq
+YWczrwbkqgLQArZG7TJDX/QkKysrdHxZ5Ea25QQsG9Yw14v8RSemP12S3Ub0no+9G0S3hY+i5LY
FzCLL1kcijuB1N7P2ESw3FDUB4Tp0FcolrttzkzYZTNvCCSArkNHjcQUO1l1SPoNZIZuZ6yWNH2R
bGDEpw/22JdHb8H3BqENFHGr5VvZl6i+lsu+xiNhO1feK+DgoG/GBOIL93+4gPida1fwUWywIdg/
dQtobcfehmkc+WFGoLVtsLcWnO6SBMqQCPWa9XN2t5X0pq+P7igjcGXnfRP0KLkoVWMxcQuIDwQE
UMYJrU3v5Q4a7CWJSKaHLgntp7HyCKpb+a7tjcofS4IapRe5QYocv9+SWd62cYUHrtsMJ8Oy7Wsi
NAwM0wXcQku4TDN5oBYsoR+cMrkURg1I17jMSmdt0QBJznA76j0Lf4t39qAMU33Q5vQmlDY8d9yq
vhNVf5rO0iOLL6zDoBqXOE4IIc+Otu26sNyXkcg2ZvLS2lp9j+ZJ94mofePpTYZ5FPioW/4wD5Uf
t5HyYFdtf5vsSfEL0vXXVowCu9aYD656pxgh1KIkzJN2zZ1oN+CGHuBP2aAHUljYmTmahk4gCiQ+
EkGuqqU36I07/hLTrWvJNmJq4Z2i0MW/JnevyOrth0jJ/MFVH0wCOlvDnmdf65RT55UvQtjOpeiU
H83EDzVZmnE1q7rYtnP6V2uA32mQeEPH+F72TXLJhnHylWR2/AnNx455H1UIphXVzk/YqoXbOUTL
WQwwpfswRAK/ygPhKD/MyRzPZgh8a6riTdxP1qZdbdD7Ss9PihiggBoERuepPLrzgE6rW9YXc9Ru
asOWygAqYmBQoSOACliWFZnI7XMzYWnbTSyetGZo95Bst/GkQFmrxXLILbzOtbJ67tryUVEBvCF3
1u6dtn3XsAPdGI1mcodl3Hye+bD0Eyy5JTq6ERrSa0y0H+J0izgXK/hImwOV3UflxeIER0kle7V8
a1sDrBzLgoCbAg4FrnebZZrQgu699ywsTByABmId3W6cMpS6WvuBVOl0mwAZFjxgd5kbvTpZHm0n
T8dbRmTbZYpsNsMDX9AwiJ0dhepWONkr8sxTUBMy2yKAo26zGDRhqUS3JdcrHK/jZduGTFG5bRq+
E3rZTklwduzypNuIMN4Tg8tOKUJItqrbZ9b4F6xHOkTlkruhacq+4kbyw/meAeAY80Q8tuxnI4tE
s+GSNxHwSrq6ZceqNjorfXZ2lRFN+7yytSABYOMLF3Gf5CESk8Xyph02OQjJwHLSx9gTZ9tym22H
YBF561zdDdDxDoujejB+azPgGQ6VZkjzXY8M39Lb5S4m8+xHqNvtwlndto7b+NCVs13oWTxJQhFt
u6R71xDj2tZ9O37RcsJCOeybWl+F1z0PBxnDJvYUJlOAFccXfiqXGIv7B+HPbCcUdEdnI3AyMDIR
QTnQ+k6DvmyTBJMe5sB8JvEaE5+B57pRwAYCau+azcCSYoe0FaRxlCBAh5fdU51B4TJIBHrk/JsJ
BH02mbOvspI2e4Taef58R2ZhPIske8SvdNkMqhZeRWu82yZ5+GWoTkmfimMx87g2FeBcJdmMyjk7
7DKhnp5xQgo0PAE2da2pPPdCqHMhOKW0PXV6Achrynyg+7hCI3ezVxX2LENtNR8HawEFYZY5QtW2
hWF9uuzgaCJNmkJI7ReFnfqUJwABvPqIAUl/mkYxnOTZ5yGyzf6UJ0Cn4NQwUzuE28G37+cic/f8
uNXJyNQKjy3T3nVLecN9fTmJmokhwSuc8OyibeTV3I5kQJ9N+5oEI7osZ6IXrk+o/yY0rzmldfHa
uDkBlMIcm8MS52yRPVjNbjYjEtXPp9HoUZZzWpyJbC3PfctCnUUvzOOgrPYE1X6al+LELFKwCZrC
rdWXr3YMKqAbopLrE2ppcT3KzXKjxGXMXsoNT/LA8pV1aJzeLMLuu1BRm9PSN3szG619w+Pw1Kgp
2MWYZalfN+VzknZ/tl3Rf3xX8kx+TfFioUQ3h4uLEkwv9uHqDSL3GfLMXYurUQK/d9BUBT7A68Ge
wvFkRy+QmioedFsN4UV2F2RlPSd5NYqo0DatWqfHrltIuC+BNqaPmuIleAvywUi+WVq1KkGwgm/b
MNzwkFrfQI2NaXtLFR4XCBpt4nQOcz9Ww3C/ZPVhbGuEFQo8KpL4OHbwEhUWa8BgJ+Mk3wFiHuSF
neWFtF2FeqjhLht52mpxxfY3NPy4A0SJVAj07+ey8NhajSbxGuTBTwAd9JOAY76pHHhs9Xd3yb4T
d3H5ZsOJf65uueyOKaNIjilNLI7yt6r0qTw160EW5cFEzIO/+fpT/ldzCDrgt96j47W7eRQEF4u9
VmFROdjvbE76TWtmur21FROBkSI9DHXukdShQ1Thxla6CdJ1s994DfjM/8PYeTVJinNh+hcRgTe3
6U3ZzKru6b4h2grv/a/fBzHf0FE7s7E3CiQElYUR0jmvCZwSyB1FB+LvMP4MUPgkAzhoSvPgJ214
TpQUcb3nFtOGQxt2r5lfPMSMAxc0y9CrL9JvYzoIAuU1NK0Wx59Jf65R6iMcrrh7J66UDcBo0gki
mm5+mWaM3VN60Hrx6pAV89M7Lnjvleoax24OE6iWlV5wyNsMVaVfRw2h4SNEBOfeVrzDXueCl0zz
N0/SIBGDzAREyq4/K7kd8+q441MwhojSOErNrIk4o4d4Q9klF18NUElrFKZVkLGuXBpcfH3F2kxk
nTfKAEjLNfRN7AnzjuJRVhTxxcunn9xs1IIBrZ7NPsPpRI+aXUiKTO8b76kPJuNIULmANbaNWELs
rKrOn9UUUiPuxtCKkyLatInIn62IjHOeZ0goZkeI9tOOLIxHL+S3jCHQtigO6+4U/wXqv7r6WWRu
MajKdrUylQ8xwhmGliufCobZgzNU7jlBJfoVJxNy0tbU/Bji4OhMDU6AjXl3nCA/8gpkJ584+qc8
81FMiJRvrW8WW9PVOhCjQfKkqKx7aq/bF0kYfBNF+E4kaYsfmvmlE8GrjQzrrzQgnsZ3Qc8U+znx
mb5kIio3lYqIvlnb34nMu8QCGKMctWlPBEtupAbhuLQlRCuiJbtc1PFZR/9v56TmdGrx3j1OpA52
oDSNHT689Z7p4y4v+uiolnO8wyMilRFpbYLWfgLoj3lE0N0y+CRGlIdffKWwYYKTTNDvcaHmM3kl
3KuGPd3qXv3S1NpfWd+UaMVBmCTbTx4G5dzIjTx0gPpsJ2KYv0EUp5Bb45FBat+MaXIt06K/WnP0
bgTq2xtVefK6SnnHiGwfeAYhVRh7O79N9oOIxDtIwe8Bst+PZqUrb4ZqKYiZqv3ebVOQjVYeHpJq
cL9UxK8rzwVbX/vjlcCn2CUmckodGeQT+og7F129b7XXG1sndrRnVgDGuSrC+ljDPbuHZgPrnUz4
r0o9mZYX/aywh2I+rRmvXp4UsxKsefKMLng1Sp/QhhJkP5LiF7ICITnSsNhMle3dQRv7BxE6EIbL
CcXzKZ6eCTH8HPXmPI1Bc+/rxn1tEbYIM/DM2H5VR3TZGI5k/jvhx15kzjsml5Zs1vqyW/aUjbIu
C9l9PXpt+9dTyN02xqnzOI9YmXIWRD5hf8wWU8tm3mM+JetyS35vulClk6z/sbnuX7vLNll8aJPn
kW2j1mQ7Qy2GDWu7BO23LCv4qM6bqsMUhnDq/1qNzmRCMO9PFCC7e9Tx/64vhy5lMJIGVCzlIOKg
vMiimD+zvZkjPibrZj3+r64EHrPILnrIR13cLE3ldXBTYwuISNxkW5HajO6R2R9lmyxUuOlq2PsP
S1Nqxy+CYWw9qMFH42yirbi0yR1ZPVXkd1jwL0fNf4HxoZ4NFdXz2saKc4u0oPGcm4m2D91CHK0C
tXtcqK0ntTDVJz/1Qj59Q/OtcrVPeEjOekTKcJn8IN3byEG/5uPE8kmMG/Tq8i8hiItjhB3HicQI
rGXYiVge7DTd63ZdlRBL8bNHO+/qBzNKji7f2Cu+KkyRpjg5wxw7xiz5r1nl1EfEXd6zKnGeoB+q
e4VlF8OKsB/7ZoiY4auP8dBcEENJr3gpBQgcA+QGRTXtDU+zkaBN0Y/Lp2+BY4gtF9q7E9B/zJpK
/YLeWrYLejvbq5P2Qrq5ZYnZFls7j4dtHZbZ0axyMj0qgkyaDlGOqfcu7jr1vXR6AKNNPLMpiCQl
qHUjCC6Mv6Lip1G3NStlAI2tsD5NvVngG+01tyREpKAY8u/E8serbKqE3j55SXqWNVlAFBaHGur3
TvaXbU2rv3tWVz3IWofVLBmmATe40QOn1gS7PI37Wxb4GTTYsN8rou9vsi3MmewCjnqSNQ+PlGtY
pr+Qofm7wzRYDnIYHRiU+RyySPXfYW8Fr/I0XoFHp4qRxGbt0LWIb5pKlZxlW8l7+9AoPtbj5PDH
fIdeonjRplTFUiUeD44r5vAEw7ZsE1b4mmZkUGWTlXegbpP8hxzXZVPYT+NWLTT9KKvRWOe3kaj4
coYMQzIdoJLEvEqQK3DQl6iInFNUM74i2fI/0O3SpZ6Yn2v+57X9Yz9C/BlwSEM/yPOtHTstvA9k
41jZ4ACLglP+iGSgeTaGWT+nDIeNbJNFl6s5Dp4UIlKAc+rjNGs+Qc35Z8faWYsn51To6svaJLfG
BCPptc2N0l+qVzH7qUJv41Z19JjrpIwDrJOWrbXNVhpABJV3kT0UMkxLt0yUyUnRAcM0Og6lUWEi
TaumzbsgELT3mTMcZFUL8vTAmgTetWPV74HvzyCfOVY4dw577KyjAOdtWe2DtsC/CZwJUk2svQL7
3fAS8G25SYR5rpok1U96DXK/6Vv7fciq/hQozNjk3mSo41NTFeNOmHDluwYDT79iUmLHROdURQsQ
SUvsN4yTWYJ5wSdZs1Itvs95AlkLXd9+M0wLlaQmfZVNeSuYTaTF9CCrIKbMLY4aX0p0Hnb6UHpv
VtgpSIKFyt7yPPdNY2p0UjMmdbKaI/WC/hqTHNnZYLh4gcFwlTt9EB1vn3Uea+zVR4P3qihe1Pmk
ccN0t/G87EF2xCSKOd3YolONjcRGtvV8efZBjQqVx/reC4sOEg2fvEF+2OS3ydUdn3DnnMZpOugi
W8PWp5OT1IfA6RKwnyI8ZqiFvIn+tSiq9OAp2HQl/ax72SP+OtMlDTgp+xxU1rsSd0SnEvVzK2K+
7mOWvlvaMDLPZ5RDwjdhLm441ymE7oyOaPLeKQPJFs//VCZt8g5EOH/1WvMoa2XRV2+OcWZ0DPc2
ziIOqKCLo+se9K1YOw2ZH7zXA5GspCQlBY1GP2mZcLYBOYE5yudsO5Au+zAx2wNhrDk25jKdT+8j
9tNbU0/FydN3iI/iPDyr88pCT06GqTwbWfW51RWEkd1yfOZHI8ORD8SrE9YuigEtMiJ5vJ2NvFmG
oSGIalb+rcm6F98v1Td8JSTiZlOZnn9PiWvFJXN1VSm5PqMGumgu5FYwzzHs3HwUmUiWJm3wwwsG
iLeoTn4Utov3t2FAFbfQhxuZ4l7TMv2LuXf9wzWDp25ItV8V+g2xV1sslp7rcdrwwc3IYTcNcAkr
3ng66lNixl8HWLoLV7Pezag+hwB5f2gpwnDKS4LQ702382ulqdkh14jTZkqU7d0+Kkh6h5+Z9JXH
zoXIEDResPFhdr2YXV4RCLDDH1XwTRWTffRqbUbnZ+5uVIkRZlGQY2PmErRVQcbak/46RX321rfR
zC5MgousJiV6o4AmHmDe2y9+O5KHavsSroYxvISVOfPLovoAKjg61SUaIZaCgXgXZ9sosasTQb9q
b860clbmxo2pP39+IgdJgmIHCGofKST6SWolm0hvQoI39sbUX/GAuImJEchgqD0IX8/xXstAfSla
8a47DaLdafZqsVp77yZXe21q/SD3IX3qXVsczTaD/bNlcH43A8e7pwUmfrZuvXeWMeJphiXWvG9A
CI5YMx4zc01Fb/FWdkTu51pHsviW4Yska+gBF7faiw+BX1jvTV5ifZSlR7mv9Sz11fGr01IrzPK1
6aezqcYqshb6KS6T6Smdi0btr1PU6IRrqBVt3R06V7HRMtLtp0HXHNa8Y7ohojPbOc+NxlxEFt+Y
cUyvqV7ZT2qvsdcfm2lvhmGHYO1cl7tkQQIT0e3uSVaWU6VlbZFUzQmjpn1w6ruUsCTG98bGtaoA
whDKYbKaz3+AJIDN0TPsmawFcCKqQ6PTe3LV6dwG49tSlXu0quguoRU/pUn3l5lH+Tkl4vXUdeXf
BQqYzh6V/3L7YUevesOjzk9Z+zaGoxmbetDKDQBypEXms4QNwaBBjxAMMH3xbMTucAg6yJRaoopn
3iRIAnY3YUAMvEq2yX7uWIhnWXVL8wXGHVGG+fi1fSpr5IsqW0GXUVRM5XxtF4x+AOOUIouaDIAx
FMs+KUgiz22hyeiJEJAAzmE3b6mVvRd+GTzJmueN/gytxB9u3tk3kXJUejtiIZ21b6qd6Y924XwG
MdIAeqFHCSyVxfFdVoKKHFNaxdODrGoNUA7IeMlRVosxi85+jzW0rCLjmT5Pfbj8YdlkW+M2rBJx
kzUr7Qmx9miiyGqIE9/exi/5IKuBbRUXuBj2RlYT3bFeKii4siZ/XyP0U2Kn1Yv87emM8xqsSMHd
ZP7dM7Bo1DFXldUCqz8eTTwPZdWzU2SQIoSg5r7ybKHfvSQFIV4Sy6TWLC1Tt0pZVxebZAGB5LFk
rDbz+qTaZIYEVizYH+fjJhLC+QaA+FqxhUMA71NtTb+JW3waiYR+KVroIiTlgzuua3zqmRpucEwp
nkBwJKcit/1LY0zB1feV8EQeMjvliHg+62n0KUGe7WczOjdzxD3PcfFHTXMbA6x4uGgFFlNuBPqG
2E/480wiviaCz8JAE270lAxZBBJHiCsp0mM0TG/2lBkb5DiBbxSJ/dhMbY75aKnxePOmdkn6LAvF
tpNnoqFIZPvfHBQet10MA93tS/JpouwAXAE9h0OnorHZwmLxmuEKWH46V3X5HRMT5Wxp6fhmtSWP
3fCi4c73CRX8H9nkbknQP3Zj4R8CO/hVtmn8HEYhurWJoxyg6aufCivSmLQ2B83V7ffAPpISSz4b
09QfDCWM9q6SXIXi/WC6rl7MKvxlhvn3dghM0julc9JAjJJlc/dRgdDYUEUJCkyQH7zAiL/2JImS
0XKBIpUkKx1e7LgcvJ0ekF4qAQLc8vxIRD4i5YcFXZNF96RBnZgsgfa5nIR3sjwynwDfk30ZII9p
OoCVerDwdd35D9ZXF9b3U59pN0OtLxDRyw1ZKHFQcyJiFnKXBF4G4r0qc/PKMZ6H4aveMEl6zRvb
PY1pi/zhAEAZb3ErVU6aQl4NTlN5gDuvIw/iG5cfQD3Up4QI2A59JXuX2dns6jOd+TwisWmLL2Xq
VvdJ56NNk/7skLgH3I2vqj8XijngsOpFP8YMC4yhRzsX44vfEzSYotE9vBlwyLS6oHkleasdrdIK
LsLKiMqHhbsTmWp8Avn5vbei4reJCia5oF9h25aQvwOC9XmBOETftBsVkbozPgr9Tc218KUEpSJr
siitRjtAnCc4NveQhV/oIF0G7+pDVrkho6IB+4tOYCP2EbbLz51mqveR1Ore08l1y6qFkOJTGnmP
stbNtqe9ARl7sLsH2WTAPjhiKlruaheXUK8zGlCeAIjmmmzSZhPTssFlUh4wf33OBl9m5i7hKdf8
We2zaO+jD6TVDItXWctTTewT188OsjqwsiFf3VxkzdO19h4qCQgBB0l62aaPnnbuvMyGRcPZZMGk
5MCrgdnLfIBwlXEfl9hsLgc4mAC3OtmHeacyF0NP4E+BNHCWPQh19xc/RwVqPaVwkwviq/Hym9Ow
z7ehN97HiHDHaGn6vfYdtOWq4JKkAV+6vIl+242NrjRzp5sT2Lek/4lvrPFGTHM7GtZw4zthvBVD
8SOIEZqQ+wjRqlvEKb0TiFHzzdZwl1A6LIVl38zQxaXMcxLp895eJdODGZ519M0XvvcFYJhqTC9e
wAwCKlp4kwXiKPm+jP18H//Tpo8hZoWlh3i3rYe3UQygvHwP7W/zmAShcXfz1rjHk8KgD6blLKuR
4rVnbQIeIrtovW3c+YCNThou/TNMlrYDKq0nez68FNUBuLuPIDrctlJpnZss4qhmtKv74eyIyLk1
aKM/DZECzVwHgJabAnZ0OhHnmY8gIhi8oiXHmsZvsi2o33rPBRr2AJv/Pl/V/s5Txd/D7AcYpY/K
DS6dflC0ul2qsq0xq12l8T2TNSxl8uNUArBbqrrPUVN69AFuPMumwZhmh9dI3Rp6Ke6ybZz8i5bx
Ysha1SjdqbGqnB78UVl09vhcAA55XJpgQZ575v8bw8nCF8flNW/QzrJH3dyQ2yVTbPTiJgtPDY5q
bkxPsjb4bv0UVu4x15Mw3k71HAWuSmcj9+YhX/nEwqEXuS081eeTyDbDi395qspHryvqVy2EVfbL
wellqNWbLHiOUPDoyFavbb7Zv1ehOjyg6KPeMHqMHirN/mvtELNOQXmjro9rm4vfXDMsJ627HsEK
ZIS21mCPD3oYvTSDlz7xDUyfSKFfOkgQF1nDtsRWN3LTS4Kb1pjN+Y82eZhV59+rxhc7rShTQD6Z
8yoLtyJK6EAIgKFOW6EqgHTJxVT9Loajeq8iv7j7cUF4zYvCo2xLw4xYZQTEPMhyzOxLX93w7Ptn
2dk0cMzJUSk2TOA/hWo3+4Rhdi/asLpXU3FrCBQ+ovda3fMYkVszUPytCh0Ur4f+6rRmxwVgZwB8
akciFaSUZld3dayi5zpyz3KnbNJcQyN4X3tnbeyLp9EcrnYVdNzP3nivzb64eEPVggoaRfpY4fKd
FXtF7YtdXTvVTrPEBPDIx/hQMZzHLoaiEXV+/JCa6t6yy8+14efw4bsHv+gerU6g2B6Qk4KX8N1v
o4MVIHgQW6x0cmYAHn7bpyG0f05uBoKtOqudgDmhBGC61U7fNcxBtjWzj8z7Wkd6uplACW+HUIFI
6vM1l9k+8DGw600w6KrSX0BMvGuVEx4FHwQC3CqQdEDKXadf1QmtuUZTDJILsJNc5ZgM+ifWXQw2
oBd2haE+pZh/Yw2mPJRtAT22691z2kGAM4z3qO4jln8u62TQnmkXuPcptTRU25UL8Y6GYKKRb9Js
bOBMbdQBXyPUiUnfjrgBeEUXbzBPfSlZDD+q3asW1N7LLMI3QmKwx9KE9yiMB7OO1IOCMcomDz9N
0/RGRmgXNlpxyO3GvXYpbjAEAthci7FHAd42yiuiZZ9BWAxnX226Q+EEuOrouv/UZT85TXBBbsXY
oPvcbx3TIHObK9pDylw1tQb11Ug4c1+m09VCcFYEgERSZdrnswMwBNRTrfXVpWr9aq9iBberHUc8
JG417dRG/ywG/ANATLV7MUHRUKfi1QL+8Vrq5rsSheUpRa3xAZlEcCV8U/ZJ7TQPRZ4TJdF7+FuT
vxXl2D0AJDi1FYKMTRVvs6o4eungnTNjLHcJ8waWVmawMUK4EVXXnqxyRgSKVtubeFcfAAh/R6rp
G6NcejLJkm+5Wt0WOFy7RZ2NCB7PjV0rwPXiprlqlOgkANdCS4IVe2vwtTds2Dbq9zLWR3h1ZnXt
ARqclTngYdSvckatzdNqpig8Ri15kCRAmCWLkYwI+0Z919Nvna08JQk8X8RRtkn0Cnr59+Qa5YX8
m8qXMK7QXFMvY15qNxOGh8ljT7rXrvoY/I1Tbo0sCB/arBQXMTDDSDXe3zHAlydpC+T2+vnpLVJC
Vk6HJoUTvmObxAQzJoZql1V1DOzxu2uq7sPgxviGFy9NQCh0ATvUENyqDlNy0QU4QgjINFr2gjhU
NUdKPkMEyPBOD3/WaYFnWWie+JZ3MYgV5K2qAxf0d5VgETMQhif7gClHU1ovBEb0DU6I3c6P6rvn
1nDM3NrgJTbyc1AxDkaKuZ36rt4WLTGBKntB01R96MJQe2jmwjFHi1Q91I5sE+jC35stSL1A01mh
KE7L2GvVexHH7hZQ1iHMxU+FzANKDCGKQoQyfnRWX3xqkDXno31qMx/fExdOky7IgagD9FSP6fGj
qAHyTK+sSJotec+yMJ8wmUs3uAG8J5Ea8Ocda4ZQ70bIxc+DR4C90tuRrLC4IazC57MpQSj5agsO
34weBpCXm6AAm0UwFsC4CofHbAheT4k42N6sPlt2P4XrpwiUGcAbXT0BxIA5apb7x2By0NuHML9p
NahMza8e0mAI7Hdfe8D5Ktsh6uxszKxRtwhN53s1b0EotwoGLJqqIB+JXowQPomFwr2P5XgbArt+
INSYbqd2RBQtbZ5hL9+INNcbCz35M86DoEB13zo7tntR/M67KLHvXqwZp1NG7bfa9R6KkGHWrBWG
saQsTxMKS40WfO0Boh7Ltv2K94EBJ9gWe6WIx8cer6IHh+BxPhOIRaLfE8e9gn8YmWUPPlew/zqw
aie6IYAvRdFeN1p/U+eQKNKoJFDRCJOsW2GdSrfMN1ZsN0eg6zmgOM8CdMPH4ACZ+eJkJKX0HM0t
pGPvhdW6RHlybYdN9rEYG/PYVaWHzfwbXKZWbfwfk13t4LzzLfVmiIzyIzS6bWal4qJjz7jVS7Xe
sVL3Th3As6MFDhTcCSkpxWfx1kK4d6ycoIdq7pgBPnqD1b8kPRpFDjXEZOJ9Y4q3LFXs61qUfe4s
VZuZ/9muoIhh8/Vk+cwdvd4Cx+imAD1Lzzv4wsf320N9TWPo27Jk3uiq4FX0TeM6VRFpU2YfP5NM
32ciHi+4KJ5ahKJetUj8smaHKKg6D+gWy4eR1Rkf4rmYxXPMbNAeVLNqXvuuGZ+aaB65qXmFaF6r
kKluWSXHQjhqgNs8txFM2FlpWH+0XcLMwwo/xYmOzqGJFbYx2IchC1l/z4XvPk5eCw+t0aJ93b4m
Th1fApYHl8R3wp2RQwCAjR1eLdt81YUBe8MbeKKardWDuCK+F+17Bbto3Se4RgyG5x+BMy09SQyY
PWekoQoDSzSt2esKBOY/hdKSL8L19JR72GUYAZJafgFSY0i9hjALfg0OsudzIkCZ9L3u432N4RYc
iXYfe3CsRQcaaxT9yIoT12YUqBl9PPXMg5pfa3N8UYNpgNrh27sBVZrtOFeRKRhxAOZmmYkL0MwJ
EnglLdKTkwa6yDPzK4iMUz/CSAGu9NSa7avS4P+UmVG809sym7YSMxfMBH4L/NnewUUSTsHkPg0J
ptlj2KbPHqm5S1SXnybgRu94bYA2zL8FfZi8qxkuMV7z0819Hm4ZJXDmUEE1YZPNEBbtHM/VHmUx
8gkDYOUpO1/2RgMce7VClgpgTx+kwFhl5kWeBqvPt7AS2TmNCobsoXV2lRUBDyGlAAgun7Y5immh
k9u8F/bWZMh77DUovRVAAfzX+kNc8/eQHPEfIwKsp3gKPgVIwSE+ehixlts5zgDBfcYbAdDexRp3
F/3fREF9q/rNuqa5Nn16rIaKzySowNiJ/aMaQxJq4HHO/uvBlzwrjM9IyKPIOdz0WFinpFduE0GA
md6qHktzNh6IvqqtcYq8ISBbv/OiyTsHofUUkUrbJjqySo2aIfxngBi3r66pjw9aEr0NKqtUHBmR
UQygDM8mTaWPrk1c8/eAAn1aFCBEWrUHm4Q3WK7CXoQjkvF32zvaHdiuizS2MrIQMBmntRlXnyVd
vcsT23uBBeA8q+PbBILvxQCMYONNeSij+HPBxAD5yhBoZUEyVVanRE+Z82EHGWWKcoxbN2D+ZCTA
X6xdJlpjWxZ5d4Idkb+1ZlWfBtgiW1nVY6cGb1xZm6BW6kemy/w/TWvv9EL8HG1lPOZRMl0R/njp
JsDepmvHzwIpl2dRaxWZYaQwnc5J9lZll8cCGrghYGcoMRJzKT9vZmq4PVLBTkCSMRcbZxrSPavo
Z4M4B6P4Lk2xTQQs9i2z3zAta87pjJkpZlxdAMLibDrP4YwbrYxRPQOMCGYkqSxGPfykKIa/j/5p
ku2yezq/dtWlEFxXr4FOt0nzhFICPWsd5LRWlWLnH0bVYGIYvEU1SAH/PtQiOQjovHZjwC3qhztC
5agb4nm36GpIjJDEDaUmCwY3clDyngU35I7WTyBJDt9HtxYXcFnWtGeyyi+Rm/KNtkq4ZCe5GU9E
kGBh8e/1VQ7a1210FIQK5TjOkELmsukl74BbixqvB38TK9ocR6BVgMXak1X54ijZLlaF8zr+NLse
FPN84er5jHJrxSfaWqxOewlVlI3DlI7pSfYMnYYrgyyi+Pv4Zj6J7KUF6rixHXxE5a+M0ZomAYvw
2ezqdxS1epQKI463heTen8Fw/mjn+zeYoXPKUKOWOWBZxPL6y82IJTIpLYzvZDVNy2NQKDr+M/Nv
ysB9CrwzTvJPyp/hiecgLHvESbpy7xXFT3lcMgg45vNtXO6wbJR4qcwn62LNpNG1bSj09ojUCp5M
gD4W7K98GqDdkqEexmTYq3r1TeKBZdEDo24r+HXEU5EcScvexoyodBLGeLfey6T3gvMKVPG1g7m4
9+qAO2ojIXpo4vou770du889cZ/DVBkM61YforfH1J30Vn5JHJZ/TYBm23rTwA7rQKhrsZO3S94N
uVXg8Rlv5KZ8CqxA98krtxsv77ILvo4e6DO5ORcQEXg2lGOpsYpCXzCeACIAc05Y0Uz7Pzbl0Q6O
FCCRXSO7LJtT0oGGssOT/HtDXROjrndRE3+eBv0ir9xylaCWbnIrGXfyWsurEjc56/9GQ3xlxgDI
eyKPkFuybXkcZF0WRoJjSN0GQDQRfezbm7zxy6MpL836NMg9FZHPTQmGfScvhfyReldxfRqR61si
6MxyrfJ7M9uGIHe5XF8zc7oJ4JVxSJkN8NTdtTJrYNoGh2yC6Nzo402fhw752U4j25m94EECY8e3
UaFzooRboydkxVn+f/3hP36D3MT2CrK7HuhLz+XuoSaDQ2ln6Ds5BMjve4vc+MkGkDXcEri8y8Vd
4BR/vDV/gCo+XkGDNF4ewpqc6oMRZBjmRm7wVWlTdb9eYQbBi+64ULrXwUXtXlJMLA/yt3R++ZzY
k3pAo7GbtnUaPDS9rgDzmMeh+bWWR8qt/2zz2mJCOCCId/JJ6KLkwBSGpcv8IOgD0k4mHOv18Zk7
2OVEB1Pf9kiwneQTPLRWfxozi2VJuc+cHuMjLI0JpfzXb7Hz5OwHYIW9zACuMANS1mdvih5dfQYw
GrldzfI2DG/zsCyfJFld23KiP/OIZOmTs/edsgezkrw4QmGMlP1lsb6tfzyiy6bcP5Vef/Jqcyuf
hOUQbAWOyqcGp/HlrrJgr48odJ/XN3x9lmWbrIr5KVS77lAD0jsGTniQ+0z5sMse6/EfH0FZl3dN
bi3HyPqy+WG/rH5oWx7borTtv4cebOVI8CfmWcCV2yTAY/IEkFtng3CePxy6B9FU6CxUR/2ADwV5
euYF8o73to4xqPOcTc2rw9yA9eGDTsRiUvNNA3UiA5TSV+3VmrGq01C8Zr3bHkxzYipR6+pOFTmx
mw6BmQ0J3oPkHYzZbBdpTn21E2Hx7GBevN54+VdldXmd1rpsXB+TD4fkfdKcOuwH5cMoi2oeruWW
HkNfMiM4T/Lqy5Pk4BlHMCs8dp0PrX4r3xJY7bTKzT9ae9f4K7MQUZLrlhHX4D2kui+25FIEXLA2
UpIzcXCoIdGMbxhi/T3sgLsjY7KX11gW8rZH8/QEoVzWyGPyPRv1ixcZ6UGdhmtsFgiUee1JDjIa
o3YDZ7dAPXcX5GL5AhjNT0j56VmeUN55ucVI38xsGDvsf06994JZnLtglv3Yvvt4nh0y+USsg4Gq
qc6Z49bfpzeDtutGiPfrVSxSh5E0nj8zqZtaO9+CLiRJJfAC/gKXbDAT95AflV3IrUE5MdBFGTRr
v+iYyckWeN3yOLrOeQSYQz73CD0SjeLQ3qY4hi2zq2UVFWoiJ+ema8sgDJf6qTJi4yDPL3+Xb4fD
udGfJyNrDqppvMq7ut5auZW17Y/IGMPNkOco/UMh/3uBtg4civz2y/oysWN5WuBIw/IBjP9eS+0M
dn6T9Y8IspsnoGnlRbJ2+rAtLzwLv4sgTZf7K+/EOsasN4YP9K8EeqY5etXOgiCNLIZj4HCS8xK4
jOA7FAL3BZdM3hn5WAuV2KMFPNjP8Q35ZwCVHdYRfb2TywM9j/frRVj3yi3Z5f99KuZqA+ylx3Wo
lz9GVpe5+FqXW0vjFGL7wYQWYQY50VVa+6TisSi7yD+7TLnkJg6bvGrLJnntv2H1y4dS/s4/ZhnL
sUXmboEFPJAQxB6DD72cv5IcIXQtX5MpRw5mK0bzK1orxJODLj7ldRCoe9l92fTnL2gIGKQVyTKP
k0+qnNGtxdo2TikpBw2lSA2Y2DwJk//OWiwoSVn/Yy67/PpiGmDiPA45um4d2zXw9INNlmraoteb
k4T67sofYlYX3dXVs5yWyUmd3JLFcup5WiirJILQvBYQQNbOsstalVtrsd7GtW39Gx+ODbP3FqEO
xjDGTDlwtgABspOsyzePKx6zjJ/3Lz9+KrR8Eyq9+sc0Ut7C5cmbvgmI9mf5uIYo6QKanu9B0LZI
bsgn5d835dHLUAUopz65RbL7SAURMEXWJdwHTogkeMi96451DSh3yGLtJ6u9/6PXquy8/Pr5SV7I
Hus7s8xnlodZtnp61pI/+ee9k1tLL7n5sS4PWs76R6+Pf+DjUYpGYqOx37QJqVk5rqyzB3nsv7Wt
XeTeZZ4tN9dC3o+1Krfkcf951j+WM7K37PjhT/1b24ezfvhLYh7wMZqr2gBG3/yK4+FMrqKclrWq
fOFlQSgFciY0Ihbvc5htLda2KcUTFPodfcrGYHPpJIdbefK16x975KZvChBCpOCXJ1q+LPI9WV+W
9aX6z7b1MPneyX7/1vb/eyp/ymZyfx6B9ht2Lg5tTGvnubD8cK3FspJd63/EKv6t+4e2ZT0xn3b5
C/I8H/osf6GPvQdN6X+rrRds5dAg16Bya/1GyzFkrcqtdUK2dv7Q9qEq+/kdggHdD61CEiHObYh8
vJzk3pneykd42ZStsj4RymZZnZbpQffy+zq8A6aCNr7WlWmmkcu6HPmZCwkiSlZquUvoyBdWM23l
8ED0H0nWGmXgv+lqy6Bhq8QQ5OiSFxMkTMTfdv823K6PgiMX/Wuf9TFY2z48LrIq9w6iTghZuDC9
enUyd62jJ9NWrn9jAAaEi+LhTTR9eFjeeHlR1mIZVte6vFz/WZU71ldXVgWBlP/D2HktuapsWfSL
iMCbV4S8KZU3L8S2eO/5+h6kzrnad0d3RL8QkJkgFSUgWWvNMf+5fYvtv44g2uYsoXZCSbiM7jf7
28T61i/+P/c9G7xKeHnL9gaBEW2JkPzx5ngfJvYVCzExuG+Ktb/GiZvove2PP1z0/LXL4FTSetbO
VAVea6QUuAaIEUTKNYVKjuXBVeKI1z6LW5efJVm2E2emTPo8282y5TYZhu7iYr//R2/X/h/BzD+m
CvehYk38e6OiJ6J3G3QLcuUW0BMtjsCkqLCyh9kpScdAc1Gmi7hEb3FK8QsYZzVuPsSF/E9Uq5aD
NdbZpE4akoN5nu0TEMGoxBGtiUXdkK1079u+EUjwz0LDLRfusDUbGJBxQ75HPgxVCba66h+FZtsg
ARDJsGvEWRX/lzpDyqRWxUsZozMRenJ1+QfPLdCd9hbP/Ov0i5P6x7/o9up6O+vinUWs3i7ziOTk
7OjTWpxl8bH3hfgC901xYv9qu73ViZ6/xZz3kaL7/iepYaiuTKz1XGwMsYoLcv+tK+JxqwECXKso
ZtlEegaAtNjjM0mvoZI70ywwPUuv41DmqSYJ3k118Bwp2VZZjiEndXYug7p1xai5y8adNJe6J/cZ
RXrDULhNxKUuFk5m6yvTocBToabolCb2Ro5CI1+DDMJwmTf7NVFJqoYna9+oQfOAJotcM9BYhOeZ
hXtRLJ9Sf3xZKtqfAjCwT+hvag9q3AiVg03RlgE8yhLSE/UIBSI2q/QpdizIgnp3nmJYCBZlCxuV
3P7WMfz5mlbND/SOu15Xyrcx13HVSv2vvGRKXuMDf/ADmUrxrHnpndn45hCtJ7PrByQclBY6zjC4
QVPX7/VMTS+v5OWrKqfmCqIO5VUR2C65WGwBdELJc25U8JtkGZRRTJKpKanjxoixuoxLD6EkzAQG
HAXCRNk2hVle5impLmJNLLKisOCe5TlgYYLwRhEHXlmBH/Kn4VMnebZt5QXll8mVhh0JJA5vCQC7
ts+bW1zEUK9lBJ+aj5GoDMHQa7OCmiCnHXgfbgr7QKUG6TWHYHsL9Wvqp+g6LAuELtHVl5MvsJrS
XjSVGSbdcBehchWAzzSDbI0VXBto2FeZTOg1lRRlNY1jwBsEHbHpUFqVmpzLHEtRPGTdaRi6i5J0
zsO8LOqMsj2T3xbqakbcO0I1S1dKaeGKNpCd0SfM5sZRhQvj/5qSaL7ctqjmgPxr8Zu7719FhvMA
ZSZaVWHrwj3V1pZi6N40NTmMN4rpC03RD6ZFqTNlrYqnmmrSuljBg8HAAbx0wvJUIbU7Ncvivsnv
c5sUxFAH0EYm2rRSPeSznmorRdeUg1gUU/BvY9FX0mpyULk7YUqwGajBS+9TMGqbY/+ZDPmHRiqd
unDk/lxbOnpmKhOpVigqKDH9/It053uYJ+rn1CRUKwDEeQnGjLJrOFgPs0Iu2ZgS41jZeX9Q+7jd
pWlcXPgXKEj+W/mpGSV+XFmqn2Wtf6mhBp3tKHkYzKpB+irVT3FP4sgC9rgWm6KDVOgr+PV8XY9u
j3GHOy3DYyXFlC+mlmvZjww2TZaE7JZ7hvfHzkb+ZaWzfhSHqhtduVhOuEMchlNnBhZtwwOn8u7f
oA2S32E4J7fj1trcPjRdu85lsDYrH4vlPsieMSqcCdoXDe/Kpn5EaNE8oT3vL4SO92ILo932CdM6
xFDZCKxpGSHaLK38e6fEfpFteFy4BlKojeyHiMWyKqGgO8FP60/1QFi5TKGdiA4LksUeDGZCNRun
QtWldgtsU1mJTXF6slReHlUWNWHL+THHkUKXapnoxVtz/H37c9Ik97dmUaM5W84f1Gkq8rLJwZ+e
38w46JBTxKpYVMGMwv2+LX5tYwtC8o9G0S16OsQd3vBA4QwVeMHgUteFpUJZcVNS64+6DsJdbw4B
jPew+irLjeiPh7DepCrUpmqWLALWko1bOPHAfRNEwalbFkMC98TW/O0fHX2fYifzFvhmvEbCEB/L
McPDcFmINdGm85aNZYMJUS1Woga/wf9joNjlNvq+dzdiDvj/2SW1B+orZGX792HargBy+zheSplo
4OqvbydGiw+ZilJtTmm76ChIO+pGiwIWIuU5WhY5gImz2Jx8H2Jh5A+I1+WY4PrSXcqQy937ILGG
g96RB19HHpmdY5uoSlhWDp4YkyQdrDeDUnzIUqL3r13FpvjgFurozgIEfttVfNofe2Sqvu5KCjT+
7li+1VTGiB0f58L8SLEnpXJpttNjO1Xp0R4jCk4UyJtdRp5RJluxTopQeZbLcDjZav09DxX5eTAL
+VkN60vHDfZCbhqlC9BBnn69Bv/Lqlv1aFJa8mZnHIpkTnlOoRm8RZX0jh45eBCdehmc/SI2r6KP
SuF1iqDuKV9GjvVbMij6i+JHxauS7MUQnjnZs9w0yC8vYZ1Opz5Q0vO4LID7qYOrJzWrZjO73LOp
xls2xRiEpiRyfPuXnAy4l9rELlEupW+ZU8PRVrR2JTa1vhl2Gq6pXqkbEPFd0+j6J2ysQBcZo7qO
EFS+NT22CDJ6ve2ir3yjFKz0zMzXdyOWmdfSHF8ooek+jfLbbDf2uyHZ7SErI9BJptp9NjOFFLJl
5FcgOrB0w/53YJntJyVbqjfHuIibjf+iUHwGw7YdqPdkLQ7b9Yw1LHrhf5uQRf7T+VebalhUxWbz
qRyceo1fWwlhzipeMskwD03aTTC3++JFRTH9hPW7KzolytheqMB4R8krn0WT6TfkF+yh3IrNEZrE
XnGmZCU269jWrzNZOrEljtgN8lmG9aaiiD4G00xdQmGE2rGGFYMsuvahsJn5maB73HnU4oH1BC27
rvzBOoievvWdta4MBr873E5mnzsPwJjorZerfoXGJzqITSuSTcoUov4oNk2MiPCBVP2T2Jyl6ZvN
M/8itqY+u3K/zq9aTH2PPwa7MBqkxzRr5XPkIyMOfeyqhry6UuizBjvRP5ZO+5rErXykWGF4VNWW
SyWGKl8l9kkMEO1wETelVGcX0SQWOpSjyETAUHcqhqsF7rGZGTyK4TFytGuuPzZNsbE7u8KwsF6D
MS+P5mQVx6hDLLfAgsujJLNousoGMytPXuz0QMfNqHkIFQsr8Ml4gRCWfspG5azhZpY7sYlGh5J6
tXgr9REkpdZTS7AMU/rJd2H6UVWTj7gryy2F4lX6SRV1tkWOb21Uch+fpqEdc1synvUws85lYlBg
sQxrJ/nXRLXknkebcmZap+BGxJq9LGYl9VdE8Brqd/9tuw8Ra4bU/qp6Vdn+b/urLQUwnRk/1OPc
XEapoly6sEHfUdWl8yT6lcv+qz4O5ltjjfCBcrU4ZaFmQjauUirihvm9r+xHMXTU0lMdac5H3eSy
Z9excU5LBwOWuoaWAhf2FTnSDwn41TouVjZlQye55KKyx/hbp1AgZmh28+DoXXCQTCvZRmkoP0NV
qV1xeGv+kEun+dGRN6KMSI/hME7ajphtCXW3NB4dE+Y4l7sF2FLJ3SSrC8i4MKpOJffUk1mGXu+r
8aEGTv5Px22M6C7vrehIKH4G4+/JcyDHnugPqXs8iaPFlk2jWSEnrCx9f9sU3aqjJOOGSzu6jQwU
9dHQE2MrmwPa7fshDEs/mpSXH6zQkNapUqjYUg3WzqDed4/XTXNSNN3amEk2XSd8XLy+lZtXrkaZ
0h/b+mLu/AibR/rdOC/2kDAlHQtj8/hstoX+A00isEid+zy/Pi7aLLEQqQTzuq6q+hKrbb3TtWo4
RHZr4O7rl9gSdBZ8LIpVufGhzFRLsFh+73/GwfiaRLr0S6LS8vZBWa6AiiuMn1M6fAslyfpQzCaD
dqzMz6EJG5wpSvCAhNreZgtUXJb89NinsbElHJA+2EiBqHFuDOJn3MhMfw4/uQF/IT6UfqoBPshU
JzHDZhKeBLb+K4OMrHb9S4A1R9M+9R01y3CKmxen5Z2w6yvlgbqNjvIcHJbQXVkewTXf36mqhgfV
aC1IAznFLU7psqNYs6yaFCAIhHOXgHXBv+ZJsQbnJU+dD2WKpbPeOw7nAHxvHab1QWx2GuS53Iq7
vRr3gKkU5mX7rqTUrWhs5zVAkO5WQyif+6r0X6N6/lSNQL2IrXmpALdU40EMdRTrGCmGfxVbYR9s
27RMn/RC9V/9mVxiYTTPpWZZr/529DPrM+ZRuW1Hud1a7RB8Feq2Hmrzq6QiC8ucqt4NwVB8YHO3
6o3IfuI98oTJQ3GpfQl4foB4o+tDxb21LR1RQcYZZ91FyTJugR1NXESA17RI+yXsDg1gaqEVdK/3
AY1Wa15ldsZmwFLw0i0LfhiT1+CN7IlN0UHCtrg0M25bWFYfKXbik4OuoroBw1GX2F1x0ZaFCYr3
aEvaObeq+YkowEdXRtPXFC2FHi16DjhQIPdS9SOeh+lrrCNjNS7t0dL+3+NtkEv38b7tcxzK01ZN
YAN8+/f49/b/6/j/PV58rloNKLcdfa3nRrwaeGF/LIepflQtXd2aSxu4jPpRdOS8/N7axBBAkc1j
ubT9tS9PTnBWkrONVZ6JYmEsakunauQNv4zsnzYZ+2gn1zf3YaJzjB3HrWv0BkH5IGWtgWASzdeo
1EOwtrjWvR6OjZeNSvEgFqPO/6vo31RXaaq1GibyKagQ4nGTEhsQ2uVTuyzEpqlJiO5v21nl9byu
wXr8t1e03zfFHqINtt0xjyhouzfdjnTfTrnpzaP9UHK6vvXYf0Akcz4T9Ez8qMp87/hoSdXReprM
3vmmAaAjWugMD4ZtYziawFspUjki+4qaGOHxvimljaY68ztEhmHbcVQBPH1DlrUXnxFmlPP1VWuc
ccJ2Ln6nkOhajo15xYPKWXulbsTAdUDTNmrTjge1DmF2L4Y7wlHnZq5jhAXiXF6+RIdY9LC61zZF
VijRe2uvp3oJXKf1HzMrkR4BRHeeunOwEUvmGaaLBjsGCLmlu0xB0MXEY72Vqqzf8vIHFl/7Xent
F4iR4T2KcYJPurZ/iJpe2clxm+39MdUvYaDiiSGV81sapr8pOsx+s3OIHfxB0nXoWFj/PuIns9XG
LrhURdM8FstCk5kehgW4xGWApi5SpIaSDaMtL0qKLh5ksrwenKK7iPFiGAZPa0wjJwzQgNMkiyc7
JfN4yfbJYwCsA1+1Jr0CHcIgwsAYTevkcYMPWn0xgi7ZVkhrzkmGqEIb9flk2VQWo443j1Y2RPsC
lPHR0SNjT9ijODjTPByyahz3khyVx0wrMPbx++iUND6Ip8GyT0k54fVaEySJusTfxG0r48Ag1xvb
KUaErkCXAUD1V/IT5TqNre7Rh/YEN5jaQe44VANVff88d1j9YO48vkQGeOROd/suJCgVFPJrQw56
FY6y9jbaNixvuKfveM/0bhVN49nHhwoEdZ561RRGkLDgx/FsQvDhp/P3pLHXPn5kH2SvG7g20aK1
n6Nnakl/R6Y8f5cS7TuBX+TlRkCgPLDVTdbycPYHfdsvR7Bj/DuoiS2xeBh5oTInIJ2UmHwvqEtU
O/2bQ60Br4DZcISNOl5rjNQXGv8MdK0+O8bUgULmCuDNqNxljQJIBnjfeImhtTApH3e5LkUvvuRY
F0tBTSuM4EO9R3Jn+MOuT4fpQzd5d1KU4MUuuFKUKS/ABsjjR0QB4Dooh34n9lLjZF9rg3LILWXw
iCUWBxRBMa+qS2Ww4WDI4bfurUmfACKKIWLtj0Zz6RGNf/fch4+Z4BPyAffjiLaqstGhkcBbZTgG
Xoyyxcqxlbq3DgPLw+jLGfgKTkkGb5u45YDSY9mEaOesp7bA53LZVPUJ0ZJuFHux6ae14qJOjF1M
HhDJmRYvBctCzUP8nkp9Ko+jk1Q4WLAmFvcxYk204TTO6EalRGnIqcb6f+w3A4wqEaj/17HF5h8f
beEjsGcm5P7Rdt9FfP4YlfMhSz+aKQxfuOf6bhFbxl710Vb0ufYsO5a/1YZQWs05/2bLKeKrWRU7
sSV20jXnue0y52wY0g500XxxugZJYZu37/1oVa42WMG3NpBeEBQ5P3VF2eQ2twM44KtAydWIAUB5
uyz+TTDjATpI/L2K6pjHTtN+LHb3q8ToyjNx7qMMxP2MUKA650oVbsCZzm6iy9X53iF6mWD9M07H
kqdorZXcvVEig3PzcgSxixh43+zN0XKtoSZn+Z8P+evQ0pigF1L9t5QaVYCZy4fcDyA200HekfyK
D549SNapGwMMiLAOxfFF6kMkJKp11SE5XlNzufsqBRUGemjf2lD6YqmU2juLUMHZkjEuiWVQ/7fN
pQ2n7uEcLQvRRgmmssYXjSzI0nvvEONEW1XL2UYfcAUQm62p5esILIzXxRPh/ar+HiFccAq5/lSC
CflbX05vVslLez01/nM+571HqVj/qHYxNExrzB5sDahKDMTtPBn9sCuoqoXgGFGzj23V3kgdmCDL
XXyw5OiSp3K1yXjXvcqwdokYEL1OjVoisF5kr3y7cEXM235PTAgoxqzrX3iKfvhNav4oDf8gE8gM
IOGga0rqhKn0a1G2Jvg+ggwkNLrf4+Sc/DwvfmhN/E3SiVJzt6SAnqohw+hxw9JBLRggPbM5G179
emhgmvMCIXpHKyyPYYYUUPTmWHie/H5uXNEbp2GG5yVMOdE7tWZ6qSX9K1mORMYjf0jr6ln0xbpN
zAnQEnPy6KFsZekS4yTEemDM0YNYEws5Cz5nVa729yaxhhtq6MX4+Nz2uvfKVmZtYxJRrmizmhDc
pN2gOwUOurqPu3+OPGTnRi/Mgz+rjJ1jXKlQIj2PiVOSIvJJniipcnTsTjnK6KjQrEfKNp1BxYgO
sRhtqEEraRlTS9JUbe77KL70o5xLyHb/OcwfQwwrRkMmDn4/Wo9Nx6q3ptK7HVd0+2nMR/wxcjYl
aYUdlu5ppoMQbDm8NNRIBFGw/rGj6Lh9pPiCYSb7G0fX325tmvgG9w+fnISfoG918r4JW+9//Zvu
o/85rvIzC+A23L7DchbE2h9fdvlyt+8kem4f2pXZQwzYFan41mht+Vgsw8QAX68J84hV0SMWkzj9
YlW3O9ANw3eHjNBZ6oYNsw3s1Mbm3CRRtaoxsAgipGZBk38zimaCoUdNYy/vzdCft5bT/aIsd/JS
wIpy9KNXE6wjdRM/Cgc+mDN0+zBtf9aZ72yYMx1tEKZRpUaeYk4Lytb5YUpYZMedK9XcyAHN6uDw
bYcYY4O7lV0nb7xn7hDhvepN77g9lx1cj+ml9iuKi7tXJRg5GDI/iNjJpZebkxWjv6yoeiKgs06J
bhW6+i0shpNE1nMqsEScQDCUS8KvkEg6JOh9d+iIeU11kmMkKY91m0hXOeaVt8TP6Fr5R525CPZy
S9Mw9sik0uR8a1MwcXHnYsj2970CInleVoNcwjdVuooONGjf2hnFVdX2SDnn56Z6blJ9uA5MhFqr
hoWe80o+zJSMAC+L+SLBq1RisoJDDrYHVWdBdmhHd0RqqjvUGxrppVdGHMCWxZT6j/WAjj8rjlYw
GFT9syiIFq/QmI0btYA1JtpyCAzbGZc1Aqb/tnUzEwmQpuq2wkWvsA3/IVsW4Cic0qqurQmuKW3h
4ozMYa7zsohSrdzZkzW5YpM7iHaNoVEgGGpuTff2xtTfI6PVDqLJlioVLtk4YxfaFGvRJhaa6quk
iWA2iiF/dEDM06bm9sGi2VAL8rtTke/FB4s2Pxxc02k1r51qMtbLlxSdUSLnR8MEQLg0GYTVL5Yl
eUMQxo9FuS4QBF9bRYkeyZn/HqPK3w+KdgZEnp5GzKquYmHPsP7BWhmbe1s69TkmbpD5E1mKJSSN
vobndXdIjMS4Euw3bvt2kbmeCx/3o7BtcNGyeWnzUzyGZqO0t7dtHJKqTV2k+oo6X/rD0lCPy+Q5
buyH2WF20M8VuaKq06+Ok0gPRnQMlg0tiv9ZjEb92RG1PEx6urwWovfB/Y/CjPu4MYFylM7cesWB
LLkw8a6IrhjedZeymLzbL2ouo4Ba49aFitw8FHUWPOoEyR7VuHgu/WA8imFiwZRMdbEFKndiU4xV
oKx7RkXluNhLtKGoSJEkJGfe4caVIwfONc015wqXez5oWvcV+DWUkKVdtbIeJ6nY9WMb5b8YBgFz
T+Y+PIsRzPyucqRox2jm91dMUbuTAse8Iha1rjiIVWsltPEyGGfrKjqUFrinXJKcEZuiA2CKfqlS
Jow4b0iQY8OWVLKmrfqI+2/SG6f72JDYKWZmjbVN1Sre2BMVE+Asw8cSNYSHPUuy1izIaCurrfyN
5miQw+G3PIJ6jh71tkEbqiXED0biobaWYiq0eJmIBXOXGbcs3DzVeWS2UQbY4UmYhfgLqc8HPPzP
2rIJX+89b/Hyw1vDof5usVbxMYc+iDXsmjPy14d2UQl1SwmjWBOLQRRKLgteaimcFI2ga7uto5Lx
HmOAL8X0Et4Kr5Y6b5lpd/0hqzNhlpa32EX4cF8wR0bqILYzoXro9exdX4RH3aKkqZevgDcRyiNT
6I+MCrAbNEiCAnB3D2KhVu04Y3BUL/yN/6yqqfMjSlQYGE0O9lF09/2MQlSsxmBnQP4nMWkOwPkk
7aDs3c6YPWFBksAZiW2TFKI4i7duYC/HJSqzhX2C3QEKM+QL+lqaNAmJXfdr6vSfPrSItKi2I/Zf
nqE8B/g6Hoqu/7A4rccIO7BNq+hf4aQ763Gpqk04TOEcueNka/H33s+2WBP/AXJY4VoPOFcSLmlH
uVO9Ogn0XYtR28HUinJv8pKQVHHtSnK3HXTzNeWvNowRhT6iDpn/MD8BpWZObgOknyXDi2tEzIso
LV8qrq3lnyXWMqAN6wosCM/dXjk0kC2CyiTRpZWQ+JJ0PP1xYpAoc95MpwGhaCkrScp84v0E3KrQ
+KFnobTWjFMx1OOhCc3httD0aDz46nLmsukrU9TqgOS3Ojh5BXRcrOa20ytrsSqsV8WaWCSWX1Ht
5EDDWGrni8WOpdQqBDpMOv7XH1bpWPk+ygABLBrR5c8UC/EH3ze7TIMso+Cb6S8apnmpURSnoxCa
U7HazgS88syavPt/RvxO75tizVEG7K0Q8HLzLuAEstCWsr/7wuj0cNvpxjFZau/F70AsomVzIMWx
maPmJJpK38DcIbCZjQhbg144GphSz/+3L4qnVGlq3Ee1HA3Yohq7rVqdOuwTIF+I5DmnCx+i0rEx
EAuxGUdQiJVI+l0zpRyOGEO27txYPa4oUjweLbvwNGy62mKc3CDDWjfEn9qT7Yq3GFX2t8R+fjrp
+KKUC1iX+Qi+sQWGc0jpJ1LnazXr0Y0m56yoQhdGGYnSuQxPJrUw58DvVuTbG3eYskum8IjIncrw
HCirR7lqV9wySlLoRBbLqtuDG1hebWf5EfW9upsHHIRMG09a672t23yjk4Shir3r8WJpgk3UYkSp
567UZ+RHKBP0eOBy04gfdFUxV5MySWtfarGF6dUN7H/wdPOrpqf7vCyJ32FJFDX6ZzVUeBZO6Qb8
UrQ2EPoVbXcKg1p2eTiiTA6LwmsQZITdCfAr9SQxKV1JJvUaxARV0FKtgLJFm6FaPKJbjSpcQhQk
p1dzqQ74G9uNV4KoaGxijf34u7E4MXbvYJXC/nPvnIIpiVcRBlt+HstwTbEojRTC1b0M+FaLoeNj
mln1v2MfRbZMJdVqnA1768O6kcp216ohJwEOXaSbnGk9RCveDDp1McObYy+hS4wgmY81Py0e3cu9
RVFgx1jmPk+2mjQhBJao9+8GacuMYl6Rf/xi8hyu7Qn9fimZCWwiynTsmbmnjjbHBo9G+SZ/eJA7
0y6xH0cQSDsynvKJYlrcM2wcGOScf3SJShfNfBcADLYDW8Zrq9NhTqF6CqXfrY+3TD2el1+QGpvt
OQ3nXwadq7zhQVnxki1Z/qVQux9VBh1J5RJdKUOPWdM0kG8MLRxz5Fj3CIieiqTBAddEJ4aC20sJ
J2g6ovA5kdOV2S5IEVjL7qi27z7PCw/Kq4svM/6gGSkcm88yKyeCCTH3K6pyJohexrmrpE0WNP7j
BHF9ruzvZYqrXiAH36Ze2rQ2L4KD0nvLBLA3tfBIrdzGcMKfEhxWtxjxJlbG+cOpCFgQgFSkXxYW
iXCNtGivKUTynFh+hLhgr7Qp9fywf5kUe4MRLuUjIaVYki6TbeUNSUp+JJXSbeZq7LwpTMuNZL+F
Up67Rpz56zrNic/0+cYwpeI0hxxwaIkMRoryEIxxC5py2nfyN978w5UzWf26q5+bBKvWGr8u4vlr
0yk/lbYHzwIgydYwPW77NypyNWBHcbjCxTNzmQ0qqxn+qutgmOq205i5sRXuDF2S3R5klxnrb4DE
Kp0iSTBfKfOjSvbyGPcVG2KorHQ7RQsM+qb3wOm/+UFVA3Uqfsbzx6wmwNfS8AfFuZnXqK9YKL72
1EuSdYGWOhwdkKlLbqMdO9sj1jZOnUXIjCJg01d/E74BYWJ+xoNxKUaS9qlz0lWGZcpw1mRm/9zT
43WP63BbNid/7jCQzact9rwm7rJ5uJu+45xNvPolybsvpcNQXm6nqx4z8+/mBddbEAjEGp1En84d
Ogcy2VEzDNgw4DexqosOIFj8reckuXWJKbCkSftyZJIV6kq1arece9lLLQL+WAoctXJTZ4b/iLdh
uya1E6/Gyno1x8zT8o4bgQSGNk0/8LhPPcUh4d3UbeQ2TfZOvSgix5Z36DGJ8EuietOsMRJefGKp
jB7XjZS+AfN/BJ1mu817b0Kgq6IE3f2wtyP1ZyElP7NI/dFUGmaBNWR+mXcoItzbfOimjZ2RLIgU
atntlDqicAo+FKKgYwbsb5iKZzmuLtUSqMqnJRH7S2ssrBcGvnBIqWzT6y7cu3o9SuYidy4f+jB2
o8IkWrIU6lbBuC8UHgoZNUIm8D5YL9w1zWAVK/s6ix4sCjHcMi0uWVL8zjRrX1XmtybixWvUr6Gd
Zp4upzsKVYgH+S1+LYOPrt4eDi1uZgGoaq+iAn3daTFEnqFPPFPCjV6V2smVjHz0fE36YUM2Cv2e
QvRIW+uYSqmtZW6nsX7B5o00dKZviQJsjZlIZpi/5qO80XH13tihSf0wNSuRwc9MKj4cuYgP/SoI
7YUh9tRrIbTx9G2a29SDP/MS1vOPYjTf1WJ67M2VmpnVxgzG8wyaMzEhzzX4TyqmeS7AWNtFA2ew
UMmo6c0+8X3KtM3tEEmeHeF1/zlF5ZcTpC9m2Z1Gk5pGeXgL23TXUIOTjPwm4rbZgGQDTdOfQsCB
FLQBRqtTw0tK3sCl2tNqrk+o8ka6q5piIIg7wYyDDw00AO+KwPia2vELb+rMtVLptbEB2bSR+tlk
yY8BnJ5WjZ/oy35RtktdrLad+2jf6dnLhIx8lcrFU9kBL4/gMPUJFdWcj2cdE7FtQRqAmj+N2FEz
b0lAAlNr9kHXPeJphIegTXx8aK1fjd6ApuAJi8c2Vu+5DvIXgLIr6QOWl3IOtik9qW3+mIDmcZV5
MNa642xH09l/Zg2APmhD+2I0Wnj7CcXyE+URIT6auLEfMcUoLuiGKeGzwKarXJGlT2SHqHBr/JCz
9pTIw0fHl+LV7z2iCAPSZ/rm1NKRO98zxWWl23UWpz64KDjTF4a6beNhNxb+ptk1Q75pOC3cJHjz
J3c4uuT2Iub/Ayhgq7xERKl2LX5qcoOx2OickgLWZ6cl5FPyzRBx9Q62/ytNsVBOqE/Lx/rd7NqT
6rTXzk5X+Dk8lm3wZWS8NyIhw7phSD8tNPXwSYt+RWoGlwcd68+Z3wYZAbDxOdOGWhmY0YxrW5Mp
MO62Ou8Ze4e35SK7YD1aMw+IZGJVXC7du9kSVJ5Te3Th8Dyk8di4lQURUNYpONKy4KUw019lO9Zu
1qaDVzkdjpGIDutQ3vey82RpTCKnEHJ2HvRHrWGWXXb+V9dy3c2dujGBeVtNf9aI3kFOSTwQd6aU
kg2tfFCi1E6B3H2HQUihU0AITSN2WPcaJ9niNGJ5MnNDVzKvUy0Hwb9tu308ZF723GQwovpEkjeq
BrOhqaMnDOBbH7Y9Dzhmko/OT3nsupMCiIy3MWNn++2LpE9gN53uS28hjU9SRN1L91U3ziboQYo2
ER7FTuJ4KSGCmgRHSmG8l8sSFw+TsEqPV1VARKCT5YyIdbLL5t7eYzL5bkXAe3iCd335U2mZG08D
l2cBXyeOTrpU4DA3wFCM+blU0ZPC7cdDnURVE/49c1Sdgqj4jclo6OpKR1pJe/UbG6OS/LsCuc6e
a1QSCo5gfmTjz5mfu6A6mkwWgza/9A5JQ/xFQF2dERC9Mdd+s0larIxg8YpQxx+TwRtAYvfjxXZ4
1JiTl9jd4jDI09zEQCpu4KhW74lacXUMK7Oe5Qejz0Ym42ni6jZzMDOlbiOIfvfEs9ujUSyELGOE
9zYOr0YxrBXVGJlYYZoRWbAdzO4qDWO5j6TkqgVMyPGkzVUj32pEpqpqHpjQhv0WkbbWmJlHQOjV
DIPv8K1gpybU7IVKxRXAj0b6TdDvW1Qke9/URpyBW7KVl6wEYwbiXndTqm13sxHU/0PXeS25qmzb
9ouIwCTuVQiZkivvXoiyeEi8+frb0Fx7z3PXifOiKFAKlSRIRvbRzbrBEdMdEi+ZzVPduXBTux9T
uSFq+RgTzFoAQmP4CPculT5SxtukF2KjFtUbJgs3XTHj+FwuFs3vlSC4enQ1xPpl9CSFTSUEB8oB
JFhVakjdWcbYTEJBL5wtpCWTaEh78BILcY81oQoxP5IOC8h+mMhst/SNMKZHXbWOVcIVGPENp4JQ
CbqSP6Yd9OusxXE49yPN2sbW+D6PNzBnnjIYqStyQSo/1/ieiBI/o8SANjKzXrfQKrXTAsGbLwrO
fAu3zcM95FVvDoq2sQg8Wrmm8iBKsekxuF0mqXKFDypSqAkC9XZxlyP9I2ViU4wD1oFvfWR86pYy
bQK9xywZCSmOhixPswx7OypC0+XsLxW0AxQmxCZG6Feo8ds4wiMpNX4Nqy1W1gjcb+KaxLwJhGhi
L6ird7Gj6rjK2euUlNOV4nKW2Kb+AeDyQ4ayPPQpXWudxv1EVFGqa/cY9uVrqDIIKA1traalubzA
j8GI17pOY99Jt8LEl1Ybx52t9Q51QCI9rOYa3FPa10SrsKNuD0rM2VbWYtVk8inJCuRI1g3GmOu5
pH4eWpdUX0CKlZVF24HEcVw757MFhV2K70lzv2Q+J2uIbJLTtLuzi+HNboYvnER38zR5lq69l2Ns
4pY8YNGL+CIYaxN/kqHw6IOoUjz0qX3XNQ6yjCQ/9U5HA6VSaWS7b4nZkmifG49Be98JFatuPERJ
ECNxR7WD9RgVp8wUR6FZXLphS54TfYxatS+SVUdfFsM6itVbAkee9J5UTLcrNmE03UeB2cMFtO9o
qBDgkgR4Ns+vjnvvWAokEX3x4svb0WvbhAKbAhP7unCd6OV6wsWWmPNVX3f0G6KtIotTkT1hm+fS
7Ax2nJNeLSPDHxONlVivMVSPC1/RLcNzbpoQw05AP7gLZIO7HZyTwvaHSn1VsoxWS6dvgxHPvTEg
DC/DBq2yOy/s26+ognpvGnvqi6bIKDAGe2VSVbL6Gi5quqeSNnEdzkipil1PK3uLtyEPIXMVL4Cb
W1SG5jlO8j3Z0WtEn3KautxTerwBE1ef9vb0Uoo48wN9mwka0gU6VDSooW+RA1OK7jUtwgWhZuUf
JPxqrlV73BDoldQaSCt5dco2QUQ6WenTOHL3Nkn13siBkqO3WtqEDe3hiJBo13bxUP6WARkZaSTP
bRhtDIJENu40HmSqf2YKgt0owfl98Ruq2i8YSU80xMuNAkdlVXHF+65iszZ0uZSGoTkX08bFBXia
gNvhc1XrIA1xZyuRBVYoETK6WkmD9i8LwELi+LsMsqNqK5iaJ5JkocCk9RQ3uwiDjRWkJXtVl/r3
YGA7lT1pll1sw1J7tzVlZ88j+IkLm8eQ32WJ1Sl+3d/4zXxQUQ+bSo/OM5bDOPumqUcaLC4E86WO
iHC9HbmbcikiOCw+oMRA/e5/ybc8By4RyzFzlEbQed7bz642HqYaMxJ85siSN+pLX4uPgh8LS5S7
OHX1rbJELkdyOmamiut7XHSbOGadplL7Szk8c41CA4FUv0yHll+H05bX0QXvQoxvoz2xQk+ppitr
ErC2zwhJg9VQBbCHvt3xpXKMF7DtRzvvqDYhppozjDOiq5FOHLLUZZnKFBUYFLxcm5BswXqrGnrN
m2rp75UGlyqHMwFge1/y5a2KwbhTshTIUBivPX1LLRz6Nek/i5+KGx4jUzyGs7XTMgp0ERLKx+xE
BYDTHmtYR8e7teoMiMY4CQNY3bpReCd/mHgDOj8Dysox6u8ywUrNqtHTJAOxKEJ9jWqCGia9JA9q
eMSANNvA4bpN7P5IWwGhn5KdRRa2axaBx2Fxbp2MB+0jLJwPu2ueG5UTMzWfyb540K1iLUJyCokA
xgWcINnppqm5WpB1wRDfNYb62rXmp2L34Mow3RqD7LpEBYxJuP/bc2ygmOj3VXdOK3zAmQCgwS3m
zdpbsCxeHSU8zjgVYql9THVrBrhrvmQ1bipbec6IJF7ZkTF4Q0nhrZqwGQLOFqqYrihdpOJCXZki
uymD9rMQSCiibsaUEvpT3T3YmTgYudV4utJRUxXQ71UMqsdEUdZiyeftXM1HCk4UfVJ+RXm0w7ji
po6jjZqa35FTg1PVdAFJUiVKMd7qkzynFoGidZXtZU9kaqdKH1b4R6o10EV1ErrN2E9SGs9JC/8t
KDAONn3+hUMXXey4gCQ8HAtFw9/J0qIVosdgMO6DFglFEPzOhfKoEyU0WmX0qKTveCYW5qx7SqjC
xhr084T32NpotS+7a/e6Gz+UA511FIDfbbB82VH2Pmn9S1qgqyZtAferks8cD+cpHU5lAj0vCD8o
IT4IVo1WdtlvTDm9d3LR5ancyJXchRE4l3iP67DtqM0XpHLc0sWL1sYENKvGOgHwOmhC9O6aJFKk
TXHMM+KUSvM+dwZBB115m8PhqFZYSLvFSWcKF7azbcvS8fIBk7ui9eMhfo2zWni/lSm/TCP7DKSE
a6mXdzluja2dM7lYNWlLZos93mEuBj8gPx6WE1ptTR7QGT3oSg85HeUvKovdNGBLGJENmiQqoF5X
9JyNcM5nYaxVeqp4cIVoQYrBU712HhOSEuN0M4f2AQXlhyWq92yeLz0+X7TVrBNXyIuV4tamdGu3
KOFgOuFWrxPPHjoIxwppUcl8Rrx0g2vtvK1MwzexN+D+o5FHmXmOztXVz2q/I9MBF31o4KPTYbLO
h5KGez/agDc2eMrKoKLjLC5ORvbciXRNgOptHbWvUU8LfDkF54mIKYgl6ia0OFHQT5znLNiCiL8G
dnsGub0EGOWzSkCHllWaTwrRIRP5Qxvpb/loCRZ6EWUteirHxeVJtNwYi/jhShUIVUAZwGO5YzX2
QKj2q2yTL1a/j6hA2z22+WQqz8Ea3curKY+1DN4oD+BjRJQoAUD9UaGRU2uErXSTmfpOru9gGQHr
JZNByVCF5EMqx9KWypm15suYg+3Onb0hL7tYl6Y1sKYf3U0+Y0UziyzdFfWpKBUaBBzAd1Lli3Xv
akILIeLA2Y2zgm4yx7KSkKxwdMKbPh5YNOKcQG9f8WRiEls8mdupybUbJaODVaFEoBNhs1BzIhV5
hradJrfaI4+LV/VEBtOoGfm9MjWYxttps71u/tmHDX3CddlkwdpGwoERv9S5V7WEjdt5SZbBkv40
vjoixoybAAvLHievcqd9aSNJR+T0boEjawL+qW10yo7Ps5k1CtVOBCB9mNiztHmes7rZ9lTo9cA9
rK8BIOP2gXzhj67NFmUXd59ZGfZC692tHfzaZHZ6U6Z9wCPjXtNAd0tUEZJznL0pHYaqpUFpbw3a
T1A4XDRU2HkQfBqJ6DwgImeNbYBwDUyc1YLPZDEtOdVNPCwlW6QcIhsOX2B/Ra7+1TfQtycm4aAL
9jgxY5AOYtW6+oubYvptbuSknKrl7eKlA2NY0KcGnO9d5xn/PGwPC5Il5sLrp+Q4q9Z9Li8yEf0q
yYaHIqT7nDnOvpYCSNO+pDpqctv5rkcTE/+wup3M7C5ZWgeukgMbjvVBqOHgNbXBFeGSAo+q7IZ8
jGJdhdVID79dU1wPXNbGvugFgTomq7edEUYCswmYHaqFI4FmSzxRU8PGoTGs/cSUlzrpX8d8CVoc
k34bGPnvEM/NqcVpIwTeVk1WykbocoOdDPoDhuG7kfoaT/bJDX/1xqAnW5OH5rDglLFTMD0mD/nw
HBgx7kIOa7QoNMIVEuvV2OLlMJaj57gJa2fbHFb0VLdJrGovqctsjXcsq1sgljEnH0qLD6IDfbF6
cWaN/Wip+UuTO5mv1CKGaBG+4jGChN3Rt6iZVA+iB9PgQjq0iR0COQSk6rwF9vR7HbG6zm+sL93W
WSEY0kzTLUGmvEo/GPTCNqpjfcwo+fMBqDLoaa5goYLEnY770I6s4RRyl5wic7zUsjQUTf2jlmEI
qBpYvvSlhFYFYGXK7zSp8H4phl02gTNrmenudbFv87ZbTSGNqWYGfLLt9KMD5ONuUyqrAtJDk5XR
Pkz6pYDW30wkLivQyhC7k7G+VfOcxopufpZL6yl4r0BYPC1VqF3bYwNmCU22vgmRBnYUI3eBxVlZ
lICdnYrupD/36Os8OCrSdwsTl/SJtoe1JNZ0FYhfPHcD/TJOGJwR0m0d4VJBebca67S7q8hMXzfE
Gy2G/Adw+VNoVl7WgduMOGpoA7AmtZTcJ32F4wd3hKgSgVd1sXpqB3WTU1OuJhvldDyTWC7UiyuF
sRVqV21wiNzPVWKvrLTwI53Aljnk5hCGojkM4O2pA8E9Scdnq4BkqrZPdM34/YsZ6g+IbBA3yU1W
AquzbsWnNrGIXuk3eDHgIlEV8bG16Z9WNaC9NEYFUSx+kJmb+3NrcDMemlcsevzCXOrPEmnc3O/N
lJk0i8vnwpqNna2XsJlFOd2IZukJ1dBpiN+Aw2enNXVtRp442g1fRJwWyiAQYDcAgVxoLLMs8znP
6tyztSLwsFwp4HKiepWJR2RbgQHUcklespG3SCcuYSOrTU8IseQpVEdTJC+txXcbaK21S+IUAhOX
PTKf59riE1cmb4meCCQmtJjWaMlYTv9iuibE4jQ/YvU5HsLyTgVC4YwqVgG/ih+lDXbfTc1yj/fW
5LQhaKSn60yVZdPr8S1Hll4S9jvBwp144ZyI1U4UW5rFBh4xG7c/lRHhLWhlP1RLtPe5Hvh9Mr0Y
A6rL3u6fmgCtJzSgelsQRMMU3V7GeGaQ8itICQLWCT+lYXVr2+luQnqoAIeujjFKOAGbW/Ib/2a+
oim57dVOIXzaQQHTO8RuFAgTKgmfVgeh0wkb6UjYLDiTzQC7NS4kVP/yJKaW6WYs9D1GJeVMWWFy
zgmpfY+h+aHqv/04f2M9Q7gFRuFmdTs3loozTgAOHXxgvsWrhW5t1AwFBS1D3GsaRCbgHsrQnwd6
zBYpPknU+02kvLm1cPxOqwlci9PyROfP9rPZIR1P0NOh7eWpGpUO6xzEvVSsrGu3GPsID0+MdM1t
e58YwXRjBSq9DZY+ooCSY4fluFHwgoeH/NAqmbqpnVs8LigM1em5H7Xd3KigwmP91PZ0RKyh9fSw
aLxxcDUKxWzmvw9PUdO+ZRYtMuNX7+Nbh9U+i2Duin0/QjViOdCNNKAjV6Fm39Xoxi8heSRKSZg1
4U7roVG+67J/M0JyvbLglHZwK0X3PTgA+jIBgodd+dgCCpD35uL7W1iAH8ZTH7A8THBv8BHofCiL
ei2yp8NoE12QJ8mdIiTu+ebEKTfLclVCRVlrPWs+e/HEb2TxoxrDZ9urVCzWsNOYe7aL6fZQZp9w
N0ivxP2Ufi8rY92u7/lECWdVlAC/mNk2wgIXsuE6VZJdrhLoXAfGbdW4yU3ZcG4b1TrkS15N0oUe
SBNcq1zTj9phOEvHN2DPrp1RkLbRfUxTeeEOm1AFGyshkc/VZQEPRG6mZBHstqw7CG2DID/L7wSR
FUuF5EFX3cCLKqDXqDRj/gI4ycKyuxQWylzlC6x9eFfCHd1XFWsnce4b2mzzWHzZ9uLNIlga1Q3E
up5fRVPnbejOzSVeHkzQtxwm7c11l5VVRBmBPMjU4tM2SwRNMO5y6I9wcnXmUoLVHcXFxb/up7Ws
mIcDqT0mXZxwHqgvDfYSa03XbS80do5lmWsxuy9hHAlUbmDaZZMPfh2wkMkHdBDJqh7Lal+NzWNv
y3mrJ0bs93V2HqGM0TumO2fUWbXl4iHY2OlSfIRHerV04ijhmGNR6WNTATrsG3XTnXvp3GcFX2gx
Z6tcavW5dVtJhvfG4abvSDxZWtobuI5d6mAC5AdmbKPxc+g0XMRt2vJJpz0bFsxC2bzLCicXFF2U
Qrnv1vYlpyO2lrNoPIpWP0A62NNixTNnCdoYfpJ6WgdW3xJfeJPW3bjB+BvmYnB25/AUWqxVWJZt
Ul1G3qCk4DHacKORP0CRM/4w5WIeZTu3mlHfVV0KDGOFz9lE/1NwXwpxkK6V6XckPzgJDO0cm0a/
bos83CgZyQiV5vzaJhzNvH0e2z5YCWyQPXtSPbuZmJ+N+VuMzq42iMlOfm2LE3TOs69qRFur2i21
n0KIUTGFh8GQT3UKmaLl5NKbR3QcB7eG4RMGkR/ENS4enb6yXfG1KE4oxHEnaVzd8ALdPuowrzP6
L34fWnsXys8NQsUnbYkZD6VCt73kC7DFd5MhtkRHVAK+bsbAwdQmyR5diz61bpNRhBfIjVVOl96g
e2CK4C26hYHCrOIFw+x3OtT9vj5NXZptoWXspz64EBeC9AUsItVGqDo2xwyn6SUvzJ96Hk9CdBeq
VGyLo0MaMIKzU4EQ1GxS0XF2L9UZfZSLlUSCcrbJQU6MXWW2e20kBz0fH5Rp1k4dXCAdHvCmjHd5
TYnbusaPnhrdqrCaF6VsZ3CulJsB35uOMrOC9FQ70aGllwbm9qGLtj1qhMUmkTNtlLZ1181ceq6I
OFviuwxnBi9kri/rLbZKeziT3MpTVUffL98zizixYDRInFZ+QrP7SEX62dbRzNmvb4eK30XEhBeS
t76x5uY9NAAhk2SR0yd00AwynvTSCT2BRRkIAx1bk6+5r/sNxCdm2JukTZ74/e/tz1rW7joELwCm
BfRvXHWlDCyrzPBnbMb7Rrd/ZNa+OFPzQBci8PREwSffJjjLxVGqClgOCG1h79BHVUgNtgSUbCIP
nFWXzxVLfpWusx0YB4zSPrVgcLyqgCe2dLOKFnk+K7VsTezOvh8tzB9uJmPa2lxBRVhucybuwFJe
jS7+xdysAHmuxm2pQmtD/h7VP4XdvJAzBRpdlJdKbLSAOydzOu7K7i4XPe7HxaeeOnDTR79zYih1
qpDkMqA7lUv8jDJBsAu0b1v/oaHp+NHsnkYoaetCwxoB6nVcqXB63ehmNGdtlcTRSZYKqZVGfrRQ
q6VFlW/byVR9aHMm1cXgdYW11YYxxG1MVkSwVPc6B8Zhjcs/FTc1i9IQRSfpjhHCa7dqmeG3k0x+
orJaTKfavVEofG5SOYUFikN5yyJsyUCbhmdtjtwDyIY3NmSPO2as+aNdPEayvjU6giCwqebfiNdD
DtfVAS1H722erJSlUEW73IsnleAqIz3iqXcH/RvTv1HSsRppYoyEO8Gc2latIv1BXtpZ1Q5F3m+G
QgnXVUpRJptdWWjUrWDCcRHz642F70TzKc6ZgIKoKnxVtjehQ3B7qBK7AONIc5XGdzMFuXL/mo21
X/cNJUAb3ioaRf9QlN8hDb0qIYzSDZV4rUz6h9VWF6G2u9zNJr/VqHezNrXAgwzEQhmOLMFw24bG
pxSH0GDWJCfQph3268JxKIWJzL13f8hI+QD8EpXzTAdlOxIDh6blYLAojULKiDHULwhWLtGgXuKh
g+2h7WWY5RsNeMDKrdtRdxcqD+WorAhSnOC6ylp/acb4EYYl5Sg+VGbbI9QorHMxGw+BkdwL5pSN
Y3fbtJ63rtRuAu7kiEW9rqRBRjSlnySgkSR2JnG90qvRWEOjZMsJKXYkvJgmBzVHyx2X0XbqtY3d
tlQlgI0umQUrqWRHMdbfQdJ/pw29imReadV9VnUdFw2Sv6B81SPrOx7Nn64v8evX14aayS3m9/TL
JowVKlbtVvQJJEvDXhY14JlyMcr5MTLt58Qed6pu7KuIUlVp9SP2O8g9BBydjhui2Tjd6virCcWv
VMkNA2uI3hUbs+IOqw6fdYFtYPopDEEOW7oH1L2zbJC4rC1f5sBd19MstlGrPbnksFaV+xZ1CyM+
jo7KAJECoh0pEPl4NHNyT0sdgDt3nlRc3LqgvGB41MO86h+qHiymDRHDlrZ1QjhGoF0g73OEDCt3
no5F567j2SRFiSF0TI4GPim0WZ2N6dT3hpl/1A1ZZYpq47UPIU3tH10BvGy4yApM52FoNQo2c82U
SwcajwRouOIpJaATuQn2YqZRfxRqt1ZgqVakho6xfrE0m8xQfAMTMPdOBrvllkdf4GUuUnMlogJt
OlKfoDLvKqM5m/XoePQaWXYTWrdSKuM266zGL+D0DA7Mx7E96B3d4JB2Sq184eRA1CPY6mqocZCE
l6rb/LQD/fIs01iX2nsgeObGWJPc1+Ztp3XPuQoEhivSokjfKgi7G9eiKKFQHFCrLG1A/KRibCfU
cAIcoPoNmvfK0TZdLY6dbeOHIkmGTJmzMbSwSwDNrj0NUrQnrYy7EwDETFtvUHbQR4ZVo8hxnzdC
3idCSe9ZVi9/X3eUDfpHfIq4bVoBXpBBFGpebarN9p+nGaiMvU+sYXW57oIOQB/CFG9/D5IMYcI8
7oy+OTfyHhymuocu9iBVzDuuuwziXc+Vq+7+DFhGZQSYbvhvo/XfAwGko9IfdGV/HQfZerwbK+Lr
l6NeH9CW7CIElbSt+c+u+xqraT0YdiY2Lv/Zl8WOp2Hqc7mOwLtrgu2SAGib6XARY//PA2u7O0cU
w82/9gtqA6x0Bhpa/xmvVRYuFuJIn1Q//92dEa12DmEYXQ963Z+VE9FTkXnLWmQj9Sq4Tcj0fKwC
iFOlHNqb66bllumSATf78Zh0j24dZge9AksswqHjztE6d2QgeBnym9Yr7PE0qEy+15dOtdt4IWS9
/XUzydxki7BBrP8cOAyGI1mFgGbL29YZrnOp9mfo9a0cV77QdRGn6zsNMZGNc+CEABIMH7oq37Gc
VrzrZozy9DS4+lNeKfwfqnoxKq15uB5H45VAGXV1vB7ILCD1VYUbbK7PtonpTXB6UdVk5d31wcyq
epPWXFpYZUWR11klXhdD3njXp2E0l3e8YbyryWBmFl/G5PEcwbqiqfX3OGkzjawHii0ghb5pWyO+
ALFHm3IYs1ta8AtzQMo7LOrsdRnG/X2Kpea6wVXhYaorywtQ3zxSe9VeOFjZcwv6xnVnDi/RjJ+d
nZn2azGaxSpTuvJd1PKHUFnkknXx4vRJ/jXKAtlgYnwXM0T2zCl/25GKIqenQoej9HpVMnHM6m0w
UtGs6iNoFZTcHBcaYSXQD4gmptzpGT2X24heyA+NiIPRztV3Vtt3Ngz/z3hI3pwiqj9U1gRUb437
ptO7XaVJNm1iGRKN4mrVHWHy+GpmNlPQErh83RemEknlrFD89FV1d31CCzWbSSKQ/nXz+kQdAw4l
YaZQ7nCoP+NkOPoWFLP1dbNdDlDauuP3o4Oj3n/fg6znEvo0fTRzqMrIm2tb3SiGhgvxMuZ6fJee
4HaszP7Pv3p9omiCbls09LSuQ67HHxUVnn8f0e8vK/hsKNJ3c58SF0kL9EJaUL7rKjMhElRGJy4z
xW+VMXnAxCD2as1s3/NMOeumHEJ6xHezE0S/VW5+QPB2XwZLd4hAbpHNDnYGquJWB6UojYOtD86G
xWvP9Z/r9MWN/nUI+lezxMolMn3UA/xAczrfFba03kZLL70wHOZ7V4vLjWvl2O3kTX8Du9/Zktoc
XIg1bdZGlarPMAoTDJOi20pN74tZ18+GzDFaMKyB1gS9wC6NqjMnDo2isEzPKUunrYHXwilNRbbt
KlxSsoIGV54O0yk1jXZrFLAKCkHzvxNaftK6Sd/ibBOeNFe3tlwo9jFNEQKUTLhcZTcFpJOtRNq/
M8wkuqMaoaTTbOsrzG7wlbC+W9bhq6YNp/vr0NicFVCZ/wwd++ZfQw1kzvcqGd/bvjWZfbv0AfZU
ciT7bDsEeJvitgyccd0H4LntKzlE/kBc6FrWKl2/YLjL9YZk5SSYfT2eh7vrA/GytmdgJ7G5bmrL
OK1HiRsa0txKpjaCuxOwbFx9wr0eV+Of10UJoLKjB/UNTfDvmTQ/jKpA+uH637bSxfYGnRKrQWdX
kqICx3JADIwu4c7AVXgNaWf0r/uG0gnuqO7h6OO4SU+Icdd99mCshwl7puvWEAX5GYuy3XXreiD0
ae4uIT0POjPHuD6YwgwIbuYa+rsPPmdNK9fS991/x9H/WOtY212uu6TrFFi61buyJkJ9zLJ2reoD
7AoAlHajJILfjjjIyEeNiB5TmVOwLL252NwWIAIsO8EmU+/PdlPVGPCB4/4Zed3EOB+oaXn4e4jr
E6UZtheLljqe0w42MENz0YJJ3V2B+0LJ+Cc4Mf+PnaFpqTtFA+K/vvA68PpwfQIdKu3g5cXzLKGP
p661D5cFaBXVxrkH/7mEeQWtBdfAd1DDhiaPWd7qEqMKc0aPU3Y0HA27+Cn00r2LQ4Q3bgWeft2f
2+4Ddh/qg7uUu1WFLEaJOsYX5aGUuEKZE2nTwVRU/nV/F7EiGjr5QhfHxpxoJF41oXWZm0TOatGg
HBqbs2l1/bOdSC4txh4rc1M5XHfVScqz1+0/f173/n2+dxGuZbny+6/9181/7TN1R9vnVeoPDhgq
uVfTIdKnfx5UtbmLOz7rLOCL55FtvmoJ4gNVpvKdpt23KaT1odjFc6tp7V5Yhtg6WhL5bm7g+oEH
/LMoNdpnKDwK3WE+DTV8meosfiHxklBjJkxYGYrfGNPBwWUrmBJjDSuc+a8Yz1NV5T+TxNSza/TX
0GxUGKSlw4p9UG6Gl52u9diKqrTuV+pghLsgL1hat0i7HD3/kK72Rj65co9hdnkodGwGY3uGkDB2
myqX2Uuv0kSblEzbKEi43q3A4wC53730dShvtKrONioCsX3ZhfmzM017wMjiQxuMEtVTEBzyqE/u
AxH+Xt9u1h1+wWosL3aZ9+cgpMswLi9Y/g8YlPS0EriBhRWKLXaSnwmWpKfrg1GM3akSHfRa08Hi
QGGVXkGQPBl6LMbVdQxazuVPaNpo4MThn83/HuI6PJfyJc+zcvf30JkBLVgofet3FdKAcZz3+La4
5+tWkSJAs3ts76+bSQ2LBXrqfnCas01DsN03ICCww9TYKyulfpl6+qpJIao3e6ZvHY9Z81Fm+Qs0
j+GLiOZTRz360/QWkqwiJMG+nFelg0xgpbCQX+BoN0Tfko8wZJxQLHL7HJ14i055MZcr7QqHOV2T
q5ho6e118+8Taabk5CDDs+yBuy/xs9ITI25gSH10rKhyN42E4juMVrOPjO7munV9uA4xl3HXzWpR
F4khBC9r7bt4VJV94aDrylGps0rvMVHQEV+t4+Xp65haCVQvy8BEa9NkDLfVL5b0ys2fl+ha5tV6
aF7+DOZ3OmskS5i1ad8hGOIg/32PP68fgrzmzOI9GigFh1G2w8Zr4WHfh2le3AfLkiNWa7g6/93n
NF27ToHAoO5gCYdyRb+tVcc5VnpSH9GyvLAmNh9VZFX4jVm3srGxlE3gk9uciMfrkyau9mt4IHKn
SniCbW/IbWHDd81aI3yKg9L2ZY85gp6M6KiQdxKe0yN1G3Prcc5g2bhlqPxs6K8FP0VPSWrUrfmY
cywfgmx6HE0jWsskQ0AEU+ABNNMfOdatYRrmw1wHAKe2zgoTkR1rc0zdDdEmq+uztkGnc2rt4Eh7
HoPROM7OsrHqsw1jjRZ6HX9Wdn5TF4n5XBvSRlMRYgcy5/GLVAAQlgH2//9KeqkNoLoTfcIX+fNK
ixnLk1Oj39JbAnG3q+xxyFAoYeAZ3yVBgG+U1pa0SDJ7O0yWfki4R0CHyTs62kl5ZH5rt1Ou2mfB
9+PbaWrclRnxd7Gq2I/jYlmEH++qqoSzbbpgnlb5ksHQ2ZN2otWZAVziurXsKmDwn+Ty8GdcW4uS
bAvln1dcn2mniYTkQQREECJup8ftw0js7i2jix6khWdFjNGbf928PjBA2FZ3T2W/qIAwHvo74LqP
AZoADgQBGfaB2wmSafvwYBVZfRqiIffTPGuf9Tj5uv7UmvEbm0P0nXCuAqZPBF0sr3GwKjqI5TWZ
DaZQJ6J5no2lfTAEP6L485rCzbSV7uT/vKay4KWkWXFAUuUetHZyD7Q86W8NOg2JKinCTcq9oSYN
m6eK61P//pMi2FgrXbzJxirvCCkQ6PhI1V01fHpcnslRn0JMGFam6vBYLDv+PrRZTAAwrNfHGSGt
340krjfxaBzLQk/92EyUF0Tyl4Gz8NuM+1vRDMYLuoWCtnjzv4YGeXe5lq4iGm+lG/8z9F9HFbNK
xnpZpcCIH3pdGE9qUMvHsP8fG3H/ofWW/ucZzf0fz/z7NdKVw/9j7syaGzfWbPtXTtTzhRuJGR3t
88CZlChRU6lULwjVYMzzjF9/F5JlsyT7+NzufrmOMgI5AJJAEMjM79trb+vKIwllKjucxWt14B2L
4p+AqGqs5W4sAAKE86ZwIwiTzq0Kt+uqiuf5mtzNYNAqeKq+rZVlyPDVYdJZsnZH5ZCZ/hWSEWOb
ECo+EJVXDrIe4TuLp7JSpIMDF3nuTdDPzRayV2uJ1tzJDrWslbtyUzomsTK7jRYF5Iwf/WXLKPzP
rVsFVyPP+ZPPV2OXDCzMibTMTl4mspPcYxT6sSGYerjUD54vdo5O4F4e+rYv2aY/+jawexcwDlqw
w45/lBsT0Cf3UWqs7TKFXdK0aL/l7qVPPRLueN9HNluqCaylw1gmJM3Qf1SAv19lWaOyPj3vagoZ
X3JPbmqfdxfpScHiUtdpzlgeL+XYmuJNlMIxkwcjcYTU9O48LFcSpKlri8eVQ4zsp3MwcLKX2Tio
5NcUaLXA9XVueAJkkJ18NchOZTLaaMQ9feWOWvpzw67pAPhdagtdt1dEWvWVPFBuQCtnp3pXzT1l
Rd2TH2Yx5Nii00hxmnmeCDceMUMoF7KIlCnf1jqkJVnUDCSjClrNa1kMrXDFC1J7LFxNO8Wp8Sir
+xB2a2PgIReN2fhcC0K9TCHsvWxVTPUWJ83pDqNs46HOpvOp3cRor/qoLeApcRARj3ENV4j56Pxr
iQSaYG4q+k2Pr9Kz5uFM8uff1ph/W4ZhwYZI0vB8+W3lKWN+27QG0Fyi0t9KEnrK62LT5D550TMs
/UxHn3nql2JZByjRXFJoZKtsmIaEJ7ssJ2r2kogk28nSmJZXPCqR+CRi7UaMdZEFhuEJttuwqlnP
Xg+1PZLKFKRLD1DBTc5QCOskzyT8UIHPkr3PB9p6QO506cy+HuHJVOrwRL6Zz9Siv4vxv7gGIH/V
KoPzrGr8+NEdUB257qns4qd6rs5cdDZVTDi9aWPneWj0aMlCfHgtWxsrwhNjjD/6guzpxsBiZ+gV
57lCNLbJqmjYyKM0rWc5so2iG1dJ3I9TdC1/pKN06jWkVyKA84/yoohAbpUpW1kc4/FlwncWhlVd
PNa+t5Y/0m2IjYkJ5+u2S7SPBqqxOHSOTaIT8VBVxMUYWR1xyraPfWkSe4mE5ZEXajyMY2KAG/qj
eVDIYbgcMk3TyEMUxL7Jq1U3UZ0E3YMftN0DRkssHSYkh3o+RZA3GMj04+ulh2i9pz7Sk6Psj+tJ
vdU7hJayWM0nnKO487nkMX2VmkuYIu7W1c1t047V7ZCht2cAQKp9pfBtVYFktrrlfwvu2qDLv+Hh
lJIn6M9eAwZq26lxEPr30ZNp1V9cXcm+xZ5G+otVftI1s1w3kAmvWY20jsUkSjyQXPtzpJQr2bV0
iPNpvercTwnecKMa8iYxq/5+KtxuIX+ehUgx6azy1StIVVTKgcGYEptXNaLKdR5azjOJA0fZtYm0
l85R0SBqluCXYkVH/g2515dLm3nU739DzBzq/DfkKWMq+TdUqIaewqz8Qvput/HK2NgkajztSA5I
VxpgjydZ7Ko4W2mBqj0ZTf2jdXJ9/aeiGmvljqBRukHtTJxEV6KPKj7pK3VUqxuS4ft9KeJ6BzYZ
jqgSJisbbt6nceyeSYE2fnPqqzpRpu9NyWMCCHmEoJyjJ9erbmrWM/MW4EKvZ699WgZbeFkp+Luk
L65ZmcMyat57V2yBPGMzbDRL5gH0Lst+RB2BDbTXpNZNIvS1NyjhNWEjZ5mw7rqW9aWjkQuE0Dm7
1s18nTc9lhF+yxG6G2L84g7O+QT9XrcNXLXEbK9n2+q1YZALOpfKyCeLJ6/Gc2NXBWJdVR1EgrlB
dpGtbqflVwQQoOhHBKgggW2SyjePBuubR2veyGKQ9NbVhLmkLMl62UOkxI8I+tiQqbMI6ft8bJ/j
cRSY6SbA9WYpAewoXZ8KQP8PoU/CZC3Is5AgdHuqnyzXiR8Ipwfn+iKxl63Q6s/QNlCbd9+gjfMO
I/3lzi8Mb+eDDto6QZI9xD1BjkZRu296ry4BQLevKtSmFRhHcQM6FQe0Ngk3Q6nUHytVPPlV3IPU
wShrzNxnM8JDJRJ2fN0WZY8HiD5C7R/9E3MMxNiZf4esvL/Wtca6M+eNoZG3aOZ3YxRaM1GsPZKC
eYX+j1zLyoirvTYxrLj0b+s63KgNUzZZJw/rArLwx7BNt7IoG9Sw+g623jxcutlkUtl1nt4i3rTu
ktKrb51OWV46QJZhaBaNXy+nqXW73DYToj55kGxo23BYxUngIbngRLJONNmA2XWY7mWxyz1rk4UF
2RAq3jiubz47TOmuepckAFmsxzFYQ6pRd7Jox/lTQ7jrhJjKe0Chvqmb1nwuRh8Bm3svhsg4EroA
we+rv5GGpW6jqmBKI+vkJgyz+hrNFbJl+qpTrm+8qSr2TZe9kAuM9Nz1tJVQnei+HzPzZGhfWtYW
EM5gV7EHY4bkdW7Mqzy+V41QXalEh9ay7tzgFS/6qIkrWQKlaJ7c7IvsLmtCU6h7Bq0/nydKcpWs
iEZZV3bXISRt6hcfDdX5HEwuSNcupxfEL86ycolMR4T+xfwACuG9PlxKnncuyWfVAOXi0ta9Kf1x
nHzI/dFTHkfMqX/QemLV8wPwj57nnze3zcCdvzjOHXyyH/1+7/djfETZGB/N2Ltv07HbgWOJj5d6
uXeuKwcCZj2ZDXS/VGcVT/qFLNdT9zXxSczHn+HopWZ+lHtyU5cjTBUtaTEQ+73BE2o4/FQ27HCX
q356iHp8KM+nuZyhq5VxLaKZ3TefX27kuRgUdIsP//iPf/7X1+E//e/5KU9GP8/+gVrxlMPTqn/9
YIkP/yjO1ftvv36wyW50LddwNF1VEZGawqL96+t9mPn0Fv8nU5vAi4bC/apGmml9HrwBvcI89epW
VdmoTyZ53U8jAjT25WSNdTF3uNWsGKU4qRcv3jxkDuZhdDoPqJGZPbos/R1iOdbOtK7jBUN6rewi
N05aOsusIt+3XChh7zJQwSQg2fhRbNxUk6mfN+kkbgwerQdiw1xraEnGDVn5xVYRfru49JMNxNww
0MxDkMlFyKKome3KzOmPZpYOR7mn/7E394CckjGMI+80YGpy9DSxb8I2vytCUmk9Y/yp5Gbq3gzc
cfP3V950319529Aty3BcU3dsTXect1c+NEfy+PzQ/lZh43q0tDS/6Vs1ucHdYt5HvV0T35hryrU5
4kxG2sYAOmTe/KiOKhdsYFl7R4Xg5io1VBPgzVDfuaFdgVCgbvAsk3RStQtQ9f1eLtrqa5lULe4z
wceSdP3bkGj4R1X7mMRN+6QjmrqPyeWWtU7bREfhITGUxUQQVBl0BXj+fIyJ9mDtJ3WFeL81P5Jr
kSwnO0uuZGuWxz+dfyh+Or+iq/u+rRBaegLXU89rgHXU3ZHV57+/0K7+pwttCZX73DYcgeTLMN5e
6NbJHAasfvadFZEeXgzXT15hP3W5qCYoC4R90PLkNb409zlY1DrLDud+Qd2iFIYjegiMqbpmWQc9
bMwNl1pji2nmXNk5c/6w3PU8Y961tR+9CtP63pWMu0q/cPcwq/R15zTTa9Msxpr18AmDmI2aau2+
TQ3n0fTESbanzHJYMdcKlJyedVOBN17WnTO9enX8OLDG/Mgz4N0JE9IP7lVXJ9FwOSRwSydzOHW2
HVy3fXGUJSCB4+lHfXfC5xkCX1dk3qLTIT+S5qKvPOPShUMbIzsfqilGtZoYn+zyiCyPAHQICPtw
uFe98nEchMDgrWMtyWnmv8VXPtn2emxN9UWF/r8jWcg6F60xvMnQsD7oDiZBYW6mGKZy9F+ddT68
0mEh/LduDcN1DNVWVcMi6qeztcy3twbZQiXBaJE9GKxVJjdWAScry42PdhPmd74xdneDkzwF6Kk/
hXWmbBCQWBtZnHuFgZ7djQU2L1rAGpWH1YMFF+faLgX6ZQLp+JqZzSetrY52rVnfRKXfg9bLn02l
aDHT6Ok65gaTz1Og5NWJyN+mR/DxkOeW+YChCrQOglrkG1OHKXC8bQqjXclWeUAVDhtTacyHKEqM
VVORYMLKcbocoiTa8y00Hywvm3i1ex75zX1cISxfkArXPICRNZnTvelriFNNDNSByR8iIiEZHj23
3EMsn99oreke5kZZzxIpJsPQiJdGranXrKB+r3o3fWzmTTDesRwWPciaNGSZs6sGIgNukT2SK1ht
FIFKSrbKo/s+OR+d47p366GEARJSaCqUsyZeXqKWXWPXt/Ugmo1sKDVgM39/Rxhvn8qmqjoMeQSP
ZMtmLcfWtbd3BDRLbYT85D/gEVazmK8ON70IGA365JWE5Ufh1tqr1pZiRQBpuMbaY7hRAldddkpF
sn0U48LYYmBB0jraqdlvwo+c33crWdvMHcImh2PiltFKdpIHyQZZ/Jd155ORIept69qx9fWoO8kO
aS5weh5/V3LPGGIdJVo48oJt1RJdHmmll+Y/9TlXGFW7/TcXU33z5J0vpuYSx1YtVC6WxnrO24sZ
B0wzEnDz9zZr9S+JnboLYSbtSQvBdxR5ihg+cbOXnNeWdMSSPaoqgPzTMzv1zdmpMDdIYq2hSgC3
WhjzW7ya3+w/bcgqOnZtkh/pIKsFk+8FgHRmcD5a0CoW4mhoanoHRgm80ITVlWxQU+VHQzo7bHiz
p5VitDCtCmS3ueeSggnj5++vimv/6apgKocCDKMJTagMAt5elSGJDD9rEuselkN81BHbroxexIgE
52QBGfQHHBOhgbrDQjthFB4MR7kJcyiV/ryRRaGUAEGcxlrJBs8ezbU7WM2qriKC4iZpW2Wgj59y
07SXfUGAwiyK8VPkb+22sJ8vvWrL61e2isBIWmwVHnIfH5T7ThbP3lsOLweMAP9UJ/sVs1vXufPc
T9aNtVNd+YbyUs2BL+RVk/HAY9h88DQ/Ap9iQcOZW8JyqvbEXsj1nVt/6u2C0GQMbLjXAXn73ALj
Z26nAqsuVjwyRH2f5nocki2eESVfBhgajvXZ0R1YXEAHu5rlOzloLTp3McwldY43zG39WIwPSXNQ
SnCrDA6gc/YChnoVFTdtEzb3ABG9Kye1P6GeaO5lFfRATPn0MdzIomwQibtHRvb69/eIZv7pq8Pr
2XEZr9iuaRimM7f/NC5neR1TplEv74MApk3TZs8ynpf1FhOJwVJZEKvCa0Z8/UrG8wob+Y6KWr6I
4LjF0DFYC7HCx7dHulWnnoJ+vHZT8sWHRigfQZZXJD067VEWHTg5AeBlcofs6mH0s02ohf4zufv5
EUnnPAikKGxWQR3bshkEUkwrHd6hYw47WTQz/8cpZXHyxzWELEjQOnc5hlPqfehByg6n2VAtL8V9
N2+isNvAwK9uZQ/IStM+Ye2ZtKIcRCnjTOxcK1PsZWdW+/NbD/KHPF4eQV5cvW77FFff+UfIzZj1
G4GveWy/oLhq7yzN9aHfwoAZCOC/6K0GFQxs2rWCg9ij8Mu9FxTipdCLZsMzFWvAuRtp57C2kKD3
jZMCPC7QC8z1LL+/Xk6r+wiy5eHytAUgtX1MAnXdGtMxr0k5HcsOIm+YI9QyavO1suv9SEqavxgU
YNp5Hn7LdGQ3qD+8p7ibtJWnYOWY1X6/w1lO28szmayO/nSmnrjjvVsM1wlSEbiC0Gk9KC1WCY/M
mTey3qzQL9UmgHdhTT/qZIPsx6RvyfxQP5/DCclvy1hh8Scd9GGbfo4TUO0i9743EZS1YYIThUPW
MrLH4AT1x9rZDSO7AdfOk9BA0Wuek352QpDlXvak2H18C0jFvhvTYZkakc/qX949ghfxb0jEyh/z
dEb+10WH+xhFC0LinmX9FCUnRUG636nGsy9q9fyONXGxytXEvtfKPLlVS3srRrzsZNUQes3K07wJ
NAN1moFJOSYqss0jpn2jEUJJJhPTRrW5DfTE2ktLRdwhsV2c65rBnuA/qVcgljFuHElSUTJxF1Ym
wJi83uteVf6GW8grMA7n2Ulqb5lPwjjB4cEDJKmVQ5FMyTUZiP2mYD55/1fnSeI9MbxyG8PTXJcQ
UmDLFveF3mWnEG3xKeDJfULJ0i0CZgZ8paiTG7MX577WxFPKCctZ6zd+ciBDT2M+PkVxMAdZLEDC
qjJ+YnRrrLo+50U6D2DNBD+bEa5jXzWVzspt18c42efQhoTq3rmwZbe6U4RXcZqPkHHAVjdOYT9Y
GmF2ADHOl0kJiCj7xm9+6151SHY+y8ODoHDvWP0Kt5FRTP9mmqy/f1syajBUHeCBabEMyzPl7YMw
Joul0QYFEfBIDgxYudbfSnfASsx0olbsRO6GgEhmP8GuLvdB0z1ODYTTUneVPe5igpXLjPFAX6Zf
c+5Kq48NQnK/92Ci5C8LlaRme553m/OmrYW/TKBfrMuGzL92njPKvaS+x/Bo6deo3+Q4Qp9F/S1W
Cjdt0Ggn2aASUD39/QtBvB+XzpfBVBk3zP9ZlvXufWAPQ8F4Qm1vprQyGdfZCOrlN1jVcmudt2gk
sexkneTypWeFamUMevn+YSCPKBKSPeS3PygAWYY5jMK//5WNt0tLpmoL5tsOnxyTbtY9rXfzbp2J
vci6MLo5D+gnz66WzeiHnyuxJHY0frbVFDmZ66kIwc7V8h1fCfWvqn0IlufeKrK2zwZYjnlEIHvX
EehKMySzh6FkybD0iezD8Ekz13mCr/sY1Mqi70npzPDBvFd8cLdyb5zryDkM7jNfGKtx3rv0y3IU
/PKi/MebBbdaLsB9zYuxCv2geVf85/Z7fvOafq//az7qj15vj/knTz3+/W2XY/i14r3xW/O+15vz
8tN//Har1+b1TWGdMZAZ79rv1Xj/vW6T5veFw7nn/2vjP77LszyOxfdfP7xCbCaxp2aq+bX58KNp
Xmhk7VBjXeaPpcn5J/xonq/Frx9O37OsJmT4moWMlc7n/OnA76918+sHxTZ+sZhKzBN3oasOdMcP
/+i/yyZH/cUUrpizqTW0ubpg5pbB3Q5+/WBov1BlOSrqK+Hq+rwUV4OIoEl3f7EFYbj5XtX5ijnG
h98vwo/V0/On99erqUJT3z2uDCTQBhNHoWqGLYTF+d6M25JUryc4oONuSIqHPkKK66XRg4GqHeHO
kvQtoK6KuAUUDmtehUbkaEa9SR0VgF1i7tzSTu4LDUcU4MNT0xtbd2qqtRVCOMJhvV3YA8IkK2Hq
mdv1HbqPek1OIk5hARpcBxF5cJ12lrOoPMR9acv/uu+vfX24H/qBtHjxnHmQ1LxwwjIJd0bOFaOc
08nPT4LmYDDrn02Tv6AXC/f4DHRQbHFF61nuCQPfAiKHDIocg2hVlzGksrh1tqNtwJaM/WdXJ78p
Ucz20LoJrKPeiq7aunmKgvuQqMcWYzwUbFG38zX7JfDaaiuIqoy1/1tfW2RECFgZSDQTMAHXpMiS
csOTfzGjGpMpGGFZ9eE27RJ1WVp6vUFNiIQq82ZHtgynpwg0G+az42oKYmupYj8IjKL6wnj9N1D0
5SrXlSfL7so1UXSCumMIizJxQFEGxiq0tKNNfj8oPObKoVEfY/3YDw3JMYa/z6A8LolO92Bqp2HV
ghfbI14OlrbblvtJU1HsM7O8GQMs6FkCPeRWdwx9mLTC+sIIL77WO+MoI+2WnczrM3W7rooC6ktC
HEe1Sm3VDXa80WsN7arXLe0R9tlYJEDuZ5lkx+ydua+pbPUohCJhurjygBDOcUldhAWyhpyoCwuv
9SPCGtTA/bRzC3RYHTQXE1yO0nz1RP4K6AiE+mTdtq6dopXSCi4qyS+YuHQkWzbHiYzOfZL7t2aO
Q6wdBtoNwnVsz40X0tqaW88vrhkKF1e4Xaxc1xY7RSUU1E/OVgfD+uihzV3UA7zbuHevxgmuEstO
+8SHbADR6Wlw+3Rp5SwJ1kaQrsdEX2yyJkM6PdOSoPHhCkq62iq2jG4HZGjYMa8HUmT3Joa336qE
LOMQAnaKsmPLLGRjZsp3YuT1Mh4mcHiI61Pf1+9JBiBj3N5HE3EMLWqvGUUDKob+u1GtRFxzCFbQ
KGPJGOHC2UrTkk3jn1rwQ+t+YBmWjHiAPJ39uQmCeKcOxbhICsTEddn4y6lRP5FZViw7DfWKMZRH
1S6/9RnpnEhLHlwrJ0Bde59Tpb9O1exhCgR3XBYeDTJ8F/3MO41jCw2aqq5Ep3+CQPtQT2q90jDs
WLV1BSgWKXOVFPU2H+GyvzJZGhfdwPRg1B7GUE13ftbfucSnVQGTxcK3uB5Thkah9+j3yncnJJEM
Fj9+oua4F5G2tcv4YWQ0tU4xuV8WIvuNwelswdJA4PN07hcSGlV7g0dCdW06wD5hjTIDqHlujVl9
xS+rk7U74YDZH/KM/A2ytkkx1GzSUPNtjiL7VsfSvRLVdV2xgGzZZrSyyJe5auInN64AP6pbRoj2
AmVLehd/FgNCXIJsi2kgKjxaDk7LsH76oinXPL/Jqm6R6JKHEn3ySmEufRPd5zLA12XDRH8gx8tb
pKTMek6XL+DHCuBTcb8aS+MLjGj8qfA8RSNQbnubDDAiDMnG1HCgt2Zoux2aG8YA9oaIac80dNHG
Jd+lUqiMhnzQkkm3UXPzDsP77qYYgnQHTJoQp0EW7BTualxm0PoMC83NnhKtJnsjLbekccZtyTxm
QCHL88F0t8TeINRp0yr0wAykTvnJdPp61Sc6pvYwS0tVf86TgujOSBZn243BrtcneFQCkVU7xB+7
sPOgwqAZt7KoX3dMGsvMxqbdJMPU4EHXN4+spoyA2JEIionHxZRC4y0FJDY9vR01487GeoaJAEpV
v7Ah/Y5PRaLjy4bV1f2nKdGdRey1MFAdOBEknqc2NvBqvLLJ1F6OukpqtXrQo0S9zlxYE/qh7+Po
ZmKhFKSynx9JArNW0OvL+XHtkqjvjmlMoof9VXHNnZal3lbRADh1FZiGujE8dPkQDa3+oFjearLN
b0Yq0C4Bo2u9aA45C4xRyBQu8/AL2CjIqGH23KybUFsoSC1WKvY6K11Ag/IsZ+/t7Fb9onYhWT46
jGDwI6uiEDs/dzBz9Nq9EqAMMRmvIw9Z6T5O4NDIUdSCLK3cGaASYijSRBvhgFMh1gCWzk2O3hTf
40fArdBAgPYq/QHpwRHUxmy+ULY7BWumBQORbQeTaUFEdVUAZgM2OG7McamOOhaRJWwVhDtkYwAX
jJobEgHvysrboGjDwg0pyKKwtrB4XsogwawCh2CAySSCKlq3RxQ+HgJNNGvTIoqUOA94EDTL1Nam
jYnADtxtt58cjK5J/p6hodD2vBVTNhyFMq6xb+XbMmbgYeFJWYlpn2mYegXFHaiifR5xy40khOAc
FX7uVNM8+ugRozbmT4FmuawSO1mUeKv4rn6TutlOqeNpCcoErsxsK+k2yJbdvv/qdCUJHw5kGu/V
H+0nF8LhQi8rgFp42pPOQD7M+DXGiW9FSn3Ix9NvhUu4wsfMwbX3LcCAZWk+h6Pz1QxSsWqrj7Wj
bPu4OQmjf/a7CdM0spCV6JqHggdZxr0i0e4WG6JFk0XK0miPimFgRWbpR1jA1j5MeMna6DsyngXL
1gsQDbAA0nhI7RltQHjy9iHYsapEOaL0WHeO9Zdh4aRwLhRmnDjUO9eigGYcGP6m1SKgko1+m3fd
x3hMAQgPztFvuLkaXWeZOPC30YDOmxD63s/z56q1EZXydFvauY2HUv3kuhURmDH+pg2lsxkU/bbI
uqcpqgD8iVgsXbNZ9YOtXfnNiKJcgIbAQhPsFp97y3ilTFZM2O6zMHjKyvKbgpgEUcSwcj0LUhHR
9cR5NFwTKQn2t546oiHFiVAPuPvIxEHui1ANsroODzA1kXW0FmbicBAO+CU/4YfUYxflF/4ayxKk
5/Omb0x8A5I0X8f4YhWLHuxI64Gh9fx+OFRF9vNG1lmD158buAEYclpA9aI2KQ/JHxvHdIpDRbhg
r/ibESbTAf4t3ua2GWALOJf5cib7DkpvWqb1wZsdBafOStZMzGantHzcR8VDGmPe1IVkzWba0MyQ
7x+buLZ+7MkGBKfWSv4h0Bjw9POkGdtsy4ZRfHoYG3w4DVFvZb0zN8o9uZE94K19NVltBgVBo6yS
e+58jvM55a5sEdh41FfFGAPlK79MkaUfcnIjQ9VlEUKLt2QL3rDQbOKo7oXGQXawp1Hdgl3Z26YB
zIE1n+zgTBm75x8xl702mimaLFDHs5lhNdvQVSnuWAu5Kysvm3d18ozv6gD4kbKrV6Qsc6q/OpSA
LDGQiIWOPOdBTpL7tCgM7NyqeQP9pDwUVs9SmSwbtvkxKUDw9/MnePlYo9lcDjcWPlv5MYMwqcj2
mjtZQ/8xjXHfxV6EOhX2Gv4xLmi23+8JuffuhFUcMF+xg3CtZ9jWXzYqseuDNm9kXVibxCbtZMQJ
m19BniqW95g84XkX6dOzFrN2MkiPydn5Ue7FCGFj1D/p/DJpv+G+gYEfCn0Y2j3fViuzx+Vo4tZn
5cneFzXmGTZMLpTi88fm+yVHn/fltY8snua52XgrlcArD6z5mhezi6Dcs8KCqzFv+uYYF6lK1pyB
055KogvWmvOuX+LOnUADNtHq82eBFJq/RnJj2xGfQjF/ozITLyYnZFIjCtdcTi5fHXJeaugrODHK
otwjnbk6GF2EjaIsu4SYmYkiQMhsa6cX+YuCb/NVHiKuJnt2N8Y1iBwYbiAqqkdoSFnFo0Rrxs91
6W3jcRruRX1tjFV878APNSvvE6qm5GArPck4DKXRsAAVKGwvwkn90GdG8Yi829zETnoHYNLHESSL
tkE+8rrEh2Z+XjKZs8JxnU/zyEODUGBgQrUI8CVdlE4S7erJ+qoJEe06BMV6HJM6N9n6wYzUm7JN
xArpiQO01Y0gUzGK8GNlj1aMxAmrjq/6loQj0aEW1rScN6Q1MXaxmVrDR4wPBNEWg4moWDWHlWWq
2hUubC+dloUbA5zTCke+es3yN2JEf4xZS0Tao7qPOIEWe2Dc7gJWSLADFJps0rbFHQtLBDKzTk2t
8gCzLH8/Ygd0dAECurwVSJ/owhtNZ0QoqioEZQtxYRdrTYkTOVPNYr79UvlAnu+5sat4tfTz7qXy
XR/Z6s6mkpd+eW29VJVTLCvdPcq2pISPtJC7ExYQm3zQTl7OnTY5GJ2KeSOL5w3TkqWLe+myarF8
jJjOkPo6ldYevrFVDNz3LtwYkvSLg9K5Jzj83UaeqO65j+VeFasFzLdp2GMPfGnDjL5cdQqgFVkH
wgPZyGhdyQPb+ejLKS7FrIa6rI0hYsFQ41UWe0GyG3EhiGffy4JFaurm3csmcaJ621v9Pkpm0xEz
I4gzfxW42fmOJEChmIKKc92lQe7JjVW5fUJ4GR5Sm9k8KzhWbvx4fNXqSOVB8ntVURcGiEPe+cV8
veR1iQqbBXLPuCpClc/QsIzrRMFmz54/Kfk5WA406IX8XP2UTIil3NXmV4+qm89C14clLFSNNyib
sc31gwZ5d9lVkwNJCH+ONuVPq0xfO/RRoe0cBk7m/GxhXJ4f5J5b8BG/q8OmEqhpr7ngxAxv5Qv+
DOhc9cHt5Z8cV1clocQI+u5dnobhXoEEW4QMImEfaPOTWOv4K+Vel6Yj0qh+5+vYrBpWMW7NTgNX
Mvjriq8GYG1kjAv5G0zygSgdVeUvWPWGtsgzcjrkTx/IU93khX6jY1N7iBKl3jvd5zHq2wP+cNui
UDHvmF+QmhVWG1jFd/r8t0qbVgTgfnMlyyRAAUCuQeiuo8FHO0EoEQamj7jBwHVu78TfpYmq3CAl
NmBZzG8EcgOqmuSNMd+6anKQTsRyUzcxUEabyw1Z5IdZsWxokcvx5pDvj0hu2xjeYZByb8mzn3vN
J7/8RPmzZMO/rHPqgHfK5QxyTx53qbsUL6e5/HqXuqjky+r5rJnVdvTRu5xZdgYazDvs/LtfjgGz
G+wmoa0vVecuCiFVnpGksLVErw4T0PQD0BRrU2D1qyV83/MR95CWVy9TfL7Kynz3sXgV5DuD1ZOD
rMyn4amHU7IxosjCbRU76smDDOHn5EWQ9LVQ5S0j71x5n1w2g+3cgIXTNhUBMXXd30V6BG7CJl4Z
Orz++wnw0pSl8HpBvMPImt/DRWTzMgFZ+MPPWa26hx7XiY3jjGs/1NOdpdj1wc4Ke4X6PmVaIMID
fwKLzc1BT8twHxhVZIMe9qJ9Oo9Aw1GcRNK44ZJXNokncXOQ5+AtDmWzn8xmW4mE5xLuUmGT/saq
dfk/CCz8b2IGb0IR/ypC8f9hYME0XVbz/3VcYfmahL/l1buowvmoH0EFIYxfBNaf9hxj003TYE3/
R1BBaMYvJM2quORYgmVVmyTdS1BBFXN+E0v9tqOz+HUJKmi/mLoObt5RHRI4SOP47wQVtL8I/QmN
UAIZaapuaMa7JMUGB7ACRt1wg7eLuxa5uimawbju1GLY+kXQPeXGkOF/GGJVGwLbhykOJaMJi23o
tThwEGlK1eQr75TrbnCDjadnN6EVrMpgFaGpuU1VVzmQ8/w5VJyCtauk2w+usavd4qmHGHaLrmK4
Zbpv/ZvQrjnHQi655yZCUEK7rjYnobN+rcnc9J9yXIwMRBoR3O7G1/R0C8RuqTXG18mozF3Q+BkR
DjtYibSNthm0gWWLZ9V11Q/ipgiM703AQrc7dLc5A5AjuIFsp7cKvD+ts44VbmpqX7UnVrCxZDP6
eCcGcNUVhMsjaV7furgPWdTN7nO7FY822p8lGptu7UVFdwVQv9laavZbkwf9VTXbmo3IqpWsJJTe
4YdOHnF0FTfQGAf8i3B3iDFuGgSEqKA/eYoCGZxEwqd2YCWEtGQMedesUxNHGB3lgQV6fZeRWwqt
qAr/zTW13sWf5DW17DnhzjVtAp3v4sRGaAeO5Y7YdLA8t+naAKenzmiBQtv+Y+erS7PgzSe1tXqo
hJApo8+wkb85hl9vQ7fUrqBvQlaL1duu+7+EnceS60iWRL8ozKDFliSoRWq1gWU+Aa2BgPj6OUDO
1KuuaevewChBEoSIuNf9eKfvW2KovdyS2qqC9DDrtWI6Rg/UiFdsaI3KhlPRbDLfwO/Ko0zpaMlS
5qdgULzAYCK06qnh5pHSPyUFIorQih8HrF3WKk0oBqXIbVZL390YYFFVJhV0DjqiNgsnvUlYPXQm
2nhTqeRXjVqvPuk229Kd7uYQ1JcxMDeSqxbFR8hTCbiMUXZHuyQ5IyL9FEiO+YAbctrHYZu9aO0V
B2R11vX0MQJyffyzkLNjfMQB9F+a4P+mb49WWrHZyy2OYV37Rz/QhnHTizJtrrn5lQRTcXKSWmfT
xYK0Sqhmsa9FJ2mY1mWQBuk2qK/R7HpkW52YNsWMqkz0aIZyjtrc00Oxc9uNW1XKy99Oiv/OB/KP
Q9FWbVqgtk4zR5kX8271t0PRVDDKlIAdr4ommiOkvktuZaZnhn206UbL/S8fp83mhr8f+vPnuXQM
bCLUVdd2Zu3A3z6vZP+fKpRdV2gfangT6q+qTYjGFbTs1Vo1rmNLOAHAJ/ex4oBaKZR0cWAWJ1dp
AXcZyoP9oI9u8NLqSnagfsXpzP6Kq46ZeyReqDmgxSIqdVf4CukYhE1f6JAxDdVsoFqKb13+y/b7
N2IHTdFMDTwnQRRcTf71B6Ekpj2aZ4CRDP3DTsPwZIdLBg+E7RKN/DqwEsWzkcZ7jSzFGdF7eqrn
MNLYqh6iSAs25Kx7rcqb9JGzYVOqd8siMdxfao7RW484BEd1Sja9MhGANJF83hCIjr6cM7vKr7Pz
qd/2HdRw8mWPlUMOQpSRSDPBfTsqEZzfhrLIlSg/UgGn2H51M8hwYYi6yw+vatyBIQYrjJOETHV3
hoXJstkGZe+sfBgkF0G8rtq6iper2nAk1kRfi6b7Pc9trwL91BpkqkH7JCIddC6lUwzDmmqlzcnH
sEYJiWDQ/7zdzf+/IyEJ4vKoowswZjfTv253xerM3DRBII7OuvUHbaUKs793zPqtDwUnXhmTOVE7
PV7Z8WeiOvEvnRKzFhf9Z5XYgDQTw7qFIlYOcH/krtVs/yEeKa5H82vhrGB1GX92XXI1Ev0waFb8
ERcORBJnDG9JOI7QAzJKcSbxxjK3jE9D9Wfj1gPwXHNDzo7rjXKy11o13sVl1p8B1nWEIyBNCnKV
gSf+XnTaxj6cHBKkKoVCu6lU29wYjH0E218IHDEDaaw0hvP0GsCbln79LpOhvKV6Wb8Y9v1izHca
s70oqvefN7BGz/afx6pu6JwRLOoRKkVkm4HO349VqyZPhoAo/dJSuFxXaqqemDQjOG8GZe69q7t0
spz98sSyGByYlGuiAtQTc74RJdZf71F98aOcyvpvD/3tJaYdq0SEzm/8szaUgDTAbYR83+tdnvbT
mI/42ysnC28toEYcEEBtgb3zLUVfZwehgU9fvtCfV39/5PIFQ+TppMcaL9+P6cs3+PPho5vwZ8Dm
UA7YaDf/9jf9efX/rlf9mQXOePz+Dn/9mD8fvzzx/Z2Wm98f2pXZDXGjWstuZ7aOcirm37C8wDdq
R3xv+eWZZTEum3+5aXDIJtU15Bq/U6WK5qQJzkL3T5GquXsTeXjTXaTKqU+6A30oUc6kow65N+PY
F2lOvyco0duxfR5F/1sWYNW7RD/HxvRbGZCXyxEhcRJ+pkM7bcJk+KJQaW7ijlZjbzvJehhOnauU
z35nX4n2YRLcWGTo1PmrFjFcLczpkneKF9VqQPEkO3HBJ4xVpcOKT9TTNV9fhRSaVmVb59Q7GSbg
3ac81xdYgu57weU8gBkepeTL9oSY9H5Ex671BegSYxU4Rgqdil6KowyPPQUEr8NkDy/LLujJ/GJ0
RqCBmNCHR0eD1mnDdO+1cbSrFf2sYnJ6Eju+RDOFKHDabWLVd6rUbl3gAsuICf5U2rxcZxb1VbsT
u4zDYJO7yGQ1vXgIdcxf9Dood8kPI/1wYAZuzBHHRySdtak3xq6i57YGEbiSc6Bm5OCPzuh1l4Ju
TJKUJPdWlkfKsktQofo24d1dOfqRuKhrEDThSbRKBjRs9JBDdfvaqr0G29TZJIGKh5O3hLZ92GDR
VdPhZ2yWjxpOjk1haQ9xUF9cZItY9rOHKTDYwE2JhK4Jd8yQRe4/+TT9N8EAyQwJS97JH+gMUR3k
OI2Yz87ibP2mGx9JW659SjHo9IgoCEGywRJaD8LKd05gqadC4cyILjcd0QyVe1FZpzq0YHa7Hf1w
At+7EON57NQbM4EVLW3+vXjATpM+ZHYuLprDWRKd7760h22gCuUw2ohAxMAOljt4BP32nHUFLGlp
HgYQ5CtjIv83aPdqbHJ5D6tzZY47i5ADspViypQJjeqopfaLp1pbAf4M6MvGjG4Aj6MGfybImZQc
4ltWc6+JzsRaaGhy7AlcCHJGCm3orWtboMTqxbietOE3OuZjOrwYZvzTKuaCaS098oJQDhb12THt
Y6Ek47qATbCFpubFmvzS8c0hh0rXInpouc7PcfTnHB2GVMiMLBtwanmyUvuRVIJ07wv1BFr1ZYjD
6tZTQSxDOntlI+9qgDeblpnepBSPoV5qINEtywvq8ipMrfNIWqQp2aj9xQ7crayM4Oj6mGvi/Anq
xk5xIigAxRw9oxiQqKOU6N8hh7pPKCXggfTnZJBWrJUtQoh2PZUKgtjcNhl1y2uXIQgweuUcEKRU
1iKdy7OoZJV6a5HYAEtMW7kJuXi9Om7z2P6SIrhxwiJet0lexk4kzOzKcU8Q03GE9uiZiXLMAs0k
pBFAKBEe90bhgxvrYi/0PzMLZ6nOYGNL2N6W2Xp7VDBUO1YwXuWTHac3HcymwgmRZB8inqaJxh5k
9d4zhxjdrkH0XEcvODabJxiK7Vad1LOwi55mBofykJf7ifHlCrjzM4MtEJPuc28F8RY4/llVmuzQ
atU7+xDCmdxx9nqSVYCOS3DqGAK4QJvvwmH7DaZMPBRc2tYokGZkHVKtIQG6V9QeEi8V/qrxqDFC
pdKb53upaBSHRCU2sev86puKvCezyTcisk9Mh75MGtbFvKWJI5o8wxEvItI5+1nBq7RhtUqiHMup
ddfGtDOj+EIbuScIyKaJQ9pLXIRMlMbROJlAZlYps6IpNuL71Ik8qY3NXaPEm7g2Dh00Q/4AuPyW
BY0FRjDVwNZ1t5Mk/60lQ6prk49ESpxWGu0SGJ9EWCBgQ+7WISq0DfwYAylcbtdewQgAQNQOg49N
Jy4hsPfToG5C674F++jpI5PGNnNP9Vh2K7Ri61GhJgflhxwyFSUjIc4neeulo50ydGguPsZISUn/
TSqk/wkhHD58Ta3OHnOfVEK/Rd/AvGiPTC/fqeZH58qz1lEaJa34CWLn2fb5h6c2pE4cOuvRdxPa
A9OjhjyJHzdU0IvVYSv1Tw4wuUu76DnhxLke60ZDaYhsh1H1lND6LHuMPkMS7DKyRQZXyTdj3ZWr
Glsl26B8gXX4sAJ//w4NaEUHOyIcMFbXQrfe6mq4hpw6Cenedb7WbW273FbFLBKfbUcR5tFtn0Ay
MCKxQwdI1JgYRuz7hPgpkXvoITRvOl1/VAXx3/AHOQOAutqMRfvUgXBhZAO0hsxSe+u26CD80txR
mLgjjuExltO+KMKLIv1fXZ78UjuCr1U5gHSfMjgow5sCMgyAqsJxZyANQzloQpmEs9kSVW/0XcHc
asKblb9a5GWuJ3bylYTPaeHDaUITcX12blyq7cExKnXjRx+5+3H01TfNFNJzFaM/ycAV17wpyLac
X7EslrsJDJGbYoXDyTcnSSA2b5vfr7JhfjgBny2nSTy0QzfsSwlsMEiC+Clqld/LOhqaDXRUu1dA
gtSKM4UmBzqUG6jSfD3N68idewmq7wsTZkTSpxpeyT5szmmn+xvdrcW7zGpvWZc9IUayuYbfa2Io
DkzFsl2XEbQXh0gRJ0JobJqdP7VMPVlR074JA4s6jcjiTNmlvwglRHqh4IwRVrBdXsqmT1GQBZRH
Qjkye+uTQzhN9X1tsOt+r01eYqzePzQ6o+sUlf9NwZh+dEIwPyqllme/dN9wBtc/lQ4XqW+Hb2On
NN6gBOG5J/L4AjYcYZOBcp7APq8nI+fnAB2UnkrVPTLkOSEJTbDSS3cvpareK52P2HB+mWK86kZp
fBF9Nmem5fVtDAb1aJLeve0xkr0AEH9ZXmliD4rJSHjtAsICInsAqyoanDqEXRn5RnWl+MizAmWT
Wf90AsIAFEuPH926FsQVjxpeIEvcG5WGs37+LUbIIaPkyGsK11jTqQpvnV24R4su+1YqdcsM3nla
NpCaVndcrqrX1Gx0j+OgP1VJVV9Nu48x8Wj1Z0GM5fJSQI/ACwoigMvET/dWgVo07yLCPPSWf3b+
YJfRrhM6/qcwSWh3VDK/XBq8JyFSAjicwnzx3fBxeWnQBQ99PJcNKsVBlwsYN2O/u9Y6+Y+Z1Rmf
LUlr3xvSEeTdQYt9UP2p2TtBWO7VvlUe6ETJ7w/uZUYghOOuuoB1mA3ploiS8YEplXFtR/JaQyUr
fvTGq5hS7RPyGqlWKOPOWBXaKwh5MhDmF+REJ5Jv8hVHaFOFqP2zFCIE/wtxxR/1HBwl88te/cos
8nAMoy8uo9HrF1mo4WZZA0JjyQ6nWIjlUmADF9+yG2A0VrYhNMb+QsD1/VXqjupqa7sXB2H/RS07
BCKFwzW50dOzL/fLqxjykeXEZ10LBEzn5QUKcunPUTws38fyCbTN0aZek9Rozy5+M4TBU/MpkRJ8
fyHw/TOYyL+OpRqT2Gy7m7w1nQ+bP2t5BXUIfFcQQm6cPM1TOGoxWI+x/WiG5vtXm7OCmEmnekuZ
Tp9a1y69kDPee8heuayjqYNZtZiHd4FjZqdsPjXNk/t3Kyp4KZsWVhi4GNdv7pJAd45TiixxNNLw
PR+77fJbfB1uMc6afRQL4AR6NZH7m7seOxMG2oEglnk9LelQK3qjyb051ghjuOYSOyTiN2IToTbz
H4XgOKAL1cN9o0G7HsnI28Jw114ZHsC+5hU0KjuEmPCzJ+x6By1Thm1cWOtOs4uXAhsShrvhM3IS
d2MqY3SqCCp9MCvlBwFpwycHj0I9gFhJFGP1RQkpadjzGxQtPVOXNNGm6v4egQiMrRDHlkrG5/xG
zYwHr6WuceR6nnq6EjZEWebPy5Nl4YQUUEvr2iMEvg4lbIZlrYRh4I9Ruqe4bqyDCQbfK5Jo/LR6
BjdW8AmfJdt2Slgc3FSpnjUKfMvXh0bdrylrzRQkf7ipKTGXywoJRfxoTTt57BpdP0aFE3vL4zky
8rRp+/dyhME/5XG77wdTe5lsY798xUIfg00fjOo5biP9zsSH871GC1sdY72UcI4YWC16WvbjeYtY
ZOiA5QnfnKFVd7kgZAgiTvKmQE1YVikHUqudKaJwoNT+fTvm0cq1mKQJp3HvylwFWNZUKhjhSD/j
zSCbbf7tQxkeKPNMLwUMrD2yP3sbD+70XhLjpNKXvaPN0eH49BNvIATpGMVEZXeOeP/+VjMgG2Fb
f1Mi07g4gr7A8kQTTtcksPNnOVmwoNyEOe7QJZ8tzr35D+ymHqtTE5kHArwxJ4JnPkda8fC9dSBC
rxHDN5zLfftqhg1ehXkj1Gr33FMYfbTVPj0Oegq7bv4RqThpXOg/EN93W13P2WWGwnp28BgvzwtV
qOtlF+uC3r8tu93oMDXU4h1C5x+D5NIdkDp4dA0CvnWu7a3vIDUuASG1XYo4JrY+wF2X+0w3K+JM
IWGruS53FvECF8IUTaKf0L5XUnJV7R5IUi4Osa2TsgP07Kga6q5X4NjXLpJVRn7OLW6nhxFE8KVw
G498SHeXM4PlEvNljYmAMWAQ+tZbcAWbnmC8wSKS3BEftlPSnlHhxmW9UzwXjntA0D6sMmyzx4HI
0zpnDogy2r7YOrPqwOi0tRvReJs0+ShS44Myxj6NHfOl0+ZEDA3CUWe12ja0OUYbsxy8UNbdcWqB
P2BLL78XQaaRAU89af7T8qO9iD2Wm8Ms5+mkdqoHOHrOrAf58/g/X7e8eFnoszDk+25nhLsgn07L
25YVLI9Pi1poufnnQU7jLpRn01h1xqxXaAwUmIlEMGOANZeioVzgNOOFdRXIDkXqySR/yW3yUaKI
GVAo2mlXOC30k7eMDhcD4iwF/Y70B38yYpd5kXQKY90S1f0IT/2o+k2PwC1i4ypiYzqTuXLYRNvU
+rRbZTwIV21BJIIYmoyi9GA5dFwEhthz5M02Ouv7BXKkr54UNOGzebHcSk4Kxam9PmiPCag3E7PN
sVV+FQJA2yqc9SDLAtDGakJ3sKIbo23dvvVCGGBeVEm4LkFxIiaHLPAUUUTTe4ZZ3TJbP9tIvYgY
ZPNwlDWeliCpLRJEPZZgwhBX8nn5cVRHy+NstlLKueRYTMfW+ILbXJwEM5VtbkfPqixZd9M+KXE4
4JTiDe0sbcJsoEzrmMisSC2IAlzkTvOzecMQ3dLLTdgRWItOZo0bH6RHbm8YKKB31dfLFyPfw90U
JbM4iPP84omMQf60HcOxp4bk2JXeiLsw86VXaPJqxLBaO6aWtqt76qwNdBzET+WoN8gtuPAivpFY
nDr/6CchEb56A49i3gDfa8dFzraY72eR6q7jgcSx0CD+0UeSR8sQkUiXewGnKlos6FUnutboQyg5
xFEqVuZki7Ul42Yt2/qefONupyBTPiESHnZaY58tMdYEpuGeXdGFpiFSuqTX1/1LZERbu6hICgkw
VzFZNFozOoYKYg911jnWcqAIKSNrbTq4QEAF98eyLDj/xtroqaFuHcXg/+ib5mds+9na6eqE9pp+
NWRe7urCuiFmCzYaqtRF74kaPjs2syR0uVXTOaPEL/p824YGeQ0Aifd5rb9MkWtd/PRM7qp9J8jC
OpEdz/gwLsn4niX1TS8lAVGkvNWVYJ4em4YX23MSrBp1Owyx+6azSMXxsdNrMkEspeI51qXaXUU0
xQeQAi/gV6dTC0v1lDdG+UCGYbKJxsC6kFaub2OdNPaxg8dKE9Le+oWvH2Wn6kd/aFfuCM0NXDdT
Yy4Na4jU+g41QX4D1bXNKwrEQcLIuiS2QBmfAqP375ICoRQZe4VnKun0IHKqjHwOsu2Omm0CKPFI
AoxNfYVgkLRX1X2ZpRpMLPcytqVNqCbanW+FbYdDf9foyWlR/y6LbNDv3EYhY6bQzoviepFO/1kk
Qs3XfQG4SrHFjyCJnhXXadcMwPyjKLoXIoq8JhloNlAQgVjSHBXBIW/LD9NJ1O2IijGclWd2YzIF
d+J9qDPR8SpG/hzXchZYJmwgTa13JFag6h+1459FYc2R1sTCrkRWfPkhvJq8IK04tJxvpfqiHx4k
rjXAAXD9o7g7LgtKTh069hdk2wNsYQTpbRvfIiyd21T7P436H7W6dGN0GOimJ8EBmA7DiM4XhgCQ
chYaRHxPsYe3ALfyjmoNaL1I4UgMyk2KQYZycBOmGNDn/ZxsnlmXROKwPIJyXrfBBFjNScYT9otz
EhfuStF8BkezKqpK3e57sdxV0LCkKBR4RqF8bhV9cejnX7IsMl2Ym1mfSbEr9I/TvCgDmXoZtpGV
qoSYw6biWkiFbDTO8qHPV1gWDoLs71v+X7dYmb7KK3r5Sdz2x9Yi2ne5Zcy+gT93l1sK2qsstsr9
In5eFqBeua5U2XNgaPE2nEWKyyL7yyjw5zEnIU03DgNjLaqGTGFdcjGIwZiGjl2uOB08dwHhSv6k
jytn9hgkBEYcQ31OOsyqYS0MezhMc9KYWpbkcBKMsBoygFd03SiNOpzb8XxShqYFqm2nvngx5ESh
xlDu/RZUbeaXxalXU3wnI+eLYO7BEmSL3KGeG6Vsq2VhMVpfFQoq1mVDdFniUsR3qVLOe8Xyc5Ka
Y8hnuq6Ifa6j0x2i5FNBaXgi/GpTjSpokPk8tZy2Oo7ODXZBYpdA7FNe68CK66kXhFg2oMwMR4Qu
+K3cHsY8ivAjwbcwShokkUJy0s5sDjUtn2kry30X6Xrgd+lB6+M5ghuGoJFhX6jc8giX2kt1n2tx
qLGzd5pOZIYNLgZb71P6l+x+OR0sAvx/PBZY7IhuC6JVY7/o2sL1gK/1l3jKYi8Na0zGRZKf6RW6
DUXmYiVC0O2TEgw7O1NaurtMxrTCeErypNoqAwhjEsC23czUowcDAGhONHUT0oYzAKGHvhJnWG/E
Ew+wnac64HFgRpY9Yc5FxXP0qwafTFh9uJl2wXJXP2VmPZwcib0VHq/pDg8ETLrXHI1BoQt5jF0a
gnpIb8mgJb6yApwkYxSMt74qx7XVinzjO4AGV8ig8DNqPW2aVIbUYjXzrJqE9OI0usv6JHMYvWdI
y7OAknI8T1ds84rihQAuKrweuW7KRqZ9f2+bJtMoVfH3IcGF2iSAbtY5VWJLv8PhnK8xI+IpxsVk
U3x5w2XVYqSZz9bxQIJaIkkvQSe2Uke92FpampztMsBvGjr4j7PAfUpl/LNW/PKy3KMWzxCw4KSS
xm6yblzTeJ19TmT/qR+dISxPN1TUFxqJI4NRecvjdinpImghycx6Ur/UWb0rith8cPvivR4DbeMm
OjWlqrX22ogARpvMp1Ix61dSOkiRjdR00wV581qokwlmJ6cpND/rJLi+zXRY6aWbz0zt0VilaigO
SsG1GUBw/Wpb/pHhvPtVGSr/hz6R3FEkOwXEKaWcbZT1w0N7Tay4uS0LvSkjxBODi18HljiDRfWz
FTXigcx8Cjp8g0zVom1jpuNdR7uducdL1QrnRR+baA+A90IjpfNEEcL9mG+NgGm9MBqKfW3kHDpm
mxybxBjvw7QWaxAJOEcAtWzQfrVsaoDmsMBwRcZIniGd+Ud74gyUQj8/AFjX9hABfmV1p+AcLssX
Vyb0NqKGYpsxiY2mIzpzHENuGTe0K4Vr5ZcMHt1EggrXlZfBiY7NkITr2AqqJ1sb0jkvq16j4KKe
rFybRph8CZvLiGrBiDSaCdnf0F7CNJ0DBvHCpzH+e4x+zX1NtsiJNCL/l560mfeNnlObDl5WVb7U
NDiwgaYkAcaIvgb9arn5A50p7QlEYvtEcENqwzOIxjY+1EPXwDSKHy17zPat3pLuOh/pENT1U5Rv
7ZFW18h7+Ne41OUPaZ7OoU/1Zbmn2oj2hFLRubGR7OsACEmoDW97UEnGqz2kBOAU2VfvUmfzZRxc
ZTq8V7i3z7RFqX2bun2wHVO7N+fFJKezGVNHzxQjYcaCF1qr2MncOG3hZEXrDmnFCmdGj33XGu91
cyJvO6Tb5uvJhnAg/yEfaWhrPmNPX+b6m0axEm8+ofKlGn45DUMJvKf0tbt3dFekezWNeST6s3hy
XcoWVuV8BHMpgVJlCYcUBBuUPBTUianQ+hjHH05qec4UTu+uC1UzSsNsEzh6tymVotkKY2wfsSpx
Bq2m6Af69tn/af0izHxItkL2wY7hmXMsytbjRBa+I4AMtpkTYg7pgP50Y8y8aHhdQMqVqUQ0ELkQ
aDNX3vSr/727PEuHkyapyVCxaPzq0Ro4OQ+j8WYAvNhVfoBkZb5b1cObxGy6j7X+d2Mq05XYyFUg
3RQjcoT8LXYZ4BpUgE0rS25ULeEB1AG90mikbkJ5V7F+uBnteyQe4ZPh0wigSzLuA8WxHyZVmdsw
RbUy9Kl/ynfkLhm/lVZ+FTSTX/N8lBvEO9ktBddI3iFM6gxGyy4bk5hmQ71Fmxg/G9HwriRFDKgg
cfBuOPcQ5qtfvVXQmiHwaDUVe4o/5I03RPiapclpuUgpkcKOXiXYTI6jbVlPPlp1L2ZEsBM2sK7A
FqqnDwTXRqn6nkbBdDAmkArGZG9UKy5fSKuws9h4lpbVP2azzYGspxuYPeLZR0c9sBNB2jAdyJhk
G0AB6NrjaFjmqZTtY1GlT2qlt16sTx+AOUNIPxrzmqaNHhpBamPdSQEMvpSvvOctqQlGaysOjJpW
8bpCUr8eW+pbIwxOjlHDeZ2KAaYE4IRGt950OvxZfhgqRSU/ttmlQahsK4OwQ5DNe51S0p4yU7Q2
rd7Y5zJX5utr4Yk2Mb0liXCBdNIVZsIotWFtJH7rESJkP9aj4a6aIreOaQJoyTAL+9gSfHCgejTt
iLi6xIkSvofQn1dTKr5CVdCji7EpgIQUm5Ez8o9m+GkMPT3YXi/BaBgF+GipXpu4exkEEACnyMxz
3DUfNfCBxzQoMS/N9U3LqUkZfR+KMtg1rak+9aqWntw2Uwn9FJDWoiZl5AsSEPzbJ45oEgqLdmVZ
luZNYAoPKr6AdRPHpPdOFOYc/NwHCfBoFc/mMizA6Y62CBcxUqDPSGWoK0RYful+FUQGuASdG+IS
I9L26BfD+Kr1euu0Bf6273+w1VL86NqTlTXDhpS75pNsoC1qZLEz+zA9OMW8VRT9sUoi/aCAkzuV
Pn1cVSXIVJoDlMJBXNVW7pZ7piV9Gqxxc2nyFgnIlBMp56cb0470n8lU/ISfZ2wz/n0vIOaJaYT9
2SOJJbKAoRjplISeti2NjKqanpsB4QVGMOPdlc95GI9nq3dGBJWNuOiKkZ3GESecKBUiMKb/W9TF
zhbdLzoZd33sIywUOkOLaBpOAqgYNkqyLcRonwTyuVWYx+5tTDr3xlE5Iv5Wi4aM7uzXYMJ4ieEo
4+kiRzbNDnXdOMd6tOxjoIjHRg/YC5uGCqmlTdciT8gOYyrWgMVcTz5ekqRL4euExKcvk+km69qT
n2qHvm/cx1QVCGDIf+kyZA+D5TZXTlF24VzTnmlVOf9C9E/iUvkMsKrei/vnTBm7C8UL59q0dsa8
QhK6Foa7zB2n1eCr5YGmcbmZqqbwopz3tmblHlndM8GNrxGTqhdtmDHmfe4N+NDf587jZxRW+caI
e8sbm5ERGni8Lb8mvRhlL1ct9YWjIHxrZ5b5Dyq8N/K6tPs+CRzck3NuK7azXeeYwcoEtQNWozmS
Q9i8WAq19CAjm3k+TGSTF6sllzUZzS+lzKx5Ct/fI7HPTgZDe8hEarQJimbXynr+5f5zoJNwDwEg
/OHPI0ox7C3MEOScGOsCo5Ve2biPpfxyuLBYnRt61ItS5EFqdEcwMP17X5CQOnXPAttn1hRk7Vg+
FaWpCNZQ0fttmCfx2Wz0R8Omy2JFYrppcwRJjwh7H7iDv03pfdDCbz6zniZQV2e/qdHQVYP6cu4d
Rkv4vh4qgHWb1IiLvenIfp3rnLAny0xPBhC7VacH9kEohD82jqqy7TvkYpPoJyiWg743AP+UdpG+
ArmnxEK9Pm8BXlDMdb8ULhZAw7PH0o5vkBqVjSEtF046YXclQTinsYgCEicDa6cW9FO1jl6WJd+z
ogJDR0470TPqrnFbrmFR8GYGds8X9lF9i02hls0F0LyXgrwgbXUm/2mx2a35CvSfVKZC/Gy+lP4c
tFOLviG4L+NE9fjqqUcBS33Iqlh54ACuh1XS0hk1DCZ+Rn1epOJZHtaeiBoCoiapcl4J/V1YKnLH
9QNZVKfVJ71qa5yIXOXJRDkEMO92jDj8FXit1FOIsVsnPHOqnaE+MVe+CgtNlt/2z4R3Xqqk0w+M
TfJNbmiU+eJQPzHM4urWvIdtFd8NnVmdlERc0lBLrk6StlzhjPBC5SvDl6mE5yRNd0bWNic18g+q
kok7P5jgt0gO5ZRq2Gud0KPMu5c22EZplF1bR0+voprg9JshEUg8lCUqclqiobUyHa+llsDWVOwn
qbQq8lL3FUKAdR9Vr3LYDZROHuKooAAMa2knh6LxSiPxnII6ia3u2xAKQVBOG6kTWh4IhjqZudNo
V3zoFh3fuDA/TKurHmIiV1ZNlllfSqWu9SIIHpPR1tZ6i40Ghl3cSXdbmVa+b4N2eG3RJcX54K6z
zEgPQhjNY2Kyw9L+2Dtu0BDTbBIUrmV6hdolf2RrUJTCHnZCCQNf5qvt5umu/jEEKmnxcLz3/eQO
xyhKzqNknFPUgJUYy9SfLbJiqRAKZCZwJLpwmDB+sCXisRteMZ4Q/ISeggaTPbwyZkFI6dcPHZge
rQySe+YQ+abPa9ezCqvemxQw5tpBQAobi2jQWW+uyo0LvbM2WvtpWSSUdkeNvMIoG177DDEUcTrx
LtJDvC2WiwVHKEc/7NJL43M5BmDlIMhrk33ahsox8XttA8ip/KBSddfq/pswxZ65uGRoxakg7pi+
Op2TXvMPbeR0F3cEpRqWU2xB+VoIUlKI7ETNkT7pgkyh7fPUTjRqSD17lZVYcZVSr34pMir2BnP1
KHsSblKcFKq1cYB0u2VC4yZiPEZdA0m5rMsTbnMmKoGChrw39AOUSE4KqnoZG6aZRWpXjE3IPEVk
a7JPMm8b+vS+gwR7iaV7Dixi0rSuQGSW0XAmnZ66G6FpbVllR6hLpCZyoP0Pe+ex3Dq2Zdtfqag+
MuBNoxqP3ogSRfnTQejopOA9NtzXv7GhvCld5TV1+5URiUOCJEiRMHuvNeeYSWccTKIDTo5Lj4oi
pndxmxaDdfCD1BrvURROeUgZjqARLfzHiaT7zSOT/Bx3S5rfIDBZd47eX4VbTQXVFYRV8mCF0arT
1P5U6bIbmDXaTR2YpI66+bNWh9oNOpYjJL9qbwg7f3ByjPxDFdOQqYJ1NA4lxYo4+jmMhzbe9sR2
31f92N/rkIj0OvlFH6s9KVbQ3DIDzujveT7REiTPZFlRYPaJq5PT03hVCYhEmyVoQagtqXsNSSdJ
MdYLTh7prm29mgEGC4z4FMeMAfQp9F0rqeMdYyDtOAwD5bPCoj3cq9Z92LY3QW5mr57uGoi/EKTU
wV1pTOmyE0nxQjIIDRzH+t2gzW7nXkmetcUoHu5SlbvxgQQW7USZSj1ltFpOyPEgENTKVUvoNHnt
7YvTIayt2jA6FoH/1FIT3tHBo9zH9J2a8zmqsTFVRnbvt7q4NRSSl7KcLj3j0Eyt1VehuOjtFHrG
QiO9bqBrurcwoCLHzoxH1TWiTTQqlP8TS3/UbeQCw+ikdz1h837hNr+iKX1wSmQ6nYgmpq9NuaGp
bW6o68E39YmA6ty7zClPYZKtKVpZh6GgSDbW4y6yONMtKHowelMDY6NT1bkZOjVgTtA82U1h3syr
wrBx13kBP90qC2qGXDXTSPXXXFaTZVv2VDWRWV6NuvVmUtJaEuv1ROr3AHik6s+AB4czeV7BxsMC
SOdGICKimxxbLrr/QU0fmfFdY1WqALMJbHaeCt8L4eWO7rtB5SOwr2K9unGQQLSuHpx67FqXlnoG
jkblwRHtZmosk1gONd4YMovOFtERgXN5sS0OJji4KxInLEpbKU2RkeJkTlF152qht8XbqK+UtHjQ
p5SDb8rOFc6UtWl6nGNd7cGOomoXBAkDBo3QFGTZO7piiBFhyK0LfwpOMzV2XkRe7R2SfMoyzlPl
K0nP9nFeKE2LGAJfICUXLPLIsSkjFNUdYn/t1hEFcDh4Q4sySO1sUTMPRQARSaaZa5IwRe+gbm9j
uaiyRaWYKJCcCuIEXdWVph3DXk1eNDDL0Di0bm2Pk3ZoGa1Q6pYsKc41aG5EsDCyON/Ri9bWqVtZ
y3oo9ZuoNtIlbr921ymUDcdeIQoV8vG6ppKKgSd3D3kfuhstqu6E7bhHStru0QtC4I3xROw6rInF
lDTFVaTk010T35vyvBtokbvtsr6+RxrCRL5p9aXSNr8yG5mJOYbTqoSjd7AgKjDDaiDRNeEBezYq
mPy18bPgNHazGHQUN33EgemrD0Yn2pNPWvU6qQhyJsLnMk6Kcz0Uwr4fW473CKPYx7y6C8dpSUea
GjUauLb+4VXd9DLYzEEt34g3810EIld2MaERp0QAAz4H2jRo5k1pjBXy0slc5lb5bDStce77X32v
ifPUBFgZCtRAghLsibnkBv5bgZ1qTJmdetUKuOfOMkP/KTaJlk96FRxLJM4caHTydfLAfIFe1K59
Z6vJXTUsygXdnenQdxWQoE42sCMQD4CoWQzXVH2qA0mYYbEIkfPs0Nse7ERXr7M+ald1nz9mOpGA
CI2NF7uadtlk2LfQIsDcFfuiMOxfZhCgKxbxcOmd6orRgbfrI/hkcZHED7QDvetIysmJKDtYNWNr
1/TMS+57KLWp6SVGeMgoR9Xw/OGvoIU0SrElCpUev57/iqqAKU/UXKdxDygtCLu9RkHl4IhuYZi6
d0E3HS+1JDR3813EXt3KwZoLv0MDA5mjWetqAy4Rx4qhqCfUzPCihtJedmOqngq1U09pr3NGj7kk
akbQ3A3iJVP06KI7TXNXMERWAv0FIp/6ENl8FYGS/3FrXqd0LunHmbF1WgX5JKarOyP1TpRRupdp
pMRVjh3CJq0mYrr27EVAkOxGQ4OEGVXQQgzGHxRG74y+HsgZaHrK6AkGABvBsuiz+sZqiDaMU0Dn
U9NZD6aLWHMs7PaZP4nGWBQXr6J1H+oguI041LehNVFfVNuzmLCf0GZh2g6Cblpa4eD+lC5ZPXZQ
aIdBuk9VNE9krZZ7qnH+vdmgndZD++CE6XBtqJjNwqiRzoEi3WOyrQ+6qvmHZJMaZn8Vp12+IkHH
f22BKDqitJ+72HI2RWv/6h0qv5pIUb7oCLCqVFUulJDLpTrlyQvCxaeA5uSRFGuGdMzG93aLPKHw
lOCW8ydye4ICEaBGFjVKWgVpNYR380IZ4R0H0N0Oep9VcPm8adWDLbmaF5GgwVGFBhBRKrghOktN
CWDeCfG7zilyXwXnlrPXLlEGsYupv9JP79y1b9NmNhRlXdBpQ16t4YKMIMaRwpltUWKB9PEzmrpd
29HPShQmeLBu3dZpt2qsUH8yFWtr0/vaWZR9l0lNG68KPaZAdCZ37k88aN5tS4ELHDQJtLQDoMA0
hbEsLArKmnG0ZHm4Mnv9/4gLH9jlf4NypmsEgeCfExf+Xx1NRf76FeL88ZK/4RZU7zfVVDWTcZAJ
kdn8ZDhrkBhczbSZ9gIz91T7k+FsOL8RJ4NOUfakNZwlOJSbPxjO2m+GDmjccwxXs8jM+E9oC3iy
JU/hqzfZo5QNJxpwosoH+ks+S1ZxahoSu79iyinQCHF+nxcDV8ODFukTYK6BEiS98KUnu8e0Dlmo
dKQ/bsm7DOye8hZ5eN8mHnC7Puwo+9Mgn29BE8maLPzgwHxjt/Qzj0wuPnAsM3VFYc699fRwT6cz
3gTFeB8WoGqX3kwHyrHjP1NuudLD1sdnBSbuc6HR6QHqIldmhEUi6DezJ1OfnLWQQrRato9Dp8VG
YwcKSws4JmIERV8xjPqDkaJX7TAtZ1wLpKu/3dRT7y1KwOMRAEzXYH6466b+j2fSvOFCDjUKfGOH
k8nWY6Bj8zfmjmm1g6y8jl2b3vy87uNhIP3HBl2buukzyELWiJykleKyz7tpSotqkSthfKhwChao
H/KJ6gUdY24GPRqcj7Xz/Vlb5g6VqS59TIjLqaCNXci//HOh2fLPD2aZD0Sz/ECbB4VDhgpBaKCT
QsmtcTrJmHGbmV+E6y3fzavnJ3w+q6/1R6tHvzGx827ghF5mytoniW3WXc3rImHUf0DYPh8mKBLn
lmHE2UYZtHtfCrSw3/Elza+Z70MP4Iv88tDny79sMzfkVzu2QNPSEc/z/PrPd4d29reNzivnbXy8
03zz85nzC7NyW44IDhMl0cE8yAGqvMW8Wj8YuJdwgsub88p5UU2YIU3mGZ+r5luZfNl8y6oUbGFF
/PGMz/WfL7AaiaMst8Q0FYchdyFHNTAzCNWeb8+rPxeO3Fc+Hp9X/sP7XzY134yqPt4klnH/+ZL5
1sd2vm/iy/v+5Wbs/TLwkOy/v8OXLaX2aC/wlkLv/fwDvjz+Lz78lxd8ufn5ob+89B8+Pj/z+0f7
/szIjkGjpcbGwdS01CUE7nP3nm/903Ufx8X3h6PUyHffViqSMjcfOsyEcRt9e4eyKZhzk8fDz2zW
aBl1Tmmfr/l89rfNzg/Y0y16T2tPeRhmolShzLc0CSn7vPttHdAzEHKzUuUvN+enzg/Nt+bFvKF5
k593PwQz8/1s3tx80+pbtvyv331+4ryY34bpx70i+nQzr9KxBnfP880OYxF83mbStmrv0DhDJmpL
EOSIuxfCpoSszivnhZvqWGQ/HpqfNa9to96awGtVzaKp4n5ltkrcHeeHJjW2JwbXbFW1QAXdfNmM
bstJSKklqyyhzb/42JZiwJk4Ai30Nwnpjasx1U6eAsOwtIefUW2++FNJfUirF3lIkXaoxU98IXhz
22Eg9+3XSEg1+ImQ/AKyfsYShD8VpGOZogBOB7T3dDREdjCc4M2Yug5M/DABk9cyUMyVs/7yKT/+
jNEkvn6MAKiIWRElz+Mfsih595+um2We86MfT5FXhm6+BP+pq/p2F/80psNvm/5fbAZLidjSe/tQ
bHnzxXbe9MfN+e3nzbgzhm1+g29v/Xk3UxHAznC6L5+mIeGh1MdLOV/JZu2qlw1UHqWetZV/2ee6
78/5fPjzOZ/ryhkX+Xn/H21Wn+Xm86s/N/Gfvc282c93+dzMvM6Lk5csgblHOtof8EXY4s0HhnFe
N9/lCn7WYnXczEDGeX0XNj3XQvmyj5vzQ/F8XZ1f822L891svkLOD388c37R9Cfl8ePxz/sf22S+
ggTBSlcQxREmFQpe6dIiNvsHXqDsGE7ZVdGTP6FlI4BV0Q/bBnzNwmBESjmCIAeUTit4/GKZmjbc
gLD8mXT2tHJH8HJcn+m3hc6AuCjxtnUm7ZhesaPQv/Xo8CyTxP1hmKh6y+iQND9sxd1rSZkhCK30
ZeGDpDedy5ije6SPSjekqd6ISCAmihEGuJ1rfNbTGYbttikHF1ynzPOIqnvEuFieiuY5jZQ3hJQR
HBrhAWi1roMeP1pMjlpgPTVe7m3xSnhrq3fQm4VbU2ApTkljpHDdLUAokJ8QviXIlBkS2zujUUgD
83tmeckmKwlw64a0RzNv7sqkAqUVvSc5ZllmHCrsXfuKKQIY1Z6pfpMkryO1sAXC3/xIh7lYubSH
U119yoxkuM6i8kqlQ01BTmYLOHckYcVYljZeSMmiKipvnXkKTYl2TJZdH11sDVWVTVTW4rXLiwzp
fYHtVlE16fCOr6J+ei7SCMMCIAmtf1GbOxGU54rSZFDtikzN1qUjz3NWCPnCACc7Yp5NIjD6lgsy
Ht0uRe0Jhcutaae7ikzsg67XsnVU5EvhFj+KfiAOpg3wHKLiXoyhcasbv9LOMw6Zj/k/dWATgJy5
ZK19lUfVC9wbwkhcIPzjbZAFh1gvj3E5vJeZBp5a4ketElkaQYnY4FuiX1Mqaws/D6M9QXtSylKf
ciC2fctJtVKNfGOiBc0EfhqXJOKlU3lvsUbTTG9wV0uePUrGYGV5BQhER3/pwlu/hjFURhHObCz5
q7Jst5pMeQgsZ20s7TRn7G9F5DVE/Fn21O+H3n3JQz2+6UQ53YpnoPaD6LZORLa61Si/K/i7qxwC
Wag+Ft5UbIEJY2gPkWFMxtmgk1jkm8AixWDwSm/ZWgOkVWo9XRlOJKSghoRLT8/GNGgxp82+ilHh
RnEEH8qtnRXGbzz3kbPy/WDdI/bdGV77EiTivaQstqItKhbIkqisE04yNtaNRYm2WHYJnsXSaO2j
GyCk8dJoOZS/cLz5m95LN4RSlmQVqHRwhXbwmvI9r8yzJXxtU5bsDmuS7Jo1xdVy6yVnkCPd0iIi
fmk3yDtgn2dLIyu9FXidCE4Dl2g7ZWZj2mAE3AAvfjdpl3Lqm4WpUVg1fcyvcf/STsOt3UoeCFaB
hdDFYX7FCCodI+R4yovmTNhP+eJa6S7S6HA7zibj+GiSrJbxzguULbeC0T6QidQ92lrY0wWiQ6uK
7Axu6VAVo3bU49hf8vcEazPQ3garTtd+b6Zgm8fyPOT2fhy8cVennroqadIMQypuIT2REw97iqs9
hClLi7LziHYN2RYu4Gx0H6a+4xpeS9KE8NuNYwQa9DfzHj0mMI+4vauN0N1NE3NWVJjkNKCp1QqL
CRlD6CoJmpPqoj0OrS0mtvPQM/3rkFqu8QQ/hIrIN/U07ro+KfYDdbdONBrKeNDNJUbIKe5ezRqt
ydDnwaLhwF8WSl1sjHiR0UxfW4q/FVYwbEjey3lt+YAeGyFYa5hXfgWTBAe2wWDEJh6c82kJ38Ml
KMmu2UDU1dY6wEbQmBV5EseEvZGggWkhsNGP0k9vSWc9PdGnQh2XRk+LsJTue4PMoar3IFN0wJ9V
6dGfpFtfxbaPJgdNdtzvSn5c4HHh7xMW/xyrf4Tl38b67+fVuZEsABcxYyrpAKXkBLQKxIABdEAh
GQIwdrBrS64AuQV3HQ7rFQqTPdSkfM2pcESyA48ALOAWPCIeHMkqaCW1oJT8ApL0Nq0kGpDXuIX2
t65AHfhox2i+agi+oCBk4BAKsAirMdcvON8eOfoAKEh2Qi8pCin3Ws/fFJKvMErSQgBygfbQdpAM
BnXMuyU6+wdkMd1WGK9aAa+hl+QGTTIcKDzdDZLq4HSS70DNsSP3jTKkfZUE2r0mWRAtUAjV+uFJ
RkQJLMKT1IhM8iMoC98ZkigRSLaEgmwcn3W6pX1i3ZGF10kOhbixJZWi5wDjSDO2VRzhEABdUUkP
ZwPMQpdUC1QbKKjs207yLqKZfCEZGPlMw7DOLnAM9Jc1SDr2vV6SMwIQGkn7VNsQNbg0qj6nuxbU
BhMEKB/AN4A5eJtC8jgsSeYANlZv2xpaByPpfQ2+Q+hwPPC2rkdJ9oA0sOJsh3pTUj8QNtCOBQQi
JBEEAk2/NIGEGBj1JpghosMsg/RlCx/ncbJJBDEH73HUVUgjaQWtCUtlO/qvtbCOkM6pGiOcXuaJ
jfo4VVbOMEZLjpR8hzADoVSp3+UD/snEj2oyCI+6HaoLs6Lp0A6ehkWqStYxPSc68vpL5QriLeos
WOBkhBRZqu5uxHXPFL54oaKW4bNgRCTsaKNY9sPQjRtbyx7yaQCk6+a7NOAXdhpcVaE3oeA3ATRZ
zX0uGS/CmLBmGuF14hYE44xWAh0j8peNm2MVQJxp5Gh3LmqrD9eo7jYwMrAZcmw4SA82nEha2nCv
dF7XgW8OZID5Z0MyaZjgQadJ1EOVAF2sqVf0eGR3kTCTbRNHjyS6peQ3KNeOMH+a3YAbZQqI0oCE
Y4HEIWm63kxAcpDxoXIhpKywxytfftMlQJ1CknXGkjNf3y61EuYOiCMSU9zoV6lFhIKbDBQayehp
Ja2nLuD2uIqHgByUjwDpg4thLTgfH2xgP6Gk/uSS/+NbkIDMnrTKUIUNJClBI7ighpFDNfOD2vbs
kcuCGBdBf6uXN5ZNT7oGNEbOrU2SMoJ9RqySS4TmPKOvJMAV8SR+NuN2sDSkPlmAybj7WQI4MtXY
3eSSeeQAP6o7v7rS9PBiDilwj5j83Dj8lQyPNtikEXxSKjlKlSQqEbW4b/KezFkTtRZuaEG0neRJ
vUN0zBaqRDPpjvmAbglzE2hBv4N+FrqK9NpjysmRDSKJV6JllOT+vmIIjXvpqiynfG0DitwVeO4c
LCOOYuwhTwnAHFcO7wgmpI6XOAyalVkZ6r6CNjVJ7BTnuHWmef7JzuMLkvo3AaHKlKiqCGZVO8Or
JMYKANexCgFb+RCuqnKXS+CVZ6hkfe0Tqwff5E0543ki7GIiV/QERJ3EZjF9WOrmj17itBoJ1qok
YsseBuyY3VsOeysgVY9vHHNO4N4zY8P1Em4LaF2jxHbxtVwGMwftm5enwFAv9GfEyiBYzBLiVyDh
X2qpLtClPePUKBfuEOpXCo4MNdLFLsyG9SSTfIowDo8wAa4TytAzZgzeGG4RXG4SQRZLFpmEkqUy
iUtiysQMLGOgUEqEGUpvYGYVHiWrIeSt6otVoP7oWjLTrW4TGIDQNIhomUSjpTMkzQqIbwNCD7uD
7pRP8peIYhQv0NXoiJ9JhWs3Idw1IQFsJSQ2K/pVw2WrJaDNgNSWRocSBdIaFg9FZVBuuBeXiBQZ
HHlWCBFtYh8l/EtxQMC5qblgiEaAmEtkWVhoYlX1GKywH3QSITcMt5pEyoFcvYYQQn95xs1J8FxM
dBA+DH8N9oxKQ0/gs1CTI+QNstJrEuGC8eTXSKLzIH0KxRRAJEYZI5j/6NQrHtriCLg5WXJ4MTrQ
BOTHnnKHxOUhdHkla/BeDQp7lfv9OzLXK8frtL02du928EA5HiRQM773uCMfrRALQCIBfVgYDCAv
kDFiie+zV7GE+QWmf4THclW23bT2hBpsXeWUef1Pb2ySE5WjTWQZ5kEb0AAnUYUdPtgHVIVp0uev
VtEARW+xX3fq3g79aUuA4e+lW5JTQdaRGr2RbVwvKtOmaOOhRvd6AV6g/VVnPrI2MH/uSKe+0iMU
7VwUSsd7sxVyO2KcZrV3shxSkGvilDw64Q2pU26dPKJb3fWa+2A2hLB3TJIXhjPe137FryoeNOhz
K41M7YWjJted2lxxloYyidPYrXGC6UAwTP01LPorBV/+WHTYXd18USYRwl8lbdA/auGu0019W3v8
ZIgy6hb/vxqTY1lOVXqu/KOpgApazKv6ocODkianj3VwhUv0/j0S4z9fFeh+uMpqWsmlXDc/0E0G
EjtnWFX0KY0QtUR116Rmf+61fts6NQQptBaw3pNugRY35oMED0rZEePkM4qNK+Gsu64ltCs6Wiji
I0oE1x1Q6ttWLsbUv0Vu7YLWOTpBb53nBeVI7OHjxEgUx/7HutxG4DCJkEP+z3ViQoWkm5G+rVxi
PV3Lv8nkQrAzlk515qBAct629WbIdP2MZlJHQmmUO3ck7mS+SwfXOMe1E930ovlY9bm+sc2niOHv
YV7lKpV+TsthWmU9aud53bwA5EhIeYAceX7KlwcwK2Ca+njjebWlIz2J6Dfv5zee1/lhD5atNbD/
1Cip5YecH4wSNT9a9nj38cqsjK4dRwH+Eca31Arxf6Hk07Totq+G9yGq/H2vGSd1jNOrYbDM87wA
vCKWdM9JjP9zXTp2+daHcbNMVCVWFliwjCtDEYfESqxzJBfzk0Vk086B3zES9rvMc5BNuFMCezFZ
pQt1Qt6vC8gumDWh9s33w9LSGRkN57hxbyaPc0g3VT3HjjDPHprDGys6wtowzwbTm48FU6sXEYcT
po+ULaaBjEXPDS4Ofz5vSGA7pRPY1XlDjlrYxyCLzlmZieuyGJEAyj1qKiMwABBRvDRr0IhmNP3J
X7vV4+Ku9IPhOD9tXthVoS98FyzefHd+rgb/fGVVvbqeXzWv00esCkqBOlcMKEvUwDunueGdCYOa
DoYhfgR+7Z3n9bqTdTc2Nig/dolznJ/mi3FfOnp4mp/BLPCsRvTmo4n9rxijdqcEnn2uysIBtEJG
pRa604o5FrZ6+QDhfM1eLa0UgAN35weCRDVJq0U+EyetwsA/bDdNRvx8F8FeTTrr6vO5YYVgHS25
s031Kt64YwwPUvHD2xJJ6mogvnttOH5O9ERb+RvDo/rWVFV0K+TCJDxuT00px9c1qP+nIvhfqQjg
octA8H8uI7iExa/f/2vfpK/5r69agj9e+LdAaO03TVd1uvgEPM+SgT+zGxztNxdwr+ppDtnPDl3+
L8kNpENBHncJJUdkwEN/SAlMNmdaqjbnR1v/iY7AdiRp/4uMwHT5D4UxBQ0TKYPhoGX4ik2u6gDP
gizOkiaSL/Qg/DEeQlu9H91W36p+ca4bUrdGo+6WXd5mzJAHG/MHDklP0zYida4ZgAXZ2a26e7eY
jpFuPUNbReEaXbkUjqiqzEXQzE9ODpTdXjGBip7AYO2b4tqwoltiQq97xoNLiyFyRyMGCyEMo8J1
t44/XaIBrIFW3pIyvcnITF5xGQSZ4Qe7IEuvU7VjeuRih8LaTXkwIT0zFeqjmE5ODWY5Gmimo2cE
VJuOSyVuKFoY2aLTrPe2Uo+58qNIQhwK1PGU2L72cpzYFWYG0n4hdCCQLDq8FrkevxMvQd2zca7L
lPIIKr4z7oBdazq/OqKJa08GLoLspVpm7jwjO+lo0BM44wZyx6oW963Je8fNikjj37GPXKh8rqcw
+H20VvCDciZGFIlFv3Ai5c6xkW35eneiBH1Ef49TelBWed7dghk6RW16KnJzJ3IchhZQtUrd479B
BezA41AR5U/HwlPPRNY/hoq1M/Lx7OMHhylTZxoI6WaDlBl77LiN7PRUt9G7hpDeU6InvxkvkSvu
9dB6hhO4hi/iN2vpOXKMYZsNyclO4lfNmo5jz5+Z5Kde6y6h6u+xoWFj35iR2Jh6cpJEKTMej7Hd
g3mheOtFh5qLVzfBMCZGnFrbCeW4Se3G6cSmRfiOJW0HlwSqdHLQMu+611UIQPZzNTYbRxnP6mSf
2vEJ3geJYGb4ThsbNYRdHKll7334vj58cgoATOuYxysmsmOUODvBO+MFBQMiqyBkkGut8Zx06Wtg
pVdBv/Zc7Qxgcle24SEm6VbTmSTXyUn+wprfPwpKPsmU/CTk7h1+1zvCkov8GhnxP1YuO7U5YXnc
1on6NqoCXJRUrQ3bkeyI2tVWTKH2qGKWgdFfPAq/XIL7I6wsgk/1cNEY3mHQ+jNh1+Q5RYfMWCSa
dS07FnrIN1gORw1dYxCMR5ic727Q4qEexBKrw0Y1kxNO30e5T06VtYPVuDQBzvjW8OaW+oniz5AM
9zaleDC9z6GRHKYeN0iZnOoqfp3fY6SSM4zGuaHoEfQwWkQVvPuNS+5FTmzLAGJSHY62STmXXyUk
0zbplrnJ/teO505m86rRsyXi9zppOEm0m8yJD+qYknSaHAyO8wzskY94Ff/O4zBVS6xsqyGeztGU
nJK+xYnBvqrUd0kBB3jY1lV3MVNxXyvZqZOnA5Rz4fToTeJC96kIhovOT1Lb6WvTvZAfAqBoenSq
6VH+gkIdj4ocMofZq/xi5P6oBf3FiXrGBNNjM+I90XCyI7KTfxLdqxWjGQb66Gl1fhqMO+e+Uc+t
3m+LYKMP2T4warYHSZa/J/EclEDxou+tZ0B/a2+ydpHp/vQA7oacE3wTviUFTLlvJ8lwlJ8tDTiX
9RjpI22AYaxv4zg/xRGnAhFOR9sSNNE41kUmNlmTvg+muY6i575r1lo03Otau5E7kwf1oYr0R78F
/5M9tnxTRuc8DyWW6kSdHlVz3yjeHSS1TW3FByWuN4VBCTSfzijaz6E1kK1jrSgTlXhYFDE+OnG/
dXPABn4RvbqB8tR5we1VM1jXZq2+hUyEIx+0kQ6j0FDta8MZ3jzLf8gt0nSt+L3Nx6NOyaxiZ1aC
aN2OoJnsa20dlHik+uLKKMCx9qBu9HZXTSCpXfsass39VKnn0lxUg7xp7SxjOhoShXqrFvGhrY1d
paenDLobSX/0yUN2Cb5pG6NljeukvhFQhryyvcdVuZlS6jL+cJw4EOT/dEw2RXVQDHavwXY2VqAd
sY2+Nf5wHtg3a1PcV5iYKOaUWz+c1rVj7eTJCtMJkmioUIs2SAmM6O7lCdscatyG8Q1C7vs2nh61
OHtFpvSg+48iG+6Bx9GyMYc3Pfy9oT4dDPa1PCTlOQER4HVIcUkeRI3OMca4PwKE7D4LUVZILbjS
eLjQhbXjmhgyz20vtskxz4lqkXTnsI1fW94jzTm7eeIUDg4RuxSxLZG9xl7P8RFeAWmR75XpzvV8
xGnDtabXuBEV80er4LfN/WxN+/QGh1mMTIHWcjjiIdatSFZH48OgtGS8jMYuHWgXqVb75MbV6+i1
3c6Ktbc4IAay8mgHgu+9MgS5fnpvH2JOsVf092jEjqO6tmFdJI594HL3kEZ0M+IOLGdYNRAikuds
GM6edK+NRXZsteYHfB3KH77bEtiLtdnP+zHnOtuSimANsihJAHSq3g9SiKjFPbQi2xQft+Z14xTB
rc3avXDs2yiM4drICNvPrNr5rmLWf0TXmjKOkJq9bMATbfBHF95zAFabdNI6o71yBMQg1QPTnyrY
5x08Sga1YBwO86IfKw15OhVdfyLekFYuCXKgx9x8M2DKDCOpLGyBA7leGewzilwi7arNqEaPmqOF
+zHryUmeJIxa3cETod2C7C7vVt2UrHNTWcuZLNeARaE8u827XROaPKTrMbeYU7ergWpitUKDtB5b
qmVl2GNUpd9TCaUhxrdoPxYCgf+RDzftJqe5dsJ62DAooo+R0yEZo02qhOe8wAvP+OuRuKfUeoU0
twu5Cqyr0H2tc81dV6JzD1EufkSDu8yVOMSkRg0zhjsnbGARzBsf7cFpaaD2+RLrScLpRl1orUW4
QM6OPcX6W6okh444INdEV4MYCC00RLRyfCZ9TzIL4kNcc/LgEABjShluugT1SKm/BgnMQMe03JdU
zdobNV57nGwwW69dTn+DXtGMT5xnR4HrnvX3YCfucfZdpzY57b67nazoNTJ3Sl8fTRJSvwzqzx/j
4f/K6RcWETGn//Pf2l+HyWQjea5turpNoViz/36YDKTTFDF9uh2h2e9Vwtw9vc+dHuUj/gnc3Mp4
rBhHATpe/5t3/pZrwgAdWjOzB8MyMQK69reoLA/eNcUUh7ZGoJ1Ho8wX+ED26crOOL8w0Ikg1Q1g
UBTPvpZDpX/z9jL56e/nB55hoIHmE6ikrqjf3r53nMGI8Vnu9DZ5leeanAmsUtEiVi+J1l9sI3pt
in073EZQbGuTsxoDWzQ/23/zQb5F6MjvgbQ65lUM2jz579//AoGRe6Hb+PlO/vjW0F1Ig6KHeHQd
9WYsGRik7cVx8oX0HQmtXsNjgXqCgU7j6pMyYPVMkmpM5A9P//qTyTnaX78ij5Rdx9EszTHlJ/+a
EpUg5o2p9u08wRSKKpCBJkJpIsDGfc8g1LLXZoIhTe7eZcP4PB3fGIndB825sOJX1RvejJATwDw8
pFh8Dra6rTyV6fRIVtDZADpgo4GQYzub3FKnGrZyCGJ7/TaJCaHjAJCjdLXlSEmHS4bi2M3U82RY
u5rfog9crLy0EcPuEot6rZnPqQs2g4sf4txtTkpp7TaXauwxvFrLBOsw5FsOXaiQNvZyNAGVUa/p
eD4qwfiWTOqTPYCpHo2lA/TN1cTFL7P3yhNsPn6tiyrnGkYnwQE1zV6zSFWfMTHzv6yAlyH67j6s
sXD861/hH+0eAJN0S7M1FWbPt/1UTyNSonQTubPeIIVRz8JLD1n6cx5ZD49aW+//9Rtq3xX48x5p
EunErN01OUa+/e4e5WLmphyZgT0emzS+Qw1tx8ZjXPSXhgvfxjUR/wz86hRxyAft7pnuHioTtSDj
+pSQEG26C5t8nxenKesunkdSH0mHhiN3BoAfi7QbzwY9broNN41OoR9/tI0WhlbROu9zUpqcZ8FQ
TG63d0uciQurs3cmA1A5K0jZE7wwO2j6cPTQMY7O9NgxqwIZtgbttxyzHzaKA8rxW+b3WzNOT3nU
baLmpxuiTtESgZTGIdHo/1N2nstxI2uavpWN/Y9ZeDMxOxFTvliGVhTZfxAUJcF7j6vfJ7N0uiR2
T2v2RJ8MpAGqxAISmd/3GjCVulPuoknHiHxwrX2sWcrKLJVFsMAko0T3IO24i3zhWgg0xU/eNSAq
KispvSrXWRfc5iTZBsd/EiCcni0YK3BkiFJWx3WxTi3jtWY7KpBLYtEK33MbE3nOpuZz3U3E+1mO
5RFb9vChqvdRxE452Pf8jQMrPiVqdgpd80UvrN3Q32TmdByV+LuilzudBDSi/ZupTN+0FOkqfQXV
bsTaMJys3cSs3bfui91rd2K7x4rlMME3RIORlJ7YJyH6oHcz0254U+X3o85Li3+HMrB+s4MzPNyl
hrmso/WHwVXffdc8O1Ctf3Nrf3DWvNxnDvl7DfEg3XI/3NrokRaVqQBRFts3saUb+dm1Z8cvP4t/
MtytXf6b2fbvZn1LZcnpujjgWR/9AGtMq53UnJhsEzZkDRvT4vev1L95ZIUpmikk03So0eJL/DRv
Ap9IWhwG8p3p9hgwWg1BnHR+gs65RUJj6RAKusfX6gGDgvXkYjGgod8SJt/FKrv25kPc2oABvbVn
aSLSsvMU/Zyw7SHL8uIwETp5ehOHnFPUSzBEX1ybj6n65OSyojMhZ4iJOMnG5y7Qn/uYqboGc4HU
2xoOwamxPQS6uweD3x/IxpvuTYe2bQ9FztdkX+YY83PomeekNHejwZK8ycksPcwDRhZsdMSXtFiH
gEg9T4b9hMwrt8y6d8tPJREG14ODOd4lRnwie/WkOVhTZiSu7PiEZOsp1IO10kwHsW2C9n1SUWdK
rPrI7XGYg1vXJ/TREC8AmRfiOmggSVF81joHw7wwX3cjSy+sXL5bvC6UiT1JhFXDmIDk84QZ042b
GjsRVxAfp9ZMNLD2XnK7e8qaGuqrgwMHQCU2Jd4Iaojvgjbhk5jB0bM6/GYaVf9mgcMt5pmCGqWa
pvUhAplj6DMWkDZ2ZLzzRQ4aq6jiGl8k9k21Q15ZSUj+p0AwQX61C2WMMK4o9+BUH3Vvma7MuT/X
bPN6toadaZ87071p2mcLP+2KHbrYuvX9XZMhQ6QERwy1wGfEr15bLsocDFOsnmMj+jy5yRtiYFDV
df6kQ97tTSDjBYE/9NIXnc6cVxEC6HnyWY2KRUVXjw+db53FrFrN/TuSQwtFbQ6RP7w7zPyZgGEa
KCyBuisnFxIKYq/OuCUTJ6J3GKo8eC4ODV236qwROaU/xCbVSWLITuPWmttNSXCkMbptZrHaIf5i
l+NzFap3bPDGwVwii74VqzE/6XHHQuUgsM55izMVELu6ecj64R1VDYi01dpqRMjCePFI+NsYY9lw
g7tieLbB/i+6gEfC8O8B49at+yWxlAfW7u3qn3/ov5nFWLiJ/2kGnprah595CConbYc+3w1uvmq8
Xgh5E9cchq24yY12vDNBLJTBb+4v3RLGfx9WsC7LZ97QGnS9v0yflWlMhm52aJ2E1jNQoZN4z7kN
WN9uPaj8GGl28od2JeJnSQx72jB3NQueciLwQoRT50ExkJjuZn2Vw5YSi2x4d9taxcSAtZhmf0GL
Gp8PstGsl1wCpc54J6IbeeK+oKWxGSocUpkyhujUKcq26e0tfl4OdqCL1GMVlk3vgW+fQ91YmQT3
0E1YVGV6sjL1Wcy7MTcdIjPLAHPKGrvTDp3OOEMmolsh0voQsOhhPVFUM6YtvIzQpnFjExksknkt
klMG+/F4fhjT6ZDhDga4cT4ERvIm/s3GrD6jVvccz+qp6vhdki+Kk+LQwbaPc5MIqTCnXkNFXiOp
cyMWOs6o4udjnRt2rjMmQFV6bnHDtfwX4oE8sb37IiIUAeZhLRDP1jDP5Zx9F+EQt8emmZX5V2DN
UPfHk9YWK234XqcxquLZyTZZdUzz/J6paHcwE4FMQdlMicbz3PJUimXdDHt/VskpDBOSIr7N7IdO
bFhpyLJ5m4btbpykN5NqoqKrnko0u6fYOXdjArzBOYuotUa8TkSbpirYoPezFkE49l7v4h/tGaxY
Eu2uUqIb1SGaFncP4g0f8WwMPTByf7oTdegL6LOgwJKiOB2dcsLJ/WifsKBCunkeUQdvwLGH07JN
zZ2YfUVkrWC/aLb9rTas5SZ26p7caXjXivhxJjijdeqjciNm3Y4guerHJ53UgTbHbwIlp+Udm83w
zTT5VorFDE30NevR6gSxvUmCg2VZLyLSluUM4OnNVeuFV/ghTnl9sLosw8e4so9iwaSl07OZmi9x
EKIvoa+1ZH7vQ151rCb6PLtR+vgm9Igj4qGkQxsPHIzqg42ItbVtSnixWgfFjtXtTVlOB3nDk/QQ
y8iI1/A48Pdk9jKJCph5vha78bR0zqAtVsQQl3o27MXLJzdbdpAWwl/9Kg/eVYW4vrjhRPQVASPu
afYOTVXfeGNGCoLwQuP0z+lMhgcLrHUPxCed+21fEXVmOhZxwrn0v/3zrKVJT+G/TB9I1mLlYDOJ
qB9W+elkxBVu59mucab3vOEPCT4c7THiXAQ8OswexGbU7bIjYUxyNMMi4UESsWdxYzUhJAAXPxoB
+SSbNKQPaWLJaVtewNG/YHLz3tfYw3vTewwkgevhABihkeqtVNsF6Dck9ZF40LBu7hNF7xcqEodj
pOg3Zs87B9dxc60CZfHGbtoZVQlOu+vuModNeqCrC9UqWTK7mFsW0Ysmokgo7iHAZ2PFq+nVW1l7
4SqANYqOdPpUw05dtJjzkCcrh8U552+1tMNuMerFFrAckfDuMW6nZ7wKwr7/rtZGucS0+LuYX8LZ
2BcYGw6luhSzum22h7XO5CTmnMdAUc9qVS+KOnxTXVYh/fBsqOPDGJu7tkwWoXbT40sn3uEpwhO+
0WwQOQAdxVJPvHcRaPK4I8Xz1zjeowY4mLxGGqt34mpimRToYmsMp+RWqZ11QU5A3BWJQwaei5Av
X4FnP4nIgEI6AdnYG7HTAPLzpCX2ziqm9wnzrY64fSZtVbTNri5ZBRXdA7YllaOutGkAdgz0PS8B
PDTf07Z7MsBPiAe6df619P8/7+O/B9+KH4Gn5j//g/o7MTBEPsFm/Fr9z6ci47//EOf8OebDkFP0
DhC8+N7+46jtt+L8ln1rPg765cp8+o9vt3pr336prBFeaqf77ls9PXxrurSV34J/hxj5P+38X/+j
vLsG9f6nB1V8wI8Txb/g//7v/yLBk/xK3pdn/Iu8r3v/5mEGZnuYhaumLbbmw7emJbDn6P9Gtl1T
PVywCazZLFN+JNzJxBumyIUTwbFYLFhEmH4k3C26LJUlqmGQDFJ1w/z/SbobjtixXecU8X3wgrag
QWguX9s1PsSyXPChWYbL5be5ab/X4xQcQ8KXZxxF0pWHLO0b8UYSgW38tcoF4jXUjPs6buI9fuX9
tqjRuw6H8R4plHndkYxgC2QVj3XdN/ddJIAyafkoiwBDNuLRqMSF8CAeg6o0T53l3hHJiksgih4A
uESF8y/OgOo33XTmCLAK57ali8DUxoj64DSXC79Ji9O1cMq+OLlhS+p8ihRv2UCIX1275ZEcI4/6
3lGOzFTX5pwkCo4s5IoDZWCSrLSX1NHOFnmXb9jzHOBtda9TPearfrSYDpD7vUlI3G9Rq44eTbUn
S+/oPU6opFlztahJg/jVySRTQbqRPNWfTbJdFte2yk0heFnejWxXIrvBue5eMQrbX6YV01UuiiYB
giSr3GnpDnT4X9pdmK+LAfcg3k1itCwudUJd9MkLRe6wr0Fa7hw53rqclefjPrdgYDl10xMEaZr7
YAiQnp0UQLYpyqVK31lI8iR9dkDO1/7roR9lSGOWSrr3loaTrOvcHQAHs7CSRyj+J/ACmiY+iF7Z
0VYFqFCrdTfIluBTlNTVa4SI7Mrv++DG9EhRlbgJZV756rEY344Fi1yvG8/hiBnhMDnlK7ksD2Vb
s0EluTOfNSw7nKGsXomO5DsigohJiGEIAN0XwJYfHDAAP51eBT2GByhiI1DZwZTJFS3C4aW6u1T9
KDHPKFBWRJFsfJdyFSy26d7atu7zgKBv1Y/4k1am5946WuFBfaLwSP+HSLIcru1dmIt4T3Avm2SB
HI53C+SgX0X45V6uEXpo7JNYzlg7xsOxE0WvWj2SjXANFZhDiw8dcsi1jTjvvDBCIIZocDrs13A5
0prqs6x1s9niuCA6PtZDJaWLWdY5pGnmLOAKGKvryLzOdFLJsPAvZ8oepue1XwXQepmpH2TBi39b
O2hUYXfByrHU2kOdA6qB7vK115rzpIpseAkRIi294NME9kwgLfRbHSra1h617ODHQ4m3UMCmswA6
HqilMnwKUfWp176eKeewQUtMwcVhB+8hursU4BqOearhRfVnkzhSRPjdSgJvfe2Iei+6+6qPY/jj
XDEwixsf0UmQiLEAWVZt5a5jzUMXkzi+LEyd37mzQ3N9bYv8+ejFinHC06l9wLWyg2upXE7yozjY
O1FGgoRA8NHrZjTbs62sgOeGe/DTYTg15hGVaQgytfGjZxCnxVCQ2JuG/gieQUM/tgHa705BpgI4
PiGcWZzgsIfnVrSTYaadsF+wICprbi/jutn/0Z81KmoLCIb1YbtVWlN9aOp0enCQZ+P4Ugw6y7Rm
grxTJdqlbXaYHRO/PhaiaQyy/Ng6ycv1pDbE5PDDRf3LBYqgv60CQIuBGuZ3Lij+WdW7E+pC+d2l
KemaDX7h/VJWU63J77xJB8H1r7HXdmtiM5EpSr80eKYhucF3x4TZPw0xoZdwtLJ3t1jhVTl/UdGg
XCmYg5xQTWGA9eOt8PsBKEcVJWjcn9YDPxZOv2bsPr5kPdUzgNy5/N8yDVTGfw0vFjDmiraZrW+2
53S7lr/4cTRq7ahbXm9vnNSyt1XWflJ0jZ1cZpbJuoXAuy3F3xzjuxUuPdZt0PFDaT0ub9C+zEUt
OmVbGGC0h8p/CKgmsk5aFu8zs07cfU6kMcWFZqmo9bacg7dE5w4lJTzel1O+kTVZDP0+tbvs6VIp
o6MaztFdGw7Kk9WCIVXJBxxlZ5kFiAbndb2XVZUES2PjmOPEbn6bppZyY8yTsi5TNf48Y08ahFn8
VQOZkySd9glmgbHJ8avaTJp7zMLexjmYRTOIXmdbpwaIoabXTmY2l2vbV/NPWk7EKmwIw05p1KFn
qhM5HAh7st43H5SOwnG1fsGs5UOrjEW1J1g/B0dZk8PcJq1WaclHT41jPlyG7TsNSB1xDhKxLjSN
0Y6VrddGzieLLJ4U2PdxE1pwd81EUGoCel7gr9xsxOfoPDhat9ayxlnNacnyB4Or8z/fNMQ7P6zM
PMLdmuUQ+Ga353of87xODOinaOrg6+Dg/5T2dfLQB9p8bwTrJMb7aln13oh7c3Vnu1O2mfymXRvx
mD0hWA2UIEcDcQjiEeXilDtghgbBfKIcWIt6CwTEtFVV9FAj/uyQR7JNjpPVD23Xcz90/N3gaxsr
TB0ig7NHjBvcT2Rap9JMlL0Gz3ub9GZ/hz0zDBpTMV8mp3v0jMH8XuPyVaJb/t6FSGIgsGRYR+lF
BWfCQJNUhXcr6yFLhEyoxho3l0PZardWs9XD6HgZHmJiJds9fUABOurS4xDbMRgftdmXflbeejG+
NVlieC+gFW4nYd2ByONW66tyj8EEdtDkrc4pOZj1wH552fQZ1TabdQT8ORzT6jZG0xGDNcbJJtKs
uIJlMa+5xMl4NVhfxirxjq3BszYXWbhuit5Y+7Ga3APOBnlUtiptrApqs0jujV5J7l0wZNskcmCm
iDY5zsQXfZe5ZKxkVRaDWyk3XTzhgfWvy6HJmJ0cNsIGf/KVDkloR188wAUxPiUAq7LRtg+yMA1U
2/2UPEcuVgjXDnkk25qog+r0d92Yw+lsykNl9eG8Vg+aegEv9G1Oh/poe8E3E+zjeXQ769lJPaCI
QfQEF3B4DKdincXEe0sV1+jSw/lAa0Ptiw0izg9c/bMzZ9YmxHZxD49BfeTlQmKPAXqSfistq3n0
LLR6zclUNyUkXpJ17tYsB+2L5wfx0sCG+han0/LI22cmX0gHzumQyoJZRyEVUTOiZOibIuscniYb
+NPKCpG/b/TgzNI4fKz89g7aKMFJ0w4fcR/0djG02qXslEWv1HdTraknWbuOqIyI08VZf15DjoA4
6l+u0cYBvtN6pq8rv5oBDiS+e3M5jAuNeL3h0vrTIUHdYVK2TmeEa3BlyrPfozLKNg6ILby/ZxVH
UpaqvA1kr12PK8VxlccwyZUHqHBbS4zq87n6TbZOF7Hzn/aTjsqLDjqO56qWBsDc+xBb98OEcFCS
5t8S3evvMFGEyRz7zZcyCQ99UmNikJwht9cgzYIeK1pH/+R2hYmIsnIMUxfb9cgY1ZWPqs1Gvt0Q
QzdumilMbyJUJrxN3A7TZnaQT7MhEP0G4iIT5b9+fSAmyN3aluYy6X5McE4pXl2zPfpflSE+VV5e
PI/Y2XWpa7w0SIHucwFhsA2DiKXKjrXvKzYUbJifqgJirk8QyEDCeBcVhoshBlW/K76mRlPfGa6i
3DtW8Hg5u8ydjUlUeiuvXXnFfaOegCwjQAvmaW5ugqxsDirpz3IhDy/11mngr9CTWETXNlY5NYcW
AeI1rnv9qsA4qr8NSd43VghJr7P4Ema3T1yrr0nMJS6ID8e5FPHYDOS2RH2IXdQrS11b9BmkU/n2
M9F7iFpS0qaG0zEht3EPNRN4rFt+lQNqnm44aIpLVjR19lDlk00zes1rarmwqb3kDdnjBAQZUxxB
WP0TBmrwAZvSgM9o/1w1hQNbbCjoNpvBCSZ0eJJHshDCVwuYA93mQ0c0B9lvsFWCUPHh7gU8oRsq
bx7DgSDxIQ+M4OoEBia2v/aNWwPugtYe9HZ9GjP1Fh276QHxCwrHM1eg7cKNJaqyg6TgOtbt6TIs
aAZ/j6YpNsaE0z1N3UPEaXX3HgNZ/z6pQ4+YffbcF65/b86Dfz9pZbK1AvIBfVo4MTKoAzKxdhxt
5Rly4BwEn5mwrYM8Q7bb0OC5qmzIA9OVV5U1eYa8aqaF+vJ6lXBCzQUzymgrx0WYk1ZBs8GhwrrR
kjYhmScPRSGPZDG4oXUz2Kz/F/Kwi+cV8VaQzkmSb/556UPe/S8/A4EvU/MMk3iGQfiM/p/S8To2
kEkZWfrXtITmHPlVcku2jBxllN5gwJbcyqKftOQ2jox4WcDI3Mg2OVYe1a0j2KAe7tDijGvHWA14
0oTTy4f2aayTczk8fmhOxKfrQXxsiwmXAVGTI2TRKDG41dRQLp9+7XBwQl43HWDSn9rE92gQjgbA
Juj9f/5D5FHekPsM2N9c268fpmglGGlNOchO2R6ZbXYTunW6zfKqZ+kPTHWW0pmX+sdDOQBugofu
pBj70+FPp4VGgU3DXy4mTmiVErmfUvFWpJtRHVdT9ySPcHchqTmeMJR5jMbg0Qhq91gV5CRcxDo2
Fsq3PdbwoXuUPTCM3KOsTsSnyLYB+E9i5CQ9JRw+Nbr2efaa4IEI1Hh2CodcgDKrr2nmNejWwK+H
8J0/lal+kO1spmMUL9xyl4WR9qrbDxOyWi82Uap9qeEdIkf9zVW1vJp/k1fW7V9xJCZvP1LKuura
4FQI6H6EKMZFoSVDr2dfCXrwC9s+oiddp7sQDGq0QDDRlbUixjBsFepZuibi2i5l4089Q7wbkT84
yaYW/C5mKnC5WIKaw+o6eJwD7zKmKZFsnxCtbnGT3KpCjkNH/xSkf3vW5sG9h/DF+sdxlp6Te/ey
CV5Rc2NaSUxqzHXvdVGUM2njLIahLNvkuKR1UYa2baTYxJAhxcWF9/HerXPrkGuDdZBH10K22WGY
b5iiobaKcQ4ucagyiENZfDjvp24rGaad4rGZFZrgH8Z9qP7dpaqGV+IEc/xvvpnXtghe8Tc6zOqo
HAsnV47yKIqa5x60wfZDO/YEP0bIsUbNCtgDu8zShDjy9fwP4wbcU5b1YOPH+OsFiqLyMcwVjU2Q
dyvgxBPS5X82yivahMhAEIHb7yzz4CeDeSBEFR9mDwJWUmNi19IuO90xiepFZkTWZdz1DKJv976v
Tttr0/U0ec3Q3Eb+I9Fd9ejyXcDnt8Mz5qKvcPK7b8mI5D5xhjcsnPolQYRqC6nJuxuDdF3bbvWH
i0PKKp1qdhhd5RzDxrFWOHvZrx6BGrntt9OwXOCcmD6O+pDsHESKdjlpuyGt/Fvdn3cl5rLPStME
t2XavmZ+UT3HAZoKXdVPxFypdlHo7LME0a/L2KyDtE5Oeg0brXoe6r3iHLNIIErzboDlGtf7SbXn
bWkp0eMA8YT9Sup8Vb3X2B3hAVQaKQmMoh+Ap7uI4bgdcWdDvNG7+aE00Quz4xrLIdFmIR2JBpN7
OUE2EezvNrBtu1UQgGOQV/ID494rURaSI/oRDbSBEBcKKdWwtD1QHP1UI1d0mfFGMrQoyxMFmrSK
rTwzpSxk73VmvHYkvFssnbj0tWmQF7lOqNdPurbJ0Ygc/7i8v9NQtOMVHsw4YgwtYBIE9HjDX+qi
Z9Ischqaf7o2XV//2t+sBuS46+Lgw+Wu5/InSH98mqkN4W8WC8avmC2mXAvYqyVsKDXVEcj0X9cK
GCMgup86xntgKAcbQjnqSxGenrjElotL3YtCXGQrE3JD3Ba7S6OLE9ZpBM/noGfnot1khHczxD5k
f4mNyFPaRPOX8NTNJXvn+Ba4LPAAVuQQKe34VrbJwk49e9vgar+QHZboReAggDM2C92if14eGX/Z
YgEcspD8tlUwRGQWP8AAjDptMNNLmnezDvZ4epXHtPRx8q3ibyNgRHVjVU15vBwG3ue2VJwb3g3q
e6D4TwXvrWcM3tW1P1reofGc5sSS3kS+AWuQOsGS3ek0e6E3dn+aR8PDak/fRKHqviCule96YHDr
0Qm9F3Si3nB+s+/SIkjvAy94Jax//8//VpED/XVBjisKgDzkoUBUC9Lyr7+u5iWuPupq/o5ml7ms
49F+8PGUnJPQvpM1NND1bU7kYpkqE4a+mV3cBxo/rezNBrtG4TCrF77nmJukAmqc+LN/GCdELuRR
aQy3vToTiBLtZDyR8pCHsrCmBk+wSb0ZAssnKYFjbqX09aFNWnXbA1C4xb6WRQZRiCc3rIJl58Ep
w+sZPZXGVfhcKwpwOaIgkqoc5JFsm3Hlhjrkb69N12FyLEItQQOtlHOVWlwrivpzMEXVJ5ad1gZ5
qBzKUaU8t1MGyMH0GzSWqJqG9llRPOtW1lR9VY1z++yNqnGH6ek9K9B4988/k/YxjcxTKEApLIhU
VvNwxT/8Tr6iqWNZW8oXZDoQXYLMbGDIcC8LWKApCZr4jq/pEdaJMvUUgbXtJjuHqhHn9zW07dvE
ytA6xxh12fqBfRfhnROhTEBW+c0aFB99XS6I2kxOSKwjlWDW5+tnWBG/KZawR3k92a5E9adAy1dt
oqObWAK9TpDcOoCT1A5F3M6b1Lf1hzTG9S8a+uENUcddlhbmd1eAGZH0eYNj5oFk9ILHKQZF1ENj
O6iJ0677GulG0y6QX/kzRTRXfFVDS35OEdU2SHrLOMoU0eTl3SnVqr89KepaNV3iv/YAQNUg7cd1
FXfsTuJT0FOCyltOyc+fYCkVihvDsCyron3IICqe6qg+o/3RPsgmHgqcmuDarmVV671iQxglQPez
wo71aPr1tzwpi7vBiLz70XAfB56ql9qGz9jh681T1UF5DrtT33vx45iF6W0NYhK7R9rBzEVrc3Ix
SfanSSDdohWRO2R9pnRjt4Nyuhahav+o1u34CYwoMfbHUO8NlOz+Vei+aRzSzgLL4weNuU8RhJVt
csjUZsYhbEJtm6jECuq46D7r77XTG5/VtpqgaSIQK6uKUo6b2pjsjV1HxueaJcECqGdw/nFOEVTm
gxaE9jYcMO90jcpcpvwz3hv7NKMJ9UeUFYvBVvpjjxHsoz0R3lDj/I9qsqaVFUHfd4Z2+gT4YZeR
c/kDP3NtrRjIshUddNkYGIIcn4Waw9NZmiwpOR3uojj5NTeYQwnkdsvfPIGQoD6+CXnqHJg/vAMh
JbnYc/06V1rBUNZZVxdf3EZY7ZWufauJAlPbcdlmwi5KVIeurEkmqvoOrg1syj/HoWA14PnpH6vB
aA8uwZ9F54zaNpg673MPPz3u9RnOZ9asBtUNjmbhTzfGlO8DRa/vcsvmhYS6pYNLy51sas0YcKXV
aItrm+ywZvRh1LQ/+T5nVrUXgSYttI0F2IxsO2q0B9IFA4RzdBOsHhyJrAZBGVe806fhcDmUrbbd
6P7ypwHysCzJ+eDiDjWDC7WiuIwWZ3s1+pKxn9iH3oT6aSp++WiOYYTZlcvKYcpVmIA20guzg9pu
7GC03BThURYI34VHxLcrVFzNfHVtk0eu6P1v24xkSA6+/XQdJYeSI5uWrtp7qxBSFilIpI8UpVJj
RAnA0Xc2KkGW2Hv5YvNmI07b+BoQFdEEHbO4VTK0X0RNNjU9bAMSE7AKdD++052B1z4bUQMxq9eq
ToOdiVXbBouc6TWMwoPOAvLJTxOTtB+2inIYP4y1yN0kOg+5bzz0tQkkk9NBwwzrenKCvazq7Oni
OXu1YhfLYnzCsFk6xBbSjv0Uhk+tKHqNBLzXPl5aQkjPQYobVmjX1m2SZ+UhtNqDPnY1PwEFhFkE
EsIhvpk1u0aNL1CRa9CQchW94dyDblAnPIJYOKyQpYnOwFRqnGzTYtvmSfegz6q3UF3b/zJU7TJq
Tf+bbVefyWnXn4dmsFaqOKkKlWZpB3a8SVH7Qm6kTtgaykMnZ5d4KRTy8Lj8UjdU39+WMfahxLAr
Y6VbYPuHWuiLtYm6LQP0GlxF+LOT2wGEW5E+CFC1EIkfNcuHPQCYGxdUzmcWEelynL305KPZ80gI
FyIjoYvAz601wjwjNAI3vrGElk9ott4RgtNe1qTajzxy1QJJocI+u2lEVsIdN4k6ISwh51w3mvpd
q0evct61MLf60SHr2Tyu5qnUDx/m58gyHoZutLCeikreURn6Zl4x3ONohWxdrUefUo9Eb5tk4atZ
2F+dRC3fYUvc9G7mBwif3SvJ3C+7hIrd9v5ZFm5lZ8fYt9eqgw30pUNRLB9RR+0lQpxuf+lQOk8/
l4iYermnHv1ppnAz7SirbpvOHdgG6nVjNzuEUu8u40TTpVfWeTzUyylyHLfYnbzU2KR4v6UgvMPY
RBZP7R9lobHQB/b1YBdkoPy4wk3XTuqt7AuKsEAXpP8ka52f949o1X2x0GdZamgbbUohGCYLr0JM
xQWGsr62dTaSVQMicEHW2Mdru5M4YtfaY57OAF2thEY1fq7LCb3IjWyUg9W8R9gmzs+JU7R7gCDp
y2R4uxYk/mNBUPmu6+IvsjmOUNlMsrbbyGrPjb6Imcxu7dx3n7xWwaObs1vXKW7IosOf09z0JRlD
bYmi7LBxtYCNrl1ofxQKAtFFyUSAM72HrlQGpEzz6jc/IQ0PfCe4B/sEbAEiIN+3Hzbm1EfS1vIg
vC0PiW4bCJWKw0uhzCjWDkhg96Itk93ge7sDNtSQxEsn3XeprqyrWMnvHE/Jlk2tRF9bPBfGdnwn
x4szOurNt0XcYMLsdbzDktR5HrPxXo6MdBgDg+d+srRp2kCaT6EZqh+uFYAPJ5he3jnDrB2GVMOU
VB6aY2JUsB9oHc1oW5ZQ+VTT1Q62ULTkl2k8u987gV19qjKtXdnpEO16No2fVB94+MAbBHHVrP5U
TC5/yLDR1rLXywbe+76lwpSi10HVb9/YuYlHMNUmY0oztVFZyCrE9PzY9axTZDXnB3NQsn8I5gqe
QY52MVBj1NCHJlioPsEaiHJ/xEJ7K0J37HHGrWht+ZrPs9EXN4qLUy7kPNTINazb4GHjpT54hQ5r
sdUWrVNOb02rHrraUP6AqrYnphk82U3o3s3GtGa/DYm7UJJX325QDoJ5/1SoUb+2OjNASdzM96Rg
p0Nh8YaZsqMsNPJ9lyNZ7TRhOC2K6xDFt8e1ZiFpP7fBtNHyeK0C7zzIgsh3ezAhapeL1rVJaGWu
slXQyNgZBAxuZVF4WbRH9unt2iSPZqVGbz4qtJ2SZSj3QLH5I9O9W4A4yVOLcdpBtgeiPVaVWyWZ
Hkc8+A4DkJ1VHST+MpzCAiklvTjLI9WpofL304/eSVRlm+z1UqAwOAHPL2aDxKc+qdYZ1HVzqkl5
LZWyqb70tbKcSzt7nRC02jR61u+RldcfSyN402dWwMBFd6HX1udiiuuzPNKJ96FB7trQbtmILBSX
btkDMY50XgBPVlavHfJkFNcrIQ+Zb2WHbLtcwQK377BE25p6c0SbfAlCN7oFX0fOukJ2XFanJhgu
Vay+C1x/y+NQj/5NMddQDMuhIiLkJHdz2eN9oqt8dbbLC7sbO5QGnXiVaJFFuCU2PuWuVRGTzCxE
p3+pKjXm5f5EWC97892Cm7jKjCdVL6LX3jDHZZaDKDbb1N6MVWvCrlObg4cAEVwstbwHroHVYGUT
AI/CYsuTm972nvmcR7m6N0RNNkXIjN6mDvKNdofiDDw5WDeyOwuTau0iZrAc6+rklnb4oA39vG3R
J9sAae5ewwx29gzjUIt651hifg4vpOpfWydFCryLxlME8+Sx1c2Tl7ndq47XwWaMdMAj4nTwOwul
z+P7CpdjmbgnQOHeyGS9LJww9y5V2VHIDP91jJminZlbKPgpnfmo42ffQ0X+nPJ8HlApRETFDNvP
sTFgdBsq7qWXnxLeUTU4R9mr5qgsGpkLpwcL3rwC1xdPwk4SL3kS6f4dadn4VNjkr0VNNskiz19h
hRu3JkDBu1nxyn2SojSY5NEKeZpi71dN86xnFtLSWe0ga0U11ce3dhqss6zlvv7/+DqvJrd1ZQv/
IlYxh1dJoxxGk8cvLEfmBGb++vsR8rb2cZ1zH4wigCYojSmy0b16LeieqvhJ9uATCZyhfVYzO1rG
VbUySjQoapQrjnOOrltQ2v+7LwejfoAyQ9Tpw91QTvzVbZ3CABtW/ms9afbfbP/bmlRr60u1b0P8
kNS6tJAJbQ0RNYuIwEpC0XfuLiMzhqQmeR/t1v7RdPysTCMKFgTTLlWUKp+1Z4nlZBjBUz/frV0P
x9OYlkTeC9iFtFFNtv5AnHtACOxglaTjBU+RL1Q5ISytlC9yPAqj3+O5ll4s/KQnvYNgJwofq4Gw
W1kO4ltjVWdIXYM3y69x1nP2YPXojm+C+IM0UOx0fvqbwyUaY40imhbqtSiov+UQ6gxg077AiGI+
iNgt9lqYQo0xxPFtbTeOfwR6Vj4PQW3szNZJ1zX3+Ccqb0u5tiEUfwkPL7zJignFnAGoOp8/VU/9
WFhE/YLUJuLhMVhwCQiXjcR/S6i4PLpP/GX3V1caVxHcrK49BKv7UvLor/Xu19Bx6EHmTSUU5Gqy
topx2NbV2Hy6sE2hc/2lpn5q46b8N8Wam3whyLPsfGckFmpMYDiq6kGaZUVz9AiivPg2xMk5iqzU
+o7iMPSOgLsuoYL2T7ebx1A5hZpfTsv+zfA/beRYWVCAUyQClvn5vL+Mw0ZEW2FBy6EVBRV6BncB
zCsvbR1/hwc1P6Elq72I0YUDAwGqbaMgb6JEvLJCOJgzB8mRgZhPCqrLslFmvoehXNhyq8gOb0Em
l6JpdqPR+y2CdD/h1o+V4FDPxupUqqghWyH1dtDhpwHkccg2/j6axxQzrn6Z1FcBgvCOBnKTx1lz
8ii796YIAL432s/7yF9WkzlYy6lJKSBju1iKon5K5i3SCJYIOF8Dlezc1RokwCEZ9VZen+cvtnBz
cFfKJ8xR7qIyJm8ZFahnKRrSP0rh5Z8pxXlh4ts/UHN+M+ygf8sD23qg+Fg/xJmjntqoUld1ioRQ
X2bKHspVENq+Fi1Q/VMuttn9bqA9cxc9u5aNraXBo5xolB4SoHYtO2Ns+s7CGQXE0W2zr714mSNH
sTACNfmpNfsy9NJfXRT+jFSX7JaSsCsIp+kUkozbi6nPNpPbl09AE+Hq4QX9LYViSZ6EjwTdhGd/
qLUZr7zcGi+tDZDcGEwo2MQ69L16FSpT863q1hLxHFUuynhZFZ3h1IIrn7KcsZiKq6lA/w8Dif6t
mRSUZxP/VWsic2OpJv5roolX0/WfaugavgyO9TqpWfHkJF3+pDoujkJlpBvZlROKqLcZNRlnOaQ4
Gdl7EoGN8c5uGdyDVv7QkvodxmuKXZy6WRteMOzVKZkubA2hmouG/LtZHNwpqX5kHdxJjacl19RX
qh0fvd54JMxf4BmLFtKkHu2N0SAYRCmHvaJW2z9OUDYce153q7abmk+ry7byugTEuVHxUZ9KS9gP
lNz258GefjcF8K5DFnRzKe7vIc8dYoJJMQj/im3T8m58txnROYZiV4MKL7Guka/Gm3iowjdcPQRb
hjDb3rpu7S6hHa52sjtpcQ5Regpz9WxsJYa66GrVOxBMo9uAb6i0RJzkbNT4HwSknTOP0uiNbfC5
hN/h8bYQiXa0iZIneSKcL6g3Ndm1HYfl7b2dkcLqE7j95UtbjrV9TNZU2Kf7kBwHJNdXRJMb6NPY
8MXNkynaEIJI/avWQK7N6zitdkU6fQc4PMFaWGeXouKHUhUGyddRixdJUns/EIlb6PCm4bsZ9bkl
kvwlyq0c/eQKxh1/3ggqQG1tv88PHsGLTanlzZWourpUAZyu0sn1V7Y/guWpwFqX8PY9ycZr050K
Eup860U1cVpb2dlTmtwMXAUBaQM11KXTFIugRUDTSoaTbHy9SceFPBy9j26K1wiW+2+F74SHvqao
zEwm7y3SR2+t50641ueu1/sQqjSat5OzCML/KHPTPctTrbSDxp5wGYGP8slIrZuRDYflsTQS9JLm
JaAXTLd5Br2n2sBHYeKaTL0pjn0xouYxlhBvQcemLQyYrDV2hVF9VOOCqjQ5VXgFBeKzvSH/C7Kx
1FZBihAWBcb1RWvdbh8b2VX2CitoLv85ruo9lPJyTE/TXtoaMA3dzMCs/msNOS6HBuSijoSqXgtk
t+RmiCyW/tC15NAdPYvehym9jWfqoD/YRSF23jz+n/ZyvBNF8SICthyzUnXbtaDI5yM9A16up9Tq
KAnB8mFUpi1UADyY/jidlklyY+qrWbTQf3RhmnmUt6zw9w0Zvl1VVoogvdK//0/3Tk7ojfWzrLUQ
v+g//Mm729gmvUbsuUUAFa7CTEX9KVO7rW/F3oMzd8OovxAfxRFKY/0Esy1FDPO4kXjc2GLi3aba
+UuHny/YbwS68aqEWUSRm0l1SaYqn4mufBF+Z12hv07OkYcmiRy3XRw5tuYlAS2ve9CLzt73sPrt
ufUIdP+p26g1BzKqZGy2EuiKvwFhJdohsidrP8p4Fkbp9WElxzLH0h+muIWRs+oeAKPoj2IQ1nOc
woxkeaLa8Oe1ngmaq4cKbRK4FRXzWZr8OWEAzslWOQai6anZywBl4KQ70VWfe4ngmVhk8Uus9NOi
rp09QnqE7VCS9M+Zk/mUGWWPA1z0e3AO+zxNm0MHrTv+Q3MaZziebPR5X5ZYzoffd/VODsXzBi2c
G5ug1hLEZ0KChhSeMsF2OMHm5a3yAi0wwx9Ot66MH5pJeUIvSN/Lnph0HqguxIfkCTc4Qf6zbIB0
vhuDXVFW4PnPSKZPDzjvzoOYu62Px2KWyhczQXZgGZTlGu9qhPuTySLyPMhQW+W2mhHNcWcHPRnS
rMqzoXf68/R96FVbLBF7V6GKirr90PTW2hOevTPjtxx8zi/Vp1bFs5qPICwDeC/sH3ZUmys9zthe
Rwnk8B2l5KoW11eRm+KqhRATzEN53rEfny2aoXHOclKazUPo1uyp7Si37ACB0FEO7B4du4ADNtKi
Z7TAii0OzQS4bgZ6yOmbZaVN02owjHr5rzOlkRUEP5K+VZYDYbUnURvXzDTHj0llq0/4qFvLLvUC
X1IeXpDxTjcrrSGm5jbAziM2inODT8PNOHUAh/+MIXmE4HZCzqIIGhP9iBQlMXS54iHGLe3r6ODD
QXaQXdlMRZCTVkK/pipKXGE5qMEQGa7lYQIGx17KQ3lmsya/WW6b2q62adjVT0EVUn8LvxuiLrxh
TaR21BQ2FLbP9aXx234faLye/N4GWtgpX0hNdD/0WN/7iXbNoHzaZwGcYJu2Qw8tjcj2u7kIT8Tq
cKig8Xk04GV5gJHXeO2oYMhSS320ctV4Heglc0/OQQN6m4Mq7TZXCrg7/sd5ck6bMdB/zjOhpFh0
YRIu66Ssl8aQk1Eb/XYHyhxeGCsonwvDqxfFDGeylVnORSxiu3los8j81oOLWoxtpj8qkygOfVIV
Dxp4mC8Vvlk5Gd/aYP4vRyqbXG6UnIGZ6ks5oRnolGnsmETPj0bUobGPrIYbFOEgqIBZO437yxAo
0VuoETbRe63Yaoh8HAExJTi9prWPq8za15DI3Y4Gu4BRqA+3RpHNwJ/Z5D4rj+6nhSb8DNRBxGfc
9cVQGfZH4OjjpoS1eDMgSvYxoOkX5mb2lddU86BrGeRDPJ5f+DM92jz4FlCvpAvIm7sXBGcApyWt
uvZGpXtR4mQgco7knJzt1Jp6RMIR6OT4DTGwetm3RvJkUV77Qp08gWDVnA73lWoHvHoxL4z9gvI0
cRB+0h7hqDeWQRcry1J2a4f//LnpXNtAwHc+vBnOR4kSv2ncSRs5fm+qKbiCtqPUvhRvPPbrX2KO
OVDZ8AOXt1t0kZe+lLYTAKBtS/iQoVOHfSVelspwToQzXDsnG69DKnCJAArIIdlYyL/pYd1eZI8I
9nC9zcoTQoGHALULZKj/rCGgMT6l1YB8KUOyiUx3PCD8+SZ7GY+Ss1b2gITmUmAA6s6hm8uFm7m5
dzMleI/UJtoEsqJYToDrV2FgmauHZV82deLDWhVXkNKwwN+r/qsfR8ETnCcuBenwniCt6a40R1Hf
TB0Yht1o3cYPGu2t06oK6M1g7atJS3fjHFwPdJBKYR4VcB+H2WvoeNMmbW1tFdp5+hrnlY6ij6iX
I0T2rx3aq0c7NwQqq3M3pEpJ94pX2asU0LteJZrl5CXVQcRGdZBH90aJXFIksh+Ty3JvlnXQVnDD
QX4bla32YCsQ53hWBlFh079GdVzvxeAmS9mNbSs95HpuLSo1G16LECoG3zSpB52NId13j90AU1wK
UdZrH7nWCUqJ7/ncywl3nON4fJNzTZUaFy8qH+WJSeAbj2MQHuRcakbWtXKUtZwrytJ58iFclnMe
anzPTf5TTg1mmLxqPI0CBP2WcbLNncx8kXZw5S5iQURUXtvpzRVpdncVtjUcDa2dv/r9iLgXwiRU
CxSvU9i8q4VXn+WcGwMD1uMhOcpJfubZMvNEvJezihMVKxOPeiu7SBeh9YaEyNqMNfL+pXvI/RK2
/v9sRlRc1F47yuGpFXDF2EiH3sxijfopKBxQ+oMeeSVt4BvAZmqmaZvq4vq7K0+U8/JsCETVtR+a
2YKIjLcv7V7d4w4Qc+KVDaTHSpG+ad1hqZBMXzW+4fFfNQ/26MiCO5VGbgSSWp0ILvb6dLo30xCo
Jz020z0Ivx0SNCCiZgs5nkCnNVIh7okNtFZQds7TuUYV++JuRPw8eqhFOzs0yq+uBN1Gyhekbg9D
ZjHY6VE2YQAwHHqgGfsoW6QWUQ+c57Mqf4pGZ+bj+GMjDxUlzo4Of+zCGYdL4owwqEZBCV1oXL9B
PVMtBs8KiMfQFXr1NCVqjKwvPbNFxdnoxme8F7YaBSqTFVQNoipWvk6CPJoUdPFSYV4hXBzXY5QF
qxj6z3iJq5OvjK4o1onJPbfMHDLtgUre7NbXhHcJM3c6ZqZuXuU6bskLPDcep3m9AuLuszX6QM65
hByi4AploKT5JYdu41MKZ0lozjTFnCTHOregrLcL2oew04q15kFnZ867qGQK6ksAgxY0tMapmTdn
Ym7kuAIFRaipBoz8mJoVLLgL/lK3sbuZPOuPrRzP3HHW/eO+b8to/OL7EBpohfoxRE6zHVqvWcfU
9slxmNimD1dMzdZS4aH3zAr2684KjyZa9EsI4M1Nm3Xd0+hk/VOobUO3Ma9yBA9F3xLnVBBQ9qC8
jXNVJadk1TslcKDRBMT3qLH/v80CCKL4CFm7pTw5zJKfHVDild2OyVs7VLshz/Sr0aYJhYU2hSs8
KLQscl/Dr3KwRqfjWXQOyRdOyAfCFYXdHOScjb9/8ZTxXc4FhGtPug65YttE+pPbWW/BJH7oftG9
xFVgP5f2GoVrr1my3KsCE/rJnOfstHaWblI0W2nauSh1QlaCLOE8m02+d/yzDrKfcp04wV/tI0qH
a02/GPPOqJp3S2VuPMPnbpxkL1AbYkHN0D8oBZslL/LFebaXk8Vsr9bW3/bEb/sHOekbkzg7o3lx
shDQUuojMOoiBG6XFiKAfWk+8ZIyn6ArsBbx6MFOLULrKUfZA6boaCsnpVmoDeaqDgjH38+y+ueC
YrWrPEcvoV+cktFa3k8aNPHk+jpSgPOVfKVw9+58YXO+5l8Xlt0gjo+JiF5teGYvwhL1Sk1C/w26
lF+eMKafofFSKAaKniWVx5qrT59NFEAFPBmAj3jNrCuB4EpS+ATWFDZBBQjJa+SMzbJ3XOvNL7Nt
gCQtQrfZcz03IkC81YM2cwN7V/bsuTgSemQdZU9aOFXtoLNjNjt5ltdl8VGM3jfHdKyCZVHJBZXc
gtRy+h3VwOVCT0KE79xB32VOdwERgcaUkG3ke8FJUz+lxW2I0svkLPsVWSa3RmlHm4fkuD2xOcnj
alipRdtdCqNmC5Im1edUG4jRqtq4r2vDf+/FC/re5efUq0jzdQ0S4VFSEYOEapiQUM0jVEHbxyvL
p2JuTL9RYYYLS0QL6BqaRsCXbVDrBk8UABZPPkFY0B1oIMs5aVVC9EBhRnWy+s64GHNj5Va37K0m
XsuxWkuMC2QSxsUJnSsbF31/H6qM1jxH2lWv8QsW8vQSqDg/+GzJL5qSmh+TnVhH2SiuR6hLHhZd
xWFhBuMqY3e0vBvVQ/vbnHyvhQf6TzcM2t1AZnZn+vF3nhs/B8h6iHtO01Hzw4hfcNE9U/DrkM5X
/a+57Ww03VB+WZ23VgK1+jbaqEdmTWY9j2HiPUyKYx9jo9b2EXxKM6w6uEK5sI+tAJyWtTKG2vlE
9Ntda7E1bJBqdD4VknewJFnv0IU6u7jTgociIclehFBSpOjSba1UMd69IH+lxNCCVDmPXyayq3IY
jcn4oIT5sJTdwPC9VdZliK/8PydBw5wvrUmA3iI4XWrhNzu09BX8pAa/hjG4BIhj0yk/2Fd+miqo
ms60rKeq8o9yWGjUJYwCUe02SqsP9ILRPB16mwTzEL2RibmdPeg6YUQnax9TN9sPJGM+CcXA4AFO
aJ2WY/BpjCHSJmDyFB6jF8L4FZQ6jMN2o634YczBzSD8rCY0Za3yI8w1G0djildhMfhsXUztAbzl
UfUJoHTsGE+dpkdLZc5ui54Q0NgZ8QnkbPLC6+Ug09yonnbryW2sjUyOU9+27MnyvDWg3g9jKYKV
NDOo/qHuTeQXqOy06zhaH3LZqkhgTkSZYye77YPb+tUnIur9DoUp9BXma3eTz7+oJ/ZZ1zxRp2oh
F51KJVpZoAN29fjN6tR4XGjG+BwnobEtyU0Wm1B3w21OzdNxssgjJG3jbdQmNClraLrm3HSUMAxx
fyC4qmnceXKsiE6IrJBQo2eZXbfGH052ij0qB1GiZ1X3mfcSVSPSg156lL3EMKeXmfNknnK7vj0U
RdbMYQuqiSjROxaCPH3UUr/oaybaUmkRfmSu973sLOWH79fofpH4gdWwWLu9GL+LoEuho+itN7hj
ohlghHawOnQPfTSI5wmNcai0Kign5m5HZTKKgeFq1LRmlpcFrZlTsPAQGr5/LnW3ew6AVvEgR6qs
p9Nn1SoxIDmQc0pYDqfQrCjSZBKCUCwS7UfijckxoaRgzXVJaiVGsyw79hdTlZmXsoXhVILA9KH6
latjBn8ASTUHB3clxzX0nHM2/e+aqMutYVpg3gbD/hQFIde6/sqveHhIQ8rJebT+Qil0pC6mQgGm
g+9oVRvoE8dJhBM0OHvZUL4BIFMeYshhMdrOvpqbv+f/ZXo/32ha2LXvfXn6rSugWg6qXL+6aB4t
hjLpvjoqsBB0IWdiAreCWwKgdniJPCX8qge5vqg603sRFRXfIGHUC+FxbeNRMQsDm6gPyLihL6fa
kK9mln+FcqrbhF6Ixzw0CJTOY4hmKEvuZWPd5SqB4bTjPkzh38nLqdq0QJ4/RmF/dYsqeRSUMDzn
mbEJeUCwW22nZTLZIJF57tmQaRMkAsXQHn297t3TWAJj8MJ+ZY0kIGGQ9p8aQBJbNdQR0SOR8hT2
/IZK/KZXI9FQdDfqjNyaL96nchgWum3BDD53UcteVG4RvUL54zxanQPJM8NNPni7pMzClY+v8M47
3geUbyDKM8+6nvWLslzvLCflkOw2KDGZVPy/DkM/bb0+cVHZbrVPImKntvOtZz3XgpMT1i/J4DqL
Qu3iGeTAxXUtXrfF4D3ocxeMndgKP0fcfe5SmKDsFZ9MOARX0asRlcEZGu7PRrE+8yJ8V63RQowp
19dgxYqHmj8AykgzktZBFqWrFevFJTlxNsv4Ne1rb6E3/bBWhHFsLUhnuhnhmUNQA8A3hnx/BonC
JhXsplRNQA8wK+3iJloKHMCr7PWjDh8EQtSIfXhXQMLlHpyd/RiS8ee+rYfvWluxvcizL76Jig2+
Pe6N7qrntrT0pbQoYZVTivh7Q9RqieAZ+t0TqA5HIBEwedA21a2z6JXpbFfR0Yfc/cOJtRC0WNLu
LcPPPnrTheeUHRdKRN25L0NyCPwhPrrU8h/wRPWNIUaxCAPiI5B+BYtJA+JSdOFDWnGbRzplbo5p
KOcYZOd+KHnN8Pu3XvRACxawuJZX9FXjbWYoChTx2u9GTasnC04OlD7/GW9AXqbm0OzGHPlBg3vs
U5mKSwvG+ZefJSthq+n3PCKiZwvATlRdJuuuZZ+oDmp/sKF/Xqt6Zj81pe4vdIhbvjmlvo51a/xl
BP5+JBrzpdbh0FfHwDtaVoy4XiJQd6C8+i1CvH4PNc+4lF0R2vYGzApZunlWT2DkCDPfWoNPE28k
bouVoznudpxnbZ2AkW1WBHfmWZwh6pahyj0rBCfeJjCvRVUmV7lS2VKDUNT9CzCd8WU0ihnxxgUM
HWGcsrAv6L1+BdDV/vLdnak29U+SwdliSLTy1aac5qEezfyUaQT3rTDLkecb/asKXHI5hlbxNXHF
lhq95ldWWbueQMuXOAzEMo/EdE30iKJuJWv2eRmOJ1NFq27yW/3VmFO1LsWqP+12if/X/OIR8COz
E/WtSVMHMIFXcMdRE59SfLsZYG54tDwQwHqMOFnN3xEYf7dX8hdAo1q0q5xGHGCrQbZ8Gp2YFImZ
iINs5NS9a+sRoCoX3rJ/nZOnVFVoladseX0UZzE3KBOnK0303QqmyuJMfAkIm5zWajf510zEng6P
HRs5S1XLq8dOohl2hcu7+NZYRYB3NKv29Sl41Xmir3yAGXmtf0KY5e9a2RVx7MJCCGB1NlGtyYQe
0+9IvmjRgYy4KBbycAy0+XDK603hd+fbTNX50aHr/Cpcy8N/2YfuZSSKcvXgwI6IjrxPqpGfyCkC
KZu7URPUW8Pg4YBUd/CuthCqEzSZtnKWNzWEzUXbn+QsSXWYuxT12Rqr6nlecmg05U0uGbVIgMqu
XLIn+7WS3QD35rak7MIOsbHMytnyG1QRHSBaFVCOBUmZGi3uY/II8ZNpb/UChXvZvzfyvHtXHt3H
cFi2tdecyPCYkAm8NmVGQbjRuY9t4LiPLrVcqV1Mx/u4OQz6IkvBTEgL9rfuIxo88UNDJJYM1T+n
IhYHK4bd9QtpN+xNg6Qsz+dk04etexLzkebGv4/kGFul37N/2f23WUAJ7m29Ig1OPmyuSaI7+2ag
nhAmIipkZ2lcE2E8Dk1zwuuQhzcDaUsyT1+ELppysisbdNE5Xx7+6yTSJc6+1KxmNYZORqGAIrZR
B1A3S0XwOGVBQM2GhlspgOlUuUfy8c/EmDjBmfL5pTS7j3sJHLM8L4DbE6p2F3K6MfUTqOL+cLdT
Yj3a19H4MViWs2t8T107tTrs9cQb9p1l5lClzf3JTcd9pBa++XCfN8uceWkqB2/2t75uBjq4QECg
sD4hVXHJ3Xz6GhS2gPE7b/ZhFPXPSAt8yHFflAtrHIdapzQfNy/Vg+Ca1ZrymLswqHGzNytR2wpu
R2jUW1KPKmx1A6SzE8J0B1CWN2t5Cs6ld0lKJEE4n9wfZ/WWsvZIcZ3kmGyMFGwxEF6eKmroLzq3
noOnc5Xsoq9R26pgROGXlUNs3yeUpgbjq29kzbVU9eqalskb6hjjB5wJsBOuq7BUX5tX4Tvda+13
Bsd60nWvEuv8+9g2IJ7MgukySz0sY7vQ171R6uyvIIoCsvRTGK1z1KN0eIkECM1QZfcUQV3/gqsb
bFs88JWcVeoiPdWT901OppWh4SIdwCWkyKtO0IwbwcUYOxCNZuWdZJO1JLkXlj82m07x4sWtf5+X
R07VblUz1fdtm6jtplEif1XmRFe9uOwOVkesYuH7SnuQfWcelEd/jbmpTik9kUkcMQMKEd0E7+Mi
qtx0TnBp3f53YznQBaOoWq3/mqBgAJ6rykWG4c8ZxPeCS2bmiMy4+fKvcbmmHxbPI1wdO9kbbL0n
q0Ygea4NktU+k9YXO8ssqNX6p+xHjlts0ihFuxcSYbMzsLsP3Y5cqofuy8kxueYfWzn01+p6GBw0
u6q35jAhCoGapra1/BYF4iwuqURoR9J0fVHsOhexSdmXRzlMqQsjjY56WPL0cXzjDIWXeTb1KZi1
L1dap5Rne/QhItaiXFvFSpwDup9nTfyHvvMW9cSNAlaZbydGhGJ0bqPc7LIH2c19q0BfA0QauOH4
3dDin/oMbZKTifXEr8R5xcZ/JMH4WGlK9A6W0dvbHXSG0igYKsHjqtJBN7A+P+t0CR6yPkjjIfQR
O2r6q2vb5NO4J+RwjYYXtLR2dPtQusleTvlygz6U+WeV2MmjhDTgo9Tox4OwSdPHO9IBDPpfI4X2
GSdd8ghYuL7hJf73Orfr1NbHfY1+oFiMcuU9emRgCgg0hweh+qO9BEAPNGxuqGxEl2JCrLDLy5Zy
RaWNjxkFq0d51MjBabLZnOtNyM5tNpLzUa03v+1vVvKEJCOjDtUZ0Ny/FpHTt5NiJ0yO7R7RcPeQ
oNC36VrvhQCvcgjNwRIneRjNoqbyaOQHyUODogbQfk4Hxo5CR+6DyCcaEvvKISI6sijy8+D9aFw/
Xs1hxHIhk44yE/nfk5JyCkBAdZCWihGum17ke9MbIEihQLXSZzSpYH9+o2G79f9M12qv9Oc/3SGC
p3ohudk0+I/qVZoMy76yksOgxU2wuTO5NcZ4u0BskWU5/+neVoDBaIAuJ+sp6pz6q/ZpW5ZxlY2w
9fYUmyFw+5CnVxfWyi5yBNrpeWtc8zo1r0kVUDGi+GhF/RnzeAYjI+OQeJ2XkhOFI9Du1Mkw3sdU
1f7wkqk5yJXkOM/VVQ1+nDIizjTQRXlUHHG7nhxC0D0nPds+yXNih4LbrtF3EXssivfLAXAfz6vO
9zo81Cpe5BB2tFy4j2lVYZHsmg1GlI2VMh72wXxiKY3koR+QeNRipMbu3piYPbt79y/n7D5xd9j+
f5M6QeYMQFe7Hjo2PhP4hqANxAVpZwHb8NzY/WMwWsO+5TVvAUxjrCqcNyKw5k72nESIS25o1cXx
qh+DVYGq/jMkLUbdSEGSTOV2tKAiTrpSOcGyGiEP1o3v6UQ55dD6zdPQZ/ZDWir+CdVfbWtqdbrX
IXBGJmsKNkbRiEdkq/pVnEXZ6zRVbJo7y31L26E7KK0KPooEiQtMkwb9suxYVgctj7yj7gdMtp35
e1Ja6PoYH81ZsYyNsZpa8WMxJxbjCIUexNkeZE82Ck+BfWo0P7oxSOKl00T9pvQQFabC2F7Vdmru
64Bi8yAKlY05Tu5Lpwg2rbl+aCwwhaS0H73ojKxLAv0jTcLb+NpA3Zu5TnORvdt44O3ZCypHEhDT
XGtXf/HtyNpLCzVN06sL+fKC1LW1NZ1ADZYUaABJqEW4ua+uZhCB9jmJ8/tYUafo/BpptpLLyAXb
CrFN0up8o/lDWXMz5EmzK8OwWNw+gqca+Aa29mLW0xgsbZgpTmHTbe6fubWN/LEgfPqf364fRghk
ZuXc+WNLc3jYb9/uPvTnG94/QWy6pESQe97eLpmz3QCogvtwv2bsODDw5GTg7lftIsV/oBTu9zeU
C4oo//0Nb3+tCM3W27e7ra1bAf4O305ay/XlN6whTrt/yH7+hllz+/+7/Vn6kiLwZPj97eTZqmPt
lcAFFTX/IeTZRZZ/iXVh7e/LO6QdF4NQ4hUwvOoZ3NFc76qWp9Ju3SdSZc81yr+fFN/AsZf7ACw1
v3ovtHxZ2kp2LnTPROkdKYHGKS48mKznXCciF04+T5koIeuZmvpR0YyvclI2FWAMw/LGm73oKJpv
CICuZT4UEZ326JbJj7u9pxE/5J2Pw+mqq9ZQ8PWqmaYd/exVHbvaUxgU+hMcWkd3aJRTPPfGyun3
YcyNIyelme1DWY+3HcKDiYnfhNBRuFAez2vIRm/K4SHrnPJfY35Srz3bqS+3q4xxTczf1xfyMvKs
xoxQBbHLbC+7gzbWZ8DNt548a2igM6rsCjrSP5831HvQB5r7KIdiCB+2kEkUy/vnhTP8V6Gm9UFa
pE0cnhy9vn1SOQS3O3HQIQnJ9vGF5JjxmQRde/uTAPYvN2qcAeM3vgzeyfDzHGkyjQLWMYgu8shK
M0qnelFuZdexUpjcKx0EQmQ28eovay9Rh52g2vG+gLSQDVfw8/H3Fe7DdlLGFOP/c4X7RFq1v69S
UIQCfzz+kNrBkayG2QNQZkLbeCJr3VIMSuqDZIc7D5n15KFqn4wu6XZRIRWPVMKghs3VAF2wIp9j
vyihGyw7Ix8+rLoPF9pgjN/iojkJt/N/eRO5mjwc8Ak7ssq4ZohIuTrwKTX87pjaz8YJlI8w81z4
yNr8VaeuZ5XBr3qldImtqWGoZz6utrHDzjk4SufuvNwVu0HhzjUKR8qw4Hlp/nd+XOMRqFbZLmrZ
arj8jdFlOzkzGGgnobNILnmhd9l4vI06BtqavAgeQFTk/Bc0/C/ny6huiPcrWrpuNdyTZZXP6Wzt
mie1+VTBP7SJ0H2MhBYRM/WCi+qBBwFfrEBA2aVIgGbNaapt9SlW61c57v4fa+e15LaSreknQgS8
uaX3pqxKN4iSVIL3Hk9/PiS1RXXN3n26Z+YGgcxcmUSxSAK51m+8SFuEY1nv+HVX4FRqizS3pDfw
rMrKUV2TQjLT++6YqQ2iu53ub/lqKEvRzQ5x3xW9/BRejdG3oYGZcY34qwPPcsVjIklIKr7xvuv1
eF9VeQ1HeTodVVQrbEPZdYqXkV/0F4Hd5stxSJNnx6R81vSYI9iWGT/nErYKZga+QzTbBspVmMk/
RWuUahuFdOcoZqL5Yjygkj5HG5l78XTAchpkSf0kGl2Ur1Fur69iLo5/z7oXyCfR4i9Bidj1w4MI
jTtAgA2pepx0cRtI2H9u+SrgAKbnVUCunoPWK8FctlJtOQbBr74xgc+FwnUFUNgg7ScCw179a3gK
NJsx37lDBt74d39uTImGVo74IR1fItxWgFUX8WsrDSry/9z5RVPLyXlqoe7tPEBarzwDvMhGEV6g
q48vjbEQQUrqxGctb/kcs4KthvCZTIUngWlKbGNL7EouKIFpdFD4ceys0T6K0ZH6Nzgk73kAXXU1
tPpU1nHyqit2sB/roCQdz6SsHbOVCcZiJSYZuSyB8g3YPOCwske93115ETRMcQiFL48T4MMTT5Y9
olMDS0h2FCmY0SvLx5C01hA16rWJtBK15SBaZrzDKzHYDbZ7ps54a4musum8eRoPfIWm6Q4l7b1S
G1S8+pwCJEKoz1LjhWwTWIlEsLMNIReAYP6pGNU3lB2A/QQTTVy38kukF8badMeJM9ejSyhxy3Ya
s5qY1c4Mae/8vbKgTylTGV1pMIsCuvTddIt8FiWZ/Jz7JqUWXVVJZOvOpkMhautI44QnyYMlWrLZ
cxWzNeND2X0nv7a4rVSk0TbvWv090mEqmI2sPzY1Wa86DpKjJmdU7qLe2wSy5Z59S8sWthIlr4Ep
/Ugsy/iI++ttHUyvrhJWK2+N0dWAr1rp6qD6sHDHEZemPn4esbV6CvCDeGornKAiK30QXWGljzNY
GyCrp8GiSYpVRjp9KUb5bYwOrd4BEZ1Gc/SUn2qMdf9ai3rclNWK6oMYt5wkWTYWHzLpLXWa9mlo
k0WBgPNrY9gK8ItAm4mmlhvWCrO8AunuunplJ4aVU9RDn5iCtcRdUfhoHxU3KR+gVt26ezPx92k2
oaOnqDjjOwd9BONKuTH2nVTHM92QuuOkT7GQK7+b6+bYH0WfOABF6I/xdBjD2lxg6UTINKNDuncA
u8qIaKsyEq33YdEnRpGDAz2VmnsZG/M5/nfuqTI961hnVj8ftNF+JwW383p3fMlHDBywui3w1dSD
L56OW3IQ2+8ShOZFqo76IWiV8JJSvoHWq1rvaTi8KphPeFQ2Zr6bduAau+ByP1i1e6x40NlDZizs
WWQ70XaUcEwUIXFg/Qr2AlSXdTk9RiY8pplJqm5WGHXF91+02V2sioS3JzDS4VIhaLYbO6A8gh3Q
DvH3ckRZSbADalpAenzUnGAVDE7wXTab4CTYAdNYPUX+X8wTq+hGv7WVMjjLI1QBqaIQ7xqR8+Ab
nfNgV8BHbPMqegaZpA8yOfVCjIk+065XvVOPZ9GKjSjaVB3KZT4mcOncdKsLMr39MZwWw7vTXo24
SAWqYT74eKwgoZmwMdFq80HNRvsaW8BcGBM9lWlISxc++yLOKlQbwyhcahBAjgqobLssw3kYRuWL
kqW/zkQfNKvmcejzORiK4KvT/dTMrPxi5Wa6tSC4LUW36wV7x2p0ir38WmEdg5RB0gVfw1H+DmW/
vfpRk+GDPVgzEV+lGlIRGKKeHE1Orq6qf4h+w8ldngMKE9kavmeOXRxEP7+tNdqZSbMNjcT7EuoU
56fLkTopXsdIsK1Fk6szfl9d19n9MpuuAoWZfdFYv66u5VFq3qnuqkJKJSy67KOwlDMZ2ezLGGbG
wox6+ejWTrEvMsQe8ZOMnscWiAJ5muwDNvg8qnv93Ghqsmh0zUXq0sMEZDq7H5JGGtZmGx0cvIH/
6Bexuqy/eLrtP7etvldiU/3i9gU6ZGnkHwulgR4vu9lSTVzrtVfjsxvYyo9Qyx5AxSWvmsef1ZWZ
tA+1sTuiTgFzVPerN7DyW49n7x+Km3/Fmkt/lkspXdk5yXctqOVT543BJJrpfo0kbylCkUPC0cnJ
q6cM9veq1RtvJ0NlP6Me1c9VZeBLPOgt4uODC6pt1K2tFjobNhiREAt6HdOynnXjEH818uBbnlTu
NzIJpwyBjo8CJ3WZn31/5rRHRE+ycNaYyN/AGJlB/VjpWVJ+OPhZY6bWfNPa4GNsseyUTKdbyTiP
POLl22T5I3IR2WNbFmxAB1dZib521MszxLFNmnXZLQK5Qm/uxDppDBzmhix48NPQOeeBAYp5OoOJ
Xy2aOAuWtY2cyNJHYYz/gLMvVYrS3F7ZNxpF9HAbrV14SaFdB/iHIl5Eubthnb+m3Pp4V29TxPq+
kinLsA/qVWy30iyUYuns2p26jweAcpGXle9t+AL+2PoWl407R2xcOfIPM496DqW8nAaa4XsCD/k9
NLtw6ZXsA8wBiEoud8irRaH1bdRzGBmN/yXvonYV2KG8lXJDfrBDH8uoKaJvzScNDuZzkOreBn1Q
G/CeWT43ifIoApAkSmaI+gE5q6pyrUqByltAvQgoJvC66osFJnsjxUm+KjGCsZrIf0HxX93GutMt
7V42vpoDnshWOry6ZY+NvIpviOgv5W91H8RvDXZu6wb40VpxAvNrnCTGV80mo9DHsrUumi5+G+Jv
YiyC47xiW61tsGwZXwfsqkW/YrBRDatEJefV+y8klDfiJcjvWItACtaaGUvz0vCxOmMvsRdn+dS8
94kB3S//j5BOd3T4FI2Ocfq/zO1B2u/QscfREok/cShDcMpFkGt/9KVJl525iHBNpQAvot/B8TSA
P4GNzrbx41O/WkO59b36+Knf9bL02ID4byNzmFewludd172mRlVei4m5aKPhs//dBeu9umJOc+ui
ylaSRIIVK7Gt9fVBWeQ46l29zNCWtd4jeNI6zirX9PzosNPbwIrt93LN/5OyuLv1TCffJ5nfbipU
Po+Gi6JOHeVUMCRc/CK0kC9+WKEJ4JbeY6K0KMSGPIyGqoypLu9RaWryylRad5amhsvG+vZeyMMG
jQR2pqaZnkWfOHMxPN/BDDqJluaEHlJGiV8cKwpSQdyl51tfWCZYCCZyvPCHQX6EDO7t6rEEwOrq
Q8Fez58DgO6uYtSI62JhBdiDiqYW2d0hH7JvWZnIj5VeNvh2F4fYc1HtVcOAiq4RbURT15Vuluah
exsNunGtO5H7QPXUe6rVZiGi7JHnlxILeZKWAYKk7L32gzFSJ+zc8OCXev0S6OU8GjTkmC0yhaPe
NkvRbOroB9z44WInbXRN2XsadQxI1NG1ZW4WNbqXTEpwq8qomGzkDH9XyzSqh9ImC6zHwbGZVGmj
2giOmD1fxJg4eF2NVbHql0vTVMYYIHRz0Q1TXnsgSLZp4CZncVD0IlrIhYmhnZalt76gHhPYSp6P
C6gJnHEKFn3iDAZnuZEbCpz3Plfy3QVqL8oM5GGOs3zcUxuZNHgSp0l2IaSmdUz7wjzk7Nqm4QfK
eXZUzf0ZxDtuGPZHWLg/1abH1L6URmBJlX+us8reoAgfoLVo6qdOgb+ba3nxooR5QH2jaD/A8hqa
5vzUyvApfEpLWecONZi3Q51YKNS1ybWIMixN/7W/nQY/9ZHbwHGlmcWG/7MwvEo9OeCZoWTI41IH
WHDMRk0BGxl+IHA+oOoyDHtxdj9YhpKslaiBRY29mzMdfJ5DYD1Op6FWPrUqFeK70ZvoVyV4+qLv
Fvw7Tozeg/tSKZaxrLsbCTbaGrPVAbSRGbyqiiShHSgb27Dyglc/St4D06nO3LiDV32qgsfVi+da
Panh5FFMGYtK3VEy7OYiKGYHC/ILtgdZWO4pA7eNsYNZZPSW9myGurJIoqE6x4oabxS5SMAvaOah
CON45Ze98mBBEpt30EneutF6IMk+Afl5/KJoNXNhsgcujyG+rpVz6I71g15xB0kKRT4oaNXuUlvy
NmMhj+fcT4fFgJHpS9exS86/8JuTHHQjpwQQVt2MBJeMlfrEl/ImmpTTQIWcibY4AMkLQTg0Ix6N
0V8jYg0RLmJuc0RblVBs7dq3odKTqz9JXyt9lx36tDiLrnDqAoFgHMOuXosuceh0tTmTK5iJOfd+
caZOmti3PiJuob/XRxpsfVtQTsjTJVF1tv00O4h4eQyklWuMFUAszVkbJLb2YxEWuzrrHFLwjX+0
K01bgW+LLuji2ws2LsNjNhg1BWOtmO65OeZMmrewG3hneqQrexRbEDFIJrUQpayjlegMldQubqe2
h0KzSzZt2MuDCgRNYT+deU312HYxSHDdJVmdyMlabjqEEftc3w5JWWzTKTMZosi4Gp0yvuSSSGWr
3pMuZ8nclKviCz7CPjqhpBZbhElhc6Y8Kg9rd9pEzQAWLtuuQGrMzay1ZQ8zYwJ8tIUU7NiA4/c2
NS2/cWfwJaRDGCfty++wxgJdaPcwZjJf+xXmVqaLaRlhDquJfrGaOYWBa/kzjKcQbN3dMT5EdV2u
pdimuB8N6mNgmuXV5xfcrH2jmLsqpIAWRYJd6cTqo2Wm6ibzDJj8U7CNuc1jCrVnCtXzJJsrYN02
IlSR63jXSMC1RVO3agwvnULddBYlIWSD5MfER1nTcIzoJffY9TSjan6pQx6G+fcr79GIlIRfKz+k
tOWZK0Zom1zFzCbNFc68cs02A9NV8DTLKkqKqyRV+rxqoJqXYYtGU5OQOqQI8A6J/Jj5DXmL0N54
ZWb/pD737PZh8ZYnRj63pEJ/0EDJrWp0VI9mGGnbZki0DRYM7UmsiNRPiiiXi2p22/vvZcbTKfeu
KXd8W7FIQO9MK+qtk8+HSaRQBxa1FXucv9sFfeqjIlbs/ITU9mhsfEiKYab3KQ47Q7JM0B9CpVvS
8uQa1Hn2XDTFc9Zp6mlw2/SZq8wANxpkZKbBUcqQurO1cidGraYK0e802o0YpepRoO7kmisxShrW
WFXkuvuqOYGhKcC/a/GbHcgHY3JdMS22J57rfEl1c5IbDZqTE1YAM1vFZXteQwiLinZWaVb9Ma5c
T8o/yjjuAYggiSXn3RvUDufgSuWvQ91UwzLOYm32aeBT0ywrdluQI0X/GGRohzhYCCaj7hz8mjQ0
4utsWkODHX4R9D94IkOQue9+onz4gqG4/8VJ0AmGV9Sdw7g3NhW8HLgudn5OKAgvkNk216Y+OHNu
b7zt06GBYLA3FRsduV7DXlx0ZriiYiw9RFSmDZf71xjMAt3TD11VuU+u101fFLXGmJFm0jrlsmwM
LC+mYFwCzPWo6chtTE2/cdBxxgz5tpSVO83Jl5pnMXVkV/yA4NHcmkLNuunmPPoEq5j9BLxIb4wW
eczGM9OkXnttEn5+qgX7ht6fAUnucX4IEB0wFnk0dB9yrjymVBnf3dasZqplOi84mA1zPHeTR7mR
gyXC03snsdAJ9Ac0W8Mx2/YgcVA+UaRsXpftjkcNGzw7o4qlx2vJsONFFrnpYzIdBioLVBquokd2
vYNjjVuZoaPvm85RVTJjxLcb+rRsuskCiFAnL8R4OZARzlr0iqvGPYbk5eeF3tuz1JefIgv2lYkk
w3qg/LQy3bScC2UhIRwUTgTYOssn63hgrfJY4a8Sqy+Wzp9nR+pZtGRS6CCvn/BUrS4KmsO7MkvL
hZdaxtvQZj+sxEiuuVNJJ+ShKXobHd8jfB6mbOSVanL1LfGbHwbv2Rs3lwbvS2ABodYEcxSbL7jN
d6cMEtMysG2QxI6FZabSVdvSg27tojc54BaEwZA8Hvi2fFVGfiDxAcHxrm69lemAsETvLfjh8I/R
SknZREoobUgAfhtKhM0THQHyAj30X1wWFCJTNbde9UF311idpGuzyJurb+bH2B1UbMg0tv5l8l2u
UXYh6exfrLC4dpIfbvs+MPeIeKMIOR2M+Ozl71nh197M6+CLZkH7s1NXsiav+6BwvviZ2y1rTS73
NhuIs8clzsOGhywNBYcVrtv6uRwbb96Ri4QtVIQoRTt+NKubyIL2KZ81pRnflcliFfGUdOZaec4n
alhlsv3qo7X7zbYDlFU6CGfcUMK1WaKM4spG9+qYwLVK3W+/e8awLr2Cwl2jPbWp7sDSk66emW5q
HbGFwUJ0ZIjUeV1jMt0lvr2O0CTfZ33Vb0xb2rljli6VwdmPcdXOZJIeJGKaftUGmrnK3OaLb6U1
Du92MKvSIfiGLtPFNgrrI+fLg5QzHrDIoK8cqa53SL/uHPjNJwImM3MYCqd0AJceAQPpPT+8igMC
ZcpeilCln7oiSUJWLLGNJbUd5dhZg3KUu/xLb+eXwkzJxmflE/Tx+Iyws/ycSQoCXop1UsO8Og5G
eelCoDx5Eob7wPkI5SY9yIhOOGE/bD0LBRTg/Zl+kE5uA1PRN5O3DlTGGmw60kxTUxrM85TZejDV
tjs1Zg1xXQLUpkthsCjlxt+rTnNU6sZGs35CHE7ARN/hjEeEH1Hug5EakC8Q/eIAGQs8vQgRbcev
vvLQn6KiPTz3uCmdizh8rpWsOpFo5Zs0dlT4uqp9ke00nEGySNZl0P6wqYRcsQnWjn1vQW3U/WDO
00Z24OwqBhGN7674IgBXHqNvpPWJ6BRj2DpBlM9u7UC1+tlQqTGgurRd5r1dvBRa2CyxwczXomlq
JrcfR0Ff1hvhvzn5MO9qaKBk2bR0fzu12LXuXR2m33wCVewjT3+gFCzN/Q7bRd/ZpdVwKYbQONsJ
qNauXuqO9oN9XTGTw/pbpxvtZawTyk4ZMp9l8DaWfA9DSZ0PTVj97PTHzrZQ+Yl851BQZpqhQtUu
+gjyTBNiRR5IjbvBGo+EE1/nS4KS5yWdzihDXxI1LiBx0iUG2wyiVNfxWymasqonJ0kpv0WgejKc
zp7KSG65ByELJZpW4I3HwSZZxn3uCQxo95A02RwahPmUZ3IyC4AJUDjv/3STG6dmHGncdX3z/e/M
5ESEGHC4PWy1gVf/7VlnoZQ9BPHPws3tXV+g/Wg3+NvAukk2gQ7DCn4mzOQSbTK23MNKy7XiPNql
BdlSbsjheBenLrJNxqP6PrWpy/l8/TfcQyjOZUgpIHg4nhFlzpZuEMgPzRhZuAx18lMeX8uSB9DJ
rvfatmG4aXUc4UPPqc9DMBVfnLh8U930KBd806O4x20dOBNZLm1uWliua42hbxp3lDdgpXEyz9R4
qRhWsVVMVgPcPd0yuoLKNM+lsJaXqlyaH3aePCoDNkFVJsvY1kjLzgjzn+zyTj6/hW9eyxV2fpQh
0RQ0m3KoTzZfpXWk2t26N+zhIlu2t0ADWn2VKVCqZhL+TM0jlSyg43yZL2ZfW2+Wj85p0SrVAwWm
ZlXEdQbWpQQbTRqLZ67qklV6M08rK/pWZP3cz8r4Q/ZLTBDSIH42gQauWqRP9uOoodJigOX1nU6h
pj8c1Vq3n2zHUfjJXpHlKt4D34DeacvFztU7Czxh96F4ET+UtgUU36hMgPBNuEeKOFySuRlOiWPm
s9YwvoVK7j1BRRw2CsKpa0RPnWf26EhFpt53ZCwAEKbJ8DAkegftp5RXZdo2r+ii7kREYNYjrDXy
c2pXZeumrzay5cVbNCHMrUL94cD/MqL0V5tnpCecRYCQ/7LpSboPajAcUtK+sz5w3CdD10kHlf1u
wp50GgrBRQ9asK/jYwBQD0ZNWS9LA5tqj/dyYeL4ueXmIr004ejP7Nam/D2NVo2N44yhP8nypEXq
ZjwU1dxISyAVmt5226Yhez3aSvrmxNZHB9L0Ujihfsk0/wdm7SkEaGeWg6Oew+NDYcGRzS0mUsO6
b6P0wVOnzHXWVN9NxLOSoFE+2OV8FHJgPRdIPy0VJXqzhzJfUPd0Lsl0ALOMkiq1o41rSqqEvkel
LMYSzJLvls5FBDqOCTQ/pIh978ul3iT7yw/LtIoIi8krXezb2rfFYhNznebctx3JZsnzl3aWp0fJ
qzAgGGOEn1otPoC6+GoBmDwGmrHM/OoRCepgro7qYaycvZ6Qx7UcWznmmLrPx8FXFkZd9xsnrtQt
PiTDOZ8OwSYdSLmAMgg2uecEC91s1FdzQE+/7PufkOFGv2PHjqzVc0m+fVbVTrbsEEji5zL2xh0V
hLmvSwZGUbm2kQdAbHFhKuRqPGvjRlI65yPP91WJv/iOigyMjQmMJufDYYSsOk80ytGhqfWLzojI
0MuDBaWuadpZVDePiAUlG9F3P8AK+yukstVu2VmdNuNp5KhTKni1q440jKUHL5Ma5aJNDO0SOb6z
8iFnu4mxpiI1HiAYpRvPwPGmUwsUf4L62JVa8oiiAs/VuOyBvdL7rehTEqAvqMsCB5XsC1sB60NR
SUONkx2Z/eBpPCXjNvEuS9Kw8/Vs3IHH5t1xqWAEkPoPDdgjHgSjL1JF2aGDhLtsEWDeJEVvX2UM
TWVLbdn04DQP75VcacAexw+aeewlwQHMcLoNRhIWNjCPRWGN6kLzHRdxl+7BIxvuGCYl/DGUzGMN
QtGFr3aVMi+78iw9sZ2xjRhNnpo80LvPJkYAmBv6POTFdfmMyxdJ9Eh/4vNjgtGZo/CeXuxmclJu
ni3IyBcyn8ntUFCXXhQohC2HKUoMhEXlnur8u2hg7SovKZhGC8sqxwsKU85MU+qeKos2Xm59smGu
1djWwb8SIgbYLehnA4jk1JN3YTSXDQzca6kpD71jFYemiX+dxUgtoNCNDCOi14CURcztlF8iPlex
3K5i7oTH0sDPWJKNfJ0ojgurkgMfA2fb1Bb5+3Q8GqXJDSAJr3UhRXz9+VnkCdbCAxeFboxNoJCU
hnUVfbWdkWiskC0NbZVtUuVSpCOrC+pvPcppusiK4dQgB3SRUTaYa67vXX2uek1qLqZa2KGa740X
GzDRgS9d1SkLdAV1btOuvndyNVnXof7W+m109NsfJMHLU9wM+cqxXdRiAhyIKhfRTXGGpjIyOeL0
fqitU1/0A6lT7Ed6UzYxmrDQq5biNxdVlK8G9hYzQ5fqF37vlXkdut5jYZc4tYWlezZlPhRBhGhP
EO3NBjditTG4tUxNcegQ9YAF6WR9NhNDak/eOu0WUherF616CIQ4k2zG2PPwBt+0m2TScVtYYZQv
Rkgl7HrVKdWHgZsQWBKHwld4LPDNZqV4snZTXirrBvvVXkVf6LcaU4evFXrR5iHK0BHIQy9eNJai
7+oAvr4DmOtJ8c3qge30TO6T7AnlxyUwSek6Pai7TaW8arFTHMokcG9NI0+SeTh04QoBFzxW0raX
lti1SusYmO5DpWffoU6AEUu7bsd3LZh1VKquRhaBl3PicW04LoCrUnrx8bZ66IZkrjdl9eQNQ/mU
JfYlR0z4lHtS+eRonTFvh6HhF5ambSvumhJFuHBr92RkeXds88E9pdjLo88ZvnpJWG4D2c8hbnjR
qxmRmyQPGWzEaASPGow8pTIx6koYV6WR9CjbuvzA/WMjunurTQ+xn4FsYqMJQHL0EW+ggmloVbyA
D2E+G3GEgLeKdjiMKvM5qch9AzSTF/bUNAZZWecZt3cpsoznBJYSkFAlXoq5qtN6axS+m+VtbgNy
mLu9hsIvwTzhVatsdD100lgqavsA0Xb4X6KpYlK5RJlfXongtAOTriM7ehuVvSgldePn69vcvncX
CP7IaxGsQaZYlL7t3kZjs2oWFjT7jQiWgw7QUzuVYcXrjr401+s6WoMb3RiW055bb7BWSTDmBzva
Z2TonnD7ahW5e5qYNE9J2b9Qn3OOGcoCGxQeUNfX+u7c1PEWSruztzQJNRbRVyvvxQgz69bVal10
0kEquHKuBkiXpvqe6sjO7uzuLOLTMogX7J8DDNtxN7HSjke8gDqxHMbY1lG7SJT+e5ob7Xue+yrG
6JpxhpcebgJ0o2rKYZfGiJ4bGasw00nVHTn1dh46vfdakjpeaegcrMSoUmH7URcx7iLTaKYD6auy
9uIFtvbSvFdF4m1UP0O0vCNtFyZmuaikolyDXOa+ZXvjsHOwqTCWoWH9dRpPp7qSFOr8j4A/TvVE
yVfRxPbyjAfMbb0Xkz8P0vKwkJABetH4tF3dGCOiqSUZnX4OveFBtMIxzU4F6DzRAmNlHDQcembB
pJg+log82X2P3vm0Kgad2mpS11qEpqSdB1f+ddClrSVBObx388Cf72IXMOUUdO+PdTQX/SEw558G
Mi+UZ4WbDOt7sAghH8Fex0Rr/vfLuS0bRqNUlGeMCVbwu4c3ezTdxVg73WFQUvkoq6S7GhXgYMge
2R8QmwgmRyFxKCZbIXEWa8akg4Ex7GjhKCT6lN9ncTYVmVvsaT8NiGAximovph/TymIanr8eOgoI
WSxHQNS3VStyy8CeKEo1M5DMi2gY011WBb8OcAPTHZnvdCfO7gP3uPvAp7j/IOS+PHAzBO/F+vd5
onmPub/SfxDyaan73H+8yn98tfsV3EM+LV950l+X/4+vdF/mHvJpmXvIf/d+/OMy//6VxDTxfijt
gL+jHzyIrvtl3Jv/+BL/GHIf+PSW//dL3f+MT0v93ZV+Cvm7V/vU9//xSv9xqX9/pbbnlzwdahmm
vQOPdsH0NRSHf9P+YyiqfGal1Ahvs27tRo+yP9u3CX9M+9tXEJ1iqdsq/1v8/VXvVy13uNAs7yN/
rvS/rfe/vT6bGbbenR7ydH5/xduqn9+HP3v/X1/39op//iXi1ethvBhF167uf+39qj713ZufL/Qf
p4iBPy79voQYiad/+ac+MfAf9P0HIf/9UrZTIp1bau+DZAT7RmonhUTAZvv490GMRMNQ7FTtIrpF
jzirxIR7rOmW4V4MlxSQtk6MLZvWeQ+Z1uhzrzLgVtWGdM2CGAG1un9iF4yQ7dSKc5iELfiWaVzM
GQPd3FF9/ynGRb+LTtRqLFHEEn3iUPWoZZg6ILAasf0DctFnRD3ic2FL8bazHQyfO3i+thndDihU
xsc8RYF0itKiCCc5MRpYEnA2Tz7c+sSwGukfLQAqMmcN0jJiqdzv4Tnnqry8BbqoSi4qI7DRSTbg
l2QjFjvs7MFhYqa68iO8XG30bgz4811x1kkaULcPYfdMzSGwinOhxMVZURpt7ekF0HUxu9WqYeMW
IBv+mG31DsDktHlDXJAVxcTKzLElMurrfS2xtN9pFUlNb39bL0iK5hCmMbK8f72kCEv7rj+qPFjc
wvSRLZqlbhy57CEx4xfkTQ71N7N65JGhqP9hXN/I8K/GoVsb/N/2gHK9g19NXvauwSTRKabfhwtw
Io7k6Luka0BV2HkB6TRF6SOztnlh+beGowQOaJipPweOi8AVyavbDNF5nyZZYzSn6FEv/5hzi6yG
ctnFSbr/PHFUBn/bhNL101qiaWTmkUy3sVUqA6/6GKO1Ue68U9Ak3kmcAfby8G0tvbULZJa6NqP3
ARHXOWN0HGGWTqH3mbeFtPbBtqOYvGmg78RhJHW2wxlZ34kzDNOGbSIlMzGY/A4TTVfXvRTCCTMy
yNGYzUqz1pGBl+E25iM81hTqqZUk5SR6W8zklmBqtbkYuI1O4eKsG2VS3qp3ELH3CCpO5krKkfQA
r/Er9j4aKf4jJkMqCdt/GdTGTN/oqv1+7zfBE6roaaUZVR5XXouR+4s5eBiCquuQMJmu+vd13Zop
VD2ohvZSXIRheSrvSJmgsGW7O3EwsgzH+tvx3ttFJr0ZnBCyhVNsArIF4+sB57sx7qQ/FtCLnIRB
3MXSbcHbpD8WLHu0XiUUGhYqyuh7fTqEYd7sRVOc3Q+f+uDpIRvLRmx+H/ivFrhPu72G2jurDGm7
lI1P2R8Stog4IKvJxZf99BIaKburEEMJMUC+LcKDGpPaDI10dGntHVSAET2jqQ329FenZfhPGC3I
K9EPeszZ3WfcY0thbCmWEXPvMZ+audfDxnDq7ShHb1KTUsnIDZTc9DB6DACobW2LpIHMJ+y1aLWN
iIDA5bDndvyLNcHY0wx2XW7GJZAqCwn/CU7STnCSZgDUk4+5SelxOhWd9TQizu4xYkrVr6we+6Z7
qOj+u2YgICr3lWJ5PLltPVxHx7joddI9FWy4d7mulsuhjNN3TzcoKQGwInU2IPI2laDkyP1SGABX
owL5tbCu3ZlUD1sBNhYoZHGoK9udG4aTLO99AracwqpbJuC35mLgBk92HTdcazYf/T9Az17dRluU
F7/dAhtY3FWAYi4GV+7OKRxnx85VT2fiVBzQYjeAEFR42t96S2jafaEaK+0eidipiw3nFEPdCJvY
6SCm20UdALAkLZCbVY9iaPo/pJ1Xk9s6sK1/EauYw6tynjxj+4Vle9vMOfPXnw/Q2Br77H3Pw/UD
CuhuQLJGIsHG6rUgVFfnoEU2J2oudQnvs+zJppwyqm1zE1SH37w7kt+9NADkAJOzuZXBqmEgB52E
cKK2TnM35ulr7HsO5MMpkFMlndAN+WWLOcq6k45Q9P7Lno35a/p7jaR/Jm1ZnlqvTM5w/yfnrnZW
jUfqE1Kvd5N0ztUwgydptHIPCe1Jnd1pWMiYZgBBzbknyvC5l1AfKNbK+raJtrKbdtYPN9KL7Qeb
fKn4Zwkv+En2FVKm42hkEN2Z3iETzWhrMFLexrKHTjC6JHaz+9uu9N7h32yjFfoHBdEnNN1FzHVV
aZVjOUc2/UTpyVJ6qmpSd5wq95at3ZtmWL625JtDFSC7nYbmC1mP1u7K1yDIVRTUB3D9avGqISF/
Zw32k5wRl256rks2jaVJttbuuLCYlFwfwzz0j7KXDeWXKXDtjRwNU+UfgwZIMjf3XyHx797NNgAz
RQ3HR31CeG+O62S5jlzxr5drqdZZ5W0mOPH/mHcLfp8bqahQONFGDaNiW81m8KCoNSz0lZd+Inv3
2RpN7Sfi2p5lcvTrBvFT6iTtZ69PONKJ+/AxjF2umVasHO3WTo9/rdNB+nUMhxq+G77EJ01tnP2g
lOSfoB1YtIjnnCLkJaZzByvgpo+BXoJFsOu3OFG8dQpb18IhUc6BaZas4R3rTp1oOKz72NxsMkRT
tXVSu8r+ZpcTbkMZJm15adi7OfHQavtjSaucP77Cbb4RcxzRZtm9b1kUQqWIOziwkm/lMFXL7OJl
6QWAbVIuuxw1iyBEbSs0Wni+RhS4NCMaF5BqDRyc/9EU6PWi92rB7b2QrnjQ4LGW3TLIUIGtSKt9
MPpVYa+NIQbl5jXdJtISTZQchE+y6UwIJNC6f5CjoIIA5xYxiLCBiMiZf0WwawL/qCHvrVV5s+LY
MTjXkiSpalO27X4xrqUR6szwPElCpFQESeN/x9zm3GIaQbskHXFsBDsVrB4MQqXxAldI4mvlS9+g
RPdr8MtTKZWyyamOohhGXPeMoFjHUDks5WXwdlUsJphxQ+G42a7XUeEwJ59Eurisyua21M1xm3Zb
6hZcINhEvjbLua638xO1/uPC5cT9MCfoxeiZE3DWSklR6vhdtWzgKgk7/XEUTogx3GWngcyWsaNi
W8eoEXq3hdFXHKtER7fWozvpjUr+InkGjbkcOpzMX8xgFEJC6lM9rXvqYxqQdEAWhNy5Wxgrv7PD
fY7QxSlzYOHimahMVrILsfjULNwCZCdlqPWmnfKxWVSG+h569d+myt4QCQ6GiWcVOSTLTjXTCAgv
UYpHl2rji98a2vPEoefSSBxzD2pKew5rx4XtPvBRnC6hClPNYWmL01cLyde9ZVTfq1l1eVwVNjCN
ASCwrt7P4hxWNmagmfuobb/LUSfObGVsROnOv8aKNW/TZU+uqxVKvYelKz2OyVBRv85+SuNzuDNr
ADPS1mtUa7ae723nqlAuJXW666ntUZsbg3I5Npl2mGWTNgCcCiEnuJCGDy7hL+D6OARZ/96TIR+i
jST6lBdqvQO9Ux90FWLJ32qDUnJQDouoOHIsEh6lqZWqhE3G0Zmt5oKC/5c+oQyubSrnlFEHeoxk
4YcZo1YeLdsJjtcFpOe2ypxDd736/TamvuGgfA7SpRWVPzhKLZ84gaqeFCX9wll/fzLFSFOtcQdk
EikrEVFWeoWoYLeC+ny+l/FaNSNEPFIiJZ2KZTcPekvqXkyXk3w/1QAcofV9fQE3zc5ZblHbb5Tl
ciBVsrATrzjKYFAE816fqBSSr49ChLqfXI4lIa52euOta2rj7CjAY+XQCSBVnluqcuSw8pxmoZqJ
c84DRX17n9P3mnFWMnjG/coz3m5z2MTG97qO2l8Ip2XkpN8yMDh3hWg4wtTuQj2z1qNQL73ZpCMz
C3QSElR+5FA2MiQ0o6cRdOLhZpI9akZHm+TMbR3ODt2Dn0P5+/vlrpE6teb+6IF1FW9BNqNjwqCe
h9vBV9qjxbNnCduA3h71sd7ZQzDtXK1toafFlOq2QdWKHMuutF7nyOl2wyEiUNyqWYcz+OeuLf5l
QqFS85lEyk7reISQTdoHPqgrMW5URb8aKXd5d98C/7LNYkZnd977ZOk2jVTfauDy/17aSj03Q9vz
j2VLSl92xgR/I7wg6SpBceaT1nkDd1oTkU47KD5p7gukyM4rRGf1uYmRDHTGNP+U+1O5dgPKy3nE
hui5VhdOoWorTyDzkYLOj5ZAbsqetM0A0YEVC49sit89OYQmDbdnpdDyDOLGWwx7lT3zCV7q7l4L
s/5e1yx/NQwo3txstloF56b0t9I0UHQJy6ygdDUmd9xLo2xiiCG2NoAOwXPd3d8a+ylu/eIedKbD
o6JFEWfR1B6Ae16wim31nFmg2SgxXcXQa+5KTqtfu4ZPqIktJIeFEjP1v1RX+117NMVwaEGwUiHs
n6TXdsOvw+RNFzkVBOxdVuvVvfS5ZrntTDt9lL5IaRcgcNJnzdO8lwH5YRhePFt5jmDKuwew2RwL
H0SqGGVQG1x7nZciQqD1zV46Riuo773a7XYwabEfEcE3Rxcqe1UzOwQvCJOx4NiCTRcATLnFytUR
kauSMLzOvvrCGjiGYmhrJQj8jTeE8BCkQXEnG9VCGmpuEdCVQwSN3x1N2UBNo6rB5hacCy+SE8Mq
TEqo536vkoxacReEurceuhKBoN8OOcMayNrFigMZk6lsbJi297yOvc81VGMEOaUqpPaQ5UIrWNJa
3sY3N8KFEF7K8dS21a4xKV4Ok3lbcP4Py1PQ3/uGzvdN9IzkHKMBeMeZ8rsl9otBZH34A8kA4ejL
tqaCATAp2eK1r6TU6ccePIEQ0O4Hr3XuJ9FQlYsKcE12LNUi5z7MLOfe0nxn246Js7jZTE3RTlQ4
HaVJTpWx0Ngs2lwPwSiymnRqQRBdX+Zmu72M11Nx3MNNc/RCp99TmE1xelrObzZb7lVmduQjxdCF
jYqyffNh7JXmKTGdbaDqM1iTPjimIEyXkRyaTrJOu6DZSW9UjV9jXxzVg855qfj2yii4VSC+54EQ
0QqWrhot30DLEW3lcI4rUJRa6J3lUKtBfCr5W26E3YU7VXqdhD4LzMMwNaxlVGlYyqKuwfPLYe5A
2KkjuG1WfG3tskBpATqgfVM6+ZaLrvHEYQNXcogE/ols6LchxP8GR+C4dJD6vvsr1oQnAC0WYvMU
lXe2jyuKd71Vq87GsReN7MkmQorq6FShX8GBjkcBbrXojaSFcJNhUjePhtfGb0PSevFzmXftW6l2
P7Qu2rhOVT2Ug6o/U5YOPLJu2ClGofE8gvZYBdbgb6U3MnneR7XEAIBB8ITy9zHxgUklIrgmh3hP
CfhBOuX8uPqeujwNSUtYxp+DWoHhWkQrJcT+M8TyqmWpq5Sf2qNsKL5SrfBxsPrykWLOmVySCtnl
7Cfp0k15XM1NE2LU3/FtX2yN0LIuuqP/8DMEycZBS++Ggisl20nY8UEj3nWikY4xz+19MGYvrV39
MokJee6W59qOl9f4zg4OcTifO0lRKsjnZe/WtP9imzLr/4q7TYtjvv+F0o4rMw0SsNI+jDuTScWw
qDnVm1CHMYhG9vqSc5KFHP/lBgsa7cLIP0n7dQU55a+4m+1DTAlXx4bfww9NrXQ2Gbzwh1e6TZG9
v99NbpIbGtnWLf4zUK54W1vGGaFirSuuKjB1oxGwHFxYpfnWJuXGElzTcgy1SQR4GEDjzTaMBhpG
H8ZiYieNcs6tqV0nPpTloDwAHLSe+ib/rhTWcJIjUq76hmcza9XzvXlCOGQXJcV4yjtXQyWHSo3J
jnX0TXP9Ttpk0+cWJJeuXqzlsFRmsLtVP+/J2fL97+rwFTR0RIWa1qEVWOQb05u6c5I0HnUqUXBQ
BPMri5K4BiAUznUABj0I72TP0rnbFFoHO/KfDlTGyB771pu023MWQ0MhQrT0ZzNwkCTXyAo3hBxi
1LnMKTYKstSGXheWsfXEgYH/PUWY5Ji1aXF0xvghMq1sG/82SXtl12G5+Ls7UtGOlQ/6Olv6PwT9
Xk3a/nvJ0vd+rd6WwRaQk7vWBi8/N2nUQ7RApUFJjckisvvwRw7MkyKin/xlPhlwY73NWtGufM1N
74oCJkHI/fTdZFfanc0ebWX3XbmkdN/j8KGdT6EJPHtTh5QSOY0zrj4YZVc2RgBAvW8NH7gWmG2w
3fp8urknKO67RefzMaGb/PXmiKCHRVQNzUs1Kx6523I5ho5UjqiUMI9NMX+WI9kMpSm+NEO91pup
eJQ2NYIIpp5dftyYfESzOaqN1tJnChP0J/p2VoxuebNlWesuph6w+m2hMfnma2iXX1elHOxAmVy8
kGtIW+7BLeunY7yRNjZH0bLSo3YHz8hdUU5IfCCz9Nh79niGN/McixFl8tXjBAv/BtK0eSWHsiGH
/wOgfEx2krC0sbw7nxNvOUmaWqqttzAb9MsaYmjqhMcJJJmPNONY6ncp6HiznKNLK0bSroe2eWTv
cJAjV51NUIr6VG0dJLcW0nhtGlW/83WkwowOpjlpCwfVuJhTvGiyOl7bnlJdotLidBZq3l3qaMaF
/7cL4NnRXnqbAxS1N8N/plJbZpChUMzdm4fcjIqvYUXhqgsrFWRHirJO5so5mTCUHLxGNbcOSZH7
nnrIFRQs6ptVRN844ap/OvEWRY1gw3Wm3jpUz913nm4viyrAZnedtyjYm5+61jtIr60kMN6nE19x
tEbtnQoWcp8icbMy9No+UTb/A0qFkAIKDUlvYbo1N5sNR/uuUDvqzYmQdmWcyh4u61/TqN38/1nu
315V2sQ75LlLXwcg5WtxfNmKphMnr7Kh2GgVA/g93UwyItAnbdPpKn9QESttcr4cUgj6CN7d2svR
bV2qZHK4QLYF5VKHDli5kFnOnqs+pVjU+QKVvXfXcMI2NXm1K3Q1uuRDS/WvZdgPZINQnvJ8yJXQ
IV0gi2F9Ga3uaUj4Bitjs7QGzjh5yj9e+VU/UK3K7uRl+rquTEplBLOqblg0sicaGTILdtZOZK2j
Ofs56+V0xxUNmusx7L9RrHKoKKt8CyA32lJf3u+qyI+RsVG/WXzHdrnrQL9TOMXrSAHS1nPnaS2H
zdj2a4Sa8q0c+vMQr1TLiPdy6OmC/Aqhi+PEpfI1gMmKciOotypVVc7oP4NrzqFfq1RXfxm1/H1Y
i3yrHHqJ50NF1r975TC7L831FKg/+nn2YH61VVSHUhOsb5snoKMHnmBsDcUS/jOrTOnVsxzJJgsz
QWSh/4gHI8/Wo7PXbRL9pA0MymFU49oTm3UKY6qBQyAKzaTDRMrh6uWnZlKiJKLT2tLXpT7APfvb
7VWWUa7kitdlqaxdTLmvrFukYpZ92hcHK8nQCUQudjWDP/+mWpAw6N4XZR6s9ayF0aGr3fzJSIxv
iHhm2zIIwOl0QXGWjeuP7Wlw7+RgaqqqW92chhJoS6tGYmnsqmEHoeGrn1cUE3q1vvB0R7m0QjCE
04DgLk9hW7I044O9rPLAXAwu5JNR25E3IEzOgoG23889SpccX8SfOx2OSttyv7ZDwI0uKeGJ76nL
6Ia2hzOi8L5CE/RVK/v6yTSm5MBWSVtD8Tx8Tdgep4b31SRTx0ltqYKF1bVHc3Z/yHk8B3D7puzk
YaTikfOIzuS+G1lXSjJ1fDI1W/tCRSnanUBE9vLRUTYZj0KhU3KbEk+Tsokqyj7VtkIgPHdcmIbL
2TmXnr2SD6FuLOTa8mCp+a161ySxelc0/uc6CrS9HMlGOuPEXwzUxp1vdkPXzVNXGnOFVKXaeK/2
bMxn24+mRa8iKjhDMrf29NHdymGmWC+oOi9RY0UTQ9DWmFoc8qnp4Un2kjnMmoXsBoGbNIubS3Vb
HlpqDWQ4Uz4EvneR/VuYre3B5jiPp1g0AVmYfFUbwyensLutdKC+5SN9EhVvtplTcVjWYcPfegA9
JLuhoN2JhaiFuOGcro1g8rmOr0EdR24aWl8QYgnMtERFN/C5aTx+hg4ao/BSK6SK0XOd9V0rtHsa
4PLc1WNj12a6/qL2/rsX6rv4MA0ow7FPcBfU0gXfZifZ1rFp/oRhf9/EHUk+SBp4fPT3duMU9zKR
n+rVvFCDPDzKYaCF4bpSoSZzE+elGWf0kZL5i+275SZtR5KPnlN/Evai0qcvlMxCy8pXmOOdZQVC
6lCoY/TJdBPIjL3muZtggcyi/oc0u9kQbktjXFjZzuYZ7QBzN0zNomf+OZyUcRDyhbiv3Wt4CNwK
6XDIc3/P+Wuda7SGvEC+uK0ZeM6DQx3Ets6d4aQExYDgPVJW1qDddWiZm4j5YpPeRB2Hk2yKOn9W
xsDZJk1s+2dpgxoEDI1e1gs5A5BJRHparFrlc7LTOP8pEX9F65uapDIdNsnvYi7+gM68kF4rij8X
jdrt5lbTqWoQM6Kw5SSotCOq9H4HyiowKH1sAGZfeYxNEqgtezY0JZuQuuUQY6vUib0p4TOD7VrX
1FUQtD/LklS+klboBFL3QmVF/S72zv+VXje8O6QA/NUmGDL+cri5Q/HrbRkZLVXir8Lxf67/b8vc
bFf5+N8zcgtmFX67vJtIvJtIyEPL6Nt7tUL9MTBzY6EpTbUix1DcozCW3zuiB76AAib7TlpkM4eo
yNWD7XwI9dJ24nlod53ye4WxmjIuY363ljPl0qar9peJXJY0mVkfonhhmaSRozDezLEVeAuN++q5
dIe1JodyXlamBceZqrlRA8rGKfPru1MEIvT2zuSrU+/rcMGf++3N4bVdf2xIOl7fhqkKETBlhXKz
85CRduo8EqW6VbkPaeOZZ3AvB+lThakYHIg6jIndkRhKR1t2w7rWPG+lx+zDlzzB+YsGv1CDdq4x
/FHvbMh7TnIVrgrdA2o2Nz/Yv3YPq8vZcZOdG3XWpbWKlPtrxhGo1qhAdGA2uMSzaV1kzw1qYx+0
7dM1Tk4JhvSf3M/nXcY/g8Q3Mxx+Eru2MaKFLVaVcbelBC50csricH1JDa6MiKqs1SBOG4e+CyjB
K8udHKJ1jhCwRSmSHLoZVB9194RggHtEX8K5Nn8NpUPaei+ONuUUxjAPgv0z4iFdoG9TP6AxVz9E
MWdeZqlT8TVMNR8zDXUmH20ymLtgu0oH2DrkUMbJuW3M3sMkwXyd+9d6TRO227KhFltD9fxoFv17
43XOcWDTQAk8TEsUU/1yCMnyCiEEKDWtuCnqDdzlcE5AM1hpVbCSK3zoymVltPT4MIjwQ0MaaVYR
j0J8E0nMMkMTvo29EyXTJNkGC7X0csjU1XVMFap7ukZNXgCDhR1+++Cx5KRCzIf1nMdv6gTZhqfs
V8zaV44zVYXsr2ispFSQYebUD0IfXTskYxmdIupcYZ83DnGWbgJynLvYoaxqLivrwJmtvQvM4VEx
BqqsYUVeGHPfbniAmr4kZBGoP50+6QGcCHxD2k2d9ld7btfz1T5k+ge7jJ+Bk1zjzbRTzqgqQsky
Qp80VNWlFuq6acLjcVtO0WEW2ruDg7SAhoDephFiuwYPLjt+UeFKegOoWU++nXCDEnOrfLLvVSXa
dSIW6QP34Ab+KxSm80Nj98aiqWHtgQtuAWO38dXQOuQxgj6CztykxFVv9EUae8mlj8r0CcWluwo2
8c/ArPKNHTQKBGte+dmjkpn8UUmxHxrtHPijmpidKdGsz1BXIyBUIQI0uPXVFNghBEWc5NdnrVbI
pWXAs2WwjJEOOZRN6VDH7gco8gSh4Hy5BcqeIiidi+H7bXlplovcbEMYfemcz+lYzJvaaAJtU802
RYsKj2srhEirJdfRhm2UcFlxUp3GzuAqnnlxuiGBlC3+1yywVPHB8IzVdRG53jXITPo3TTHqXWzE
0eXW2AUo6mFa3izQI0UXeCzRSpgj65mUZLCXtluI7DWlOy99TVNWN4c2uUwjaxpsrT6j7lC82NUo
u0UNsgP2ppWRmh/fheGQiuvK7qtbJ8Mh8Kf+4KnOeyNtcigdt+GHkLhS0sWH8e9llNk3lz6yWkvp
vU3+z7Uc8cJKW4Y7NJv3UHvM22h0wkUtKLRamP2hAnDLVal4xjEPPai3JNVWAmnUOeF8ZzlZEcle
v55UVC6Zoxb8UaZZP8oQ6AcimJUQYAqC0tqNqeOwe6yVz8Og7amcg41bDUcOvwR3ubBXc/XDSGDq
iOJQv5SteWjCbjMo/SFurOJbmLkNd0lDeYlis1qNjTLc26oVbR24NY4u0hPLLp1KpO10yO/b9mvW
OPGLUSrOfUEhcQ7d24vPecxzERykSzZQPwBpVht0A4lmX/HQNOYCzd3vFVrBz4mhc/80lKUcWYgZ
PTsjPzI36VYTe+2VYyxsJUqegrDrn5Ixi1du5rfbNLP7J7Uo4jNXwFfplM0Y+F9cdosnOYKOw9k2
JrWbsUpaaMlirljMc8L3xeYm7bYkgs9T13LgNxfsYQSJTw9DNpgTMYT5ZO20+rZKYQOKImXgJvxL
iUcK42hpA7GzBb705qia8isyLw4Uy2QBlCzklGlM7iXSCpThXdVmyb0EYQlfI0bSF8TxXaOm6mJq
2XU4VltyXJioC7D65aNTmMUje2mKJfI538qhdBgFdcJx7FykqbH6+qS3zvM1XkwKFCGXGvDQk059
nC4Hs/0We0F3lCGcZLh37WwvbxM0tV2qXCRPjWYuEodNcFJGvQVVcOrvvUy5i+tA4WEJ4OcFybL+
kg0N5/9qStGKD5Xn1nCoWUCjqN76vmbwIfrNsrJCjsjEzTTVE7iNY2R/xEg20lmIiFvY/9s29ajw
jQ3FvYmyLmwXdkKeqV3oRtZTnLnHcQyrOzRKqiUqrdn3/zsiY43xzzU6rUKTxCiCXZWk7VMzKZ98
3uOpEKM678LdPIzaUlHM5skoxvYpST/pZpo8SouFxghKhtawkb5o8pyLOcKTFDTtQxrrwJor88Kz
KcrcWd9/G7hlh5YSf2odz9g0nhHti0S1Lx0XA3tw/WPNba6mXJfuOHvK2i0BQKL67kKHOSO2NLf6
ywT10nWo97b+0vW+82F488rgf5ubk/vbwXmbzXp7ko2nwnzATbeAyvGXTfbUDsYLUsE+pyC5AHhO
GbK6KsySq6uxE2jSuHN2mW3Mh7mEHVuSsncoIHFPcp57bVZ2U98B1c/16LNaGUtIP8NvACeBg0Xu
i+7ESCSWYHCSHmJXI7pYg6JfEhhkKG7iZ3LKgnJ9ddpx6+ztQH0LKWngqMd/LRouEZ49d9seAZtV
4c3GcxWazZHjj34hhzrk4PdRkyDSUyvd0jDeNL3snqSvhmAhUarwIkdaOZVL9zJHXMrv4cBxj1Oi
JEsAAMiLTPZ07qvZWCK3FH5zDGfDTsl669sSVhEdhix7UsLXUgiCiQA5MxHCJPUIo5OcydY6+jZX
1iafHOttGIZy2yfrMID6ewYxXP8TVegcTq2mvNr98K226uROjlT9tela9QVIXffA4do5TQuUvzuf
k0w9DZZyqOdDtgUKbK/B6X3KqI/fV7Wdz6DslXlXgrrWU1JDqmiscIRz6ndvzGDK4GFg2EiHbLQy
ta9xDoQfR0jDlrf5acMhCvJHXQMDhB9unBwVrdHteDKup+TidarOFTPVHmFqHpZJ2bh86HOwaJza
hI7LGJelGxRHu6sq99rN/LI4aq5FCtopYWRUvncG7Nwk3AqkhkZg4BN3qcIYkMXp2uFJ94VmeGbG
31PfX5J67H5mcX9vQkb1eZ74wZhGVd63XlLu+sEmR6hl+sWIK3UVahzYw9n9VU6a3H0JC9EPxxqy
Rajm9UveI7ReO36/qAMUwDkf7GEU5TfXTGa9axO7eyYnIbTGwLZLb12EAYc85nfpdIrAe+KDkS7Z
IHf+in63d5Yjw27cpeEOIM7E0lAX/+ta0lkps/vnWhGCJ6aheWdTTJZrxfpzkGbmSqbdeqtLUTeK
2vd83YdxPyruMutgHGrE3rrV4f6Y4YPZwRVhPada7GyqPk/Wrdhr93EN9a3CFbgXQ3U05gtZa859
GSlaqT+NyYOcKBdzrHKPgsfAPQ8/AkEV1VqZd5Rrqcb4768UvJRBxK3HCPxrE+itBXQ0TKJN1zfd
Qnq8vnp3y+E1Rs0abQ/OY3+bHJc8WQTwBy20yeAyWoNxO+o22mbAWDkLTLm+CpMvaM/VUJsiZJno
XqOzCHCtosWHGYo81dU+W2oIzLjt/M0QFNMXY4Z76pe5q2DalWbV+VfzH9FykVzk9P6IluYwjv/x
CriNR9Xtdzw5WdsENvpncwq+93Y9fYck5FGBgOjV1GOL4ipLpXKz5vGnm+eFjIBmcTP0HtWcflgC
aO/ejFgblwYn8Gd2kzCvqkpbnOW4Azc+CF4ob/jO1hrZrsL8mQflBV0Z9/Og16gdVWS1HfKp2xqe
nYPTdMqp7z19PRdD8wyx+QCvXDN+L2pDXHjMnySGtrAOL7rcm597gC3wk6hgvMSnZtXAPf7Fjoba
uTVL9Tlw4YIdLOs9PkIo6hZ/s4v4XsT7DvFyffmB/hl/e92Adf6Kl+/nz/h/WV++/1q8f2cq1iMH
KM+GZ/0IjW743sECPScp+jDugkq6CMJ/K9+RMtC/o5/+zxibzgGS254Np2XtYA+KN77rT1/ga4OK
rVbeHB3O40rYES+evsDIszR/23MK7a52ET+7Zr8je9IuMgRXjo2Z1PUizRT7WA2Gg4BHr6+kRzbS
cRvKXt0YTPnLXcTdoQvHcXezT9pgkSkL1SdkneFlyhL9c9k3Ly6nqj/h280UB76xbh52Ixo1yxEa
lk1aejXUfjToadUnOZQ92SgDx+WB2TYwoXBLUijRKuf2LJuk9NpzJBo59K3RWkLx0q5uttrsyGPL
caDM8cYwg3kh58kp0jGVsMpS01lD7++on/vZQOqtDl4K14pO/eBoV/sUQ3EypjZymiqKJDwbmJd+
gP4lSbND5XSoqKegubZejnA33O3KiUQvdXMOpcizIfjv8vlpjHi88Qoet5zpCXWQ+clFu4CS0h7x
RWGj7GZC2JUNR2RT5mfr9xS3TU/t6EGBCywD5mOvrpbB6FJRkOoX6bUjUWcFSmytGeH81EHEJZ6G
2Uy2S0M1vE9xOL1p8BL+TJN7BybDYGHb4CNmUScIrf66S9m36AWwg17tvuhUuA1blOfCCxRQ4hHT
GJDyhYlr3KlOCDJAg9hNrcqDHI2kRu5kr7pr+mq89hXusStLT/nMRoBA1PBTNZQFlJ5XVCae67wc
i23dT2yZIdRbcjg5ni3KtnK4oGD6MfpvflMsx3Iy4bstlXWgZtEh0Yb5sbFiKGchltuNquWt3TZs
Nu6IYqymBONrmwjCxzYP93rcja+TG2sLHgBzdBjwzlXCHQUBPDOLRlRKKu4YvxtEIN+HPB/FB8Wr
4KOHC+hCGVT/0jjdkr0IpyaxxmUjCdDEEUPq7CG96/NVPBr8lwxHsGsWYIlJwa/tstE/lYrQEG8S
744Dt/pogi5BG0rpqZcMww2Lt4uqpToid139QTZs7u8MVYPKMIC77GqHdsBUyvsG5PZDkVKYEukz
tNu/pphRNZA3DD/dTDMknTvVIKF9W4ZzUoRtuDNepzYQUy7TuctXmo8Qcg0Y55zMuvEGFX8VqO1b
YenBxYXMcyHNaqKjoGHanzRYLTnvdzdIsIObSkgorhRdwJXVfF8ntaesurjmGanIzc3ca9mdmwT5
tcmQOkEYGgpsGyjKpQBZuVUNdNisppvusqC3qb7RnC9QNG9KMyh+FEP7qai18dV01GGt6HFzQuFt
OBVtUa0GvWuf+yrzVxyRR7tGi+ZX8gvAaIKa4otBm15Dt/uigDWhTJCRGljsb7Lhycxb81kFO8Wf
d37NUea5D2fvUQZV4itDzYO2cCKYlvW82yrqmGwqE/4+al/GF6P3Tgr33a+2Cw+mMQLOiSJUJynJ
hJduHNqv1UQJXeGk7sMIs9hx0MABTCC1v1Yk3wzPKd9g3k93gRNE26a12s/iyEgGoNILB+6U94e6
1/UnPapeO/Ku24BcwK4WxK+tp2nPAnG0SWonOiD6SxEkZFZLxL70b6Pys9KV6R8ApVz9qBd/DD0n
2hllZOzcxlcf2gBub4jH5n/AD0GgpXyvAzcFd9Po94GDbHXTO0jOAnXIiyY+eoJBWjb+NKsnsD/Z
ZhLQipvt2nMhmXZbvlBXjyUCQ42P2DFMjM7vdfhsbIRQkVerynw8BLNDavHvrhzLRjfN8aBSRvK/
g9RWUTl2DobxYMUVqwBgDMEIQZWgAjIzIq2/BHVkPZT12N/H3tfYNJBVT7MwPwWT/yh9jtdaD2HZ
q7s6B5M6UFIQLxMrNNd9YWucYYlxAMvskktzAe0b4Z4Jx2PpbrMKlr+p1LXdXHMkTTG7wz5Y48Sn
mcF/I2DZd/dNEwH7V4eLHEF4292XtkuGOU/0tbTJRvApoFWgXRAyYSlpa339U6Yp7eEaYX3Ss+BA
hmKGS7SndqsAa4F2jMA/VrrzwOl9fJeqHiIzofuQGZXzkGdWe0BTO1rIYeCM+h1qiqTwenf+2mjD
YdRBuiheMu9axTQ3bDrUzwAQoT9V9s2oPJB56h9Gp0oOrqV7i8D/H8LOq0luHGvTf+WLuV7GkqDf
2NmL9K4ys3yVbhhSq5ree/76fYjsUUmaiZ6+YBMHAFOVhgTOeY3/p1HE85Jv9rA2H62StUlD3Wwx
oKD8LOIoWdVeWfP6CUYAoATv7JoFi21DWVfTyjm2gVpTsc27izfbFSAROz62LSjB0VDSN9/Httm2
EaqzLNQF4HnfF14df8PFz190qYGxR4+kWuzUAjOICGiG3aVPyMXihdVG9n1L4m89DsAPoY1rm6as
YWMAPNhZmdCPHYvevd/xNjrqfI9QrWZnTH18B/2bW5E1xBesFnkssgu4H2czk9IvpkfszVTSIxiy
DbZjor0yaG/4J8QwDvlR2wjZNoFdfjfUcV9kswi/Z8IYbicsDtJgXFidZj9PFva4YVuxqfYrGNIi
Xrm1X72BQMIZQs8RH9bt6q1IFuyF/LdRtfITUiLJUo5KbDjfeuJgOzJPQvJl5SQZsqii7s5m7VX8
pq0KK9RSeXECF1KkS3YiF92j6StLdTwF5rlLihDPmiE7CCyU/tCL7LupmtG7qgFfDCMHX1nNou6a
JBNAWQupi9SvztKuRyDab1tOWegLta+7izPTyCSTVjJuwWJ2yOF3D85Mx5WhPvZRZ0k6cXCdpHic
4C4eMJnuFmUVd7sBTNwGeyT1EjdhiH6FdpYtkLIAU+YDyoXNNkafmCekb0TrUu/FQilS6wE5FrEY
B8v70rXlBRcIx1/wqLVmQVte9S7MYpgjZRZuMj3nSdnrsQI4KsHTVUQ2xIzGviNNpU8rH8IV68T2
dGuWnSc2jYkgk0NZmo8hijZOrKnqQY1rfLaQGV0kwivv5CGdizcV7/xwC8bZDvUa4yQ71dRAfYQc
2bo0MfNIHFAhjeFH50RPN5aC9P0IDoyfcW5co87Vr0HelWcIhqi6/itUz2cNCpPeMNrHz/gQK8bS
qrtio4Wxj040hp272+W4I4LdGc3bpeSFsRxtT3XV/6nVE9r6Q5B/pOe6d5oPJTbbheGU46NTTS5/
qdEf2Nm6q77Jv7ECsHDRoITcqVlAJQyKnWx+dtyaFK9it87ufosPRquuInS1V3LY5yHPSWEY2VVG
DCctnNUwau1SGG62HryDKvzuQR4Ch7fWE526l02UyjUUf1HiGeruQeFb+IDMZbb1HQd3+XmWjKGm
CXtdi9yDHNc3EF/iydvcJszDchFkm3ryxpWc1VdG91BV6guWpPlJhgYHr9mujs5yEti9HLeRYFdQ
oThrPYm4UcO5Uq96krHI8nP3FO+Kn/obw9L9A2ll7UGbkHeVIwa7/kZ2S32sVafaV2bdb7wGr2A1
j/Z1Xpg6Ji/CO5cNfP/WNU+okiDhipfAyjRmkSqsCVfIwFZ78pbOm8XDJSxs4yUItejUg0FbFp7l
vOlBza1QrSJ22bn5YnrYn6ROsGxyEPOa5sT7OtW1E/i0cBtFUX/Jm6ZYozaqPpCtt5ZGXUcvZRlq
6Muk6NJb4xcFQ4g/6i7aF7Gu82xzxm3oTR68Eg5twM3ZzUbB7oZsvOUhrJ+M756ZOMtmcqdjGXf2
c5hY66CYiKO/stUmdFPNTB/eM0FWukPW1SMTgQu5Tglknj7mwMKCYigubTFV917Qf5XTC0dYq9RE
ll1QvY7D9I5ks753XaDmbTF0Z922s3WA2+6TWWomFNYs/FpbuEfLLU/V78Out/5E5ODZtOL8Pczz
cqnWmnjIhtHfyCv2bD1uV7TRbT0raY/51GDlT+UwmED7tfCrGXR3IhZsorhiBqriu0bFa/xj9p7R
ReC8W6HO59Fb+klPA+Mx6IFh9In93utAWRTUB/YGKtKPqp+wi0SgYCrUDEOv7Iai8zOjPXLnaJcS
RQeqtV2O2TfPKUMMqDxnWWmV2Pkuzb5LEEvqe1yTydeAoW6MbahgES57h5gdWgAkeyl79RJSuw21
EG8/86i4wlmhWex/S4I1D3/tW9lqDaZdqXoywzq5jIqRzVS14WlGmBW52Fe1NT6z1y8OvoiCtQSW
/RoP57gEov0aL1gv/Ke4HK8MRUVFMjV3ahL5m9TVAizo9eg56HRl28boH9heFD/3QikOlsD8Uvbm
WqKw7xh5Is29ritwUx+Su0mbizhN/U3CPQylSw59j0zBJ/pDxqh3Uo7/gf5QBiM5yJgEiMiO2qQu
UAMOtXWEjl0c2u6cSaeMrETivXS4s9fCwvKkeG9wvH6pZgF9koAonM1Dkw8z3rQ5qEaZKTDG1jjL
MzGfIeh/GZQpOcjQZzzPrGbb/5glOyiI/zXVa8yfZolg+l5NtbETmhZd2jS2Vzl0n5VZoLIuY/Lg
Q23YicLF1QoSz6WuupYFLtw/eF7Gspvijr/wxxTcwbZu2TrH2zh5Lc+DNNnMxJWfgorqWSt7Au/Q
mnWorDojr3YVQreLxK0DDDfnV4h5BXlteZ3b7PkVjKKzV6mnkXfSW/femjSYdtpQfXf1jyKPhm9m
kelL3ob0QmnZPAQYhG0EdruXQItNPNJqe62kLjtLrcteLLWDnVOKdjfMzcyskF6OneogexFz6IAy
Bf1pVMPsxWzTL27UW2c43dmLEbGV51d1aAK+NmrCq9aTWryD4UPeKDCic6S46SPMoYuMm06eg9CA
NDzhqPRu98VqdK3sBdt341j04V/TvRSJsRAV9bNuJf9xug+o5d2a8tt0RNiNo2+7YmmnOmgMPfSW
sUu2J9ZH9gJOG73W7ZuLqNFzU9XK1U8opKdO9NrqgXMgxdPgaVPErwO71o1q16Cl+EwWrmLVWzF6
OMzpVXAeGtzZB/Shd/WIRZLij92qCQrzZQqtP4sEd4oyuYeazBJ7JmHA11hEVn52dGM4Sadd6cc7
h/i+Y8dh/sui90eoKvEs7NPIA8JatfsqKR8i1KnVLZyA5qcm3jHtHquoh7JV83MQVzAMPTdd6YaB
AuJ8SNP2S4Jcyn7sSowDxyZKLxqK48vIttuNbMpx6tyRjoIiYqVntwtUQ7Vy9QQUXqePT4NHFiHS
6zccCEsq5KO5Ao00JxQQ3EaTO7kbeKi9mE2yiM24eTN0Sz14g6Ms5SzfF+0yNbGJlr3q24i83xuJ
lvCUJjipwfFuWL1H6WqsveJQh6q1Iq0ZbLqEJzgaA50Fj5EdmG3cTnOEumsAuSfwQ2RJOqr/cVCn
e32WyVmx9nYWTV/xfEejbEn2MXp2mhhkFl6pH2kNUs+zvkfAEEgb29OjnmFDOwyGfzRM+GxIRYRr
xYZzb1Y5fkUT6Waq6egjmt967sKUBn2kLbFN2A5eYe/hblvnOnTLlTsm4q0S5kW+kBEGuxguJNZw
PEgLdQJqkHvRRZ5ZdfldUQKbQuAv8bJqXAzscRdPSX3uBoUNZ6ea3amz6v4kz9os+uvM7k3lqIZA
xRnwGf5tKO7o/a237WZdFasgMRlTNovbIN25WFndymY9H9BdKaI32VnMcJE8XIyJkzzJ4petGF9Z
KmV3sgv/gGwl8LfYyk6WIMntWmXoKod0oJwcxMK/YmJnrjBqAtoUwmaXMW8+I+++VlRBuRiXwlu8
9ES966jeLuSIzwlJiLSUaw8lKM1/XSRM+ac4ISI/88vIuJwVd46xcmPsyGXHT1fnBY1LGKnFPVuJ
9rnOnLtw7ECCzC1HS58VNXTPsmXX+XcvnTU5xrR7tnF0x2uymE7m3CzAMy9Kw+mBTjBTRbRmKXy3
O7T11D3HXTAuU3zy9nIuGW+sJSNj2sm5g8oNe+wDY3v7N2gojHgdrglyrkORa9PqarKRvX3smUAf
Z3+9EgvOKrWwUOz64sWzot2kCvuLZSjWKgH8AHkoKJ7gD15vcVQ5VjH7+ZM6ZM2DY4ivMi6vE441
6pxuM12tDO5110zOl6E1NO62TXUJwtg9W8K0SENoaAg26bCqB2wlSyfor7Aw+6sy0/MrHpOT6gI5
+xE3hRmsKFyarNAYITt8U8OsIkOBZQ75haq4CLuOlwyzkqOMpUYcLbhjmqty30SAvzVW8evSFeM+
prD51OfTfVP1+AQ15AJHu+6eLBsyIg4Bp35u3UIBaiYVmrOyFcFXw8s86Y+yOXpRtvaTYNx4MRhE
p22tTSaZO2rgtYtiPsU8fmNUXTAvYYi1M7tHA9dbrJooAIQz43C1Kd6m7nTIClt5b7ilmikrcrbW
O0RG+XaBiHxvUneHiVr+zEOiPqIQOzvsEkcj6I8R1xtVezT7LA9W4zUoS+0Yssw+6vBknJYMueCm
vTD7oXrIlMzdBWM0bIcoGZ9SMfxB6t/6I7K4j6CX8JoXRrJxQF4cSKaHVyRwkZOxYusPJ3uw1KH9
1ggsfm3PSs6uBiigrkG9KnZqHNFGqBce6x5uczTlwYt74zgnZoD7z8GfTl0Z1dsy3VAfRvNx7m9M
LV6681aT5f0SQwLvRP7acFa9rYarUFHsVZs29hkH75Y9T8SvJSjKXafrNvgaOnyzBjDamQMkRW7W
OxmkouXcus0ggGziWt1iQKlr1Wronai6NT3gnWtuZ2MpLLzGJuVuPHxg7lJh0xBND77LhhORlbNs
yQlUD9XVMG9VVaVoUxa27bJM6uoqh3g8w/ZTrlkLHTXgB3M++ALxDT+L3b1s6p2fnAN1B+P5CuWe
tH71YqK+4C8gzj+o/JPfAz+OsUsK80cV7spaTbEYKFBl2dveFOzZLfnnxA3xQyL38hj4pbLgh998
6crkrysKaiD/umKNbtbWnTJ1jVWo2BlajKZFVXlvCDF/VJZeXQOYBNg9ui8yPOoq6ZV0crfOPKqw
9a0pQu2J3faE6bsw+ayJd+jjrgaw3Aecqeq3LF3J/4fJqR8snS0vdDo7L+BiJ8PPTdwtlQVFKGuZ
jhNGS71RnSIFwulmnE+72QpIHmqttPEOYUyBAEqzkMHPMTrKvVuzSNVlmJF2lM7Amhh3WUOhKuI3
uTDBaD6PdiKoA03wgP3cX/dV47w01vwNyl8xFnPPfh/+eWsB2tzVrPZWgdHmr2OZNtxavWzve0q4
cjyv2ygluGvh4tSVdjypvL7b8pXN3zJET9o5cWtAgVnFRYz9J0K096ZvxwuszaavLUhSnmBpci/i
OKF86sNW/CHVKM+k4OJNlfHWw0abVa63+RzXRX26DK1UX2Z48/Vt1l/H+ZCUDnl0v/hoUzRAZEvG
dT+ERVqOrEXRX74Nc5OqvBTmmxz1GW5GFjimyNPdZ0dZkMCKbACM8mry9Wq108C76ln8tej9tcGt
4ZzUAz5X7Rg+ZGB5lsIChTpWABj6IC+/aFrzgull+JHpVENFy13X1bZZqxVsAQ3/IJwaUynF/NDH
QH9zyzEgg5MOT6KPh1VWlMa1QwJmI+qovmsFjBLRGzOhs+9Wn3j5LhjapVO4UPQomFFh6YP6TnbX
8EFxhuk/ajaI25J0MFI8eYxNXH4/tRY+OhowrkwpyL3HAvM3jCb5tMPm0ILHe4OZJ4dH5Fn2cVcH
y6ru8x13KWQX68hYBfMNVx6aJiqCWzs2q6xa6DVM8n/8z//+f//3j+H/+B/5lVSKn2f/k7XpNQ+z
pv7nPyznH/9T3ML77//8h2FrrDapD7u66grb1AyV/j++PoSADv/5D+1/OayMew9H22+JxupmyLg/
yYPpIK0olHrv59Vwp5i60a+0XBvutDw6127W7D/HyrhaiGe+qOTuHY/PxSxViGeD/YQnSrKjgJys
ZLPVTHGsMN/hLacXZIJ30b3oJFt97dlP0N7BG916dVaWSF5eZEcuBqhVZY6umYNQl9El67bRizff
CZ29MyXNSjbRGsyWlZNGp8Eoird2BaI6fYt1ikHJpCVLOUiNu27lkgrdG1n4nDnZeWqG6qoZXrFz
/bxbaHoOfVwGs9KBrhZ4J9kipVpdK00Z11ntxiunTKtrbndf//5zke/775+Lg8yn4xiacGxb/Pq5
jAVqKKRmm28Nyjlg6vL7Yqy6+17Jn6UpvJ6BKcom09pIi/moU1/kKHYTCZtpdgS+ln0UM2dGHsxO
a/H0iT+A5lX3fOTEo7g9/BhlzpmSHyHVtwxUedV2WfjR8JKgWzF5lAtkC2wwZJTwJWiS9iGbHMi8
jPEVrz5HpkFW5Pr3b4Zl/9uX1NYcIVzd0YTm6Or8Jf7pSyoAPU4dW8VvU1U3G81o043B2nBPGjN5
jvr84hiR+jVzUgosrRmSzw6iS+AmykJ2FI7xjLau9wjdODp0qTuu46HEZq9qHjEfxbJySoKHromS
/a0ZzKUDWT9QSchuWyXCeCZIWjiYP3pkjWFEzz3usSr7rDjIM6Ho9t3nXDnr86I/DWa+fF054jPu
DcBZkQ7k+w6U41hko3+0YZrnt3agY2PJu7WVvdY85HMcAnnBbYYrZ3x2J1GaWUtM5/3/chcRYr5N
/Pp1dXVb001hz5tnR7d+/YRqVavRM4fc3SlhuelT1cU9CP0fx4VQSZqBfSnWaOfIq7pT0biQ9Lu8
ebNrER71pMvuQzPK7rUE98+kd429jN0OHcwPPygwJJ3HyRjitim5i67dymY7Wtl9XwiHJGrSbEb5
4p5XUNTNy24NJcRDBgOacmzoWbMYKgVdZj3mtARRT4rUqZexrRUnNyngwfx02iA4vIsm7+qpNWj3
KOMd7xNzx2/TOk1DGW+HXg8veZSINbDR/j7iF7HCiDF+8jtSVOzSvRel6KGYDZPyngTBN0UFfK4I
54Te9PQEF+uhMrRmNwGMIs3ZxldBrvMqz+DKfOcCKDP+COUNIodRk74Y7jQ4twlF6cPMTMGFfs5v
OmiFHmm4UOHXmM+Cb5OVl/FX0ioQk21Elny1tJeG2ePzK0xov/NZbE9ItcvTegrdW1A2AZobh+ZP
M6b26y/BasdzOjBZu00AhFke/HhnOKOyp7gZo2Ct1PpScwIsACDRn5DA906J0nRH8s0Q4GnJuOVX
rKF/OgXUvEaNfTp8jsldFm0r2baE9S0y/Hrr5c0+VIvgOVDbYmWSez/lk+GcXerDS31OdrfpbCiZ
mG88YvIN1UNjjyE39VGvpV5ZWeMNpi+R+YPnY9HnQOWcgfxj55JnrYEbyU7At9Glr+D7m95ULI0q
HRejGmF/NQ/WG5cyaxZ+AePdnCa3V8+gJf86ZBkGNOx17S371Eks6i5Vz5EGLA/Z9o0cZ2kf6tgE
F7uJnbsxw5p98Kzgi9vD+ohHk+1GV5tXe0DHzc318EvV5RCPPCcBH2Moj5SZzkbnec/kZLqFGx2o
EY1nxatUf93hHUlZExiZWxYXXYE3gCQt1tnpVB5lLAPLidalVlzIVDz3BdoRFTtQf80Wj8QO2M7d
iEixvy5MFm1KBi5CzpNT5JkbRBBpEv6az2tNDoLwCT+WdRIkvLER2LK1MXnByma5vNYawZMb1fgz
LIf8aHqVdaltYV3GCDTd3z85DP33+5KuC1UzXE3VDQ0Gt/HrfWmovLTxe9v8OnjeWp99FLT5QOat
ZdvPmYm4nQc27V/B0hmCVUV5/KeYHN2CDjvGuWKgNjLPlm15FgzIyqtTSvFp0pEWbNoN2e+ELaQV
n6uA2548dEMW4Zchz5FVUFWEeBgl237lwiryu6OcI+O3IUCIntGz8lHUqTV1kZsZfDYdo+u/f5/k
cuKX+7du2brrmJbjasJw5DLxpyesWUa4GytW8VUxomxpkxXa5mWBtyhApvfORMEOXbuX3HHaI/lk
9AvmuBOhlKgW5nRJJsW7+qbxvS+sEZ9a9i8sJ+qDKQb1NSqLhYwHnh7uyIYWG9nUMixCQXA8kbXT
T0YwVLfLllrBgrxR0/NkBukmEVqP8UISboTjO9x7Y/u1R94onkGxv8VTf2kUbf7FH2Nn3WMMtE/Q
XXwN1fwGMI7QKr3FcTNvXxPyyRLo+9v4jLgEDLuhEqHjcAwrJ3+c65KrIguNjWwqY5NfYKXuYvJd
BcLLAoZ30OX7qM2LRwyyqbA09cc4Ktr67z8t59/WQzxrbQphJp+XKShj/Pqtrspad6hiBl+7oMUJ
WstfJ6v27qO0tM99XvWLxmz796ENwA/4rgVb2dGe0cjZYIndv5vdkGydVoRb00ibdR2AdNHBlxy1
+eBQWTvKpjyTscAU1Gps+xCJOLuy3kHSReVnU+KFfEUsELvYgZtLX6rFydPG/lRglvHcjOYlqKLp
gihR/uwK84N6R3MnW8GcpGyKoD7KZtqG/bJy7X5fzTNLn62aP+n2VvaG4MbXelrVG98V6SGYIWdg
INtTN/OJrFk7vl02dV+fQO0BtZQR2fc5quwFMuIOu4WsRmmqjfrv3PStub6XCov6GLnNB55jxS6O
apIpiUoKI1YZqsfdPLRu/J3tQc6s3dG+s5Fymxamkdt3eWWcq9wc9+XcIXtlXGss+7988PKD/fln
KshRmppq66rBZk37fSHcI0Xd9a6vfxmFX61yqwBRayr97RDzhUeNxH3Jq8jasKWI7qzSse7TCeFd
G4FF2aIOnlzMzgAOyhZ4NpXq1rlnhIusBlcz9kiZyQNaUdnZsbn3+42hsBjFc9xBdYpUy3DuWBLv
//5L/W+3amHqKl9nXYUJq+u69tsSMjbM0tG1SPtia95rDan5ruEu89Nh6FHng++osZCb7EWKuPQd
qJF+ZWSeey1TkW9itvcYKaFBama5dyid0DqoQGh2XTJNd143VJsCa+Yr9LN+0etjcyxCjVy8UdQ7
QNeghJJp7XiptzfA7x3kWaFG3e0s+3H2n3o/Y5/jKKzF/+WR9m8/fmG6lnA0w9FNd968//ZIYwE3
sWcfqy9Rmn5k2YX0vHc3RJF1Dmcsj8TnmCKNVygemavPmDyLW0ecNAy2bhNKNGoW8jSaZhCxXo4b
eQE5WHagZDNnP7zjSNF6/Avq3aEwUAZjgNaK09/d4N/yVB3qWappTNY9OVBwBxBGBYAeuGGivthS
x2SO2WGr3d2GgPq6NfV5iI/mygKt2REZ2Dq7VnX6JBzTOEizIZyIs6uvms3OREQXAhZNeZBj8zS+
jU3B+zsLswzana8Mmz4SNXRfp9UW7VDegZR3vgRqgj29AxiPDInNJtZ8Mxrf/WL1drOEuYC6iNY7
1ypBjFXMHYgNkQ7Og+wCssa/FJOH6ObckY2s8RpvxAzcDPK7dlDn9BAd0VS8GgAi//5nYsvfwS/3
AIs1jQuw1bYdQIj675kBJCsTDS3bL9YAcrysQ5JfuAusI6W3X0rD61dmXVu7YG4qPRhuVW+yO9nL
oxv3XrLCY2GaTxlLTBkeLbBTPNy+oQZqv7Qa+A8nN9Sl7HQFNiwePxUOc6+T3wd9/4Q7UXk2S9O+
M/1QLFuUlb8Bc4dRpY9vU12A+sM1ZZ+FfvFUKdWrHNApWb2w2rG5R+4xPgb+lKwTb1C+NuFCDshF
5q4KNxiPXpG5+MR7PPrnS+On98Q+wHpiFaPvBl3BjUwSL53UIu3n93y+yBxtVS2q78f5AP3nr1iV
GdW9PCCV8nNMDv6cq0RdfRv3GRMRSkmsKX651u/XL21QQWwnBdXzR9tWzwGckPdEx14oLodsn9eK
/dZH6MbX9nvXwKFLOrVCrcmz3u0SO3AoiyzgO3AlGIwgckYceiXUhDqzrl02oHmdQA113XLfFRT+
EApJ+JnoPnbR0P0j6HPV2B9ZePTBi5s3j44A+yLy+sWFIHA3GY3zCJxNX/cu4m4hbsSPo1912Nzh
exQhXbFk4QLCfGgvcuww4eCVVIoHa5WxvkYxrMqnZCF7b4e8WRpuNN0nbBxP5qDpW/FDKEXqnfwm
f/IpsoKR9rTFivn6GZITfpv/W/O3y7Uw+lalKayFnCtlVj6vl2I5dlALLI1yu1l3fa5fzUJrKHDw
svp8Nswx2asWrrid/f24HM3wjatSY/NmjLsl4e7y1M+9Z721jFsHuWnt5EqEvOx15tHyrBh8wCmM
i6kRTTokiIm1GChqNbqXh9xrEDPwwnQ5o2luscY0pr2dzXDheVw7H9Smhd8Si8vn1MhulbOY2mUf
jWKNutGz4bjjva1O9VLru3orm/IwZFq76Dsn3XdNMd3LmJYCD1YgPcmWjBeju8+dYrz7DLVmhH5+
G10z3WyuZvbhaZSK6wRHI1Kt4xu2Xh/UG/2rq2jGw6AF52a0hzeztHTQNKg34ZDy86g+5k4DtfI8
pgW4fBiDy2jU03KZ+GcPabMHV1WGx9qPyDZQMtz63TQ8inLUTzP/0HG7rCQ/iQcUOBeQgoztcsWB
jMLDSYsfBc8IdPnHe7bLxaM6pO3a0nqxls3RjcP7bCyXsnUbMZba0vCFsoWxTIrRJ5eAsJddbXTP
0I+h6Fj99dkOm0h7ZxpWX+9lhzwkPbDPjWvqs5ZVXy3kaNnT2OpdkBTlg+Yinl02Zn8X24529loA
SYBIy28JAmQpso6veZpm2ww9xZ2p5sUz1l/3csCXUPj2IbBrJUSNDl6H2xh3g+MM5J7G4QIFNj1D
BljcRmisZI5KbJw+R8hhfpHhomY1IJMN1WGxXDlkEQKsyQdzmN+zpDpqPiLyQUozsRpvn2W9vkat
oURZk4SOPXjpNx0BnTK2hu8YFQEsxlLzoZt85HHSxtp5kTpy73Xs25CE35xr2X9YFJUlu+KaZem4
53mcoljx2sL0wqRvQACwzv86uHPzM1akBh/jTLTcgHBzFwG13Des+pZSOSCtbHT3VICYUZnbl0Dl
sSwVA6YxebDTUpyKnnd5KnoUn1Ft/DI5M2VJU4ZzqpLSMzATEQabVJDfy6LRyi/whkAfBW4Ol6Zt
36HmWklWfpkA+W+9eiq2spmIQzF4wMOGsdxNo1Fv5GQkIZc5PLfXXlGQd/LicS3jQR3umkgzn4tJ
7Q5Jb5greRmtss9qQrrQy3qkA1p0JxPTMmALesO7gY3xorSlQdE03mPk/kXGNR/sNvhuaWwwvMXD
MZiHi0ZRdy6GfWs5qlDNi1FblHxBQN/pVqGg2NkP76PZIAFQLmL81pZ97JjPltrai6Gpp7fGr2Pc
nsLxqxn58NYr8V2Psh1lEh8QpvJnDjcyIqFzKdmxBwvK3Js+T6uP2E/vlaHT7yc/zGBMm8M1Aza/
hDDhbeJYzNq+SuvtRtHkrPWGoF57UbKo0E+8uKaSeQtdgyFY8ZZu4sxHJT96F4HqssMqK+XO6zXl
brDRAYtFeZShz7g8U3uv549iwflbhxHoynrixbbVYOHQNcUXJwmR7TEU73nM9AREs6tc3bzw79nh
OAsdCgeVWGKW32dnUwT3lChPkar3R33QjIva+OYFv5B4lmVby5A8pABtsGkZ2gOlSDLYLUsGV9WC
5z4GcAv0JQZF0obPKHXYl7gruV/RaXnx8OjrH3kZhs+FKqqVM6Z4HrlDczfMh0JEyDtk1U71suZO
dWwO85nslMNKQy+WJiS+tYz9Nq5MBmwvrSdIO9qpEup07N20xECnjp6mgTK4D/jiI8Q3ozG8j84M
woWH9BT1Vn9a+yDGbpMg8JWbKNEWJlDpoy0QjtVgpHUIVurdTjGa662JqrxxGmvUYRb22oBv99xk
GBhUBT+TyEyr5xKi4BpjsGDr+Fb5nOnIWXJXt3GLoSlKAyNRJ0f0cm6Gtm3vArSkl7LptF15YIEZ
3ZooKrpHeIngj+bB6WSpd6LwvyfiyYsn9StQ8D8iIJrvQ116C78y7aekEvUqd6zgHvZfvon6Qb0b
lHIgyT+qh2TkQ0qsAokV/HyWliraKwzbeKfy397SxuYMKc9c+dWoscnuvmta0P/JT0OpkuTPiJXd
IsYa4aUMx2BdFUCE/3Qyka5iK+EXoEaWe+pLscNmkR9AYVgvWZnph8Ibx+vcKpuCd8oPsmdQwMlC
0fQJEVM1fbZ9A0i0r1QH2etqGZqL6NoDiadXdEOPyp07bWSTqnG07UnoracxS5/RozIWaavEJzev
g4sQ2p/cDLvXMEjzXQHPZm0hTPnq565G2q9QUWWh1+2Ckwia/KHJuIOYPsI2c9gujeoIm1neULvX
Br3bdTHU6lb28mVB5T6pEvBZXLLvVxUwpRcDGb2L3Rs/vS6kwHQt5+jtsBHYM1pqVz/gOJYDTS6x
7Iqt8OwjtbhyqrR+RS79FWYS38+oX1Lxdr85kwdQa55kwj3ZDoGJVfg8KXBAaunYGr9OQXKbZDn9
0qkK55vfpwhU2FH94M+vlIrg51cCBFe/ZpX/aim+8pGW3U+vBKt3NynWgnupCUp0LsbLEr08VGmz
+S+bvDnXkcti/a0qTxlNGOr/5+y8duTWsmz7K43zzrr0BujqB5LhXToplXohZFLc9N5+/R2kVKVW
qqBzcQEhQBeMVBhy77XmHNOkcIYA6fc6T5cHpZBk/BRWLDTAn11yUutcfZ+p8cscxs0N8J/6XmgJ
Ctamfhorhj7DFPjrQXixiTVGav39KaKdjrGOqmhdXQSTOyh0Gh8cp7BHafBhk2j79YwgIlFZlAlN
umXvFMW3hAiaO4VZ+ZHqT3QtiiDfi5ScBUZrgD+MOTqHTlq4ImZKWUQj7tJsJBkrNZ/WI8LxGeZb
/7juF8SO8NrtdV2LFG5F2SSnx8kR7+3GMQGmaMzGZXMX1Jq0CAntM95S7EHLaiPl8T5J4hi9EatO
Wo3gNR1rv67qrYkztGzVk7CnRy7E71XbzB+spM8fEqYcKDHpZPQlvwUvjPnxRnl2WveiGOkuf/4E
Fe1t52HphDqObFCrMXEJGW/KWbHF1aRq7IEZ3jjtKBDOGt3bmQtjkAHHagnTji+dIesns875UvF/
xWgX0Gg2J+MuyD+rsh0/lHWRPFSEWB/sxGhpI8YYyx1YojJg4l0jR9JmKsr+g9xzY+4yrb2FjQ1t
pZwPqaT2H+Z+mPezgYxTAIf7UGmQN2ZKYFdTJyEHffj3p2MPaQ92w09nWM5WdjhkHdusLgPxJO8n
5Nnr05tyLo4lXXQCuDisWuQUuZ7V5wz16bP94zUdp0lOtpPr3npUaAD0U7g6ntZzwESiqTn5kh2P
3kgl8E6FMHdXEr4Qcnm7/tzkGGhitBFo27ptfQiI4tnq0HW/PxWcs3LWK/NZJkT3HJKvuC+0DN7b
svRz239a+vNxVuz8OJ/z76U3Z0kix9ghnabXKt83vRTsYhFFHhO0eZmlzfdKJtKt0fWF/3NbqHSz
33eKtlmftu7odbXy9Mzqdz+3WYYNMG1Sq60xzF/RgYPHbBSDX14oHwyNMtZsDJCqm8h+gP9eeGYu
uhe1N57QjwlEONKGDRiYZLu6alXffPzz9/u3hr+mMUegrWbiQqdsu+7/Xw2j3GSSE6mteAFUEyVH
09o3Wv6Ewat9Ne1uZ0yN8lEObcMTqqXdKpj6h1rM5g6zf3EuoN+7BcJBF4UVX/LlQQLr75sJStB1
VW3a65//ZO1t10SzHMPSKG6amq3buvGmcGYqchgJulIf52n0Y2dukIjwoKclmc+W1e6ZJifuIAc/
tsmjRcQ3eXaumun9i5U3J6x9yM0VLFa0ETBPZdnwEqLXdzMjky8DzLBHacpuZiYPL2XNB6QSKbPP
hI9tugxz9TK1NaXNUSdfu0i5yZuOrRCbyJ51aX1YD0SpMJBbFRV/I9XQ7DcXJv7jtmUCUTYtna4o
fcZfm0e46FFi5Ev8gMkF00ir4kx/JlyCvFm0lodMDYtzUOI5p4B9eLN9XV2P+Hnsui01ClitqU7W
33KSN8f9XP353MLBuIOrKYYJqw8PGnDzkzCcF4wD1EAafSKgwQqNra037F0OwQnqjTjn79ZNqLXG
A1fSGTYtO9eTDDIxTo0d6XtwdOODXFYDMI07Iy44pdTz3QzrDmrL8oT1JFJQCRf5RHhaT4LDbLom
RMetO42mSzZBOehro+SUUiNkyImMIVke1qW20QsXzHK3ebMjz2C1u+uBJj8VT1UAydZdaYHTS2ZP
aFH/ZKXmdOUNeeiyHrrX8lCNLzimksfv+01KowySm/O6DxGLmuftuUjJvDGrFpZrKBQyGzT5nCrV
j6V12/qQLHvfHLxuW/c2rW4djBA6zTCH5Ul2OooPU3pvKGVJXfxfD+vO2QZ4vy30qTyt6z93yzFI
Y5oGI01ah7xdaZa22nLnVZYHGf1KrHTZ1V7uw8hoksvc5rfh+20YkfyWsNYOncKyd0nzAcGZ00lE
VbGepK8y+d7otuu+9agom+sD1NWJgcpyL/9Pr6r00yEK9B+vGmej7NmjgWQjm2cIugQ0piD3XhoU
P7jSSueGcdO+rauDOkkv6kAVXwPAcO5HNb9lefuJfGHtClVev65LZqAzAyQlw6xKnWnijAhn3REz
zydGoqk26+rPh/UZNVzXn5tkmg9upyRgUtpBuiAEAsam5vZWyKZ0Wbf9fBBmKLywjNIj1ePkBMOL
BMBlaX1opGAq3HWRrlW6hY16izuRnuMwh4Bll/nG5mPw67isNxmYDagS8KApco0Y37pvYVXAzxj6
/LFpqVsPkypvvq82XXfvEBukanpQeEZeU3qpyp48Og4WztBd83g+U/xJLyE9PLCnhu0Gra49j6Nq
bjqjmXfrakE4oKvPU3KrRBO+rxmxKE6qP6fz1GNY/uVZZn+XYZJhuNnG1AXU5jO/5uOEuO85MIt6
VwxMf4pClBAto4f1AEhvk2uJwLwbI6c/GWUBQnh0ys+oQZcT2KVk+znCqRNgIfWum/TZXXcgFbun
UtK+64OwhC4DUDbJUa9HtnpcDzAqmNQSRZfeJk+19JIs0PunwWHSGsBoY+ZcbxcTzqfRB5yIyCrB
wMaQWdsHkaq/1xukWcvu2E5Qc5vMV7KhNje2MMbjIi7G9wV6ThLSqVqJc6Ps5xbwrNWYEZbJQTRl
hi/XaU9jEf4wbKhj/5V+QnlPBtp0rauK9hQSzJdGnzdK1Eo3eAvTw+RQVyrRkO6TXB0fVCiL951+
XvetW2rFKlEnCdNbV6ld3Ou6bh7JVBSHJtK0bSIrxYcpb7bre2GOXe+Jdm6uWVrRwpsM4/vbC4jZ
z/Mif1E0ftSk8siHUYzVo0Hg0/rMXElAoJUGnoQGoZKkh87GGSfxEa/G9w9CDYDsDTaMTo2sjpuc
Vrln1oARpB7kZa7DNm0qfHKYWyvn+8K0LpAk9H3h37sm+f/nmN9fgvPkTVcvw4KfLyGFqvE3t2X1
97syyVSajMhVtzTTeXtXNoywdTKzG9/p+mzfkrS7Ed9RvSgd+Zg9jJbdupqD7TBrlYJZTWfQGzpK
kNPgB0Uo9Qlvj1V6OUA8TIJSjCT+X0uSbjmMMqZ4ty5931uZf9OaBFPy67R1GVnRljQtAnKREGlv
5zzMHZqqREP9pNcD4E2ou3KtKXtLB8a5Lv3c5vyHbetxTnEjNdSdpIyuFMyY9BBRnD72c0XlMXWC
Y6+WhymfY22njIG1nTruPN/XSafZwjOGiTKmL33Xpr7W1NaxcgCKGs1jbEkpozIzP0Qiyrg8sxpP
/VfSF5U7rEwapr/o63oUFYBso9kkma2rdfBkIWl5LpFVbvvGrs1rOuYVrLmofFY7xh+NaMl/XFaj
svBDLaifwmzW7/n9MeZbBDqTRfJS4ZC4KZjp2UmQ7gQkp9tAl/dsBeN2XZuSzrmtS3Vny1DGyNNL
LPDT7rpRMrMXCFrB4efB6/OpUm3l5anfj12fm3bcjdeN/UjqeBRquGQ1JdiFkVwxVhnKZ0rAFkqA
Mj2u/5PYcR7oXOoUb6P+Xd/mVHj5H5nkFXh4ykeIW7llvJRZ9EnEc/YlmuMXvS50hv1jwBfURgFK
OOTTckDEfeJdZFRc6gYHydwyXPq+uI6h1Cnhk1WmrvF0jT/i58CqVroy8H4OpSCUkrmAO243d3q2
taO5OjAet59oE99rWqR9Ko0ggZgYaldNE+U1rBpuQsuOTszXkh/WO0fOw4MV1f22GrjgNPGXdT+t
Z7GZUyLp9VZeshmCYaMx/L+mKeOKQXHKT6oTP+Py6sH6qcaRRq7kr9t5172YeOAPC0t1N3RWs7NK
R/oggNesB6TkR23UQauP8NXjpzyiQLOcUA712rOn2b7gHtZuTdnTkll2dAENX0hW0r0aNMFpzrLK
NzPDuYsHHC5wSd83ddGALyvDdwZzgzJUpufessrzVOvwk6Z8esbmEW3bSMtR5LM3KgGrSkQ/Xde9
NZ4nS8+foSyN15rYBKYkHJVE87ybQgkYUhfNz23cJZ5M/M1pfZLlhJsOdNuT1AzSnZWTJLu+ML6X
g+WI3l+fROhi6reBbR5AmjWXOobNMk8zwo5mmTVFsfbu5yo5UT9WqzKoT5SW/vfqujeqKTmsz22X
dKWoCinpZvQeHZ3GvyGCYxT2xo9Fbn39kk9dBUcFG7e0+W3f+gwpMDZaYspoQg5JHgTGh2psapAd
AOcQqlKyT2jQ9Kp5SIsFTReUMrlSVnwqp8B4TGb74fv21DGpuqEkttsxuGc0/bpubxiSeFkDEADT
UnqXtWXrikVqIk3EtWTC1m/mXA1XdLLkQcRgdfsOYQ1w3o2Vt9bx+yJ5NdZxXQ9oxuyI3YSRw00W
GI5+yScwlk1FVM/3bVVlXiJ5lo7/S1yzbAuV+wlJe8DFguErKrc+jj7XQ/hgxUH02g/VjqTiQrhl
9jkjIDx2y+7GzNgQbpHEEC3C+bWZgptZ28Nn0ne+znWhvKizPkIFA3A3UvZ2ocSD2Q0sC6RgygwC
A5vDfUgO4Gn2NkWuZXE9aF1qtJasKNvOvHWbVGOZcSXBObL1HHQQoh38zm/r7p/Psweix4SYi00f
ZKPrgDnHa5qEG8ms9CtzXBk3q6IccifuLui2wMQZonmUBGNle677j5DibkGIWtGV/DDv++/upmgx
Na3OptXFFIaZchIzyp/F/9RORFOYWla4fT1aCNB4oNiHTaQks84JYwYimFlVTn8HQa0/hqL5oCz5
bOuDsziJuzC7EBAvndZN66GmAAoZwDn1fx5rCZIHFUPs07g2fFWdwpuatTPpVeZEMl2qX9pY7jeq
U+RP5GKpeG+18LM2IoFpGEO7fVL6CVifL8WYLAQ+RX/nRMAP1zPVofLjTMUS0KqZkrozpdq4UNoq
jEhc7GUlZRh6yYY5Bew2VNG2saQlF4E9VqrH+BDJ5/RQQlI1ids9C9l5XJZipcrOYVm3+4IEwu9L
4t/b3uwtwmbYyFj5UQfIR4faKO6bZVGYsnyUDB7W1fXB0Ozc3Hw/CLKhoRK0waF2YipeoZTRXQ96
M7W19BnJj3q09a7xVROrM7wMyGCC6gB2tezOTjVyWJcd8NBKf3A6+1iFwnlfp52XmvpIRgoWiXzo
p+26iu7rQJKc8US2T0y7GANYCn27I8+Vt5rRdxE1wUdC2yMvKxZAmaTV2zyN8jNYXrTMYHd31Rz2
94ozT54QuNfllOaDtlSYwqXW1A6RfrDz+vnnpnXJrgbdj5Y0Q5nAHyXJ7DOJ5DaTfnxzkOYMT11W
123rw1wycnHxHBIRaQPngxh0X1MA8xT6YYB0S1AK6/q8rI9NiIppXecu/q/1MKufdTmH+ZXLH2T0
w1kt59+YIALtzA3mSwgNRKKbD2iFza2wy+hkWll46eyl4SS19buuyKFfQPZ97T6naVJ8y1U0pHWt
2u8kLnsIB9L2Eg61eiysLNmlVVc9MOsE8ZFV6eeewM31WUpf3sKJqxXCvcDj0rr7c+VPNX61J9El
1B1LlSkLO4ahyXydfq15UaMUvS2XwRejWPAHsxaeMmp9eGC+qU3YfM6SefPB6MBcxwSse0l0mVSi
8ZQGW7FkKNGtU8cDSUhE/lWBxoisuEZx3Rw6x9esMtplZSEeRP6QJu2t0EL9KEuGdqRaQKBLUaZe
1HcoYHRMGcyadL+QJ6hfYypz6eB0OGhhfG67Z0WXdL+d4LdRt2t32E8oJ2s1lppWEGuhHM1FfGPJ
uKcASn9QFeBaufYhfkU5q93NxTvC6ByUPhCMVfqbJEfZ+VlWAmWX1d07yZkJKgppYOK1N/Z0UzMP
Y6V0suJHih5QvdWhuRkTSVxBjx0pgiJ9kmSLljuEVDcnp3WboUz1h4B8KlukXmAoxRarm7wdglTb
zsaXTlfzQ0+pZWNRH/cMQKZbKuCjZ9UlY2+jOwRzlO7x4qKVmdENJUbhgujF0EmGmhTxJzcFPZ7E
gOGcVe4oR/PjADQ6lkhvnAT3fOy9MEXUxNqgY5I2CO/K7aTZqpuIgdZ90la+DJCN5AdYMtKgfkoK
kH29mVebPAxyV5KqzM9CtXyIUQMiKVAvQKzVS4sXLFGijkQG4UG4GY8Ijp0TCYaAzxuMZPQMxWOC
adJLR5WSI7luiBCr+gCHz4eHSTM/bg8zHHtgDaVrjlQM4rn7ksmVdkY+8zkU2s4SjJnMqohzN+in
6kg1PGzD7Jxp+vsxNrVj2MqWnxjgexm1hF6sOC3ZkWZDj+WJWV12xsyfnSsu0pMA+trhyKjjoHwU
evlkGG12NCJa1YF+onx9A4tlfuDaexA24e7kjtsivxSaGT/XUrpTrGEg1CpqvIJ25L2OmK6vdTcV
FuqHUhAAR4IeTtnY7fu+vXTmcUYGsVlonltCfS9das8XUSBQkSy64ljYzmVAyqyMc21rjbpxLKv4
fZEFwyWYKMomMDNspQ723aTe28xHXS7J9gFsKVBodXxU4rq7rg+qBTlxrHIi+ESN6KqStZM2NUjl
NOtc0o29DShR/MkU4PstYmgR23pDMLutfAkr23iPTdO1hThVVLGPUiaNh8npXzL84xddHdFGa3yM
GgJXT9UIFmZGj7gR/aTf1wASgtlWdyMjWT9TLS+StC/yUG3USOX2Mo3jRc6zuxbvIun06GsxyYPH
mLTWT/KOIPRMbChYOLs0tAofiLJvjuEnU9X6v7msKb/WDLiqYQXQDMVADI5F4TfTJZU1p0jwo33N
wGsdIQCaJ/QjPqnmMRFBKXQmokMCN8el6lI8DMjhTgnYVm38gobt/fki6yi/TP7Xv4aUcICtjqPQ
+nzrJB+RnKs9X++vDmNiKBxdTZx08drbYrHQTK0/607imjHcEHu0v2lS8qVr2/HcDc58KHR7V8kW
I2iKWHtGKuMxkATypzaytoqooJzPsA27XnxAkSRfm1lck8ZSkBr00SXr1HTXkQthbNbJOMGJz1IR
Ba5axk9RVz1yTXU2YTlk5Gulxq6WtecoJXYw1mGI6WYCw2wpd8ed0/F2gcTpKlPeKGF/yLJG9YQh
994UKjXJURamlmW1Ns100wzWKcSIRApB5mYj2YRgI785bSR2RtS+qPkM6K8sHgpbd45qqByHSHqE
VBW/T/gOuYrtfM4K0HXa1MknVCL6Pg+5nBVSGu+MQK1PcbipF5Vt130zJv3GtxNPVp1upgGaaR0k
3VmV2xaFp0OEgFye2qprL2lGOLAZFp0HPTdxE9mOqFood6D8JboJEbmZzTR/+/Pnr/x2j+WbuHwf
UafrqmXZb+6xBdxOqzLC/GtuyeNdXzslYU+BPnh0GR4boTJIL6nxqsu3s6wKcW/Y8d/4Y5RfC1Dr
d9CwDIzi1NEIRXqrjYfNl1tO7eRfEeKpz8WEwpA0JauXsKi1lkQZAhs/VLVNGfDO6r1RfiNJxtoJ
xngkByVnRU6SY4LupIv6CR89d7s/v03qbz+TpVmKqIPfikYP8m3jVJGsZsQnO39VivQLMWjtGblD
Co4tC5F1glZZu7lqUl9QRuyYsoQHMSnjhhoweuGhsLeRoX6G5N9dRtJlYalM0inFhB9PuewPQ6+e
54EczT//2cqb2h5vLahuGSelrSrO0jx8o2dQEuZfCIGsr1HN70NOjE9ON6g+SX1QNYKwOuSWiaZk
bt8bYkO1+wBtXPtY2OOBex0uWIL7uGuXw1XqS5dypXNsrCl1YxuYP/R/T+FrxdjRVp6iSpE3kyj2
AJVkv23Ck2IDawjI/DObzCdwxDyM4dz4lBrt3WBTHBvaFDBJRsAmaUYLFzt9DqQx31oD+GJBc/dU
obfcVEEAuiSM+rNlTjRA6Lvi8SXDsyvixq3i6XOu0wwUWAi9RJq6zRSO1rYwbMHErej9Ju4r7IOT
sw07bSsKo77XhjbDlJ9am5Ggq22g6zG3cIfhnREOlMPmFoOYVvm1HrZeUDLSc+JPOOlEU32WdN24
VCkDMkki71axSdqs8L+7VhxNFI+CJ7xlzmHQo28dAyVsPutgc5wOMGvLfdm0yG8pU+y4xSpHoLMR
lN0vskYOLkQNre4JoipacTCX5pTO/JS4yIhIRqEfmiEcNwPML88xjfzRAWO+d/ru1YA9mDEKUJW9
goPsrmwY2t1Q7DAhkhGaHoPp7KhlshfVoLhTr0cz5YXcM6rUm8gKv9MsiRzWCvjjIDsidyn1S/dR
/iHX6fgT3aBkJwIqGUzlih8O36BzZ49NoZt7vW9mr6VmKxvKHUT4JRcI+10xt83f3KneOGi+f5V1
eBIW9WoHTt0bB1UnBw6/Syv4ataRYPjR525iSc42QbKzVeSoo0vb91fTNPqrHioEYsbhqUjxzHNt
2Y56/9gvCX1Y/Z4yPpQ//9LUX7Vf619HAR2Hj6LSvLf0N+ZORVbTOqvK+HUkTJEUDGJ6B7m453tS
EPM+DXvVInispHXilZRbt6nSuNqAOHkl75czIKt4IodDS7eaYjZbNApU+qI2uy/k3NnIs1C38zI9
yZMh4uNPtY2eGcTmFeK55ZLzN/+d3653Fs0Fw0FwoJiq9RtgRlOHeU7GIXkdou6GbFh5VBzk7jUK
Yy/gTulPXZ3etdDQ0En0nqJOONIUW/Fagwu2pJHq3TRK8XG0OxS0iaUhgoz7R2t4cgr78xRO5VNI
z//vxCLO29EMb7ym0onRNNvRuZD8OmM0lajJGiILXqUQ8M0MUnEorHdtGjNUAF+6NUd1dIUUFAc8
O7SHkMU+Qhu+s1LnmCumcVgnU72sXaRmRK+XH9SBtKyiY76jkE/hhqgrrXZoLppSHmIKhzvFDhdg
CcYaiGnOsR5m2dWCZkc00JcJpdiLltgIV9r6EmdBvaM2nDxlfU3ZjItp243Pf/7k3ijY1i+irTN5
s2VDRevqvNHLzFkHOWFM4lc7U5uNk5ghd/AA23dj32tRmZzMUTE3eKVeJ4mgqG48SlNjnLKx3uBe
AkA8iIs2yvXZyEQJ31r5YBFcf6fZ0oHEwl5q9feYfUmDxKzho16M3KpJe4+iCuyTOKyucx587OSO
a3TApAqf67sAX8+p7mCR//n/yvfnt88b/Q+DFtXmS2oq5ptrQj1kRmOHef6aGobso6QdrriBHYK2
+9A6RAwzb1mU+Ohk8oszh496K74F1ax6iawa21R3wsv6UDiUdiH3AHswUFZit4q7LrnnyhscSrt5
IYJ5PEuUe+0220RSfSVQeQRUQXkUd+NV52+70wEORXy39o4ekmmfSvrdSLvvmuQvkXXgPp2SZkmO
A1SD3NFco7Sxu8rau8rsNgE9ei3RlROh5Gj5216GtEtKWIduJsceX1rcGql77YMwFl5HaIjbhPnS
/GCKNT8YWe5OuikRapKBSsGgcwP7kJ/bhXoUZk5FhD1AcLQ0/GFGJ72XprTyaVHc0C8WV3V8ats5
2jPlDKnTm5i6s7wkZbhPPYTgqjdr7xgSIvFshtfO7E5OVZPlw80HGLhLUzG5pQyj3RlB6yYm8cTN
Fg6/adREFVf5lTG7c7LNIjrRxCrcNtGNvSKC8TjZ07cx6lS6DrlyDJZE10DNX0VXgbqgjukSGjCe
S1I6gopcyha238iVfWsw6sIiR8FDBu6zlEJ1Y6nA9b3lEj1zGvsaqFicvjf1mkzLJYFXtam5oRnC
G6OcGjE1F73/RoO+vaUMhlwwIgdYb8NOD+rkPUL/Y1BTIy6mz3YqhWeu4NV2DKF610jr3HiCHUFt
XD4ZywMOaZeE1vIcBuVnGEWvNT7wvVIYV8DO+oPedePegqY6wKW9qRGSytHIvuRdfdFNqPStHd4N
5GzdAUv1GiV7IDmi+GaF3NrNK7V96zlXZtOdaD2cclm9joaiPk6K2E12mdwNzDFhnk3tnssS9e1B
DEQICZy06PX2ZkTpHzwpY4syczYxI5MTivfpEnaUqmbbae5C8s/+ZkRv/TarsEzF0AxuhpajoDd8
cx3uSabkW6d3rybxMV4iJkZxGb4s2+m4hjICutl2xRey2apkuZduHAI8MZXQFwQz7sxo/pKNkbFL
E4DzsQF4/CNVD8sFk+UcknipUDFz4nZ+JiESMwgoPC5x4QVvhpuY+UD6S2C6qoZNOhwm21fCCXx/
NkxnufmYpPleQ/T5ACKgIEAw7y4wSIxtXCjfVmoOrpEd2SXawRjpAYEvS16ypk99rGPcRTrBNITX
GrLI2OKJUXeYB/CGhlFxGoBqJUveZ97U3WMXq4o3908ZnS+4a2O8kXMQSmLOX0cbpZE59u0uDGgo
JctXOKijax/30yUyjbt2Luvvc5j/8ws1rlkpcl8KsGKIwdo3q//zVGT8++/lOf8+5tdn/M8l+kJH
svjW/vGo3Wtx/ZS9Nm8P+uXMvPqPv87/1H76ZWWTt1E73Xev9fTw2nRp+y/63XLk/+vO/3pdz/I0
la///OvT1yzK/ahp6+hL+9ePXYsuH4Gewk3w33y95RV+7F7+C//86xI1TdHV0X940uunpv3nX5Lt
/IMaNBoP1TSg1P71X3ACl+2O8Q/LYtBnohT/67/yom4FdD75H6YCoA9ULmMRWVtenPMvuzTzH2Qh
MUjlAHBbjq3/9a//9w/q3/cP7D9TAEGG/Po7M2SH0TyDMy5ujDn5vb35nUG8iauO7shRxSlg6+F9
qeRLLotaHFOhtscpoW5iJMFuXVsfTKFsalmO9/KUlIde+WqgfaD8yINdTIzm10W5tktPbucraQ5+
oIvZjdrU3Md28bGVA0E/La/JqTN8oWWvJoFwWMjqi1w1btQ7AzQvZ/RqmXAyiMr8SEM/HFW/Nzvl
FmQVRULKvGeSS9y8xgOeO128mRRU9HY3PxIxBhV3nk9dx4QY9qxzCCTZABWcMaYr/KqhP95w/fFr
Z4m9pzB4S5INDIBjVTvzszwe82oaMLenRDzz5Dz4zCzcJE8GGKDjNgxOtyapby6d3cyns6HRp5ly
H4wdyvVuHI7qEtCBwKzfjBLdKLgA2p4cwFohvqUiiZzGz1aVsDUiWAesDcg8JYQWJde4U4g7GEPx
ifCXAmAVWJ6xlF819clplGnLbJ8WskS4XmMCxQWuIbloNLEP6FW4gfSGYwcWtJwRDRIY9cZWJzq7
J5Jsk10cxt+45z4klaoeiLnzo14nyFWz7lIBq7qcDuSWjL5skgORoC3XK9gwatfv7HnT2LPAjR5t
oo1sFdD9p+JEBA89I9imlyEwGxTfYbCJK+vOkizFzVsmyE7CEFgyEz9SSqrJCX+xNfN+JEHyNOcx
jXA8yvT0YyQyD8hFiaxSt2M1vI5OFByygHu9YrYMEmtCpwDObNIihVMMK8CuZByXje5XbSfQiQiw
WU4xbmYrAJ5HZXybtfjlCWofD0JKj/N4P9k5DdcybZn16U9OVtfHoJUOCJIuWV1K5K9YJwvMJDAm
7bWfMxAEBLmg++DjlQzpLur5Mw2FgZKyG2X+d7i/+r1Vw+R3OtraIRXzfaBje4Mn3XhzmE+HoZii
TVIr96CzLI+sFvFkS3QwqDF7akWAZZXKhHe26PZklTczScIDVUYYPsbkL9wUL7VHl4lFjjTTp0/T
+4zdcwopabEjkVEc0aN/jdL7SaSEdyXydJsHvfOEhKQBb5c/IF+RF9xrocmh3yPHl7intJpWP5hh
TMw2HgTR8juz64F33DCmh9JsPYwgXxnWZB8FgXGVcer07KhPNk7HHge6AtPMsp/CGdUfykE/iJBd
07yftw0p8+UUbQsdsIoGULeSuumwgHZUDa8h+ivCoxNtl1lQOOl9glsfKd73wncwsy7OB6q+3amP
8BpHaXktMn48VS3cdmok4jM85j3dHN5pI2GFQDBNvZupHVNBanOdX7gq5F2bxfvSUkcSa6atKBE9
wZ/OvYGWVMlYou/0meo/FOVUJBeVJp86lsVG96JIG1DMvGsbCTZDWSMbt/dqJoWPTBidS2zHV1m2
X6zepozSVT4lvXORMUbP+CJnGdrTUjU+y5D/o7nAL4wExjtHZR+D2m3oX3ExPoTRu2jAMNolNeLp
rLkPlM5vzZlsaoEIaWYSKDPu9tKOPk2QJXw3jLupn+db3zQfpF48x3pCS0Uvps3cVMWhDoAdcI7S
KD7TLmKOaabbObU3akibNczNzpUc+VMIS4vRU5BF4MdQHG2aNvsmUuDwTvkVu3JwVbHWQQcQaA1I
x3MRPyB3mWbhq/ABXNyEplfVwMXp2fQd/ntdl2K/LclWTa3h0krR3qCYtNVT5TTP5o2ci3IHqKjc
JF3zWc/QhpKc+RpV+oeOVL0D6DyBV768KZMWeWKcK1+ocrmjolG4FNP8nEsbmYrmQcSdtJ2m6dOk
TzjRy3kf9FazRzPeb2TUDFqoIYoONe5E45nyqEoMKbk5dpId1brfN2mk3tXqptYCGMRysStbQgsb
UoHUMpyuBGG083uaVlTpGpnG6mx/HabeK8D9IwnuzmKo7iorxMZapF+rPvoC4C4+BRC43IIp0lZM
zwvDb1OTR+ob9shC+3/ZO7PlNrW1XV8Rq2gHcLhp1CD3dhzbJ1ScOPR9z9XvBzzXdOauteqv/3yf
ECRZEhEwxjfe720wqTXWHy2IqaO0VsYHCftYSzK6F5UOJ7kZ0ymTp9/LXFW+kunXE5jSIekx30hn
snzKFRnP3DZnppZ7WX9sqsr4ZU7PIslfejPLHic0SI5tMGvqU4SsW54+oJGO98QKP4SGsDwLmAj9
gH0hdlhyEYS8Je3VZGUEkBPBhXM50g/OcQHPAwhREZHb13Di8zCyPfw+ZQfLLhaH4/izML6TfBU9
4rlzqrqOUQXLAdSLON8tijvb8rPW3Q8avQk8pgsnsYfan5HdOfa7gvpFwTPBjaxpPC6J9ijj1XOD
RwkDc5OdeowHDxhUOfocddx+jeKzlIA4hWhP25S4to36Xx6JI8zDSvNjMX8T8fqSYDrhiiSh6WIg
yEwH4GZV8yu5f+3hGrmriITTU++74DYHQKSDqQEKE1XfOQaYjquQyuEsVIKurSQvGo5ZF0NIvwyr
z/zMkDu/TUmP0y1zdA10qTfJIkFCjcLkerKxMJxo+xU9NiLKVJyjktNqNljhlIIQ0BRfAlETD5t1
Y4CFR+ojhgdnrA1xLCg28gb1E7SW8Mhce4tXUWDBpXFyuYoDEMCzNGiTN0d2fVWbbeMkRndq2qh0
Wcjj7VXJz4M8vmjkS5RLV2I9j5fPTLMXBpf2Myb1RbTGjdRhpGep2bGsEeqpgvG8LgEQBulBYPA9
cRm5RneRWwiTetJJP+3U1fRJerLl9DbCV/56RYUl40nQr31gwyf3Y3KIuWnWl6zm5tXV0T7hU784
ddm9MOsYh3JpQ28GAHFwVJucFnqa06+ZM2gK5uyyFd1WWFl29eCE8PsCqZ0NR66UoOxzKKz4Ax1G
UZ/buXsLVyjw7UL0aWsoH0lPnRGu5SmVGnpjZnRotIpows5CDwfV1jeKSlDZlbgO4AR5p8jY1UhG
/m3GGvWwmhnyZlXGRGcqV383oDVJebnKUgn/CGoFN35BcP3CUS4uWmrGatKEnzujXXwTSkWEa/0w
UkSyygNDkYkfLYw04PbKnUSe0FFV65lwodCFfyK8rigYwSxcDQtgLStLmAVr8hmHJKMindTsvqrV
wMhKCD8C4JkAS1zaIupQIY5l7w+b1q8b4U6zJLlJ7USlnR+i+sZisbXwphAd/VSDimUwnrg+Vb+a
5NRZBPGDelUEiOkst5gG5czkzZVBb7pRo963yCCjNDtppEhgNkQKSjFghNxK6keUaZ1fKOJNR9bt
zS08PwDicxPhxEd+gpNO+rLFfB6YczDqlyLYlMCWfsLvuVR0waNt6MxJQ5Xk7lar9TeQkhASSXtZ
7SL1isx4K8lb9PfIi17GYUgdmB73h82IM8mYcjeCQzGD2NBeB4pT1AXnnpuDpOGhdNMcN4tWLw+F
maxX05br2+WQnGsdOYopWlwdpuqh0dBkqll+wOK7eS6iLphFbWAMgTyEciS9yDJ2WD0FuwFV0F0a
r2nuJZmcp7w044ORYfSVsEzpRJNeRGneKawx3BAera9xyouUkbuok5CLsHpGniSu1zC51Yr1ey3h
A1Ipkn5RCGhTvcaCy4KZ7eSbAsMSALljFw5Uw+TsXK1q9j7jLeyCadEWn+lN57Z6QQMkrihEbuHW
dr6CJsAT9uJqA2EadLKvUZKtt11zhdFh42cdQVukXDjCHA+sObrvKxnIDrEAl8VOKArk6rGatdBX
Yq13+qm89EolrqZsnf0ua4+6yYcbmQMo+jCrwysxQWc1Nonnq2Ko45t5b0VuYaXCQ5kYRmfFpgeS
aocRY/pVS2KO9LqV1uwGkhEV6opxUbRymXWdv0Zvcb0sQQucHbKCYeHw0mLHfexUplW1H6HqdD+T
ttDvc5pCbWFDWlirs9bPBYqSUuA+XJ8iGmVmeIyj8SdieQv3+WRww61zT2j5I2q8X2SRAajRbSfV
42GM2v45NkQBfvqrk2b5MDTtfLWuKdI99aIuASxWvE+GVxvi5i1LGXm1k2uzmdxqBFWmdi3hr42W
26wvI2ftB7IAp5mz8nfk4/53zTlfMIZQBnwK1tuanjIYKlJdlRDnQz6viUfC5gChGKL82ZQnJFmt
Gp1bkZxqayAibwVOQhf7UxVbgqek6thtMDKi0P0WAWCdjNoDwSLjsGxtT0XbEZFXbcbDFQkuyGea
lXnAtOBLKMtRt7oHSU4r155t/UdBsE2VVn4CVeqXmiauGLfWVd00VLglbFiSciLWwH40ZTfzgkg6
Sm7bXs2fepEwQIOvk6eJyYQ2g9ZKaoiCXDP8tpSplfldXJW7m0ydGmo3vahjZrqGvHS3tZgeh4TW
Dcv96ChjloKniXaifdIjAO9v52l91eriDkMBHDtR/h4QQ1LPdmgqgcworFDShjqpdszJhMAn9FW6
5R6zpckt5fy5MFv9IFjcz7BgDq2x9H5pjud5rMUh0Y35OBTR5Auhfu+1JPNj0hLPUq5Ojq387KzN
7cAsfqdZc8CLNLkG2b1VWWxTZWaSA7DWncdwfLIzBfKM3q/EMjHHz5rpRdQFV6U6UYzBVkRREFJa
VtF1XXcftZCEX8U9NsbmYzLwY6ealPuZpcg0s0EAbIImIAATzDi1zy3x377NOEDvUGh0GEfl2mqd
luQXd2zsCmhccufchLyMeDbpku8tnUl3xYuXwZRElh6ufjeawSKZk7ea0DJTurSJKXVOxLFx2sYP
fAC/dTgRnxF9a210kfH0pJhjCSP7uJdKRB+NDCY1uOlxULMHfdEvqg4YPdHp8sEgeleEZC0qc1ld
cEMKTDgpULlkFueV0rhStjDz0degX/wN+sHHqvJxhbawPNa4+ef8ncr3h6oaKYhDfxVNXNtlxd0m
E/jo6C0ySTvi46m/xWLS4qF4a8yB28HkvwA1r4IWIn+HuzjGdURxT5cTN59byXpKpgxXo9AiJlMZ
7kqccYNGltSAccosnP3xOlR0NLdX9k0Nv3gocfDE/NNZpHvaDKlnS7ES7JvGaJSg2jb7QwZvhWjZ
CTeDYnN22jYxLk1MR4TqCSHSI+QEg6rNvsOxJzzv39Zth7Bvaq3pCD12vw5C7mGcGzl9sxkHd15j
s+/9p4cddmFVKXVncztAuTDkoDN/0K1VzvuD/Wn6jbOfje2H3CqlRwnC0nuB9rUf8b6njQlGzKp0
GOZQI9h7e1VKVpfLPjrn209TRMNfvw8kKp1eKyFJ+pBagei3JritmWkwxHc9gkbH7FXdWyS5Pw0t
mDsDT1Btm33PBp/73Gs5Tftf9BQAqq+2YeKJiWY/1WwfgJn0gdbRxRrlavKkAfqpu6bTEGjb+2Zs
K7ue06SHNv5vY+RVBG8F64Qb4b4BMbdzfpt/PwmPjFqzUSrcA4Y7CaP5AAUm1oXbnr1tvp4rqdZP
pZ66EDGnoEe1/7nJpbE9ZFbyRLI0cJupPESNqALQvyoYY1gNNZJST53bOvjaKLlcBxTZNWqyHlt1
OeqcqRLJWbFRJ/VSVp8WpucgR60UmNToXNC1jVm81HCGytKl8Bo+H0oIKj2bxpSjbwhhWogpyLgT
z4p4HaJoCmSFMB+kaFezVk3BuG32560Kny1w0JHunLUabtWXWwW8DOPGqB+DJrcHrues97O1eFVS
/FXbIchmI+9OdZIOgWRaqTtN0+p2Ud0HX5uc1kSQiWU+VHN5vz/P96eBbUN4WyeZLBGtC1Zp6AKy
kWNQvAn66aLUx6gykYpmtZvWMSGKqGiDr025fWmn91rOaM8rd3jQd4HSRH2QbB9I5DqpOEsuU0Nv
j1soNwTOm60bttUT7BpqVR0DVmlOPLiUbm9uWcsyy6QSzhSuT3N1iPtne6op1+2MMV3R38a56Z00
m8BFVvFTbUBnTTowE25M4Uh6VGtCTgwJIVgzBG6GhBJ/qhriRI3w1TKr+yhuSSwcjcOQKo+NZpPN
VMJ5LQ4SQq5j1aR3pPLNLKWb/jrucUktBGmN0qNuq40/F7HtCsN6XozoSktJQBuo1h07nuxDsdB3
2Jy3uY+LEZQuVfMberv0i7DpOE3lmHkli4ZTqocqWplAUovUr7T8ObJoieo9KGpeHHo4iqwvoNnq
bf5Y1ZbmRUX/m5JuOA8GVamUPSeZjiVoyni55XIuhqcbXIJig8vpDGCDRvYUxBj4GBUfa+H7CEpZ
0ayXSrdopuyQtliv5BNUXrKt5kH71WuTk2N+xTgCiTNVpVdd5rqoFmFyV+GEQcKqh7JIc4Qtfkj5
c1eYq2e0gohSLJV7FSeEQWTSoZpM3P9SI7DSVsGErhXXZtnSihuf7XK8HttqCZqK5hYegijqu4aW
7RC7nUR7u8Bcb6BYLibpe6WVT9JQrUer31aZ5XhUEHgRCuRgP1f61eto08DWTPOQBwWCi8TIhwDs
HmxDUs+morwOGrOqCWfFr8pZPUfT8xb09gSS5Qh1OmY2ZpoEI23Lzvx+jgzyR8v0AP0wdRsbQp6p
DC+jYVHuwQ3nd/pBwyZ/F+PwisuxDC05fu9huDv1SqbgMnEypGhA7D2V7/zg39U89QltOdi9uil3
Kswt1V9jMT4mtM7hDztRFN6tIYlP8wDuie/YsbcBQIAliJSYk2MLtTdDCMkIPjAHpxV2MKG4Jfs1
lGfhGWMoH7XKzI62PqGhj9r4mM/RBxI47N4pyOktbOjaeE+zHZ2QmrlrM7Cyk2vTgZt4tehpg4DW
/sYKYQuUZ4kJ01Qk3RtYwds0k1UV0dd0JxBGWiFMJXFS3S002kA5sFDXLLohS/xtxLjK6cwWoAp8
1cVl/FIod+3DqvIfz7CPpgR/XTWrP4h6UViQElkr4K/O1XStaVnqG+o4uNAhY7gOwtBv0gXyQWQY
r3qRFKdyeECLg3hJm59lpdAP0di/hRJEbGRFOWt7LrOO0GrGMwqfSjrEcfkacWJYh5PuFcX6gawB
YBtWjJ2Vwplu4Mgua+4qzdaEKsKndeFIQ8OqDoq5mRYY8TU3l7O1MnJz6H3onLk7FuZZQ8xzyBNa
zWYxpA+4GhUJwiszyjZoKwaL0QK5sX5EVoUlLNmjLM+N21qtK8dIw9EdgPoW7McuTfq26Ij9wtqo
HWVxWpxrXCjdyr0Syi8izd4AtlEQRFXhTDXEEtxLGFv9suqPFHE+GijhSzNLu1iQg7ORKwbm3qPR
J42zqO1TTGOFpckvSeLfMNYWZ5wlw2H28jpZEwe4Cj8NvVgdc5R/t/iyTuuM510yrQds9+DP68WT
mKaYrtoIUgAR2TcxQD8UIVYbywj+bDMMU0+HDsGCmD4jhiLY2snJg6xjgSlir96h3Wv8ruLKC+vG
OFdVF0G7FD/KrvpWzlsSTw+nvtGKQ2Q1p8YgrrzMEEYkS3kaVgZ2NY9SRB2Wr0VMp8nECD7E48Hq
lyto/TcMWKqDFJUFrjbw3UCTLC5J7H02xsTAWqB5VlfioSUNYTCJVuCzyfqMfLFCy6qCrK3GuVVh
TiwaEK2KerpdTrmSXOmJ/ZzVSev2RJcelRimjBQVR9iV12MWbW4GhYOtkG/Gy3sk4X+RhjPOgqN4
ovD8LuNJCYw1H02b+b+KW3/s8VPPkVYlSbv5e30f8BN3DUit3DPTcxzWoMlmIKNV9fKatDtzMR8n
XcHiTz7qG2MupR/Dgs+AZxVVP6p8/N7QOXCUGGoa4WTJph1sW+UBU90SdERyiiZsUbFFW1bvcNsV
+QdgoI4lcbxgnQzlBVfzEByXTODknG7P7S/sm0RqyqDIrTJIo/wZXDM9oNCcoEuzgXpeUwAFhYUs
0DGWMjolQr+ZFozI7fYBPv10jPCMaCZ8TNrhKCoqg30TypQr+94S9qHsxgphhV2oePXsbxyPhKiC
Sz1I42UJ9eiIy5FrKet5SJBVJWCStOn00KP9SUAvLb9Ir9bA1Lv5hBb7usiZeGy7JkGeadxON4Yh
Nr1zUKP8zWR5ocJPkPzYGMWCF6leXlG/Mkl2VCgUsdBPHDXtKsTBPN+suXrExINFvXXfAN/760B7
MskeprAXB1kr7ABuIYX16KJgTIJaHUAKC1IHbFpZZ9OiEMIjJmJSNSa/lKrSUWW59jHDK/AhsvLL
ilvLRY8mEBGWV9GS4AA9id52mqgyNtYu957apT4UsSYQ22bf2zdTmrOk2ndJFKoCAs1jjGLKBGBo
zjSF/rDyUQ96DW+KezvXKeAWpE+wRrtfkZy2QY++NjCqrg32hyz1EDThIoLNOPjHdsrMMPnrbJnj
Ctspba+a2Ww8S7Ulor+wbCbVbgGwTwhiZfHnIjtA7D+XYOcRDC9+jjSa7uUikchLFcUpRb1RLJSB
XxsNNUSAzgYod9/dX1lEcwihz6ISi4tL3EcrjZLkpozr12y7Jhd5blYkfO21VEKo/uO5XnTXo7Km
3Kis/MTaR4eZ9Itpu7qV7a37Hv3o/jyUz9OmxmLk1IJijLgT8NfYqA26ndSfG2VbIqyrTv5mHPbk
kZPd3WyrCBtaY7Dv7RsjnSF3Y47hEVGSXNRROqY4pbgoCDVHA88LpO5Yhl0UJPCLHaHNpqvWjQXa
vJX1ek/6iGq2XGNbqb9viE+wD1hC3xTbsq5PrI8KFqXHtI7NgZ8MWkwZTglXJlw71VaGm1FnsmyZ
gQ02TgcNuyR35q6vAgypTFcRCzSnsmTN8/cGGUB+UiKWsCUhRmRezZh2JtJvfeTCkdK4+dzYf+9p
jW0QvsU1avSxdYCPd5NpYf9JIBEDjkiZqE/eEq+m7E7QXk690N1xWyMW22oR82zWMxE47n4iIuSt
AeZAsDmw8cASlvY1yEc/0cSnJK+rmRl1805sNOXS0wICoCxm6bgaRhFESJdz7vdTDLUSpWddjUcs
f05DlzB21eFDaNvlYf+eqSgi7i1jG/K6LtQJOpjueyzUHYLoqdXDCuBXhxUnRv1kkRU/7QshyTD9
MateupE7DD5sFciJQd1qm6ubWloZbBN80Gyv7g/1su2Pmt2f+22RN/IXXog7mzOtOgOltq0F7bhJ
mDkGViDdSmcopvFkjYDC2vAu1OUhXVN4btsqFH/AOsizqGJU2h7PEfKKpE34LcZquGDAlpxrYIWd
ggNjLM4/d8nQZKnbae2J7oG3H3rcvCwix616O9KKCL7V1dT+2iQX6DBmKj7N0n4950SwNSgf+BL0
q9o5Fqf905ch4VLad/eNnCWf302rqgn2jdrNHOjX4xFuHn4+6700ZG9xpB3FFFvHbly4zNTt6uIK
UXBIW6VTOG+Dy/Zcq4uGJEwd+sP2P9bNAfHx/jukUvey6oqF3dOM4poX46sSMk5gEgsc9B36xinT
Pu/N/RARXg6OWBr6dNuyvC2sd9yzvuUbPNI1S3QUG5SyPcKR6Nc4F6NvrmEVhLQPXT0mXFMxR26V
7bD2+2V/uG/W7YVpiAdvtMHc9yOfFwmvGE29sjvjJoK9azac3dQ0trNCPG2NyVKyScyn4TySzR4I
jVueTCQXBP2FGUxyUlHkMALbeyk/5E39qA2WdrIz5JKlwvIhQuXHmsabwVqc3m6vx0S+o4IAjGTk
UnNkFe2Yq3RbEV1qAvi6UWLuQSlQK35VtR5/1uCaTmUXD+i+X9JevIrcumlqxfZYUepHu8YcyTSM
qzzFLgT/C6ZzuQ9w2bp0Zv1qDBr9DrydJEPvnMKElbPEcAy64i2y1dUdRhXHnRoDmTik4wqyOGoW
avlE/zYsF6w7rquc5aQKZzpRh5t0yt+qLmec1a+HCU6ymVU/geO7B4yDiY+b6VnHy0MeyqeeesyK
EAhSFZ7NRuo9WN6hR8QsJM7hzkpDzTHvFRx2sFzeAmxEcjvnVMZJ3eOJtpAspbIwpkilUOmnc91W
P7kjVyeUKMrUJESyJnczawgV45YO+gPdgvKyNIYgQajEiqgZ3iv5zjBD/WccknrM+oRZvqJGHYvI
syb5OdKlWxvgAkpzlp3F1P/G8cVRmni8nxts9bsK9cl+MwI6D6cUaetctvJxEhZJh4widqumq7vv
ZnOknpvlDA2BcQ1voVuF9LUDWhs7mAtT/oxl+otN+Q+u4N88zv/P9ST6WJaR2/53quf/yX+8/yh+
/Mn0/HzLv4me+r9opup0by0VP9qd1vkX19Oy/qWbiHtMMm2Fwhau5V+MT82A1mkaJlMrNY8wbQSO
/2Z8yv9S1c1S2ABvNmQN/e3/gvGp/FPvYOh8DN6dHAZaRKil2zH8GambKrWqd5ouERjWU0pYM63/
1b5ICWHUdXSgaV6yOovIXqWX7dCcoB8xhtknk/gfROI/46f/42Eg1DQhvhLrq/6/SXar0rWwmkbp
RDZ47Sy5auEHNLybnfzLLnsvalIGra6W/IHkUbeX4RrFKt2lP07dX9f4Pw4Dju0fftv7r2EreDjr
ELhMoRub0voPN1symNPOHulM0F6uvTDXUdgq4EQS0ZCjeZ6m6gXfvjuR2C/50kpODD+rVgrkBkR8
HjsNtdiUYDDwPxyWrv9TDLYdmKnZMFBRXlpoMuXtNP5xYHPW0aQwkcyb41I6hTxUVNrNrbKldhSm
YTvzrM9eFcdS0K5Ae+YyMwukKimVDdalCPdF5RtCF8dwiIKxruwrZc7bK9M8ZnNINCgSZdrtxd1U
qRj3/73JYZ14Md73Xo20wi8n1hyDHc+3K+b2QSIt38OmqC9z2OJVkUjVdbTFYIlK/pAai9YtUfUP
iIFB0ObpuAiQVmmdpHOklL/tEAGFrnWy24Qp8H93ov9zHSp55wtZi2H2Zf21XHTMuxSSK40//tvl
tZyuj1bVhgdp+RmipUREXR3m3jejIBynnuUgiV7ZQoRmdlYsv0rG0e3h8x8aqbkx01/2kt3p6RRf
8iy36d5i56M1+XKhw/eEaUF6sIZB+J19kQkXTlWVtHBZF4S0QuozzBN+dxOssgyAKC49MXbUM4ul
H1SiYsP8TIoNHj4cVlb8Xhq5OFMzNY4W2x/9dkI2W6Ep+V4YYjnOPTacuMQAiqSRl630FqdOZ6kJ
SSPpEbSOeLQ1C/n2UA4d6Hc+AojfZrneVXZ012iauwHEzjw29+ljmTfvk7lZ5ZERQWyI7ZF32d9m
3YLNdzLxV7bXRcYCLaXuMeEYryL8yugG4ggwrAvZK/pBa1WAxvZklhn9Odt4VDRYKKqSnschTsEl
CZSs48Uziukb6uAVdmYzgC5FORkozTu6qkMIS2I13yKTmag2NHWzdvpuz4BftQJEKGnyfT/3N2aW
fyg0Hp2+gPzbFqvpdto8OTJ8Q680X5X6MVE2m6dySW5T+T0aa8xWDGb01ZHjAuRXngE1M3jBVeYa
dU8oUgccUhYmoHSd5wcW1ohzyvl6WJTuYCHTvdOLkqVAG3NVLPFxbltEIoX4iZzfIH1H6QGxp9+0
x3Q3U3CpgHEJtCdE6HVQY45KHvUHLYlMD7cQ47oMkbMRtOglTWcwBKjtyc61oBo0COyQUPEyYqPj
h7Gxj9iFc/vnpuhjwyNsFWeg7QXJaN6XBIC82Dow9RzfiqgzDu3WGNmfgtCAM8X+eN/0Q/lNsdX8
jz/Zn8+29+/v+Hrv/tzXw32vNWbQKMn4XAeB/tIfnGb9exTGWLVua6NhWw3ve7q6kuGx5N/VGNmQ
32+oD/5FVXf5+kMFqMGpttXZ/vK+gW4cI+Xd/pxLhnYBP2nrlpJSkgXNN3w++bnd/4rejeWsk6Z/
vomeGZa1f29WQa0LwL299Y8jWWQ5PoWL4vcdrVa9UdLPI/w6NuSUVEif37M/u+wHv3+8uR/YvguY
z+EyhEAwgqylE/0JGoulkaZzeUlcnlKkvE8ZKJuqc/NERr8ApzcE4UaskNIQTRmlGr7hyMVbr51b
kLB5fEIv9asYbkegvGfYCVdlIYKSLg+GreszK7rfPSu+Oq+QYJNm6JD40Pv5MhQnbe02QH2WzxID
u6NEkXWTty2wfvSgS0L18e6iSW6mD6kWsjLQbsNMtk9L09+rkWUfx3J4y3Ns5YYYwLxrdS+2c1pd
US2OuKPfxOUSXpXlmyJbWAhYmdenWAczfk9OaNcfBF7RjhftqdQIZcWEYnYTA9vtWFYe7VJOjtVY
30hzGAckbMCaX9YnlfZFKHU/UfSDENAGbkkacgujyhiem/ty7clcItDLqzHVchKtxq+QHpCHiTOe
DEsdeeDtHgKVc9gnCM0nqJddbBPgnQP1Z3Pntsli+WZSqAy/660EIbDh/n1thlsR49qCRct66H9l
ZiSuRCJqD5fP1FPjefCHfpu0IFkMAmfc1ooOpD0Mh8apZrk/FNBS4bgmC/JnQm+EwnRWqu1hlEhA
YILr5ti4M9foNKlbvIZuGIdk+IVa9ENf1/dRbr8ZUltiXm82J1WyWZIx1UVTUt+SrsiqHtTFlenN
XPTf1Hs2vsiQ0PqmhONAzwAO6I9uhvFgtoMCcpJU8FiYR+WWEAvCn1BKB3PHHdYamTv2EZTrVWEm
LWiToNeBNaTS76IdmN9Z8gYhKiYkijr+nVRjUDTKxWibX4pVI6MBJK+bW4QCLwmkXU8lWITV0hAU
Jsj9lGjfxfCjHOEZKhY8hyQnE0eqpEcFRu9x1GEzKglwkiLe1aL5EDg7u3XSND4ej6Ur2XnvVfVF
ETN2crDqQV5vVomEqNWAaasS1jiBlblySjdA5gpQG+3QmdpZSY3TYqhXCO+xYatO8irrHhf2LYGU
y4GEYdiMIqpPJLsqqnpBqT+TSRTTiesz6a6imjmP88cKwoOSJFoPKcqDqJ/ekkqGthvlixPF9/Rj
fnKLn0dD3CeZWfhmbWDYRiyPuSXtlDi9Ve2TMG6qEUN4w7fm/qEIB6g3rfqjHeuTFpeFL9V4yyUW
9jMJnGPZ2jwyYdEBKKdw7jgT1UVTmaDm0M3sxnJHSc2vkja6k2OTe299GIX2sBTjyxRqlmvSBL7E
YXqQUBfDzL2j8jtnBuznda5OEp0eDHvmh1bB8VQ0JA1Lq/bbtuCLRioe0NrIbIkIc6zro1XIbywi
Qcbs+qdeohSYTFovxWBFTpMwi2XJ42TjAmmDunjDsTSvhUYvJu2wMYRaSSaqjdMN/ZEZtkkfqIV1
Z5nNHbqohLYGOSBL9gqD4ppI4uc2Y2iyN2dEiXBdjDzWacFuG1AhWqz7kOaFoYxPlTUiNE7IF2uj
fHYtCQZbaDG6EP+C/cYAJ4a2Vtpi6GRUKhqN8TsuhwapTvD6tBbFbZwjv2wOaDlwB9OSK5IKQDC9
CFzmFM/LFX0c6DWSfFXmKHJX5Kzt+qDibIDOifYp6tm3WssaZ9AVurqwJiZdezLXi5Wg60zC+FqW
86clFR/WLP9YZrpO4TcpFgFuSjcGJW2cVo8RyiAnxOcTT5Rf5VR8r2qIDLBT7csyYAYiChPEFYPi
GzPfQg/Khd5STtQhlFi6N/sr+3OfLxOIQy0lFj+r6ifcSGRCQNWX/a8Q1LZ+Pczw5Zj+b6BpDEek
f1ujxiKgK1SkQ5oVJXp4m8bWrDtrXCw3KqRWOjnAKs0W5yZsSPwrTjJJW3M34ofrmQ0dU7kJOwcn
N3IO5d/maayaheS/xqQhWj60OlqfujOvtV41ryeFSq9alfmAeRP4SK66WIe0XiiTM61IT8Rx8T/c
jkRH0OcTOV4wqpr8fNjQ+7ZGr6ldR68eDDjdye+oX8tbOCxsZuxD9HH8gTkj3E84PZz4Bbs1aw6v
B3PRrkfO98q/ELr4X/fFtV2rH6qNa6EkzW9SrXk58eoskcKrtJ+tM+lyd12SQJYu8UU1MujN63Bj
FRmyNK3+LUkCK2RtDsD4bydV05j0euz7YU2YYZ5fv8spbgMqdFOZGD2SRocA/Phan5TuJprle5hb
8tksuuKqXgovtqSO95okDm8nsS6K9IAhMSE8alVBQVcW+lNj6NbGeF5a04+KpIK0IlBLNfa5b2pw
cHIjb8CrpzLMbmhHNydlad6TKgpw1e8vdjplgU3gZThMy40+W3qgmGSdFdnvWHCMdnbUgEd9q+DK
ylajupmMDC7jspXgxvcGu3jHoOeuqI1X9earZXBW8nauWfst443ayucxg2OS1JgaWeVtnilkO1IL
uzBDQm9dG4O5X/IbZVm8okP4bi8I3HtroonKxlanD+Kk9UMBYF2K9Tm3AbmMUzpFLIZ6KhfdzBZX
xl/nxtKSdzuapxPQWXZF38IrgGTPobr+sqr5zrDfCY/aqU1f/CacyxGR7FSnblAg4+0vadFgMUmx
oqPXAMmbH2TbS2MBmvz1eH9Sr1saZPtuvL/OQv6vv/+PT3a67WXorJxyqNCHxPzaosOPb99LVFpg
//Xh/ift9o597+u9+9u+Hu57Xx9lIVvyZpJRqMn4ov0DGL8Nqbc2WWobSPRHcT1j72vzX5+zSn2g
aPwP72sY+BNRYVWp40L49VGmmoLKfj0umqL7/KbPz/r6qkS1//2XOmSNcNTPEHt6GXbg/vY/Xo/0
wVb8/dnMEggkvj5//7xhGN5ai0RaSqUegHf7zqzBr/j/sncmy40jW7b9IqQ5emBKgGCvPiSFJrAI
RQp93+Prazky743KO6j3al5mmTRSYkgUCTiOn7P32vvtbo4iK4+0b/mKzFQL0/tYKXMKT9iulgnp
rIrU+0kBONFnEI01tninFNM/MoBxpOPthH6DI3yPLu4hTqPHZEb82q4c1UM+IH0oKrhLVXFbBrtF
jFB0QeOE+c0pujZQ4g7kk3yIJjG/JQpDGIVEhmAi7eWqdvprKkyDmF620jkstr2RT4izLWs4YlBW
Tw5GatJy2t0q2mebMJLYSOn4tiRuxEl+reMWCb3ONUwlW2HFsIn0TNyntov2eTWX9grwFJGP0OJg
cY92v1bXZTx/YyNO6EiprNftnkPjN1AqusXbQ1V+t9Sdc0fxcOoabBDb16NVXa+6tSBsVNUIw9eh
qXklq/k9KSzcDkmVQcZgT9BlotnVeug7/aqiWoqgwlraecTwde3ljUrvoksj+DVNo+7iybD8/M5Q
lJvGTuUclY1+0aIHZBwz7xE/kO08l5e1mq+spvMVK85Lo5k26zLPaCNlumbKNO0WnOT7LrfoA9l1
wTY9p8MwJ6+21ta3FZU2tRtzPvDenwAZtCAc8Ha4XXN0YuNSrAKazNgfw4ad4Zqj2wKzUhxQQf0I
G0SAfZq8Y52BIC2FNTB3xXW7t93o0yKurikwe+LPAQIBIp2CSucjGFeySf3tWaQdl2jrCjQTjstI
sSitC+PIY9k6tr+o9qfLdv5qm217Zii9V+SjQR4p7C/oUxoM+n9/LbZprcwdmu3pqS6peqHlG9ft
wNruOeMUBamp4etWNcYfWg8FcWCeBpn26k69fiDk7m11DazAkTdnpnq15be27yOF12GPH9sYG1kM
iJSe7YRuHgOSWbOjRHMPtXVGwWviMJ45Sa6aKJTrdi+PHIcNWFLu3aK+JcXV7vEmJYj/0XqRxAqQ
t3lbGXy11rTutWZasIFi9bW0PLsy2v3e6ujJZmgs8quRsrS+JGV7SuWkV8L0/n7m9vTtxnYuqTW8
0OjMgk1IoY+F6xsLV+JEflhxgW3Ike8hIvj1ut2oQ4IgkRh6rq01G0Ezvazx9PeNAt29ogLi8V93
FQX/Gbv2cjco6+v2jUH+kyodhn88cfvW9tO2728PbZyjqOGQRPzHN37/1u3Jvx+6faP7xkDJ+/tr
v39prXcFMTVvuuTa7do4yf7bSwcfzhbAQDH4+/X9fim/X16zvfJ8pHMWMgsgMYI/FuvX1TVSsjbl
o9+/+z9e3n883J78Hy9j+7fb88gX+8wxFWGTLw4MJknV0xEfmnX2nA321ZkYY8rJvI/SrnyoaDgf
IaG8V7mh3KXEkHgRnZ89VXoCaRLwiBtnwWR3611YubBs5k/RKrWHUouzoTUHvyR+hhGzpl1pPj5E
5modqerjpV/vo/Sts8Uhp2eBiDz71Khz947luixS7HSNCi+ZztlpRPRja4Ezlb1l/OGUh6TKYb2u
nbOfpnk9G4kmDtD3OYI19WAMzvewXMTNGvL3mH3Nge4G21F9ZriKb+7Ei8Cq2FEOmm7qBIr6EK0L
xsew/CjE4ryN8Y+6J5OundV7xJxFO7ZHpcVhO7LO9j1upIXNk7c6Y7vPyux7jPKQXdE6EUtII2ka
dJjI3Sezb+MkOx37MUUg2c/pXW+M37vQeUDubwWK4UVx1l1SlezV0bzkS46kKDb3rOfhPqxUWqqO
1KKCE1egNj2HJppFUr1ZiQqHAcDc+OECpU5DcRdZOB5DDNqNa/w0a7f3GjGByDezJ63KTDroceH1
UYs0VFSmX0/d/dzyJdSDE93g2VMNcGQrel1P68TPqek+emGqgQHEtVoNPUjq9zU1o2cY2gcSTJH9
tf1tmrj8V0b6MBLXGtjtTGxPeDeSIbrjVDbO+XGdDYIhE2w3vdU+Crfft1lS74dRKY9hHk4XcyV9
FJowQp1DKsJz5RoWIebL6leVFtOAHuq7/iMNLec64R946d3k3NO+PFUjUH5SU5Fxl4MZxIqaempd
WfdI7I0d5nz0090ajGNtPqlpFCDFgHVcWbdJmdRbiAs3rQv9nJfl7Odh7FyaZPpTg1B84EbfU2cv
x7mfBmxZC6JhlxF4WKCiw84ns8llosQ4VvswVtDeIz0XhcD2ZitqEBtjs6NHpjzWS3w3OIz4rbKg
yzGgmjaHmjjgJf0y4DPfC6Nyd5j8ZKdNp8k3HUiMHQJXGacgzsEqDvn0k13fLp2tFa+RyRy4cE44
l/r/A/z8fwF+GG4wYPsfhr5thvj0R/ePqe/2b/419XX/YHpo2AAc0fv/Y+rrGsB8EL8zSEAm4cAA
+j31tf4AuCMnfC75SUxDGU/+a+qr/yFUWm6uI4ekjsOA9H8x9dVw8Pxz0gktiP9A4KMGMU2Dyd8/
B4pN0jAb1AaZ6ohDXudqhH2gu8SJ+ZobdnIatCTaQwL7pKFqd56lq9bJcluC7mF7DSM59vQwnh1g
/aTlxb61IpevyJfYYZf+5qrs4IspOekrwilNT6wztbDvAAcUCMhTrRj9NHQNyBH2G3FU88FV0n0M
WKyOMufcR7hKTHu9seMGsQi229nl6mIGmqZnpDrB5srUn0wPw1R0QH8SksiYCO16O8WSq+rjrqns
r2zUreeO1jUGNF8b0vie8v2Yd33og+eW5EwGUOksTAKgNVoKxkw/D9qzvcQPRulqJ8lmy4qPU1vH
3+p6tS5O4yz+0CBjHon/I558fUiTVPVphgm/e4wRdFwVhxQoQTwC70bmHisyjeWwMKnS5GHF/JuQ
goS+JZ3vzereVdGSE7ST7l1RqJ5m0BnGKT570VD9WZr2n6Gt5wc8a+/uouHRnsqS1MXLsq7kqVal
8EQ+hrs7dYTsXmFrcEP6xW1361hrLI1kLDtdXqdCey4US/fLIn5zic/a46YygqXA5GEBdA3W6QsS
4H3fhg95mrGVwuyH1IrRYIK3ElVUccyGhHziad2ZjXDvbdegQdnVXNU0GEWG+hZWNFz6UtBdysIg
jJKgtaQ80xyDogH1YbgjdNrJvJmqEzhNdEjRxI4V26JaVq9zTm3MBSc6qJlT7ETZoPJbSGiITPel
NktALm3bHtAk0Pqr0+M6lR+VyJ7QpZ7srmZnOdDGKVwKDgVXZNfT9l3dNgH23t1pUXN2U9DelhXn
+FbLj0Y5ug3xSV16YJzqa1H5mSIcAov9xKasdBY2cCVTxtScP2KKU0JCVJIADC77gn3oECHOr1V0
gM67oJwJ8hZAG6aYX0qTfHMJd3HrlzZ3KnRnRMLqqv3DmEnIcoDuWgOfbmNWP+yRvB0cuIj/HBzA
iaLYR8IIbkW1IOBew/AiUj+rw2yvZRaxCT1D/LkxvotaOi7pWmO9HHfY64NJAcxheEWe18QMoFVK
oVPwcqMfo8b+LQsflBTIr1ss76muAbCxDouGSLkxqT+6iJ5sMR515U9zjQW6cPNzTHKD5MPomJbd
L3q1ZBXmCz5vV3vsJuc5jyHjv1apUwclr3o3OFaM2g7R5WA9tLCRoPKonZv4ik1uX5Oll9GYmNOn
VeWH8WemgrsxDIf1g0l0o+kfRmpChifszatwDqg1oG41Y8duShIo1fNUPlXWhE98Ha3DOCSvMeDp
0sIUO3NCx1r+WgvjO9Wfh90BICQtbiRdO5maNt34mxD93VTykVPOOKiMVzPR7sLWJhvDhKxTgvxg
PD74eg48VyODUwFMOub2o6G4qKonjyl3epwNpIJzp8Itb5NdLIpPbST3YSkKaDC9s1/y5CVSyHSI
tOmGN77aFaUKFqvZ0KGEDEzl9MV0CuNP3iCTI0qNjbeutMAjFOOjy2Ogn217Cr83MADi3UwX2kjJ
JqC0PCYz1Ybam18h8hdkfHN4idDnhWgPwgbLmXa2NftXXlK4Fmlq7NF3c+r0QJ4iI96LqEF6LWDY
hzkyxbbfz270nklpKtcADnODvWA1tmRnrfb3qVye5pm6mpMSFRwS7ZRRBbQjpeSvAQehc4DqI7FJ
Ws/gvHYTEpAqhClxxTRqlRllI1WXVNHv8Ll9TAwUfWG2zMHtn0Zya832FzF1EVlC9CLsuvQR+BVB
G1Ol86nN7poHmGbuadvnwZLBSqEX3vpFmCpHRwoTOrBJadmeY06V3ZRFCRpAAkN6onakJ/eYERe5
y0nzI0UA2Tx0b4docYstYC6E72Yapv4cQW09jKRHuc5lIBFL60kJ7TJlpP+gecL0x1q5LYKKU0fV
6iVsE6Jatc52UffgNbr8MJscGXQ6irC7xQ5dDdLxat/J2ySYCZQ49MsCtgFZhVrHUM1jICb5FEcB
wInXEEwrF7OZfmMHTSKcdG8eLYvpTqqBj+M3xG0eaFSWP2Y1145YsbnEAujdu2TmjnP9PUlsR3YI
7uamwm7Yze/sN0jaHN6VHswUnQ8iJ3CTx0ynvDqOHc9UMwvu/X0bRcaFxYBFmf6al2BxM0MawJ3F
igdAs50Bwy0tQ6WWzXium69OFb02Fj2EZmyJUgWV6pNgjNckrOqAeayFovcO4YR+mFAi+5PFFFuL
sh/oTr6lVcte3DnSZnX8Af0EXf/9qE/kG6TDUXN4f/rSlNFkR2fBFQeV4b4cV6A67jnSu8Y35Jyq
UrgiWsk5ROzaltxguqGJPdE/Vt3X0Yq/EWQWRCbADss9CEMnuaoer9Lw7KtDxCdLq3yHFQg6EMsu
Cb75AZ8nv1VDvAH2aj81r2ypQNCGbujXK0/Ermd7I0SWXYhXOlueyUW9t3rp3GMhwbCWKEd4eT78
4vZmMWnLs3B5XArrI4JPwzE5ndZEdS/g3/2Zxj3mxAU/KydyJYhcqYf4FqbWNVmK/tqZaJQEgrsS
1/SUND8YNhSpdilDm91lbXy5es2RvwToALpvcdOea2bAAhvfbp5ccuUTF1YxCWcaWWE3aLREzwEK
m/VbuOpHDB0WpGXdc4hN9XEMMF8N/3T7N0gRjOZI6/bEBMm91z0CM4uTiq5lr9jLg3k/LBx4mdp8
AJQhQnDiAj0ppOuymPlpW5OzgkonG7KEOVVFHtDQsrYYP1tORD8X+CJJavWWHPgZVmh/fbdF/7FU
RnEVbHgrqrdLXiyg5WcjupiZ+6GmTR00GkMLLo0vKa40z5ZX7SEKm5MjhHtO5b4rNBBiR13oY7V4
Z8AsDqTe3Gx1JrAjemGaHgei+BPPL6zXxUSo0J3CKf9hZDSCQQ4RHZtFgvWIxapLgG3YYiXm230k
TWL2zJxKMDGWNwBVjW93xIqWiLMYoHXKrhS4djnDGHT22iltFQ6PAeYJe8UMnYEaeW4zn1a4u/u0
B5lrVOHJsdfEq9aVmsll7aIKxAbvnGadTz1bFA5RQpR2Y6H77pgM17qDHtKbKhnNcab5UegeBxcH
dqHX407V4x85AUdeVrUBaQ93XJewoFb6gjPa6jkiOUBpb74BXbDW4WVE+AXIbBI3kgngpdjBWKYV
M3Ht3bSbGhKeuXMcZM1bzZUpYNgnh7c67Thqw3OnkAKGK1E18+FYONa1Bg1wmqBSYANpsPDHVBYI
4djZM85PTT3xxZAZPkY1JYzvXThsXMEWXlIjnta8PvZh+xQneuSZq+rs0m71gUbu2g6njaq/dUOP
/T2t6wAsWc4Ez6KUmGxfGRtyBAZ3PGKTOpg0hn2LD9MrZjAmix7lJ8sQ7Ljfc2qXAz60Xvr2x5uN
Fk0tmp8DuRR+W0Y/k3VANs4gVE3pGIFz4eqWz8xxIxcDvWl7hTZ+qV1k7yLMh3sbARyWXXpbxEHI
sg2qRkepGZIZN1aTfjd9TXr9Y4mtoKn0W6Eh4Uhyck3iQX+HQXUcst7wjRRJF+lKLG40lpqE9LnK
9SQZvE3roJtq+6SpeDTGYSC4I16f7Gam/VC0aaDbgFS7+SUb68Gfa7KOzd4o9+2M2zvrGhciqoRR
2dlTV7G8m0r6jPHABA6PvsTFPktQV/ojEQI7sCw3GTRkhMMlObhvwEHCQyr/y7GjvSkGwEtKyXlC
AgBa9ZOVj5eq+LXGrrIzR7zAluNc2LmKl2U64Z6QnOM2SKruk1rpg0qvnOHfVJUx7BH5+mYmbMyK
eFH7mRk5mTcSHxTueqsCMKkgmtcAF42kkwUc1mGBhkCwbfHtZLlGizgB/7RuQ1hZgArCz9WaqmDh
mjPYpb4v0e15XRcwklR8NcyrHcaJeLQD5sIFfoOY4ivv7w3M7+YKw6fF7rrLKuWScQKeWl27jxlN
e1Hav5ENhaNrTD+wI8IHUOqbziAFV6RFqp5ZYo0ZpgtWc/dxWNKbErvDabbJlIJg910M5Cbo7Xps
a/2L7MvnsWEptWC6xDlbRFjbUoiJ2UncR10gEruHBd5dS0smA7c6fUoyRkfGDyFsU2gQycFp9NfI
rtHsDlN1sHIah1xDV3Zh+G8vlnY/RtQSzIrOejlbdF1Fsqdpiv9a+UR6JfBAEFM9Gox3inpfcSAH
RogHAl9Zlig/00ll/G5aEamcXOFMnZqEzY66H4hrCjQRnY19z2a+X6DQEUK065pGpnNyiGlqzBSI
QszLIhx9HbCwpsxIEylASXA5/XIc+w5EUwCs3T1UWT0Di3S/owF7U0XYP7u28iRK1BLklcDHN7w0
+maXfHJZEk4BjDlkE+xNmiejZjfvruPKwh9C2K0XbBf1DzXTYjznmQtnlyorXUt0mIMkB2Uvrj1e
XSxzx2owXhQ3ZrDVLgEIG2MQLyncpm6Gm9AMLZQINb4I4Gu7opCufqd5XRbEHMvS1/soMX8qnfkN
Twsfu/bumtDK4hToniyjdNU3YxXq6pTCGawhiTaZ5Y85WpEMacTQIQuMTUS0mTp5Y/W979CMV4kY
A236mJK4ulQsBUnpENATa8/ofqA0EtWGpGoUGl49y9IpER5Ex5xpXDHqDJk/mwAI3aiL6fB+lhGw
T6cxryjab6tCbg3Xy1n9cpX2IxrCs9OLwGjXBiXQlOw0gja1QiczUx2YelkLyFrOYQZ5XEMydTdo
jIdRHzPm4hIVdQ9l9jH1S37Vpo5W/ZTe2WL6NZRf2uS6fkUjeycGkFvMezxzmkw4xo03W+Ca1nAi
o663g9KaVZyj6YhZ+M62pvAxlCgte27hmuiwrVRyPAbnBtlpz+5N2RcKUE1A1Ph3ZBhcR5xmz64S
lK9E/A7TcRksv8r7a2+YK2sqPaouJszHES/a1NgnR1/fCnJ5lCz0ipTFpQrVW1b0+AmpeKxUTUFR
KFxHI4YGrVPfhbIuiUL2TXpe3lRTMQ69g3S0ncVrPbrfWp0zzepfrcZZA+ahn1MFOZKY7noxGnCZ
VA5D18cMEea9qUW3oi5eRsESlUAnEePAuVmkz3PcTLsypi0DqS56ztHRshdbbn1Da6ivAUnHQmhP
5Zq8Z5rontQYZ0VaTj9W8zB1aX2ydf0d96d3693+OVnjF6gIiE47FjBQl14vDXrdwGf9193tcVr8
yganOsFvSo+AHPYbd2e7UXEPWZxzh+0RY3ZMqRLq7Rjhg0Z/epFuoVD6hjTpIAoHcY9tDCV1MZy6
wkCMqRb8CQuR2xxN3J1y59DTezvEKkCWNhuO22bSIQogyKMZbRe0pUdAqbulmb5KvctOsWq1+0iL
Hzpbex26NvJrIiuh5lM6jOOy61mRPyflwYrN4eeU1ycgNnTmO7MktoGgZTFY2NTzSboMcGIVw8zC
1JBVy/jiE+nRyVIQZ6YmXjlHNfe80+VeLZD9wrO4l6crsriMIcmzsGMDx9r0oIf2TZmQd7OfHfwk
qk+iH2gCYSODM33Uu355CpUKh1mHaCHvnxDJfbIUIb3TrZvhFOcMcxrsg7uK6bZfKcJrs+hOsy8t
ZrZJutpW6W+r0AeBCfSK2in2sfTACeCrcIT4I0bBEeJ0uwXuHgBDze+x0HF5uKhY6hrprSuky87B
bhdK3x2aUOPQSi+ejSkvw5yHPOq9xqzX1Lj2KBA/hxkQEQOipCqEZ0iHXyq9fqQNaBz0LCurdAJa
PrnmWAMHLILqMkY7u7JV+rMk5UkfYd10d/Yi9CPAuGfYs5RkjyP2vwOedzCe9vheYNCwpTsR02x2
nphm5NK5iJ6zLWMv2yyNjnQ3RnlGSIl+Z2B7XKT/0ZRmyUl6ImfpjoTahHfy3ze6dB3rm59Sfo2c
gw7XAG5LaMTVeZIOTM1RPjcyF5q0+45DCSEWnC58KN86DJxQuQev6fLOJ9F9AFnLyWJthm18Rywy
nedIN6iEtJ/7M/Px+ly6aLvzyfH1uXnf4E4TqEouevKbI85jH7sfK5V8WYr0oSYYUumVYE3dXmq/
GVZt6V1NMLFGY/ZRYWptU0p+Rxp0t5tic+n+fgwZA/G/FZ+2l7jdLJtB96/zWTsatNMB/EWXXk/d
oIEKKk27qZshBB5nyw7asL1FnXQEJrKZw26zOfXO23Yy6jYdLY0hpSH/9u1HIiBHT/rXXX63Lv25
6IGL4dLwS3KlLJBi8Bebm6N2ex+2x2XstoGtLU8m9mMXG/Ig/ciTdCabWJTDv83KqNjnzcLMfoyB
p/Q1b7gqA6szRARibKWDcXul2yqyPSQTbfUwzaA/kR/U9tJbPX9vpKt6lv5qF6P1IB3XzFv6Y4kJ
25Fu7HiYKBu14bGXTu15M23Pm4F7lsYFRbq6m9J9YlIBxgLDdyyd39RgrAnF5gfHGC6kQ3yRXnEd
ffyEE19cREJmqtoCkR9nENwbTExEvUTA4W4oNht6LB3p2+9BFsleJkepNkj7uk2q39lUdK9SOu1o
KYYlPJqLIM5khbGtv5lMUXDL7q6HmcRHiAYedSDVqJS0hdJDv93bbrYjTmC1X6Xnftns9xpGfCSc
+fGvU2U7XzarvnTuU6fbiCU2N7809qdysXel29+Rvv+N/lVJFgCUeGuXSj6Ak+wNcAG15AbMtfnn
xoYrcvOOCaQbEFA8nrcbXZIHTMkgsCWNQK8lmABppe2lklZQSW6BnbPa9Os56SjV2Vwhts9DDGZp
ckG+XvtqL7mB8oDcbmp5PG/3YhKQjn3U+4jowSiYkq2w0di2m1UeGp/EBHGVVSXfL5I0hsH6JiSi
YfscNIlt+OsToZvjaMqnMppsBa3kZzOhlmWrt15BkCFDj1KissT6bUae5JtJcb8ojn4T8qZJ4mBQ
SEjouvhVmGzpGDr//T21VQ5maiFEnCvczyGK+1URewd3vQQHG1fLodOVI0XdnoDxobtoFgJs+T21
mK6dFX5NkHA8vVEORjstByJ1+x065dEA39iOB2xi0CDrsrgbDf0IGqw7dnRDVWBYLFChGd8akx6E
OQ8gnhBTXGdYEnSvnukt0MFtKZI0+aJFy4wL4uOIY05ot1g6CxTclZ5irD9d4gybVB+uvW1cxq48
Aom7kWxB+6JUSwJ6v6pBjRH6dPSQaLghsVmyU9KmRyeyBIwkds/TtBh4xjpNhRXWaNC6BtvXHAYK
QDCucdasx6FRUA2MedCzxSIcQPne4J3qBpD0SlVcnLB0ZJpFCCVmNtEAdKgD5uKD4TiaYJG/D806
7RGgoMOaHImHfSiyiq5DN6aHoaHGFtfEqVcY4MlVNbX6giuRN3OpTd9Su5TtCa4cD3FXAtBRLy6/
b+xZI5TDWVXiKq8k1cpIc/eRxi3hEgABcqhUki+29tQgESymhEudDKc0FxAbTgfrcbtnkO+lwNo9
IiH/G9Wy8Vpshyana1KcDfafM9hq7JMkfLmgkasl0s5k5qJ9kfcADGh/3fv9jbirtfMcluSJMTHF
ksZTRGxQ/dUmySL//gHbT9mebKjJa0d/PWiEYp1HQ7Pw8qfkC2x3XVtVjosB9FMxp3MLZ1Q+4fdN
OwHu2x6WrZTTmUXmqaNOiTbbsLh7gaJGXknok5+jUDhn6K1oewpxbMPFz6kIl46Dc2rwXo1t/5Pm
CjxJUB5Qpw/Q2uMLKSL27NY6uNkznwvLY6QrZ8GF81Szqk6LpH4oBiaYfMJTH2XTRV3Q96TTDN6O
YlINp5Ohsa5BV6wCk1VgRxjypxnDtLO6N1Jk/qS74sGiedchU3qSIDZU3UuSscfNHPdtyhy4pHq9
43080m4d7sow/pXXRrib7Tz29Klm9NbutQ6QqexhnvUs/1CnWwp21wTJuButllg2Lf+cBV4XYGrn
vO0+XZuZt9Pv3Vl/Sd13Y6ExnpiAJntj+cYlGzAnUDdvmeh0VWhD8RvtHItsKmIT9n1hF6hkDvAV
X2KRrx7NDBNJj7Ofq+It71LoIyQLlvrARZYVz4zNXdfVvAsm7bYyfXA6QjjzWE7Y4pex+EiK0WFd
u9cXpfIcUdxXmiL8ugjxtsiTvdqDpduzDtYntSQMwIUH3K+xp6bYvFq7rO8cGUnYWjKnZjw7wCIu
si0rq34dKb2t1Ay/7KMF+VBfDBPrEJfSNe9/cmWYAke7z5UZ7GT6QMbVYUrj92ZhxuaCFWZwyoHF
OMvagV1/ae0w3oEDijziLcC2Toz/3RnOYETWgY74l9Tt+5HuIsJ03qM+OXR1RccYL0i7F51xsVkU
SU40NVLg13q5I3Cawf5L1yetP+qYWFkAOYPDfcsG19Ma7KFiFTdSX7/3Km3KpJGq49NMimJdJD9q
JgF2EQfgRe/yimmO8qBo9TlkTmK5+WMT+v0AgasPyztLdXcq2Xtg036NdnmHc5mRwpj8QLixlyaz
Wh+5oj2GDsagrNP3blVigVH1i+K2nrJA84gh5Q3IlekZOMAKaflVqbIzXCT6hnalEYhc0BEk6MCp
mSg/dQFdprjSPje0+S7/UrTxSEDQN8J8Pud6vTklgLQpunRa9Npa6rNqXUPb/NUSE0iC8I7+3/M8
0VxjgHxqZje9LIo1+6alYx8BLH/hbCeh4983g46zaHFYS4s4/ahXGW9jU1xmxopAWSveSDKqMBuS
oju7ccxkPQbqyRLAzKHhHB/EwenSx6E5ug7V27ygZSfiujtbrTtBGpKPuw4mZFJRdU8akKBsHmYv
pcM4TAaxGgjxTlOU6d9jag+4WAsrJbWaLveZ9Cr4MHu6pedW3mgxnFbgKClnZ9fusefeDaABElAe
sFKr9qy67GMTq3RoKFAWbjckXj52xdoGdU/reJfIYm5x9Boc6vzTWkXq5QWbmI30glLs6ABfPMQ1
/LMFhmduhNTf2zfne0j1RAnJnYoqb/4CJBVi7L2CVjMMTeCIWoKhNOVcKWNt2TUGziO75BzOVKhj
igXsy2RAt0PlIIM+cFMUmeuNeO41+mAJoa+zKJnoQoeN5E3BlucsPjZOUL8qz07JXwI0mEve9qS2
YGAQIyqLpXmhk/YENmvY1Le7c1qTHNcSMpKHZDhFb9rU8+cUIIMou+Qe628WFMMgY0CVoeS2Plxm
Qpx32kBKz8Z7QgvfcNWosF/8flyq5klMUX8AjMu09/evT+ULYbDHpJu1RZobigxcpdWAQHc3m4P8
2nZvu1G06lpx6lMfufOZUsU+zjbJyzn8cAPHH6N0wH1qcuFaoNKCo8lUkSl5LitssOUwvIsO340+
ymEh5a9FdOiZVuBwJrxhBTpjMgSSFODtJlo5YSMgfCW94fN2Y8b23gmV9Nhvf2G3VqWfU/LQCUg1
9JIKbSw1TYKk1r/lCsvifs5xB+O5bP26JVesG0aFAwDaFqUu243EIl+nY0XlLl/MJQN36t3nTYL2
f4SW/0can40e7n8S6xH7Vf75iYJ56P+7Xu+vf/a3Xs9W/7AdkpYtW9MtXXNkwt7flBZb/8NmJyCE
boP/AFBCQvC/cvm0P9ghqrrNYkkBohuI6P7W6xniD6R6lunoJhI7zfnfUVocqfz7B5jEoefnwmhB
G2ibFO0ytu+/8T9MbUFSiOLn2GIYjNmFeQN5d0YCjoX0R+Ir+/69V76yVn9yxJjuavKy9yXNIC9L
SbkhcMNAY9ThR3XKt7oy7kXvvDijk2HlqAnhbb7mIb+ODtAmW7Hu0FLT702QwOHZtVNmiMtgwGOI
XB6OIfM8SpeSjqBXWoxLypUBPE7ZRV3v1BiJq6sk0KxsTM3ZNxvdUC4jhEQ03QyFS7r9IPZmODGk
k1Ptxp53EQHVcCCK6zRR96g/UrVE9I93Scwy6xc5SWI8ussTe6KXFlwrWe0v7Rp/xa11Z5npz2Fy
78m/u01teJ17rlaCQF2VHQ8lJjzIgW14Pbbva1y/xGH1NIbN9y5vD6Ds9h1XRtQlNlb8+GGwsy9E
Dui0zPo9r5Ivcn5JiK14myEEP1q1eSGE5qqVvE9ZxGuO7PbdqPaYXAO90A5h2O0Jwb0DvbUH5ULn
zrgb3ZS5JJ0wlRU9WztBjsovHRle2zqnBFP4Dol2utP5J6AP0dO54Z5+A7SqPNvj5bkRUEAmrsWn
amRHFBM7eIeNJxpeQw4YgyZSfhQ04lEeSdkQBm/hnIzZ+gjt/hMCJjPJEQdYnirwz4pLUhaoB0MN
7sh2pCgdYsH1Q7VWRiptzSSN3iR0qZPVWAkKCONxtalPa7Rj8gcDHcE5Ij/tsFN+GTX6Td6HOtf7
fTM7b8S10G1MZ4dwxByEOPTIZmYjKkPP0A9mBLqfzKnxpxGUloFdOemmu6GU/ShatqR0IDCqCQgU
a/Qt6xBPhfbg+JRRXx1con2ekjqVRHeJzaHD//TvO3C1dkeGXWW/tb0zXtw8+gxzJvN9676kdkvG
Z3SLdKJHMCEToUGtItIUyWi6BgaCMFbu5UEZ1U+t/VSZkz1pKAvU3I130VALX4/9xrUI9AnPxiqy
oLVtvL/zeXIktrHjtU6mTXgEVSFysu1kgSk4eyIe92ujGt4qvrA2C59ks0eKdMKMhPvSzNEbPEvS
MPl8mRQUwnwck1bzNDV6bPoyCQhhIyFWxtU2JX9mHUSpEXtLWM8nuRORPtOaAaVVak94ydpd9CSm
/2LvTLbbZrKs+y41Ry40EQhgUBP2FKmGpjp7giVbFvq+x9PXBp35py27rJX/uCZKSc5PIEEgEPfe
c/ahgU3C542J+JZIyQSOr/vda7D4pp8KErGMbNxiUX5jsgb3HJnFAmnYPgnQkZD0RxhI/Da4TPXg
MznEYOZPst8FDOk8EXMn6E8GPEuu0WHRGajBRHUUPZeI6hh7knfHX8sIa5t6/9nIa2fV5JihUE0w
pa6rZzCaIAv2qe9QmibcYho3HYUKDrX06CEow450r1wMwuR77Xxjuprir3Hpg+gng7jkXLe8Cpj4
b6IyVm2/EVN4H07DxoiNO3oMxdJR3DRVB+M4wLEd5+m+FAOMptSjg6ridRLw77YTfUWRSU7R4DrU
rd5zVgXjruUjJMD+3qwsjdjTFkEQCTCI28DNEvuySqCEri3kOdgzmGvIPlm7qn5WMce1FbJn1tot
cSVHh9UzthUCzOIuK+YWTO0YG3KgURTF6VeNhWxJ6BBuaxaW2by/JGKHfAi5LvxSZ9Zp4WpBT1Al
xid4JwmD0hLpBd2zpVkww+/hZC1dc75n24IBS6huhojFMq+qFzN338whiZdaTTxmUA4rrwQzgYp0
mwvtQO9i2KKtvouDCdupZa7h7YVLN3isa5ajWOVzsWodw56pDHbYegU6KkBGIDYoqWBU6/G1xYlg
h+pc+whUQ8bqbmidNYGksMG64kxiIWbtph7Fb1aeekt8nDN0Vt70Gp9gJyS8R58Mwi7LSC8ZnQe9
lbvcMahDEfle6+nsPIeTsdDTtl65CFv4rpeQDds1mZ7ZFq6uwAnXrTsj01dd7FBOCffOsMyNsG61
lI9C87KjWXjfYpOkOcMgDqCImGQmZ6vn04rlc98AECUKbNrkReXCWCq+FrHOe64l4zz8NLZFF0ok
Dj0uIo/Ap9WXtYRe+2ms4mjlu80nOgdnQMWvFC8Plc10xaFbQqPEv1Px6+UqH9xdE7Ozj6oO2cO2
F7jY03qEBK/yW7x3Gwa1LLeZqLDVsjW+PLCYeMyJL7xQWsjesqsRM3quxShRhl+tDmDD2LzQoH8L
mBxHU/s5L7kMDCN5pf3DlMlqiGYy020qTLlGn7b3ah14KK7FRULWVxm5hJnXdO4HibC82Ixeu9f8
cKSXbt9MPeZ/cP7M9liBvY7oxMBbtyERX0RGQNTXv+uMR50J0WWQjKfJSuFLZeXnsJ3UgoRATr6B
UMwaCBtTNvfy1AGsofFABh1C0Slj2KWi9AW92VNV6FcGFOpw4DkJ0aLQ9e9SBNHS8YYvcLf9RSwS
f2n7L0KIbtkVR9l/DpochGUFTsQzylllh5m4t1ls3Njeu2CqUEo32cagr4n7Xl/NyHKNJG0aSwZx
agWLT6+0+7qbWCocfAZea566tlqW7TBsqHZH3KTomZk8UjNberJEBlMOHrRlhrdex5voW4M1OUAL
NwqFL+HGUnyuxLZuUpUQDz4/Drl5iMtix5HMu68Z8zRoxrYLZ3eorwGSb56HeIqvBiQLS6ylgF3E
SUcoGxp6QHosT8rAupYNOqE4YtuAFe+MfZZMXffaIoaS1S3RV0GpZ8d6DknUsBSxdQkLE14rLWIQ
OjfjpD9frhzXgk7g0H9wNFz/GYlFatBmy2niogG1iTicyHlBJHLbd95TSGRwImS58G9cZcVcSJBd
5KCa1RAwL5569CERDrhAx86KtnWdIzWqwuy70xvlVSjxnJW699K0Uq67DgR966G4XOSlekyJtF/H
GtssO95Il65L3kQLuwC61hjiE6c825m23Rwac/jnl3J2sVZ9R99+JAakqtZknMPUNuqt06DBZwf+
OSjJvI8ZHtQ1fUk2xzQ6K9zofZ48JfqwCrR6/mufqOtefGIbNk5R4KbAQm1c+TVffvys02tfZR1N
KrOYvKsgT27RUg+oVvWzM/cyihlKbcy9jFzR1gY5H7ZGB1IEXLmc68vLeOXy4+ULE/r2ygO5UwPI
Fl8vGTiXARFq0XxJTjIt4tAMDnHq3Aobe0s8F4auwzSligybuWd9cM0KzRiRCE5v7ggrQOorbow0
MLY6oe6LIPaCFTqnyFhGcetuUzPbMuVA0nLJXMk4j8BAkwdJsPWmvPxDGXPJ0SnT2HlD1Z4aw8eo
ug4BV/B5+j53kjftQ7z2TlvFhyC7oUNLvKTpM7rB43hEZnhEvQouN/FKNu21f6Qpc9Ry/JZWYNlI
h5ivumLO5xQDQ7BmUWUZRsXv9pB553oC4gVk8VueQ6ELFDlh0ykJ7JuiBBxiJY684igPdvClYOBw
ZRHmgdM32Sf0KdZlxQXj1ARyN52nGXBY+TZWJlscGw3S/BO4ElQarSJqdIrOl1SdaO60XL7DISoz
5R+UrYpDRIYc4G/1GcMxHTku1iVeRzSqNul9pmFd9QEzYliEjJ3+/bMJd3VtZ8FrOnem0LLQx/3x
rcBjMioMNEjSFNQgOvlkkdikRQXuIQX5Dee5oxs1ONM2T81jSdTcoYoYKvuSNu78k9mHlFOuT/tm
AKuz6shfOFy+1PM///ixLx4RQXgbG8LHmkKF7mra9AfEIsba7KFf6MruDnShqA2REq7iLOyPtheo
hWVKsRgr/+bipP+3wf3ynScqtRKNRs7dbHq//F/a0rvK6umKVHixvvzGml3xdoaBXlWIvNpavzYs
ee31UUcbXjsUg159jiuP8HP8rDf9nB3QuW136Mvevh417RhN7MIn0Z9DNFI3TSoPWU+nu7T65FCq
1rjX6ozIu9z2t5cf8aXcWGlAikLP3qzodfMerYFxrKcBjkqXQF6Zoz3RT/irhshmmpY+MzgVn2JJ
pEQVD5/TVqWPReuSFw64gMmkZHtu0/lvOduBsu9/6i/c5bgt8+wXjOhcjf/49f71v/9LCqp1Atwc
1KFcLDj26Cb8XK0nrmZOIq9aoKp1tjXnRjQsLjiRKytz7hGiUTjolCUdvDVCVJzV/8/xheHopu3o
inH7r8fH2GaOblO0u1oND3IqbyrFZpJCkGC8Vzb7Zs24rbUZIBjT9u/Hnnmxv711hcPRFGhB4df+
emg2/5oIp6zdJSN14lww1q17PyQkuvhiXE5C3+kB+R6Xo/5f7+uD3pfjWH81qq6+Jy/9S/X958bX
j//mX40vQMMCtykgS8lCpts/Nb4kPTFY2o7tGvCLTVpS/6ITu//g2qYp5lqCzpg1d8v+2feyYBoL
LKU6f890ZqLwf+JTxTD77nJydWnjexU6SxANOvvd5UQcVBAZk1vuIOzjCaTHPhlduYHCetWzVb4K
U1mvubDIA2OGgmpA6+w1DopsZ3QMEFO8WZCLy2iBnp7wUg2tVUQuPKlx+WqMYQrJCJ/+BlVYsy7q
xj90GYYpJyeZO+7MVZ+bzaFOyTSPg2Nbkxqk+V8cu6gR6DdokG27PYQOiduWxuYfkPeLjvh5WytW
PjmmezZk9D2EPKAVzQJd0GJ3CCkZ8++Up9NW1PNuhLcIOQvDTVY/iwH+XMHbMtiftskX+mUOAJ92
OwxlsxpH26FeU4+jRdZJHHhAliptja4mXleQwtZeReEweTrDBokzXcpzHiUH3aeq0lrZLDsvmA42
YPtsQg6oQpAPhoRX6fC0T4e90+oTZoim3Ig6vjN9/4vtJcYZJchseDl6UUrvfo751sf7NqcNqFEF
od1DI8tAnfDoiDHtUM77fl//POn1ghxmdzmZ8tz3Jjnggqxyz1efw4IC99qq7GLfN3WwroTxfcpI
lo1UcYPjyVi6o7sckI+vzHTU6byHX1oiTX3NXEdxxaA6NYblGDbN2u7h4jbFJk1THe3mhmvoLe7Z
8VoFjYoqas6XusQ2+Ow3utk8pqaPCm5g1ZWTfwhsm56o/4q6LVhkXgpnMzBPVWeeZNzWJI7HAc6D
AEoJtJHNLY6MG+IF+5Xux28kY60SdTV1OrQMA75QC+MgFfa952UMeWq7XNbVeOAJPW3cqHw1coBo
krHoKrZtQi0jaEUcCKknOm/VXDc5D6fWNE8ZwN/RUkeva68Nj55rMGTnjnJ7GTKDX1bkbzHTI3Uq
zki19Ot97Pgn00mP+Zgepf6V3KE7zAJXaHSRKwLUWUcRH0o8+l/oZO3Hgt0W4Sw5vR/LOsVj/KWU
PB1Unp/bGDAiM8XHmAYTTaK0QcltBcEKtugsdNF2WLg7wtkJAfVu/baE7AaYQrFtjj3eedfSmZCM
vYFrLorUINC6g2+jlXQgWx1CxohyydeKdQo6siL4+QfPMuUeXxTdsMv7XmzsUu1aSvOlq/XDHqgc
3nTaJMZgZVsrw7utymouGMc9osN726B4RqtQzrbMt8ihHRYccKoy5XWNW09oGMo9YBPot65H59xW
dX9rV+kx1dHqTMXZ1kbUnV6ycbFNZ0YVPFoFk/I+fMPA6aUpnY9e7mhDOwtHNiWNZncXjWeU4/U6
GSgrRcxDPbhWCRpXXGBLhlfhtkkKWujunHSWRmy/YnhwVqzDHNbpEpalu7IhL9YxS01cdSRlfK3w
p9/JGysJqAIsDZxgDHBkXttI7yTr0fOjlWc8jT2kI1/vPqWh0lDdIAakpF60o+ksSMnJUEyoClif
jThIaH2Ni788lWMyHHGfIgxnn4itdvTXgZVV6ywsxJb8J3S4IH6wj30iYknsqJ2XOqytjRezXVdt
Q6s00G/djlhjz6Vv1sKkCYNzHpQTjbXsjCy6XERN+oaVGyPn5Gco8I1vpLZrhKpe9WcPn1WHSF5H
x4oQ3HeNO1Uaycode+AgJ9OKDg0CpIVlBfYS2cLK8fRvUUgEZ2rKx8nMzqGP9aYDqwAvw7MPaM/V
IRo6Y59BU+yc1N+gC2sXCUX1oTCndNPzAqyyqQ5ha1bsrSNc2tr02sXUhN64scbhMTKks7ANHB6d
dLaW3zSIzsOTGmpECQZ+hdwjg5Amsn0wTenvixacYsqgnYXfNIb2oBvA9fIkQ6qrk5FKVv1BhImx
jL1onsqU8VEmRMhBK90nzPvzuJdb6B8Diw7rKOnc09zcBos8C8pSq34zFU3xwpu0A0NW7RAmtURR
at5pmWSn3EEdjbXZ2JmUhB4lrU6DgMNptBx3WT/dNIxOANPMIY6jjl8nRagxpaveZ7MclC4gvsx6
clvCj2hrQbDsSsCmrn2NGQ+gCMDKdVDB+gobYf94FdX8Ui6vp5zeAhWpq8sPVBzDjgvtx6vMgng4
xO0s1aCVPFH5oKSCH/vj2zLEf9g8SpcgLt+27nOdkBDoNbuRbeSmEuZpsJCVM3LqLhWXqi0SWKm9
srkKExpksSaSCCWm7i2VtIQJOSKsJHruSEHkQk+2CWzUZYWbeaGP4s7PRLwe3en6Ih7wEUruwXcv
KQoRpmjTdTnQZf2/DSgJjc34wQZ0hoiw+/vfUSmbJK/C15efN6D//G/+hUrR/8EO0qGMloa87DL/
FY+h/sEo1pauC71E/0FD+dcG1CAeg0rTsU0e5xIsxv/bgJriH5IZLogU3WYkR2z9f7IBNZng/lLO
uLYlhSUMKbkJLH3e6f5cyfmILyanyNudjGEbl2kFlSjK4W4V5S3GNmNlY9zfhqkWH3k0owI2yxy6
YYzP6U4UU3Aw2/ZGazCiOgUCYyWr7Dg/HZEW0llvs3rfGN11LUtnV2HB3LpB91E1yLn4+S3AfxLg
YmiA64yV7d+iNcqS5PhuGpqtzkfFY5nJkpaCkfLY+Gam2RH3aS5aV72qXEv+w0r0x8FdSn1dwXSg
GP71/FVW1BmsQc22KgN2uvm2TNBgVERTsskD5u75t4VdaEB+yX63YB79dK3dfVyJX47Px+ZatuIa
E9acq/HT3Hwyhhjvjmi2qVPfWYIcC6NHPDqrn1Pla3QH9iCeVjpZnWtHYkX94Pjvrp8fx+fdCy5v
/OXv41WGDtlVIjn5kii0JZOATz4GiYU1SmOhQ3vicdfwRHHCbxXNnWU/wqSBLY/TP+NhgKOj0j44
JX9+RSzu880F6OjdGWno4npW0cxyfJZ4IxqCdWbgbvrgjb8TLPDGpcntohxH4Pynjvz1xNe+A6i2
9ChcJoNSy8mZd6NDfiw8vMt241/pfubdTDWdabMzdi0ArjtVwRxLVGliMxZzSq1tH6JQOP9Zi+Ly
0gzWB5PClUtyVm38fE3IsjOtwGjabV2+Ko8ZgK0F30jcwQboQevXdTgSqDT/fkJ+P+3SxD5Ogw2S
kPFbIesF9PEdK8eOg6SEp72bLAvdzdd/P8qfzjoxQy55lLpLfM387z9d7rqDG4RoKd6azwR+cngb
Vc4EIrGM8oPr6F2j53IWfz7Uuw8Yw7Vf+tjCt2BtXAbNkE/a6LWI4mJhKaQJI3PzMBiv//4GrXcN
gcthHeXY0qIvwQX8bkEeg5hWODL6ralAxQbQLnZuqh+aUKUb9h1odd3bIBrb66Lo75G4R+uxhC2B
/21RaCpGLiatdQ+fA++XCStEebxuc4MR2Vk5bQehdIiPpaQi6/CbQ7QN3yrfmraaZ6KNR8mQVf5b
jVhiR45M5eQwimKJdn00iR9DwtqcjFb7IkoZ7j545/MJ/amzNr9zSxcA4GnJKPO3y9apfdvEf9Vs
E7OJN8YQnqwGm0Xg867w6J4aHYtl32lr1bn3NdFFgF3GO4Im1GoYZEfP+gz8qlzomov9UxmLwsl7
3G9RvfJDZtEdF4vZdWS1YSIlXzq/AVywI4tkUZb0NibTOkpTRNdD/S1M2YFigdZ3HpmB9BLNqD1q
ZvT097dsGL8/u3jPPLvmxQpJ6uXx/NP1HLkwXieZNOStA+xv24k2cvR9yOmb1hijI9JfptbRlr2U
wy6bDeKafJuhT3oTboop0o5+/prF/K+uf54hMCvcc58DD/ROOLufYbpt7FbSLCCt1bcSde+23s7V
v0aaEzykAzSlXvGc1MoWZQarWdMRPi48DE56kx5St26gjfJvIkpPQ+ec3Lx4QG5txIh1srFcOJa6
Nhug/qg7xXCIJkADVqAIs+rLq77tTn5BmE53iAfmczlRf6tcnHVdPjgyOVeRlDvXBp1pZ+266ZCx
52yTY8SpldDUZlLw0HMTrG4rwkd0JQ7ePadhjun4CNBD5EzdLT2WRYIpbuGM/bexMIulVmSgafwy
5dwtEhVfmc4dbFs71XZgBu6FTqOo15pb4isOcU3ywFA8lCEDlVEw38w74vh0eCewpsidk5WJCkn7
ZOQKE5D7Lajkt1xVd1Lc2znSnLSUX0zDvheTeEZk7S80d9intCMR9lj2onH4I1XXPti+gzlcUjjn
KWNk1ius7FVzmwTjB1fV7wsXfkl2rSzFJFEr9W4FGYhBamXPfdSKZlOkw9bpYgA94XDvDTTbUBks
PQCQH6z/fzwqREDarFLND4JfV2a34upwp9kFpz/WVn9q8+StRb02TNpDJeKn2LWfP7h73k0hWDDA
u/MkMFzDdW1hvuudgvaCH5207L0EPqMsTlnbonOlNfW6epGk9UKdO+gNtJ5CTnd/P/jvNy5GRnPe
nruublnv8YJ+Sz+p73Lersqfi8rcRKOp7cUUkwvVMDZrdkp71XpmZ38/rmH9tkpyYGE77HMtIIrv
P91U9zRKU86zaNWNyx22ttK0Wyb+OOwZhL2k1AxL2cF5S4LpBtIHM8csebG7R8zDxkev5venPq/G
oYFNs9xARvruU0dMNhl24da0b9kF6fOy4RcXSz8sOWfkzuxr4wbg7SWm+jYG1pDAD1mnQX+f2wxz
JWP+v58h808fDfthGhsG4Gpa+79eiWWJNzXsVL0lENBZJom2LmxhbLqweyz88a2rexvwQ+4tKM59
nnvJU2rln0bl6cc6MT7HA0gieE7NFXEII/AfgzxQoHwLPtdVo/v3RmReN/jHb9iKdFuE0YR4p9fl
rNYUhG+itvc+OM2Xbc2vj0bImAhwqQjJQ5Tv97Q+XHJwM1a9VWJyt9mq8QlEVV66zrqWhzKKpGWH
64NgAYHTPhni3VSLckH6Jzd+SrVW6/aLObF1sWnCY9xY9QXhGbZbu+sJLo/qiRTTgXatYt+z9q1w
7ol8oKFnB9NqECCJKvfoopHYyZw37Iu9b/FYHZJkBxp7kYdAdf/+KYp3/M7LzU1lbFgWs0aWs/nf
f3oyekYFw4sk7W0X12DEAvKNcSUE2rhDc3jsmhIAXCD2Qa8lyxacLT70tyjUgFiw4e9aAh/ZnqNv
8ga4TCXKUc7NhFxnNJd9lD+nQ4lRZi5mG8RoTfIV6vADpHEHNq5RrxGosP+BKZkWyLpMyVhbmmS0
2V185fi9vy48AmKCcHyZ6hTlEXkqJIDX5A3p9bnP7de/n43Lru+3C+Cns/HuPuubpBd+PtZbHxsu
LeaxAkpnQCQl32tVoCBcsy4Uyx60vG100SygM5dKyYcuam7//lrkn1Z6NuA8pFmFDPV+6XNGcIej
bOutm6pu24N9PAgzfmo9d22Tq3EMZadIxWlBUvhQqPTEuE2JsYOqWexdAR2ZF370wFsuLsjmOhsP
yp2VjZM2LdJ5jxNloDdE/FWa/JGwzF9wNXV716f95ZWwdzgZ9/zZe7CY0Woi6GQZdKRCGais1qkT
viUZyWWeMm8bOs4bmdrPaYFXznFR8oC/GbZIgNm/63sMK2woLCfFkum4m8Ft0evqT0SVvOB2eLDb
iGd7QcJYUz61TY2zNQiPYYl1pPJfHSNKrj44t78v7raOblqwB7Z1Whq/XvRMHJFXRCynjohffA9T
pgZ1j6ga9vR/P9IfFkmbDTejUaH4q/r8If90e9UklKNlRWUEAPEtKsplqoodS+cdLHRo+wWzohQ1
rsjE/d8P/IctL70wDAOQgwXygfeFc+khOlaeZHnOJKBdGBCtM4h93NTfTAvF7kTYhTLbZmFnM/HJ
BwGUjlTyHvv6ZUz2ZaGcVwEIYzsVgw0NqYoIwdx4Nr6jv7/UP1zoto5dFGsCmwsK21/PUePDEEYp
SGZ94M8jgUNeRy+gMu4GTWJ/Cd9qlX/UzLpsWt7d6XT8TBeLBq05hsy/HtTttHoIQ+4uo2tvEOgx
4tBWKLJXk60Ie/CapWnXxUZzrR1dhk+m5+zNGpk0+YOgWHNxN1hVswqCppu997ibw/E+NFDPaB9t
gX6v1/ggJY9OPCVK/GbZCNumk0HHmtQ7ebPSC4XDMVYBqvs4XMogevv7p/HHK5YSCasJ7TY6fb+e
GBvErQ8WpWZAdt035rUQHNXM7BsWZ2uRcP1iJxuSlfbRBft7Re7YSHwQYc4fiHDErweOasPPDVHU
23RqnjCGk7FNdYjcKF4GQ0XEUMb4g/ozHmBX2X6DzEzWq6DTqMM9P12SwmIvLUBJhKldTROD0b+f
GOP3pggvUFE86tzMjny/akASQkJUx9xRmnhhVWFkKppoExf1NXXj9yBkd9wJZ2NDI3LUeC6Ef8nM
WauKVA1WsTcQMf8cGPyvicfiT58XO2Q+Kapb8uTeXciN33mmBTF5C3wu2ugpAyJGPPuknqIVg291
UzdA/yBY6hu/030GzsW+MGkitpGT3o3pNjNleLaG4Tto6/7cGv4JWAqxVdnBhTN7KJ3gZmKlOZZu
2cK1lCQksNG8yXguuJFx3TgM20IXQelUzDzdji1cqI82Sjq3e6rL66ygQggHOjz7umlekkE+T20C
YciK1KNZ+q9TGa7jzgi2/Rxrmxg81qChFUfmjnXJHuDvH+MfzheGKttmMVbspY1313egOeEoM5vg
Bl8SUR1G61ZMgDuzFjpWK+/DoD3ZWvUW9R82sf+w18IbxjhMV2Rhoi359QpHbEa7v1Il0uBE7SK9
FbtQ8zyEXVYMVNM29n1VXXVd2l8lHv1NyyrlVTBa/3lNRS0l0eLM04jfngwFdoKmcEQJy228rUQK
5jzW9XXYw9lQgfEyOBmq3zw7RsKsP1jrjbkqeLfucnC6uRQxil7+u7ucOAk/Qqxcbhs1Yrjxg63p
5F+jwvePqV+a61BziQGZpn3U+UC9wSX+/eP/wyrj6rT8BNIyQ0j33cfPTilr3ECWJINM6bJw90BM
IqeuF+iVzVWlf/iOKYX+UEuyp9Rdl/x1hFbva0knFnlLohLHJKvma25eXB2NfTfQtNmETXVOsi5Z
GUPp3mvSIdWq9V4RgwcHNXjl1h889y7SXrJID9Ztive7D0PYSL3l37Um0FejhPuRAw1rVBAiJLG0
BwfcUTFWEh9IHR+1eFB4Mxr8Sl5xNoPkqR67canqKnppBpcBdo3FKkl7pgjkd3C3U/ZmQ/iQNUW/
DovU3xEFbD3FQnwFkivX6Cwz7nQYbL4x/yFheC+x0rZRtyQgXv9EN0e7Fx7bSNXLxxDS0J72l3ft
hcnMsxfandS76jSZENTa3jox2CgfGpweDmmuEIyfHMgRkxF97+jrV72JhCm8V1QQJ9jv2uzOw5GX
ZtTcTuC5nyJFIIzvj4egBY6PruixzgxyeEbLfUYugNZD5bSITCFuMzd5ZCfT7qvIn24GU0dV0xpX
TeN+oQiKr4mXjo4OhGc0rk72OIzRvV75GPsgOW1coxk/z6DHdGyGF5HLhLXDJO920uBCzujykSTH
cxSqb2ZQTN/02DjhmPzcpKG2ySBZX4+qDa/boXktxhp8W9tDHnPSvF1D9pqo9wDihHiQsaYnU7UK
42pESw2dFAcGYtfEqq8mrCZHRm5PjRa1W2P+6fIrFUwOii2RrixdhTc82cObJs+bq5E2yeVXhlPI
q8Yxt8ms443mL7kuuh/fXX7nIWiou8rbIi0mIdKSR1qP9vHy3b+/QITv1kVPT86RRG/hHOKxB0Ue
7e4YXvtioNfpj3j4vTg/BIOORcDVGqJmVPVlsAFZQqVvrkIs/leX76Y0TYiJImw+7nyyeCE93wLI
M3OvvL38hsnfeBsmkdg5U7zLK5tUJ0/e/ftLmbXkITTmjUrrYCXrGBc27fddDQeLPW4hHobYCnaN
Srd9Q/hp03swO2JKqiukOo8jn8AmUNBLE0RsZ0GWgjFmxpMW5DnBSNQyGttkvSi0T1gFtE9DXp5g
lTZoHTLtzqjoHbths/UGzVpJX3r3JO+UV0GNOvXyY8oW/3oOJAaGsq86YigWqIr7O7YJ0HsSQGhR
2N7V8Urp0cEkie1UJi7ub21I9l1RekujtPNNpNvRSRBMc6LB1K2HEcXHRMDworC7gHCksDt4UwE0
hNyPx2SMkm2RFwrGsOk92lGtLTMC69hboSq0h+lxFAYtDL+brjPNmx7NOL3SUOKeUr2qHtMvyfxL
URPIPLQZN0OhtiXlywMU4fFsw1evlFE+lGNVruoYjU4xWdHazmc1JCXxrV2H1u3lO7auPbUG5J46
3Bh9wx4pGq3qSGi12qgy/nJR6iunsa9S0jC5vrF+NV5+0w0ILRmvVVtpBKuU9/Iw9ygXZuzg+JI+
hPXMMs56msVAie5QgNVrd+Jtu53nPnRBZmP6ddTWijkwPOQExndfXGujOR2Got7UJnQusO9Mz71T
03XtF38Qzx2YVsxE2a3dm9ZNXnOd5CZ8D+zGzXUNU0PYRfBKEiA4UeEjR8z1cpP7kHk6XCNU1E16
ntL2NDqD/TkFDryuMRLutUGrn+XwiMk7RXQv1lah0TjOog51Zel8boOrEmv2F+a/w2aopmZXa378
LIEV1vPvbYtdblIAfeoGllXLyesHG0HL0qxMTIcBXrBqih6Juf/CQpJ8ydDSJaRuRWZe3TkQ2x8D
IMB+mD4Obd+eLCe8DsbHQpTGPTaR/BbR5oMPRelBhlN8EzXat8tPiQjD66wm4Cr1clSsmcanQe/1
xEMGK53tnbEYeOexESgpg0kcEkagqyIyq52Vtc1qorm0K0xjfHA9G2oppAPmbfn4gDEIH6XSvw6g
+LAsRPW5HQLj2hXhp6ru6nMzfzEG+gdD7phL348hsXSStjOQvaueSG0ikvkxapvoHGbkKPb6FwJ2
u23pDGrX2+4zIr+Yes3mXjSJCNCE2hl+HH6tv/NB97tO61sePo6482xFPS5XFRKpG8ZyoGSG2AGi
2zCm6KsSFmlnH6XmQNhoQuhm5BPf+k453l6+I3kbIXCcgKLWos04WMzzBmSvQ1oEt3by6Ja+j3hR
urTGfPOgz4iUwqRjo0rwJbZGXKJt8Ox1S3faEYOqDhb9tbgIQCeq/OAbcXEQRaqDfojcbU9gaxvL
jNRxsz6ZIZpGaxDqUJpOcUhtwVWqpuD28rDLBf8aELuwouk63Vy+EHL8aMSuvtUhHh6FW64d3zD3
4H1fprA52EGTrqPye65132zP4JlDn403cHBhn7dJUG2oqOG4qmEdCmTOho7TR2bwgDPiHM0RiDFl
xEKKcK117tayitcwjj/FsYciNRk3/hR+J+Rvi+cDynQv1lkteBXs+7qhXufK2U1YHhadFx3roH5q
UFyTGP8adUfBc5wCZjk04jMGuE+6NiaA6NoT2/lVNiBJUbB9F2Mn/VXJHlIjIdFpmydzbO4myLK0
Q24TRQzHTAjNPfiXJSYeFT85QH/EJEmIC7ZzTtkAA7KDEBtrb8jkbpBDvk7NMCOUiCX0sRG1itA0
fLVLAt+LJaNQxJB+3q1VS1KoBtGEYii6MvLpsR3tOwjQEy7wYh9X094ak1NHdlhLyYSucz9EJIlF
xB9a2bStQ209duYWIMBKJowc1TiHqZwKi/nqqCqyWQpBBzIdQVfXbFklb6vI2Cvr8aFrOsw5xUMc
l93SjuSnSJBQ2dYESRudx65A0q/1UvKFQuebY5DwHIaIlOEunTLX+2SPU7nShtHY1iDbl5qezk1G
tURVze3p3P4Pe2fWG7fSbuf/knsecB4uctPz3GpZtmzfEB4kFscqFmf++jzsjZOdEyAIch/gQ0PS
lm196m6y3vWu9awigyg1zwNVqVF5bJsKGAxoa7cy7uk4/kpnf+fR9Lwx9cT/Icf6WSnzhlRCZDTc
V6a9CWZmz6iZ/4qBwjbZ2+AqeX1xT+rXYGZBR2kSaoA9ibHTWIMjRK5r5byYmiBR4xXZuqcNpLC/
2114mxqMPz0w3G1eFopmm6zZ1qK+EcmsduZoacyAPVhHo8fxK+0bbZSChbtKd01vY1b0uSS4wYfR
Eo2SofNpVI4JYZM4DWTvW97PD7OJmJAtz17RmLh1bVhYedUmhzwmq4zwb5LfrkGVpUa3XfBUyp+v
gaD2eRSCfKpD5miQUJjSr+1MISBQnhNK4GeFlJxUJWSX8iPMsk8H3PpqIPm66jhZgMSgcLXkOXb7
5pvfOz9rS2EwoMHce3XvqcEyOomI6g9EEkZgN6vUJmUeKhMDA51QKqP5OdzJHLQ1Gf7i2sfJbrb9
X7g4KBesqczUPiUZdddz27X8jZUN4aqe2ouTucUmM8fvnmUY+2AY7lrR7p6y+STeN5w7yX1J9cGx
tFNInRXgY9CHFMZ2fypugJma0kc76Xuf4ePvUhFsqlrh5Bym8fz8qFkytAnUcziagAS1ux/mRJHy
ckDMBoy56IyepdS5CF0DK4g4RxXUqdoM9JbwPOUuJppxmFWbHsTaOewSjcugAcslPST45xe7zKnP
qk0uzjgAFsZTfrYMQpCDMuuNGeX12Wa+UdRfKXtPzpKiB/7B2p3UPzk+ogAe71Iga6NGGJewhZ4/
uyjHCoJ+9ofVQHqmAyk9+8zuRCObbtNj8edylZj0VNC36C2kprpcbB96nLd9Gt5knh/shHgF9ea/
+0RVVE7k9arsO3null9CnrFciCriJEZsdGfhBRMlft5esGzH3T4cSzKiLIGWb2AIPIWa2ltAo8Ym
jLoDpELS/ENsrp3Abs7PhwhOfNDY0UHT8jc2ZXrUrediUSuLal0I9v+1Dqtz6hnv2oCb3iyfPb/E
CH5JqyDbzhrCh6yr81yK6hyO88/Q47DkdBjLEKJoWfRB2cp4plgpW37LddNIgOZzdebHq45zzHse
+sgxC7nxQ6Y7Q1guzvnykTWI/eyJ9pBX3fewj+WOz+LT80HOQUua2PpWFUnJ5QTY+PPrWUGX7z8f
DtQ8IdMFh7qioXLKc+Loy0eRmA9GSjkyFVC7xrVoDFf9PtC1C5BR1+9CNTTRPz8FwF+ceUl1a9fx
4NIJpjzAn+AkMgC2PEyGB2tUvhcyKf/5cti6IVXlmd4Msyro9nWdhlkD9lTZdcZJ1/lvSGLxlmVG
eHK6vuA63t+cBT0lggYk6D4koM0OzRzYeHJfAx7RbYrWMQ4WzzgZhzQ/WExwW3vAmj4XxiYNzfBa
oFhdi3HpV4pMtasNZfMmp15KNoHeJeJjDq34jMi3ZAbo39HVMfNrc+fFHsM11c6TEc1r2IWUiLB7
MGpmVaoE/gydMaytlgvrZEZ/afLajaEYtzllWcPQVmuSzwKSGcmPE3yBKGceWcqSU1c25ycM139+
NUoMkGQUUkLHXRC53fJdXm1l1BEhVRhQ0WfTFIfn1x1RWbwplu8zfagUGE6Wb38+PP/650fm4MC2
iPLwn//6z7/zz+Pzj0rDqtZlZ+j1P198/iH1/HH//esUKY0NVn1SDf/zZxufP/zze/75SbypePfs
OfjnR/r3G0Us/O04uu/S7sEWPv/V3PAOjTdym05Ui6OcRPTzo2L56N9Pnx89v/a/fR9WjmLXddXX
59efD0OiYXn9+2epovF29Sjuzy/NaTFvdSl/N23FqByCyyujwN08P/33Yc4YpOVc82w/P+SaDqYs
Gj06pJwTRa/6IOrGW0eQSDZa1pfeNNwrHkp/6SdqdnlL8/VYWpBexyBcmcsucMwmFxxG+zlmFhGh
xKLSq/T/cCPCGM/FeZ9rccRqP2/gaTgv7WRRohFX49UPmcQVS+6yRJzRTURjroK0N2CwsvPhgxj9
UjhMQxSUW/R73Ptse1Pzd8jochdIHczZX8rgByc2sdFcyAkRzwHRFyfD58q1x8+Lj2Zsb9qzHxhW
sH2ONELGIn6XKPYrw4c8b1LXEgUvnmXu5Fj/jsekOMW0r23BGTD9x+3XImOk60izZZB9ia2kR6Fn
f29G3peqxVxEUc+B0eplniinjeDKN6SfYFHbe8dqL4Uu6Jgmv7SOcPs5fkz0BqqVM7AEBke40T1B
jD4g7lcW9e/0y9DXj9SN7ZWiKKuKkhdHji92Jj/pI9iWJSEt7p8ffW/Fe9EyeIROu+kb95RRF0S6
iy3CiMOCwQ6xCI0FRUxzQlogx0a/taQML3T6/Bi7e2dWr3FeD3uaCkBZgCp7Aarzm6oeQb9r/Vcl
3ZvR1tO2Mwe1TqvxnGTiV0kjfKkDntnFlthBGtRCb8u62weyis6JxpuQcjayqoHUlv3hV7F1EP1X
gX3rNQFksFJpfDHwp0BcPU69xI3kmJcoAlWdRxlhs07S50ManIKp1OL2fMvUX4DkQLMYgXeWl8Do
8GSxpugK9rTZB/so0SRhiDktIeq11RDTaHSOrGXlN8PQyaGJ5w88jvktcMFAuzo8lz2ppMnrh4eD
8Swt1btRqOYcUNnLroMGCMut5bVI1cHrXfM45ekB6embwY9w9pA+iKkAV4JKNW5nt3B3MsjiQ2Or
X0y3/YYdjtwngd3fU39ldhz5KoO1vOqovK/GAGAo600M6TUbRXqtUTmZ3ZHAyq1GHeA/pG8MNNM+
ZU1E45nXnOP+gY8p4mTC2QCrwdnX/tfehmyST6vJKLC4mJusK43jjKGe6rjKPZZ+pS5ErbgTlYpz
cI5kG+PvnlEScUWJH+TnuMPP9Cc5mdaXFn2oCXFm0a+i18pLcKcP4ffRUsUp/J3LTt9ruopjna1n
z751CQpDQwveITflzbRwf/SexaVfCMiaU1/ufK+J9nhfo43I3Z9DAROmcUnAi5TzfscCl7FiPVvp
u0M56C6lPHmTSQYnITmk6qSCg0Idn2EUDepHqjYBOT1kLHApUnUvnl3oreAvidC5jl1H1ZFJgVSX
FhQjVqBGitC+FTZr4dx0OdoTHl7HkgtzYf5aPGDK0BxG+O0w16HoF/NnxSrZkOkPQ6rPjnqwU2cR
geMk7+9LH7sWwSIQsFHJ24g/H43tAmMWf0Qa78bKq7ccueVGpFFwFQMInsJJawprsHN6mp00ut8F
n1O4URi2uXW6Mc0p43TQUs57ernzTWwPf9NUTg+ugBhhqGZa6XoE6Jhn9W4aergCc+kfDaY5C8c3
tARxT/ya5oaeA5hj2t9c+Fa7klzLkbDxAqo1osPUx+e6ywYAQpn40o7O39i7SnVrMvY4AMudRQnO
XmZpRVchnXVJbd3G0tREP99Fg1MPMFwpIE80Q1zUU/ITBHvfmbBlclC+1ssDIVrheqegaoNTS1Xr
3qj1pYlUfv3nweba2DrRZ1wLDlgsIbYmJNaUeRMtdR/U4iIrbCpeCkuHdWDAChBxkCCpN+TducE4
f2agHEkesr8okxjkl1OliOtcqZbTpL33dHKEm19A7aNwTRkVwcRk2FYB9OCpMnY6BT0MZ3k1Vr9c
C3aJclTKmlzYm29NX/k74nSshceYStZQ7OC4JthcuVobgF6RiIaDa3a/pmoWxyDu+bvKtRHTu8p9
xd7yVaDs1ImrDnZTuGCHzKAtzqmTSxCs6c5Pk+bPUPZ/bJOeNzKxlLoBP9VjZXFOnD6k7dDv6uyn
fPLRQsPVSHn9BZfzvucE+2IBJsqYZQCI8Yq0OxBd3IO+p3bi7qBkvc9tdhUxS41kKLM9uxyDlxtB
j7KThwTVa4fzSk9vTcxVlqQn3C83+YHYCPxZ0JFY2NWKjgmbbU6kzxXV7NreV629xMF5Z0b8nQ6X
xzsAYVoi7xxTh50iWEsJGD01ZW4Fuyb7iuRN+CjadZVzj+YwwlkbFEjqIMUDNdyGRDacGGAWQ/Jm
xgqL6RQVxjowuvFFNOeW8DXJ9/CecwJMCkM/tKP+0L7Ei87t8+uYN9/zOkspkrXhJnf9zkM123JO
hoAtMcbpSYUUJFlX4TKFSPhLAy2s54Bl+rbgor2hhHLeDbon5zfaVLgZ3ZpW9/QO8W/bOP2rNSf4
57JacIvl9NCr1NpOPxaI+2vPAmmTgc1aB1VVrSWS1066GNjgfl9GPOLHPsn/Dlai1mAPKHuJchY8
hfO7KCJ77w6aayxa18HSc7xtgwGOIDXC6DLT0VuIN42m97EFk0twdcYVNf426Oo+120WXcYoSnYF
nkrcWDbLthEgMKiR9oYUYF5oHl1b4I5eapcZNp7suxXJMSR6L7OXB6gY+IesVw+JB9aAq60JSs0f
7QPJLU0fzWuvnfKLKpJNQW/DCx6F6gve+HwXEm7eWN0P3cXqzcuy7jqK9Advt/qtBUx0xmdSraL4
0+6z8nva9fXZVAaEk+VTnHHlpvXt/OT0cjzSTKY2dZDshnGwPo20OIeq3epo3PS1F3ynjJFWKFaD
iQiYVek3vZPg18QbWmYCpCQvzrKDbdfDJrCG+e7wa155mVsei4ojJLWhxGYNeltr8dMb+2ORhf1D
+SK5sTO9taMq31KaBJGgLOxoxScUhR4Ki6anrCS2395JoFaXeviNINFcKX9l/VdgrRSUE2Ul4CJY
6BAA0vFoWk3Hu8skvmFAl8lYZpHvTfYlph52Wxw7p9osuEYOLEkYXqokTg9PsmTMMeVJ8DftP2nY
bb2pJ5VcJNbWTWMG3Lj9aTvy5tulvHkWcmFMBv7oNfMRLt5uTAkr5dO8M5TwX/rM27uT41OfoQ99
O7x6rtfepkwTS7WtfkfxkE23A3fXGMAg3j2xh9YSXYqaM+xQfde2GDkhpez2rOhQKvt30JrOMcpo
nnAWXsvoADigZOVZwVGwb4I4CQqnC91LOSYfROsQRINg2ObZ7EO3GfaFKf1jK9JqlxRttxCNOuBn
LjfceCrQE0b34MgdEFdIB3rI7j1XXSu1vEeaet7KjMuAuqLM3dkVigidMHBe7Wnrp65DS2jTHWaw
T0esPMdZFPamCAtsVVwpBu3vHKSqjSdNddS5N638ePomass7OyQWAJEvxLKxjHZVqIv12KTqi1WU
28ZHUpa4W/bKL+kojKOUcHjJdQt5fGXXzbQJWLxZZnPkijRi/fB7hI9evIYuvdPYqhsv+rDcuD/2
Dspw43irdko59A00jthM2WtFB86Ooht3Y5ausbVdqAq5MVEzDHFxmT/PM+MsdldgWqOX/rSRWI9u
GP1MoLBTWLy1RCZekpGwSNHB72TRXnK4CFBUFNMdEy2MO8zazlhXl2GClmQz+GUNTaXC03sahPeY
MHGc++MxzmF81k0w7YYqAh2av2RZHdx0TfeBBe3WbKDvaePdGtnKBPqRTXW8owHpz8RZ8VJJBk/E
tUuYxfM2x46z54mJD9qlgh2Qh5HGBp1Uf+Og8t+t7I+ayngbeeN0ccM+POqKhhAszNzUc3EVFQkY
y62+ltXYXOM2t1774U3RScbhrDOuAmj5rWy5kiDl73MMJ49SdMhDlJxc++LmhcxySYhrmuw9jOGy
aR8xJ5jPqdDBzYApaPUe5lXfwTUaGv2pUMgL9O5qcPszaaLloXGTFqQq+ECOjdEtMh+svS4wPw6J
lvlBz/ObEm12YUUxvWp3XhuzwazRZayfPPd73czh4/mAbHfIcvtDSYflnUkbODwrCFjNRBgomd7m
OBuv3A/6V7c3T8IWPwdkYlTrng0N0Di4x1Fznbu4ZC4w9AY3EL9Wp3pI6vLWRtANSMMdO/a5oN6n
wPtM9Uu4sAcUqlysQeNtOm9HNymt4ZUzbQPfrHYdlNmLI5ptm4fzuUIo3qa2CVLYRPM0jZ51jse6
ufbE3pri4ZHjGxlYUtYQdC9kR8dTlGDeTtXwkdZgcx0qlra1qsaTx8Aq07TZ9KImVlsmQFGFnews
QI2Ddc6LRH2pvJTf0tohtHSZCvIfTiV22lPUfKUe5/dY0ENqxAlVKhVUUCeF9lovCihV2o76zvKd
q4gLi3bMsnLjExe/O3KiJG3ys51dxB2I6UyvxcQyyPJ+40U1jp5Q4X600hN+A31+Phh6iNZq5Bej
ZFo+6J7ewhyy3nre8aespxYj78z+NKXhjypOPgzCmy+ASbBKUlaBmUquptgZODJWajvnZUlHrdNt
pLbZHMP+O5ZtMq51WYP9mike8BT9h7GPcjdNI9qrWHb8AAs9b9dmcbNvB06H1LB+nxsQAZ3E9u4M
+jwGqWIpUn0nGNvykojSrTCs35Nrcv6diuHUMhPvMyusN5lfPuy507eyT8d7HMvzNMEKmUrH21Vc
hfbVkAMn9eHgwAR6nxpgxE5bNFswQWIdhxlHoWyAmIkicfeSX5H9WQc9XAY54Ovzix/SIB86umP2
A11drWNeYoPrHxmsfa7eBP4G4dRYBhy9E+XwVlqZvgJImb0y3Xd+66+ocouORGBQB/Z526cHMvZv
FZTcTRzZznoIIEx6bejv0rztjhld66s2MusbQIsy+Ag7wGmijmFHeNOb65fusWspLzEbzAoLNris
YI6rtmXuCPEJdBjesNq0oPoMP2FdO//1XVy4kuU40yMFwjYwi7002jX7CYzvhEHahPbwOCs0gYUA
yzpTUd7mmHIw4aFrzdAGK/iCju6qTZ5av2r6Ciybk77B2q9V0b5QUOPiiNZsd5IYDSASKnym+yKe
D32l1GZUmN5ztRnChO0nHdSudD9ptiU/At/aXHlx6rwYltXTHWccaOXe5gvH3x7Rf/y4u+rS+DGW
45/ERgspO9g11UyVsZqpRJTGdJ/7ILoqI9cXS7bhBjdVyUKTJWoN9aZyKPXkfr+8dat1PpZ654zf
M2lzTAlOdUuDbeBSSuzXNbf6IIFeRTWqw3EqnYatHKrx0Dok5P3YxnKJJMNZAn+dGuBcs80tZRau
8qVkpTNQatH4GVLx89AuuQAGb4Wep5My8z2l5ME58XaWRcnzDFpvE1SIX7YXtQcjSu1VKytnT/8m
mD7uUSfptX/Rw2nxcOpmRVB62A4s2Ypc/mJN5u+nxEHWMojWcApaGh2XznXzXHoQXEd4eq814tI0
sq/tVNSejb4VjHntKy01UAbyBDtEZ7hf2upXYLsFZB72fZRjWptaKO/QLXO9gbDWQ/I7TMR710ZK
asFDCidzmyGj15wcy+BdGFGIvKiqfW2KcVOrmaKFeAx2XA3PPFkjuQbNbGLWzr2vrBPxOyowXJOe
hgmTuCY7R/3O7K5pVHcuQHbmYzmUL1HQyktFwTAiqNa3IODM6bfjhYvwvBrjPLoXKTpIiraWZrW3
oi3jjROU5sXqYJYRzdEJ7WzjkuVn+ZkActfRfjZL7BTjKqwlBRplrYG1zm8Wm7JFkQpOll2UG7eT
EzM1v7iB5tyr8A3KkmPrrc7n9sQV7uROfk7oZvjVDTa4z0wa68ZB3hNbN47E1q45viXS+i1oeWTL
Uf1tGNr3I53ya0N+VHkjLljswl3gZX8Hb5G6AGEdMiL33tJ8b5Mi3Llh/Nu2q3ucPXVbhOzJZk/W
CMK/Ha9q+jl86oOEtx4j9i+lLJp10ipYNV7GQZZo4Rryj8t1tvxgz8uQVXJ8iWcqCo0esSg0MoQF
NV6d9icaBmCdNH8PhuPU6uCUW60FBjrj2QlrtqJQ7rcE+E/R7PzSQWbuUlPAtFJ+i5Ef1CVd58e6
yjoGdC4lnCMfVfxpUVP3MF1vwg0RgjeizXfvJ7wzA/jkaI4RAzUG1YjYSOIsN9YyOubF8KMtdHpO
2umhKqjRulaXgmTBOvMlG8KZeThssGENHoBfyXkgLRCDptz9E1tING7e8iwDiZIBrYS+NxYrgG7O
yQuN3wVBYpNM6w7JkftBP4Xn0eH/njuGPvkRqG4l5M1NwsrxHk3iAKm8XAK2ycatY2cfsGzJhU/3
C31pw2TJI4RxavaQ/Xa9+8OkvA4+MdBnKx3SY+DeJCILnMx8NIxHQm/7erAjXgE2fcBDod+dADwu
wT65VzPNtZL10+j6LPSdWuEiUVz33TY6Px/AXv1VaGtof2m9Q7ygAWeuXuJQuRehnd+cKc0/hXYf
XmyKm5jqcGeJ9Br0Q8b9tacMOA/7HVA13s+dyxPcUOquI/+A3pK+Z5EEON3RJYEIlqllPdYmby12
Vg5MRXayKwDueVOcEvh1x2r0Hk4FwMeuuWjNec16b80tQ1BhXODz+NNyXOt0+B4XmsP5ALl4zF1q
yCKg56C6vmZBdSi7Bkh6k78pJKE96zIcHr1T38pOv3Gomo6jSRv4DP2MUgzkldY59pGmCmlsQZzl
jGlKwJNOB5deBATTKSRgX8eUy7a2OGlzIe6PMbNh7REwb3JGASquNlaSnWqABhfgtrvFyL6tKNR5
NEKCgx6VuZum6GeAcQ0oaUJwfJzVluhWR7t1e6ht6ZzHKfFWEbNYmyG/5WAREBoGa6cdZppZmtdo
trgPBmpfJuxiptyA5sage/WjfN/IiFGHfDnPcfx6K+LC32VRZ2/dmnc5hXMoNKKKr6U5HszRjU4F
Z+ljTzMa2fEGv5Nd3ATI/sOYADP2mMuN7HWSQYXfZhK3iMigyMhP2IlV7Ev2lKygxuY4K5dR2bhm
sLDXngkrz7FmdWyrlrYwIl6bEII0cZAeSdP/XvBeeaF5T3NUEMcKB9W9VMatnHR/BBfd3KKEaiF+
/8V14H0pQIyfvBLMH3BuQAh44UR+E63brZvCSy95TOXu1Lf2XlcFV6uKVqfnhT/smSYDA0qubG37
yL3jlk4cFc1avcgkuzs2ou/s9hTmZf2ZJzPgJdRyIVfKPKi8u6LK12tda/9L7LOcENr+IivOKPGA
+ajP2Qz1qfW7ylT1kgZUB8va/REitKyJAvEjke/YVnXpfDP7Q9t/tKp132rHbF/CrH2rGvxTzMP0
hNBM9c0rxIf0/f5DSvQ9b4pWs8YP6xmMwuk8XXrDd46NPebX0Hb3czSqH9wGKzyINjh/X4pT51C3
EnUT3ew5npI4keV67LtNYtXF0WCVHqf2W5NGr6KceRGZTOeTdEAT9iQEcXI6t1Zz/4iz1rv3S5uB
AEQgkfLu9fIwmWVBWlaPL+4IpdwcTPfrjGt8JYZv5OSiZcYFqzEUL5NyxkMzqs9S5fU6zILaZ+jH
UORO48sQWclNm2bJuuG1ipl8kW6Cs4fOSdW7C2DAAZFpm6A5jYSmSUZr71g3OiUEQLZtVpz7NV7a
bMGmt0jOHOAZ6uzBIMeb5D8tz7qTTjaomUNOtjUmNy73PwNrBmxvyPaYymFhB+t8O9u5T4JKNAeX
rNOXvJw/Fa/vlLLqNzfqnEPNHL3KeS/PZm/eh5HLTxZA9zRn6OzgdeW11IuxxQ07VqtzfC61Yssy
pxcCjfnNti6JZrktW6fEQBI92iKR98GXdKT3vOpIDDXn0I/Na+/SEWs3xdGs5RfHM5CfSeYcQ605
0LTe2g44cVlR4nylU+0Vsb899SEwcCICq0km8Rc8wt/cIQRCmNf5uYbk+bAb3vDSidJN4ICqnFDz
rlEmEf9sArqjsMsLO1pmLNUfysiadl3W2g85PkPB3qbuCv8y+klz60ywz1wzNk0n7W2x3EWMAunW
T1Kcd3ibBhZY1OJKdMGufU0MaT4icWr8PWGr4g/dltXaH83mpelfZFsUF/qEDAbP3PqOMZEAt6VB
k7NmeGde7IdrrNzwh5O1ku0PN0UL+YfTYcB2CfYqmmX3q6Jkdssu0z2VVvOTicA825p7Av0UW7CT
t2CY5LnFT86zwsUpL3rxMoyw6ELOeq4lUEiWh5AFFciN7pFx/34hBvGwnHQF7c87uVmDiyijd6yf
InoYa/JGjUfTe5wMvGp5SFrmbWMehkPRdfu+z60jzb7Za4wxzjfrbcB1kYaGHgQrAsZh8pMBSaY8
DQaxQBU5FPilyK5J2cQXnvWKBGONAO3m1c8CnCNL1SB9lFVnA5h1u2/strHpPVD2fDe/2yWGu7I9
qTBQ30qafVfkDVHYDwaxoaubmF9jFpqf0qm5BQbei9+h9PWNyd8ah86NrdAjHzgMhW08bScoURvZ
lTeQeynnJ0Z0akTMq4nWv0ry7kuLQZnfa5W+ixp5pw7Jiw2T3rmU3DDRWmuPQ2hf9upKhSvcUFyZ
7KEiLsIZkEtd+r+Au8u98PsvtpHcNfj2b11ejfvYp7o0j/lntFs8vCkMz+zpKRLOhgydpIgPVQH4
p3en/jGQLhnIHXz3NcJnnqcPi7QhixIKXnlPkvKIj6T/dn5j+3+pYs/9eJtLtKnnQ+ZZwc1NXPMK
jWmTbAz2Qd8Lt9Znv+AFb+WV+b3VfYdJTYRnZ8De19Ghty+MvryC+se77XndV8GLG7E3/4aZKtsj
HzJSzUlwVE1iraIhUr8nVkRTapkXkYE+UADUT7ZDO2ArffydwM7PTun8CbEKfaVvxeY04NXrYCkX
NdUwvgL9lWejjT9G5KDXNKa1SFUYFaKnXlXhMa2UcNjdIF/5uikv4fQZBMY4bhwHZydQGWsN4a7b
1+2SOkgzByQ4VSSp3TunJu6drzWlE/986ivud9DiJvC8fXcwKZbYFNVYHqdhIixQJj+nzkm/Fuo1
UpH81ttx8jo4A56LLHtEgzDugA/2SsRvqDrTpXEiQZ1uFDxyKle/Wc9dRDfSahlX64jc55so5ksb
eQFySj695RKljZDZWReYMBhznPMQEIlKIl1/n2NWWIQLFDVM+MO0RnOIcLMBFqCoOu8YoT1M2NVi
L589Pe6bcgjJlxTVzZvIQVYOm9wJq/m2Byy4Y7uLo9Jr5NKW9InUEO5rEMr7yB6cIydy3hIcNlZj
yYI/ngwuM5x012Y7zjuqhlH1LW+6+hz410oOPec7wzpEltve+5mRV+WJ/Y2Gh29tF3av/GCfk9bR
ZsYesu1yMRwqbGgr3ebxBdt3u2WryYI11v6douo95aFt31HLlnDgLZvuk6cTgTChvH5KO2dXlfly
K7acFyZd94WxsiPy451Lwxu37Sjzrfs+0SP5VieGfuP8lqxMoxB7T3E+Gipm7GFu55sH4xatPHjv
HLP7isWWETcopwerHetGF+Smy4PsSoTDYwM5/dR+a12fD0ZvsewhA4l+wddYkx10HfV7umLPPFfF
Cbee9Rp7p7Tr8odqYucclyPXNIuxxg+ct9n60gLJf7f+FE13C8co+Sao2rlDFHkf/UhtCi+Q5NvE
cH/iestwvpCAjaMTyJuM5lJ0g101cUSdCb6yJq7MXUN32JNocDbzmbuy07Rr0Mv2S+cWv7II7yXl
l847PimBye5L2zORZL4FTdTp9VU01T1we+POwIAJSICVlXOmz1ZinBrFMw805d2fre7g9gEIxaD/
wWRhHQmOOWcku+Qwjla5i0YyM7qgyizCB4pwkrv+yKhKpaSdUHYtyc6RNtPfBKr4mmX3r8K1xde5
e/FbAXk59obt3HQfvWpfJ2WFm9GVwxVSxamXjgc8LvmaRLV57soWmPhkzBvuE+F+sGnIeQYu/z9S
//9GNCXoSLj1/0w03X/gN0j/K9H0nz/zL9F0AdZHsNpszB+uQ174P5mm3n/4gPm4jrD1WJCU/Kf/
ZJoSW29k14r//t8c8z8gF0E19SC9wemx/58QpvAq/mt21yW/SjtkBJQfdAYctSUg/7/ALCKbl0gs
w+KAXvYhs5ryq45G5PoTOiSMcBuGWZR/Tcv6YmKAnxYnfLh44ovZuk7PLVbRbxMAdAzCOOiLxUsf
2mZyGIyM5rd44c5H9spavPfNYD3CzriRylykEt4BCqO+nky1IZ3/MWPhN30jOmdOn+4KwR5cZi7W
MBz/zeL9t5YUwLjkATTBAGdJCBRLVmBYUgPzkh9wCBKU9veBWEG75AsaWnpWvvRelIHbn4wNhy2n
uRrgcXZ6SSjwJ3vseHS3DsB7yPLSCZfbf1EUkk02OyRGDsJMiYbAdq+k+9NashD+kopgp7qbMvOX
W4iXuMCA0iwBCoIU05KoyJdshSJk0SN7pZS+scGrtmDW4LwGnsVmDoE3E+IL5yBapKWAsCLJDhLk
AFmIBEuyw1wyHu2S9mD/PvNTEgBZkiCe+totyZA5P8slKeISGaH5F8fYkiKhu5xK+QkZIkq6YYOB
7GHgXHEJn2SEUFLP2efgsG1uJSkhlWFJq4glt+IQYOF/NnGW3EcJn/8He+ex3Lq2dtdX+ev2cQtx
LaDxd5iDGERldVBKGzlnPL3H0rn2tY/Lqe8ON0VtJRIEvjDnmBXacmNe8VxddYwvrnLAILk8COWJ
AezQr2vlkxmUY6ZiF97VKMqkCFFPow7DTjsu0Dh+swcBi6+hQCAsWzsUOioVbDkO9hxPZXPn+Use
uBwPAkKP85VIxpxaW15QUq38ub5KDD8+xp8SA1BEuulKKE8Q/m6CuQAUEdRzPyvfUJy5t6G13zS4
13ZdbC37zmy77xJZH3sMGDvxHT5BJP4YkkQDn93CopSxnbKVZwlrw8Kf6q2GarPF1OTK0OZQSG4m
die8Q1ubzrCvsNdYGKIKjFFtbseLcUSSgdIlOA7etAb35a1a5ahysVb1ymMlMFs5yhSjT1+W8zN1
aOjHUPfWYAoWBhUmEjOe9TTBByINnF6lXe4n3FMLf0hPYBhZpnU+pPycoV7jCMIYiukWh3G2Iek7
PHV6vLeTqYPfuIKXV+04sWT3AFf+ysmCXDf2jHK1eFpaDSNzhjT+nnyt17lF1ONOuGFGhL4VAj03
1uyja46nvrcQB2uQfeImABKEMMcKEMOyUtRwZ+N304DzLngxK1AeW2j+3lrvOHwnv3ls3C7ch2E1
rfJueAdj7gf5OmkrdxlXTFlDUZyaRH8nxsDbsxl7ikfLWESSVEOLSdgwz3exFt0VBcfuyFgflsv8
Fvao+cK+vstbe9o0/rgU2jAtW8zfRYIIEnNLgtCv2/k+fiufs9Smk809eZr6zvjWJpAAbRI4OJCI
ku+Is8LZyO4bStUxb9UfXY5XN48HPMJ9T/BWtQuYTe804jqYs3jbwTC0ld4RkUuoeLC0k6pcUmHN
jwwjOYzCT+JzMeeP1cM4uckFThFjPy891NIpqZj6is/hLIjZ7bEI0xbU+tVGyNcE3OYZszoRklg5
vci5q53gixhrLKSF+YwcSRB6wBMbdhX6uQCDCu8KKJE2G0UXkeImY9U3ZQWy+r4aUNK5xWo0y7e0
k87G1uzumLLrqgtzOY9f9pxFjw6BlUCkMPYOfYZ0gjaYONhqDRFOSbLl3aDCGFFc8/cog6aWHDV5
hASfbbIZ7QApa5UhMIv33ilue8lXm/j51K6OCQ9ZJbQLdSKesVLIVcaJpld7vsZMNiNZILciMPYB
wrS1XqYNLZBI0VrLI0mGKezJsCJ8wdg1Qf6ElIV4NA+vrxiLI/iuvR1G71xAMVLN/i0asgWArfEe
2uQqnC2PmdZY3w12g7dkRs5LCnD23OaskvTxFGMOvRiEqRB1539lscbPr5MV5o2QUcWnFqMp7Bsm
q8KpnaVrGE9mEz9n2NQ2TR4dqaNRnkVIcTydcM9MLy8uh4EJEA66B+wc8OU7h8SmFSmv5rpx4GGZ
U4fDJsAe4PstQ1+9XEThmwab8DphJgkn3VaZEt2CuVO2DZrxLZRdAZkueO6n9jB4kVygcphw3rrh
0jHcaNWa2s2Zm5itqY56rLphu+uWnmiGV9ts5jOahltfOPlhbPlVjdBnsSyJ5DNc5VJsovmp0PSr
i5PpiBcWqe1YZdvSm1dFPBPch1vzNSyNExe0hqbNig5Tec2LOV2zyzAwmfjNUdBgNEqXlMwsyxl8
NZew2Js+GTO08eD1MHmnsfPRmV2ExYku22rrNwdtu2pJiMCceP3yabjrgia8oIQ8m0E5r1uHuWPj
FJ9ca8TLLO2niSCvth+PbF5y8uW8B2Js2BS79Usyp1+9RbWPnleuOJZ2sztvBG4r9Dxw0zNnW+vy
uylIAbGFeI1DE79bGZ8HrDYH9hvt3G9DC7rEZENmDxp7WZTTfCy7tTVo/Q3WLduq1Lu4YdmvLG+M
CXtgo+ByMU6zLjkzdTyxfvIo/W0SCkI0JGqSidJHe9R5Q1PCt2+E3SQbmwzGLUoVCE/uZPHE4qvF
lUprik16Hcwwj2RioRYt0dIScOitMlEzmI1D9OLtforRoIz1sBWFtvU5qvb1zDWw19LoLMAHVn29
r8g9LtH3sgyT4jhGBNPiUVf77qQo33Qv7c6mupn06sNlOmCggYYhwFAvwfnMm7ZEWLYUdh1iOyc0
T4etweqiRHdTZDwznjku5zIjRcGI3xON1M9ZFOq6BOJgdDvSODzSc60krOmXxBrCAGdLWJZb/obw
Jaifu/BP076TOAbi0mtozWX1GEgTwAe+xtBiw1SDcCgKZbgNjWBdk4IN6jxtd6UIkoudbSchkdLk
AYXcaIEfoRTRdcaMPWSSbBq1A2K8E5ApQh4keR5JIT/CgAWJEarXOEmxA2Inr9OjH+A9sE2EVmbA
oSn10liLMv2hHPJYNlesSxIXhkTNkzHHBhfN2Xypzbxft5bTrixN6zZty1vFBipTA+pvS2ePauUA
nL//Y5Kybchd3+Thq52NxlZkkU1szUyNVQhEJ36P+8vpxzV1pb+LbOps0yfktTPLmhy+5it2rWBn
lU65MxELofTZRehAqs4ZTulwdg0xHZHguffqkGFy5gAVvg0V6/ZqTuqVJtC5C0wua8R8RCwSamF3
EWGLJglME9ktnSWIQqS63cAWPI2SUt8c/e1QCiiQBqSXKSlQwrhyU055fq3zeJW4zT3bsOaamXVx
aTGF0eQ6O7RZj67VPSbIpXFBlCx2japa2qEcd0aqhHYegahF2nprVq4WMiLRboVAtN50QnIIlJ8o
PJIj3Tx7y4j/hs1HX9thsi5JHbh44j0LW7nySzPdyQz8f9iMr2hC7qbMfHOUWLsdwnwZ9wkuHRTe
rh64uLS5SPfdTPKjn9vrsuRSwM7uQALQpchUIPAk3xnPLo0yS7bzHF+CNl31Bjtsp+6spZfvR0oX
LYsJvvFuSd5/QCnea6GPO3/yT6CRf9AI7qrquTK8T1mz/cq7bcemKBncT38ofsIWB3z05rndZYqg
bfa0G8+15+Bo/egjhzDddjsG1j5yPMjP3UXTyeD1CZny28s4Drs6JABeIolpE+1kUUR0BCK4DANq
0nYYeGzbyF1WWrPV5nrTau22FfOzMzYLrYjNlY4kC0WzB4973tmWc7MaRDKulJ9ON6/coL0bmxJ8
xArnSU96kFneu5l45Erb4vD46Sm8seY0L7A4N3UXtrjq/aNyHqGtlDzjWEXzzjiVq9KpntV/MplK
Al/djVNxaOPhVtn+nZs50Sq3jYfCqI+NiQwzImgAEiVXWss7phO8n8k9cGT/6RxvHQQRxg8W4Gqe
hh5k2evdpkyjRTXbG7cuH9oieBnq+8BjkVNlj21wddj2IwPDuR4cK8v+Efa1sYgHVT+wshrC3eg7
PIAgfN7pWRrig36ubCgz/Fwa6kViAHeTXOO1Ce+A/VBP4D+JjN4MWmiugXwgjBrKbCEtf6G5/job
sP2g4VZvEJammVJIrcQUHWUU7QsyzNwwyJdTGe3g8qxoPfaoB8hR0plYzra3ddBczWZ0yuym/QKF
ErnoS/LEe+6Rt5Nr9DY2zetQNwjUN6NRfSBgfdKw+Sc36RsmaVwkMTvjl+ZN+9l9JyfvxQ9DhsXZ
Y95FN8Qb7409njWq6yibWb6XW3sMd2VTfFqTfu1Nk9EvBQumAFeE8NjB2OWj+4jdwtpqgfmKdfkk
JmsXG90+6x8ILMVLVl4o6NcuBrzFYE3L0pBrJ08fnT7dhZey5uI6+8hxMmvCsoZ3XMv3dGTpMtBY
L8cF1lYcTbwb4naD/lEzs2vjc6SUJuWhXtI8SKdaNKN3yQ4ONaUsmMHT6R3twPCWaA+cQVtot75U
b0jzWnUKqKEvoPCsuyIBdDKvS4M00yq4McrlyWjHB6DJj+6c3ckmOoik27Cf2jgd8eJ5q8bCFx26
R23KjNW5tmvd6lxJ0rFpw0QUwexw7hgNvPSYk8F3sKV0UP3a1iFrorcu0e/JPZeEia6kaA+xY9+E
1r02Cepy/D593/wAGDzaWn7ySNomxvTMX3pnc5UeHaVEzt4naZ21yT07dvWTjI+1kV0rFAV4Yg7B
/NTqzbZm8E59t7BdF1cfek7LuHoieNJks49kvPIy71B0HGkI5KndNnEGagvZ3TbNsms9uruAjX+Q
J+7St6c3kgN/T5k5trcmbd4aTb8JlxBC2MV+tgM49IX3Yq0L6yHD/jsNxaeORHHSulXdN4/YIsMk
vRCcutGlv2B1uGyzbO/a0X2RJ6phZFPQ/AGudC86/12vFp47vsu2eg44wc2JIPtZPNap+G5DHCiz
6T71mf2ENP/ba7VP1DSHXLKN9Ylu8ry7GK22GJDTZVs9BjWrDhasEG9FjFfPpXgLbeTGbJOy8BUa
U97gYLMAJNakmI9VcLILwAP9oC3HAYTC7PC2n7IGfa5L+t70xxx4y8lKf8lH5lOJoypgRUM1XtvW
fcoSZ91o3nmkmMhL53WwqhXntGVQ9ucusdZl+tZp8UfOa+J7yUNXhGt823eTXcCj8PJtp5F2qNOj
O90DJ4xgEWjGSivHtVfmB02MV5EgG8zCbWNVO72dtjGNhRXDPfL8hzgO97FtbANzOnUOhzYzYae7
jsz88eKWoPVlTEtkAkdPo53sqzUkKmYIWnPU7Hd5ZtB4cU2qEYZjWNiiAV4KwP8Kx1yZwrhKuvC7
Rvtb9dAmsLPRttugSEZngbDqWKX9znCxUthdcqs4u2YotZeOZy4nbfzO0vi5BK22DSCLIilEbYwO
eYK9v6gS7bHmsrnws/I01eah0q1NYcjnueSonkq0qpG+IcwHi5s4t959GVeE7rLYaMr8DXHaRsY1
Tdt8nW1bAaAQMOm3wWPoZFWbSNQv3ljcVxbUBifO6UxtmF0pXmXkePFCY48aaDsmciQPqAw6phN6
zIhwLAe48m3zbhTiHtzzDPYwj9JL1mZ7oelbox0uuZrkOxnRwNjCElqjsVo5yZM9FE+5KI+T7O86
K16RNL2Mm/zVm+bHODMe7BK7TjWdylnLFgOy94WFzWmRxbREhcNaFKKcKvQqnwhn2kBb7FpOJiL2
VybrTMY5OJuWlinvqqx9DS2470i7RvvmWMO1lvlrmF20KD/GNldcuj8dysA0IHNHndNZrwawTTB7
qOkSSgOxqRz/EIf1K06ex3IRQt8IOEf0ozwxejxjNOdtXzTPLeV5HTUEkwYnCmAqrSFBfgjpT9w7
td+u1ffK9ekuZEqRT2Ik/1u7NwVxjsU3lLx1bP0e+HihdhROvCqsbAfH/tHpaAO/+9OYkhhoa5XM
xdr0ppfEGO57/rqOC4WRH0ezX7t69RMkRM1MJlxRZ36pqxxhK+GAs0+J01+FIDQeCgK+ENBRcRgs
5TjeqdeLLMG3XvTPntm+Z016xkWyxYu+JfAT48bNLNnQoxUyuR7Xp3z6Tu3gT0RiX6unH740IlQx
mEo9q8NDTStszzFJ26g/VI3IvtlahTn/e6KLEjZRHa1FbqUmH/LBvzfM9gDPRcLyqWYqrOKhrR9m
n+31ZCxSDX+fRNpjjs0usfN0Z0Sbhkk2rnKk3Q4Q9E0OYxkAFZmXWFdw828YqCjNfXfyjUFfe/ng
rGjQH2L7Ha3Ahc6VgiktqNim+3TeSy9/QI/G6aqfX+vewk1WlFskEGtH5BddE28s2pPF2Parycq+
k2Y6jN1PADiPE/hz2gPnslLN5JBNt4OFPW80mJsShgfnN2aN6jNX6FyMjTVdPaZ/b2UL7MK45Yy2
L65F058KjuVD6tCgJyNr56h3DzaqBo0EyBNTZ6q6YloPldjJmel2gSejiKmPQIX+Sdv8V/q2azxI
rJ1GQsDM+VMYVEZO3mxsK/SuLTArBiCc6poZl2hFCw96N/AXnoOzvpvygLPatKcDWLirvvUknXPr
skxoHsbCrNeot8O10wS7jghzlKjBIx3B5xzayaZq4nrf9YzMAzwZsmYra7kIEM0QIj/G1sdYeFff
qMztYFtXMdiXpi7whFnac+WlkPqC4HHWEC/5+bPvAEh2WtD/1thpq7Ct7F1cQiRMQYksfsPK0tyD
NqoAIMhthQEUJBkaVAspXnCWqIAPgQ7koAK5btW2eHU0i/KHVg9bWbjw60Bb29XN0fQOFXzcrsyu
rxF7IOYO9HRZN/RTrolbGqY+gknX21ZVwzMUTRvG7O154ZfSW3lhtQejaT0V6RdLho96ONtkHyKv
fKpL8jHzyN3lkpcQ449uopRDZ0qHjAnJEXeedKiE1A6HJSL/F28sQ4MEeixKlKCIP8Iy4x2cdXvH
AMrQyhLwOHDFZZxVeyutSEfR9DWUv+mOiCXJq0EwsNegMfJj/90ZKE+DCOGd1tRgcCQ958ihZCVI
uArRI5rsoUs4IwHkvciOTpE8pF36E/fEDKVes/EEvx4bZS5q4hrW45/MdbncvSDzowMo5mVqPWmx
/VyEWJSA4Dw06kiua9Yirau4oQaG5hTuHP64djEGguFGjsmyRhWecLDVSHQXynafdeGKThU3mtLE
4sCyHsnneA4RtNtXEMZHWeaXMnfXicEh6/QwOhp/eEM9/T3bW+FmO2L/oOho/kT1j88//YFLhE6Y
VHXD4xl0AgKTx/y5HMA2ac6070wbxFH1ySXupENXWho6Ha5dDw3x1Hg3DHwB1peB+sC+Ejj4mZnN
imCjCn0qJyY4Qgj5mxv9NTL9FqmMVKPDEioGzDLUfNa38lbx/CiiIMjBiCIBdz3kuzyTKz3UtjY5
Z6y8kWwnSLvM/cjSAYHzdhjlI8KzN78Bax8Vi7lM9rZw9mimn3wCkxB1gzf2kLpzxJwHtzMWLAx3
Jvggfxi/aatUUhaO/ASbRoGeYEgBVOpJ/mZ4/d6dh9WgG7chjr71IVvCF30IYuvTrKdTDPFiBXzk
Sx+dXeIOz1ZEUyLlmunQkz5w9fHqL614sXo73PtceZtWNEubdzIjaeCbDOw2HI0hdC/+WOykdBdV
Eh8croqxT7ZQbGqfMtAPTVzeyF1cMgRZhP14Zsn1IpgWLmYx/oRhfR8x9RvcGzuUVaX7G12rAVLM
9UMwpo9m1l0MGCJ6HN4XXXp0Wr+8G1p9z4S5p0uEK8C8Ome73y5LTRywzLIKEfWe4fS3aP1dMgZo
suCZRiiTvKHlnWCeqj79CKjviZJy7odk2I6Emgf6wDcz9qMAuCKSN8dvX3XdubRa3a3DLH3ARp2I
+HvKf4KYgUZO3WiTRyykc5SZcdI8sTYtbYHsJ1iAED/X5ALxh0w7BL0fmJbHRTNJfP5Rtyr1OF2S
efbQgCRGN/yBnpYzoz5Tx4A0Ji9SHZynYMALjKDx6OkGSpSy/MH6cJjYKdazebaL8D5q5ZvXe08q
hZWkLkwYRQRsZqAYqZs1RpGrq9n1Iqvb56BipQg5s3pCo3yJZU+WeR3uxJwq2XTxk+bV3hjzK0aB
dWS0bGVtvNmtgVXdQ0Ksobhm2gsp1tclnh11A2Vg+Ove74ea+vBvj/3tw7992e9X/PX9omabTBar
p0wZS8RDFBcGSBqewroCbe4bRNTCt8gPObsCVszzLY9xzdgpACpT3fze+/fN/8VjI8uTdOEzFpFD
lEDWC4rDFM4E3UteDSPPy4OLDuevm98PScFp93J+qvWub2GamcUBwy/fAHomQMeQYE9Y0emMYtWi
L1G/rj2inln/3i0zSQLK7925VdHY7rjx3YiTspeN2eH3Bgvpf73XAFEVPo6z1CM9tKz2rtPx+/7+
mn/dTdRP+f24nFo1sMNGWQLWpYSrDyPgBrgdw79ufh/7/fD3E9INel73//bpRt0j8jpdcr0YllDc
Cp2ZJQ+W+TNw4paNZlQe2KCVh9aGn4eXB4VBElYH1qnV4ffev29+H8ugZu297tMt+6uvDd9pijdZ
1JBBfDe5cwPGcQhhP2fWN2d8FxMFAFqsaECBau8SmJ6LjOFbikaydxtmVebwk7TuQJfKDTwlaP0F
6DpjmlaeBwxm5jRpOchisxGiV5IY/j5w8wuhzdOhtieQAzon16k/JzWp0dKR4xLh7tvolHgEuAjS
LQOxc170fkoPPU0ANo/ijCQL9XPTT+u5QM4fgB1Jkz+6rA7W6NoHrxsmJFTzzY2H5GDafnsMC/I1
p+qzjsNq1+d+Qm+9iJshPzdV2Z1bu/I4o4ojW4YC94xcF06/l5VKfG8MfoyJrl5LeDGLDMhQwOaS
mlRyqXK15kzG/Epk6Axt2M97bdDvrcFozr1TnwjM7iABC4IKkP5Shy+ekB2nJx2VdJC31rk3LesM
S4B3vzUefE1cZqv8I7MkWvMl3Rkb2SrL7VMdRUI52a9RO7p7aVj+XWL6VECYz7Tx3UBquHRL86cx
2+yUF9TvEJ9OXUjJwr+xO/pMCyae1cRj/BvWnKm95mMYa7yxVpFftGbOL3P0h+AAB9nxjPCa6WLc
6ySEC14V+HCUuHqLxzrJ8nMoZXbWtUe2S+PJmYN6FZYpKxXGbTkRs5vewM5Pfy5PSNbliRnpPojy
mxlUklFWNd2JHYFBfyxGBDMrtoWoPAIXzTnAPkDO1MSFiVI1m1f4MCkZTeb9Rkm7GWbTGSP4Yso9
coPUb8LuSWM7R3lj6EiFfel2219FdgGdfOmVWc2VyEthYZqvXO/0HWO6RwqQta5eRDZKKE1YqGTs
5PhfIXnfy6QS1vr3sb8+/fsZlJR44TsC0N3jHO3y0krhL2Yvlud+d2K+K3CxLUgEeICbwwitPkNe
O8Sa/zSOsOfGD1FZP3oXP05ZcErItqCPPg6j8Ri1QbZobeMZV3W10LzyXZoQOIyZqWw134a5745Z
aq1sTScnmUrREODOWcDsNLmsqvRQWtFdk1PnxRXmaqiVkQVmU2KbifTeWRayf7ELc9eTlwPZ0Szx
0OESDhHICp86FZXsrQrScUkml73M3Z4NitE/elyrtNG9H0AEM2yYrhWRDwy0DrS3QBiwCLut8zz4
w8mdkrdBsylTaTx10VyNDOmMUR/SHattypLRW/sO3JIhblDoWeUlk6eWNSpYzt6DHVMn0QPcrRUk
Aap8SZAivOMW5EH5NVQUYTLT37sSI4/MvPWANnGlGUeX6KaFP1t/HHq7RWUQyugE482POPNPY8Gk
L2iWGAz2hrj6qEYJtow2mlmMxyGZ3eWY9a+dsG72fJsV2COsg2unmeld7KHZSAHtmGayKHt0xlGE
w1U76zAvOBFioJrJAKt67cUv2byaYc5uNyl2tTN/+OCnaFzrG4m3RKreHOfMGf/Ra3OmwzJ/mjBi
aZN1V1UG0mlH3LtGuC9beJzGFUzcxJCcnUXhtu85io+kENNmkrR+3fiTl4W3Rx2rXbURKGnZsVLT
TfNoIAoVQbmbIXStHPo8NCDxZZ51G/sxT0M6ocA27/SYirIx9x2LsDE3ukXTghMt8nJpEJKxsGhy
rIg8JKtABFvC2w2j4VQER0kVt4oaHRRXlqDXH3HiWFn1Az/jU6LNXHTsKnVMNds69h7w84y70DHx
iuaOcayCjz40zJfOYeDiNIcMMv0+6kZrhR3rxdDOFfVZWaBAsevqO60MTtP9oSjDPwZhWgup41au
06tHcdabPZ1xgFZMiwyMXOBmChpoLUyWac0VOGzmgyolG0s/Tg4rO1NGeOprlN41IctYiJuP2G2Z
1KMUX/gObRl5U4vg221EfgSbg1SN5mcRCKu4jIwTFubk7qSAnke3m9/qpnxCMfXZ2/FP3H0TQOds
enPyV2IOdpx37WvGkwV7ZGFC9N6MdPzsA8YnuEvTKvUmyeysbTcfROZ1m4rxcitsrKSVR5xcO16M
cOzWlWD5WPnoAhOVWOB8hKTWbBw6Sl7uS4m8+s13jJ8qnC8iykxAC7W7jsdmmbOhX9Shp6/nQee9
3TIrFCZlM0OPcCoDNpqdhhPCt1ehVRJKGtodv08zrggochciqO4Jt03Wmon1FbeRua7ltPY08rV6
UNVaOj9qcwzeBEsflLyzU7TRNtCNh9ChZjaBZSzR9vRLCWoAwxn1W5r/jFoyLJp4oh3mzMZIV5xi
B4lOgZPDtbEZlCjfPIDsTlPb7M7Qfjmhu5Zm/d7B8dyKsr5nLOvtLNe4RCylaie8pQrqabGpIKgz
uLGz3jEZcs+BxCDdtKW+j0mrgDrXZTsPSMbadSDGFSker2YcDpbV/RHV/JwRAcz3FgfC4e86f4qf
0+4S2s13MPaPFdoDCjUweIPur2tf33axf2XKAr4pqJg+4wPjbGMTMwhkzA+Mz1obh0VmqG6hEj8F
E+AFRemwHhWJFCKprtCkvYKUJtBKcdbzJ8AvtXPbXUStMg2njCcU5DRSuNMq3yf8Zcu6xUM0KSSq
FvzkDYhUznkW8DB8oRHX3U2iUKpJCFQ1dHX3RP7CylDAVV2hVwsFYSV4dWJVDJhVlw0eNwVrbRW2
VSqAK4QxShh4H4xcyU84M31Jt46CvuoK/1rBgcW1ox1shYZtUOev+l9ebKbQsVJBZBMFmE0UWHYo
Xsg4Ix339xF1MysMrRk+WgpLm+sAamFrpEdRV1yqghKAbQfJ9q8P0ZxsaxvMLcAPe0OTzXJRFX+g
cEcFxf29Jxgi77AyrCeF2I1+Kbq/d+eagXOmILuWou3OYHd/H/+9AetD4gR0Xj5qdzq83liBexuF
8A3VvQiqr1B434l5Km/BfK8r9G+pIMCRwgHnv2TgVgAJNiW4YFOBg6VCCEtYwpOCCocKL8zJ/Rgq
4DAv0F2pOMRwwIERKyxxCJ/496FEIYtRluTLqlUc46EBaVzBNsaR4+1caMemYh//3vQKhTyWQJEl
dGRscMS61Yj2fYVOHhREOWUMskoVWDnowThCWg54xdEDAl92FYYZSMlAqAtoZswrxRFtCXxuBW6G
bvBpBOAac5jOHWznTkGeS4V7thX4OVEIaOSO+qpTWOhMAaIdHSVepKDRlsJHE/7zRduabzJUpMeB
9gRMDIuLuFYBowComW+znlJQamYL5bGFU50Opbk1ftnVuCKrY/8LtFbPMo41qNYKd13AvW4VALtT
uJTcwTtoKDy2/CVl/z4ooWdzSDEEjwBqY12u166CbEto24nCbtu/PzBi4gaQu1Bo7l49CcHIwqCD
210pgHcNyfv3d48V3Pv3HqEIctUp9HcDAxyfdnRf97zTjPrLVJhwj51vqsDhBQTxVqHEdZjioQ1c
vFKYcW3uLm3GLxDhnDJZwa+w3N+VeeMucEfCqYVXXilwefOLMA8o5yao5jzRG4zf6Ym1drlyAZ+j
Ewo0QOjSZZokxmBl+IHC5EMZDNjDR7Uebex7++YP1HqTV0HjFO8WrPVYQdc1vdkQYIl/UAHZTYVm
lzDa/78dIm8h9vyf7BCWcMja+l/bIXYfw0cU/eM/fn6/2/77P/9h/PUl/3JDGI79TxfngWNayEGx
HvzLCmEI/Z+mLWzDNlzbkb8Jtv+yQpjmP00Vt4VjQdosJFyy4P5ljTDcf3rQfF3dtODA8Bnj/8Ub
YVgqtuzfsWa2R3gpIZ9c+QTBbrbt/s0aoQuPoa0TmA96GWu7dAJOp6UF6U25cUoi6rY0n/MFCJej
0Xb2kzvDjTC9ejokGSiJ3pifG+A+KyDKA8sqnSCF2R4PLXwwdNraUUcyTcVh1Nvea+iuWyphsDn7
oWPNnVcO7jlXy+/IunlESrEhtX4nbTTXE833QffTAcmXscQqxbTAZJGH2Unbgbtt1sHQ7CZjFO8u
zQ1nICmXqacYI+5g7aKWJdWUD3Jn5T5WJHSv13lEz6ELcARFOCYbiqT7ivPoctaRUIChZZ/WxO6p
7YL13IinKg9Xptc8VMW4s4UPeElrnWPAFn3sgt0cW2SeqJFADsVInXEMO06pzZ16qUd+gCEESJEv
exIObLV36Yevpi4XyLTh1cVlxyxx6LaDJj5bZ3rh7F0DpZT3pl2X2CnUORVI1FAl2f2EkxTZieKV
xJ6NcTpybkMJYqWS7Uvj+n+YaMDcSDxy6i2hQZvGLRKhWsTYsEqGBJ0rBvg1ooR8h0d4E/dDh0Aj
OMEX7fcY0Qn5EPahKMY/v8b2odNetUi/NoU53zLQaVhKmuAhj1BjSVanYWWXp77G3GmWqb2Pc/0P
woXhCCv/K249ca5lyohyBD4X6C38BghmFcM5cElhvi0LWVE8syP8795z17+O2P/Iu+xaRHnb/Oc/
hIqL/NuBrLIReXPAD3QN92950BkbdtrvRjzkFS297nc7x+qcdTimE/1ojx/AAPTIz2WQHL9TmK8I
AWMPmdpMzEOzufQeklGN7T4ajWI7EOx4L7HIrJq5t67sOoQXPBqkOS3myQ0Osuzvo0TvgYLH0xoY
yoa1b7QdOuNM3DZJlQAHSQ/LDiO7jmCo5BaBsqLNktRq4Ui+673B4F221lHVn4us2YaIEdYi7SJ4
O6y2yuRD9nPz0lB8e7N87tPOuSFdXvfz8E4RHqxwmAZrcoxQUdHFxMZ0a2y3hSaJoBqZm4kwBVU9
CSEsZ9vMe/jfP+GmrhIH/4dn3NalOgm5LoYx+3+Kvy1dAWRLL/MHWSUdnYfC7bJBorO1TlaQLT3f
wfQSBpf0bsRQf4wn7TqW/Xurk1ibAMFZVZMFQryrv5yOgBGZ9jkAqP/C3pn1xo1sW/oX8SI4BRmv
yUzmrFmy5BdCtqo4zzN/fX+UT+O6dLvL6PcGDowjWJVmZpIRO/Ze61t5c8HjiYLNuMZ6nPgJPCFK
H/4IawYAeogsqq1G/ZRMo+01QY9jNjHv9KQ89lGL6m76AYEnBbY3fMN17XIoju/qCFmsiOnpLG7+
QnYEUW/kBBpVqZ/5lIqLZph7tw8d2B/kV4b1dGe7wQuaeGPPIB+tVaVT0BcjhUm86JvFqd44fF2y
DABT3i/UIO6lxWi+ncum29Uoqr3Brd5i0brr4PWk1qGZWMyPQvaXsTH0g8PiNqNY3+eDXntwfMqX
ORwvVkAYWy4IQLO0DnkUeEWc0X6UVI5nJhgPCPMgCWbOvX4kJSkGk7zJ8gjoOkdA9qGbTKymmxnS
tdkxhFxjOGLH06Gb+83KHiOM6dVZhVEgGUDeBRdi5vK2jB9ta1hTlvG3tUnohQBkojJ66FzNRfqK
KFobk9UCEwrmZ/0eSxUDqQK7CoFM2yTTboaoZY5Px/ZcSf0Zle4t08naJ8hx2s5TDcWijUcfFHB6
ANuHlipySB9bEPwuICGNuAdHXdWHmrB0gN4Uv/N41iKyt7uBR3oZqvlcc9gyK3r+VOZgNcL+aGF5
CxS5RgOIfr92NPeEzxmCpl71SKQs+9F1+0M19PNpnkNcP3a+50H/6DBYbRpj0Da9wRSYdvhPoBft
Ic+Q+VApZl0nrtxXHmSxrYE5+0JHn0wqUZ17FhODQ8N1XD3hM1SoYE3KAsKY3k7zvRnlRHP1AB4I
+9tPMcqCfrahrymnQlnJH05Rbaq6r4k4HGr6wml1KHKUeMqGU5AF83YZ3e/g01ClweP19UoeeAgo
3It8q2a73WtofzcFYZaHRJjKG5IwPZlEJYxGaO5herXbeXHYntLw8kn/JmLrjtnhT8xr4+HflwHG
3v9YBmwhXEMhS0SoZyrTMNQaIvqbudIIhyAIGUg+YI+xN2MECd8oasWhOIEHYy/HRVkNXEcCPaj3
t43TK0zLXqQ50JRK+o6CQQOq/sXeLAWPV14ML0D0aVWxvYMynj6WUNiPcX5C/lD1/XRp7WCT2fXJ
LTS51xoaxQzmupMG7TWPzO6mdqvXSSGJqZepP45oqZGAzlB5utm4qDCLd9LZR7eiY9ZKwA0tJagk
WOxAg7Rtt8sNHaGCWfwFaYNUm7B3N5GhM7eEs39eDEMCTysgBMPpjVAolk3GrDAKeP2JUF6bzCiI
Mbj+foCPIYBUWPm5aa1tX07ZgfbxCbTLOgBl7ceKQRK2ac8XGrw9Pk0NFDQP1sWsEIh2gu4HOXG0
NGQG+Uhz8i1N7tzvcIXSNNXscz2LF+gM38FD/5CYzfYG/VwlZAh0AP38ANO3t/HFt7j0I3TUfkG/
c+dYtuGpuBhPTbt4SZXQ6eUBPktlYOsfzMGPgw6Mnt5Z17HAjuDOpLjlaqYu4yB8jkO+3m4CWEge
cMICAGKp4Rs14hElDJz1bpK4B0qOvWU4rnOm9KN0dLmv54dYU5FvOZx1hKm1DwZhwsCAEWgXCDrL
/KJj5i7rKr/0i0OPdv3jMA39r8PM/zV8Wq435X/vXetNa1I8O8KV0rAxGa9pu7/dtCPtbS1cmuAB
nx2akiFU50CSA7F0RnsQlvFSNflB05bpYbB/JouarxYIQRrKIG6W+l3AYNGKjB6ayKiC0UdtY6M0
UFkY0yUfaWdry4M2twk2JamROuLea3Y2v7kFwkMX9toDk0icnkrEewsof0zje4dsm3RYu1Gecpth
axX5dK1L1jLTaRZ/AUN/McJeMZIbA+Qsyw8Zwznt7HQhKgn5UmtehwkEnONeJiginixQqGjIjx5s
mGAU0XxpshEvCrTJgpjpMJoLMkgrJCNw3HU8OXcJU1Dkqpmzd4gor+Ne8/99ubDW88SXD95azza6
NASRTvaX1aJYoCXpUeg8ZHLpdlOiTzd1xer5iognuCvQtO+FFSFZhxQ2dh0JrNG5bOP+Utm65eFm
Sh7AUgPg03bEHNIwx3cMpqF6EYGwsfCFmtdYg7rBXIvDG5df6eprOCKoJWYFZ53K4BiUYcb0rOo8
gyyiA0hhzgT2QNdkNtMnHcVBlrpvTRGVp2WIIo8k0uIiUW9itWwfuzBotwu8bCiIjP9ol53+/TPS
1Zes6fXutBzL0XXDcBC8fP2QxryBr2iN9gM1IjsmVN/bWL9vF9GfmmgQe/7NV2kkKQIGKHyiXyaO
KziF6kEnamNgqdMUcedp24Ntsyfo71Ctt9ICPlE5VU0XSOnbLtHpEKnlKlQBVTvIG9btQh7pYQ8n
nLpXp06+oVi3DmV7ifLhIjBt+G0VIYcxGCK4IU4hmcMTbJ0fTOrsA6vi8uQg/2kmUx0revML4amX
Yci3euUCQhUruoWKEcxjPmHZS+abzGKRS+NBMHlpkbPQbCtVaZ3qrnAvucCsg/CohxyOAhYacxLG
0aum2/YB8s5AEs4l7i1/hihydaQZbvs5sp6EDpLYTBd5ztuKvM9mZiE54cIYiJPPOV8ZWGqiYUSC
OqEBEp1Xt7rmKVyIG4b0r3LksRw56+ymsbA3jYtLmvQo7P65xBNfSP2MH1CHrh4qqR00iqY73RrB
L6kGjxIEP5KeiTiFI7BtS3lBNtM/xAuOji7A69TV8mYp8fUlsYguDKpee7Nl2Whhe5fpDwOt27ub
wtzqiBpCAesecmpCIKQOoy3zY4CBMuUF3JIg24InR/nT0+f63IEIG7iDQVITkFzfxJV2m426e9vU
Gt3kKENOSqxCkbU3CByPtUCtU2LlK51SP+GkKm1a1UbiaCfI7kdBoOiLmeb2BhfIfI+35dSszop4
Ft8Y/+vP47SCI5t2Cy165tSJsW42YoBvGCb9TqMXmrjOXVc950ae3CLluyFRAfqYrZg6tKw8Yb5f
ETzndiKmtWbuOVqx8mBR/uXoQM7AuMOppPVFzwySC1bNKNaiC9OU0q9a3DOfP9JD3Tt58tMs8/JI
dvLPgkeKY6+B2dVVOINSPnYG9ReqJWA2Y/domnPuRzN+CqcLkQdNobjy4bp/CIxnMfu61CnT4jiq
u7b92bD5ciJFdQpuMR1QPEqKgylXCaai3jm1dFRu2JQeFvmZx1JYt06qPRoR8zWjbknFGKd6PxNP
glpIUlGsMyrTbuC7Wf0uDu60vLi3jKR4WsWMRrfcC4M4hxjfKc2GyCBuGL9n7EpzA5+y2JdG9dQl
rr0XLfv25zprNh1I8qwdj1EAzjoM+/HWTYOPwR0eRGaqJxhkfsnXfDOkAW4a8MpATOECs2eSgYC5
0jMGl7TqgKgfujM9mho989txDYPWZHAI9CqCpybR52kB4PfR8RuMIWdtcd2boC5Rs+Z48ypZF/zD
YXFr9+YZLAFzCKUgMxdh/+ZUyxE3+fIk9XrYZSEp8vVk2F5REUVKbsiildGzudT1IQU1uc20KXnK
g0ep1t8Wi3adAjc7KguEXB8zb6oDVjfhhPeDnotrsGq9cmFekgA9++g26S2V4rdW6uSZzEZ6kchB
jkNEMHk4i2Sneudnvs4Gwx5saBvFDABNxk1VeSiUOZ71tZwJExT8GY5uRphTvbEpmR46ffGw45p7
oj3woNnsXMQLHc2UA92kL1TzsVb7WTbsQbmC2nTy4MaoS4XbQtpehFNk70ZQDLtOQ74ypfQ1Ru0l
HkBTFEEl9s2ss8bBq9j1FB1ladjnwngiuq5GYDqg9wyQxwZlYpN8GG1jE93mgtsL0SJRHgFyWYT+
kpZ8VNdM0Ko+PWQg1zfYS79FCWKFehImw/qW0UiokzGZKc6wANqGRM4gPOM1t/znaGf6Yym7dG+X
ZniK6YHfoqZAzd1BKRnr/Kdu3bLjBu9aSaBB0PFEhjrZT9gxzdUicg6sPL2J3fhUIol9RnP7g4aN
fq3Xn7panVW4PKB/MJFqS3zTRZfuQmgvpNm85PAeb1vRwquLTMdDf5WRMiwYnYjc5StU6YO7QrvT
kuO3lf4dNOMPWbvyPnlBLhieohYh+3RgClHex9pH3EWu1zHNOUcZvfvQwUJGOq+71UXpPltLlmNW
7ohYSkgfQAFtIyaWLxqSOVTT7JUwniW6TozgEfsvKZZEbq9UAqBqlddNRXIM7eK5Ckt8laIQp0o8
Deaa8FOa8Zs75Ie6uTLEKdGS267flfCozcQ9zzmTZqdDZrakxKkCmsWT3cX3Y4gyTBukH+LMYnmt
5pc04LajOIqibnmtJ2Rc0BaKbW6TPzizil+YSKVMJN+qKScmQJJLZCT2ZSCR7M5ZxR7aMGV3ldU8
9h3D60zVml/aKiMdAKyECmhPwn2nJtPQ44d98q2IiZHCRwdXwlWEtRej4G4ZQIEbevSa607tjePg
3CV2Rc+h+aBPYdxEYaUIaItTfILR4isnk3trsFrMGbofh537BCTMNjH/qaOGzOjiWtFzEnTargoP
WdI1h3oecYO0dn6WuMu3Pecnwiis4JBrbuvrDWNdHEiE6VQEUdnlTnSIJzMykBb0mMHdZNM4tYYi
OxKU3W17giROVppD67Px/AIBQyHexuhyJigtXT0+hiVaLsOdp705zKeckLzNZ9k82+9dVjVHDu+Y
J+YUdzwovEKbjRtcd+gB9lWf/MySMfNF5oqLUYvNokEhB+4G/6cE8CZnkujGerkhWosYsao2QfxZ
FLNCJ1paN9+cwjngCXgD2mkcBHKlo9IpEkhBlF4aO+ONntTfF5rFO2Hmq15vfGCGoPjQ1B0PC9Z1
0Y83WYWAoC7Mv7M6RNuF8eCbNRe34WodsKqaNc1KGybt0lfqBSV38QrkZQH3YovNFPXtgSgb59dO
+f9BW3+aLCnD5fjzf58sURjC23gv/ona+vVf/W/UlvtfeOINpYBsWQ6TKoqQ/8yXlPVfwnIN/qd0
ofM3HMX+M18yzf8SBoAqmo5yPWEojr//mS8ZvKCyXKEcWjmC7tH/23xJfCmCdJ2RE4MvkmA5nzm2
sc6ffjtox3MzEqKow6+2Bw7JESl8bjM/4eb305koGQZTTKUjsBrzCmKf8pFcDRfW0oBqv16unKgR
RUWQJCWNBN2e90V9nbrevmem/Uyc1haLEZBHy9V2+GbaLV5Hdx+szw9RBMdcT8kQ7FaLVX+SRvMG
3zL3Wxp/HuVxzbg7x4zyzb1tozolcrcFcZXjvyhfMxnTLoHS5eEHPyaDpjzWC3xBgXNZ1IiLebE4
ROYtmkU6l4jvycll11YNF1Hn73Vm9QeYE09N3XbQTHivpQBTPlgu/j7dIBOevblu2FYKrf+rY1R0
ZFZ/yKgsdk5PU7cioSfJnW4TFdl7lfMCDTLaqaZ8/VQS0VOdznBPQHWdKlqgtxjoD+QBoSLA4bOL
h/GQyOmjdd8ivam2CtWMZyUSIBIJb8jNKFDymNVj1Dk4rYu1siReHB2tN+t5uiEgdzn0IEPdkDkX
ccjfZ7yNf+of/s8bZJ1wMj5gMXIMc521/n6DJDO9jnKomJhQdopOH7zPPzK3LTxbIkIM57VhiGRH
EMqB2pylMybX5vPD/O3puvvVhfh9hsRU9ffeBPcqk3tTmJYlmCTpYsXI/XavYvQQU5gyvPnEA1HD
vJkwrZpDqfV3mHafNVX8FVvZnz6Bf45g7fWfdUw4PgytbKUb5pdPgIAqqkD4r8cWJhRupHnDjR0s
oRdhHu06o9nPGo4+4M4MSxo0PRpCZqyW3Ym3IY81rJB//xyM9WTyW5Pm84os5Qhd8sAy3fkyFE4E
sPy8oG62IjooSaFZXqs6A2EoaAfKFJLQUD5KK5M7ueKeigzke5aeooTGLkNIg4mX+muYKlzucsHU
U2acT1fkUpDuJprIHpzvx3+/aPNLZ+nzom1Ll+46TweX8uXbC3kC4iJPuGhFuyxuZwo6d951g+Zs
moSDu8D8tTXH+o1uNr2SkOcwDgSuYCXKXWN81MAC9ibGbWqI8l7mASfM+jkLzPXYMSOjWym3iiyA
5EdX4p7JjDYF5FqT06fNP1Tf3pBlzAdhxB+TNoEEsMsRkZvxQFAkk+tMPf3hHa83xpevCcMa75Qx
nEJH8OUdT2mYkUgs4iNE+SNnEUS5dQxnaXyO3MW40GvGfwm/TRjMOHVrEWTH6LTOFw481UgGXkUA
REN7xnckgl3R2H6MSzJGYQQ1RT0N9WrzD276IB2AyLAIqKqvtkUWvKsKUand1+nJTkkrLuz+nUH5
cmi0hna1KHZ14HhxaO2sIfjT87L2Zv/5ttf+reMwfkRYx673z8c00wkPg++cHIkWeSpR//ORL7dN
kP2A2Abl9++COJxibeJP7dxuw9JudsAX2pAas6XORvffYWD1cpQbN3/4Sv5P16Yj9SA9ZZVTGGtn
77clpMFWaXaNTI71fBBN6pyWrHwtXbokdSufKs0xKfzs3ed2YAyC5krFJCfENmxmPSL9geDW9THv
je+tE/2wlhlBfijvuS3xww2IlcvOBiK9NH/bFj0LTno0p082SfeufVcjtDhoBr7bMkF77GYAKZKB
FDvmphXG5hPQ5u8EOsvrv79t/X8uYShVpE6+qGSCJVd+6O9vOw0ThOOyQjQqoeYCpbyz2kV5QhLE
6yzxfVGjaC9InOjMswr4YZmxmBEN9bAKmOjlMXv5wyV92VdWTYuwFKUPpQyB2daXS7JibdQ5+hGQ
HSieVbHcikiivciLY5E51jGC9HMI6TuSAmpvO6e5oYgmUSbX/3Ql62P42/36eSU20wbUNY6wbP3L
/ZrkjAAajce0izFWWx9tNGlHBIy9HyegMhnOIWGNwtMCNiSsQEWUUXXo8mp1xmfSMzvnmfF3sIt6
aJw2By0MdH+4RvNLx/nXNZrSVauGgtVk/TR/u297CI6NLCeWkta+UZ2uTo2Wbi0Q1xrBzt9hRTCE
y4HBQAysoh8oEyrkaYa4seP8hoLyA04pTNTqIwWL9Djp0hM4QobEze8MDXokMQs0GJUFHnTJkQIY
2nPfR7VHPGR7zSaqPZdocM2p/vjpf9kW1nemo3Ky2BkcRE5fn8hh1tO4tkluEdas0XyFpFcPMzpQ
olq7FoGfCc+oMJiyYaikrMj6ZBfQIjxBxl7t7+NpLA5Ommh/eGbsL9XGemGGY/GBm2iwDETQ//zI
h1AOJUjv+MhYfc+5niSSpCQwV5ufbAHrfUqIbY3T5cENTH39AKMNQ0YD8bw/GX1OEcpJDKQCCpUp
IHaOUIOyMp2jZcz6YclaHyyEJ50xuxVDXvvOIJGMxK6+IT/nQP5M/2ROQt/0S6K9l3l1tNETetnc
fUypVcEfhHAdWGgV8C6PpZ3f93UZEY4RQ2AsU82rMR945LU1l8jtgIfmyznt+5vCSHXgE3yP+Bdr
u6KVvSTXyaDrmUFLibKDWt2Oilmlli7JtivpEQar5Y6QJO3+3xeBry3Y9TO2uZkVAGDFNi6/LMeU
q8G4OJp2sCg/DiPT1mylm+KXgG6AI+POzIf7QMkAVMJQ+HXtZv6CNNSXOtEcekjQQJOZG5Wib3Us
hBmkGd7NrtgSFl8dm7L4qzQtKJdWSOyOag88zy7doIbcOMrMzaiIJHI7K/SCNFA+fMTbamistyp4
coiO4OR0Ke0sw0uqXpMwktukMRj3FUFAGr3J9AkHzer1hsQwY99J1/VhdbTAFO7Hv8fW6bb2aOOd
YZpEwIISm7EmuJRn+Z3Yx9slgx/aMLz1TfwVYavCQ5diyaeNTs83wHpq1h1kFBo+ldSG7Zip73ao
GfdFOd9yxQBQmtKnzZqAFppObmUr79+/IP3LfskX5Aruf8HJjVpVfv2CGD3RMcv4lLSY6X1H1zCl
c0ZWGHPOWQciQz+jHLV0U7uER4mpeJJZirzVLe8jLPq7dZSeauWnZxIt3jq+/8MVfimyPq+QfZx6
g6itdWL8z8c01phhBlob/6qF6xF2VACeohTs7SijNiOPGWQx4kyB9vlZQ/0T1uV3AljpyqLvQTYQ
HqwFZb6zcAD7w9XRL/iyt7igtF3jc8jg4qH759XNbmvDxUq4yxrD2sexUB69/O8ZkSx+YFSI7qZx
/nQxnIs8JoYoAWyHd/rXphcxEPz3CzJ/nej/ud25JrMoRKocpbi0Lx8Y+BrNGGqgx5NJPq5tgvjC
DYqkGcDhUGiv/JXfkX9yISolQgb5l8oM7Nflm57QNSxNs/nZu2upGuWHEdrl2Sphdjf9OXDGYhvj
s/ajmFZvvky7MSJyC38Az/XAU4Ec1UQI9BL2eIYHDCED5vM7UlA5UvFUH/kqwaS2H/jpkqvEGXho
u+WOgEGec2QsJ2fVR0ZYTLxF0bCXTbw6SKPLZKNeIjNj2KmEKthW8mQmzh0BVMMpUlzn0GyJAHV/
Clq9A0jOhowGc1KHugjPfcZLJapsfduCxQXB/kHJxT2WEZt/HuKfMRCen6okQHhWLhPY/PZvZkr0
6ZIB/tzsfpgNGv4sa3hTOe10V9CYjJbhIKCLG7lrrwHj+haYc/JkuG982NHVLEZiV6zAB466bEOC
JbHHoarrUE6SsMT4JMjC8YVICb9vWwupe7ONCToBuWtUzZkN9btGRua9CUPJcmhJ2MucefkY2YwK
6VyEM1mgepnRj9Smc5xhPR3jdViYBwVTc+sNF6tNrRdv03Uakmryukwuunu3J8CX3fegesmO1SOe
QZAQ7csmkK+LQcwuirtomAm1N/6el9R46LPk3VnmkT7QrO2Zbc2bCcNoT3drL0dwYK8sgje5rqkr
4SrHduyCm2zBFNYVA/KWaeSbJIbNUIlxYMxdbZsIJXHlKDw73YogWLTorjJyYGRWcQgMOFWcbox9
Z/BUL0VP0rOFmNUE77KNSucl1IXczhXDmHHSoDiZiVcL2qrClm9ut2ReEhbY2GOMbHJ0f0bocf3C
QQdDDyin6M2gASRT88SxOfdln2LhsWeijLTS9YOBe5lc4g6X9vgxOkOPIQsFtGvDz7RwyDBQBszr
QLAFCbONnfZsTin2p3lkMgE/maIqxKXWb4cayVLLqXk3GI69zSp5tlRLW2hsAfa0zh6p8RUIQnRN
yUhj7pv6vSzwFAEe8EJbci7GH3Ig9/reMIfORwtLndpP82Yp4cMkCNsIzsnD05TXd0u//hPSuTgZ
QUditfZBFQuAdf4qupsi8ElcI6xBx6DvMnDYpIW+54hjHMusyrdBo+9CbaHz1tjUiA7hbA0O6T12
fden5/It0Atn17ZBCn1ZxXdZRtbq0rJ9me5LOdQYN3REnbBoUOOVYrgS3qS/mAEPJANREnamFwPu
EIi3nARoCqatFtHyBhtu+KUEfBCEwaVn/i2RtfqZWXOuneDxzvJKDQSAKTgozV72crJuFRGvV5H/
HARTtAUn13ZKVUhGBRcdt+pWzxyXIC8MYi0SD0zSNb1OcwH7GAEHUhF5ttW0r01C4Y35p0SlPeMQ
vUJA0jZWgnmtsWDTwGu2L6KAd1Iheid1eXiycuMQlUlyGSbTQjjMVo6U6NCB7M4KKS6DPl0DOXY7
o4jEvQYxRF/feNnk414fCIO0kn56cStGZ4ToPKe6caF+1A5RXsBOxKy9TcM4+MbQ6EVbhFq9wmSb
uDXSLkEInRHb+3xczBdo8xGRmtFwHkxOueyGMRg9j8eKwbyNVIZpFjLZ1PpWGND4TTPBLoU00Su1
VrzVgdVtklTeAU2y9hzd+Zxc+hO61R4Q87Q7ZDHj6lP9WY6Yf2HiAklMOnj30nlAdq4epQZNrZkT
7LB28r3KuhCw3L6jlLyZHcR9Li1lcFavVsPSU/dE2WU6rYngr3yga8Cp8cMo6xa4mMkYttWG25ip
No5XdT+kreTumyJk9jYnnII5tZr0bTFbNY/lwXaipxwX/a0o8RFYMao1gswqpoBXJ7jlq8yO+tj8
cNSEE1vo1RGTc7oZtMG8oU3yqlPI5HbXnsYojq55kZ2z2NgvWX1vM6TclI2pAWMmwibL2sFrkrY9
oQXovbjfm834DgnupRtFcU2TytgOjQNty6pPMWrAis44jANedWqdBAsCSM90GpsdUiP0dvp3a2pY
q+A9elEm9sbctJuhENV1wSVsmrm17eAdaQZ51JVBAKLFDS0GoKuuPpJ7FJ2XJGnu65kMTrc1T4se
6PuuHx4b3IF+FgJozxVDo1lPpi38g4dqbnSo2dxDxP94TCmy05q4s5rVxVFXpTiE4QDSVYw7bcwo
vyUZnZnMznNceb1N0zUoLeX1BSy6sWyeM+BUQWoOr1n/3uU0bzixmChz0puJRL5N0vAFx7nwxtyW
Hj2oxme9AI2UkVyMHfu2bOxLIWVyIZWvoVwbDT8wLV4mjdjV2ATrvDQfIwgFln4GQorhtG6OiYYH
o8hRdg8HUPjOwaoJsOKOPWaR8booR79E2Ja9NDpBEK53ek4JaCr2aMKhkF6ZfXdQRXqu3Ccw0Fvk
AN0p11p9Y8Vst4L5PpY9F/FVNzm7oUJjbZLEeRaScLgYt16A7hSfX2Uy+cPyOqYOCbSL+5xO6sMh
8+eqrOi05DS5eiwlXg+oKyTv+EwUHyEPQ4K0NiIqLLEl55jeQ1Az3WZWgWSLrL58+LvtRHKXLtpD
ZjXRDu4LCA94ItsMEkjlDCn6UKIT8mlJPCchgyNT5d5hhrNhmhL5LiglKAxjdVRJ8+LG4/dR+zbl
2NdwttIinr3aDezHdB14sI4feQpwwK5xGHYTPBPk3ACQLJg9tya/a4SWfjFy4iXiR1KTqi2PHCwy
luRyxuvJWGfZmyMy6rR7F3F5mtiJmWzfavS/N5z8aDs1fkk2pT+DeqQLTTpHK1/CEWRf3QY2PbPg
3qkVxiVgpbKDDBaQZ7zqf/y+q8CfIL5oqJ38BqFhsgrHG2NrxOAX+kID65W7/jwsgIj67AeWkqL/
UYWN4w00Y+bWfANpzJk9yA7E1T01tEZInOpf+xGv4MA2cBxxb26GrsZ3YpID0M4oNLWAss1Iz8Bi
Y8zZzj4lyxFDb4LxHeTFZkp7Qr81SFamIWLSVXZiWqLNIIZt9W0cKhTOdDe2VcbWHIfG07i8Gn2X
79Kwj7eWCblTTy3Tm5ycgK16/qhGc6J9Kz90q3pJRhDg9tQGu0BLfAbmdGl6vLRpuWNG/RZHpk/6
7LhD4rVPYnJ06bBW6LtLhL5EWalJ85ZRe7UAYcVyfudsD7GVELGo5bidTUe3wMRPuEi27fHIr9ix
54gDHGWFs+P3/GEgNy6Mqh+6NM8OQBWQngRsllQkQ0HLLpH7xLQ6r63JhQI3cCqUPDckxsZLuMAr
1EgK26kFFY0GQMNxcuBQ0E83ggQc1FbB3RggeB3QnyQdVot0gXeQ0PnHGxndEvMzOWsWCmxBDk59
5FyytRmkKuM97qtrPcOP7tLy0mjZT3SNyE8usyRFhmDW9aYvqBTA5HdhQ1iz1QgvCn6kbvYgnfyx
ks1BDtVzR78BgDBNDkIQu41VkBBD7GqRE8oI6gpXWl7jnedxGevkZwpWGac6vQki9Tp0j/QS9a0Z
oK0ONXWUaahvv7cwvu9zVx0ilgIyYkqWvrUbKAAm7JsqeqyAkZJQYjdXRoA8EvWk4QVovlMcsWVD
1NnKSD3LWLB16ivUtS5O7frH0MYFgnp4bnFeUKqsP37+xeevfP746w8CkE8xlAq2tc//Owag413S
ENZXkfnIPvb5i4rx4X9+5/PnuUZUySp0/vzp1y+ijFUkhonLrx9/+6fWlx5TN1y8OgqCg67BgyhH
kvXqnK/in69sdKBzdr+/7NwaQBTN4teVfF7nb9f06x/77VVgQzwWKOD90hhiUILrOxF2LCjkMcL8
93/+5fp+e8kvv/Plg/v60fx6nfUthn3xrFqaUVhTQpvjOrmt+dFu2+GWqfBhSFAHjM70rrBlUquC
utFCywNEspw0jBTIkujsL6IE3MSK5ietBfJCH8Y706XAxw3+mkc9qvT4fUiLa9bQBm0rW3g50QcW
dIGmi17GbpLc6kQ5iQ7helyH3U6fhm9hVKirk69IuDE4tpj32NosCX8b4R6elXajQzUVYPkprbQc
KGN0at2quJTM3vGCX3A85XcIgSfppjvS4QefA0i0c9fMDtThf7eRCh8S8aNBPLYx0pXb2AALCJQ1
+e5xKajPtWl5b2KymkiKCvFe6QKHp4wBstDt25ouq2mSTdfMTsZjpmNbbUZxThrzvpnXOUSAssad
Lh0G0SqGBVQOpDuCCuUo5Xb9XjrNPrLkU8C9chX49EiGL3ekcEV7spiJ96i3vOttYcLpGisiSpUJ
r1nTHsJdw4nNC0sr8GoNF0kd8KG1gcZ0E5qFZ2V3mXiMaXVvm8X56Q6f1FUibdqo28jxKLl1No7x
kVGzIZZnN4qI5bFRZicOQlw0TleEExA9DS3eT0XfXGlMUPcQLlXmZEJPtbrVXJKrxit9jXehD/sS
/GKYAiNHDMfgcrRn5K3PiRm4lwhnaNzw6ZEH8oax5M5mmoQJVaeTm2v+MHb9llKx2QU9EbJlR2Ch
GeCuD5VzmIL5zspYUIlaOEdG6Q8So2phZ8ciGJljESdIVMcGtmV0qp205Gppp5tJe2k4Ud+65eiH
NfjmIL5Ys4lUmbt+M5VuvSftajqF6DanZSYTyVFH+MiZjy0w8MxZPKdGPnvuosWHJS/9qKiZ5ICv
PaXZvNHpPYCXdfcFwTQLVNwjeUxXM2KSOUMIcIqEeK6ePRDQ9wA6F1r7Z70oNTlgwdUhIwEr3QKy
ig+VHn9AqoRrIMwP4CDRfppH/aB30r2JzBTjHFeMzgQwoBOTid5Xd7y19pozTSiYK99oCdjF2Pmr
zRC4QH/gXo7h0CS23R/6KEHNuyv+F3tnttu6km3ZL+IF++ZVJNXLlnt7vxButtn3wWDz9TWok1WJ
SuDiot4LiRRsbx9blsiIFWvNOWbj6XC7iHo3WhB/6XSqPC4st42zJ2f6MdVeJdB6pXdNJfwvuL9z
bf+REthA53xly1O3LEShLPBhU6O/zMA8ZNqFSyzYTvXl0wJYCfh0vC+q6DmPzR+mSGbngPVx5kNu
KTinBE+yJDxWOi7h4WaKcDV2GehGluFXi9eEbHbv01Bx6RvkL4jKjugatfdGpg9r52jDpDk/R1od
Jh0TAVAjbMSdx8rVdifdrDUSP75uERWVFholIoZOzyvkbs6b3veEbq8wbsZ0z32fP6zjgXkYScpy
7HRrpP0zDuOzZX2pxgrQwyfaLehakjJOfMfALVfMGN5UdYJNF8v7rgDUXuCB5a1tNLIqrD9YXVg0
zBheloVm1UnRjOhjSdxNI941mCLCgd9I0sSPSvINJfOT3oy79BcUg+ZPk31EDdtjC9N+uQBHf5zW
zHRIq5ozbiPq/F0kAC0MijNvMcENJNzC3TB0LkCkKElR+BVpPVuOycCHZ8BYlV6UYfFFjTGJOD3V
hXlcbLLIyAEJpnX4HOvdo4fnc8OC8VpYRrnN01dPNTak0TfHXo2yXZppl5r8UwmGSzc9uqgYNK05
fUYw3PnMFPFIthFhZQpQpu7HSsfQrl2K0DUJo8rwKpFcAH+tlM8ZbQtA3r/oIh9cgYUfOBCZN4sZ
po992SI/BiVMoV08lHl5IS8NcnO8NxztRxgGYU9CnMu4fQMICHcsRg0wjOVzs6jRLiszN1BGeuBe
JOxwWqNVHaXYOgR9BiXQtM6kmaCJEBF3i+Srr68o1uKLot6lKuD1pmc6YYyfEbIJEomgmc8DfD13
iV+z3Pyrt3O07dfW07LAV6soKfpCdx4NnASO4avTSKpX6xjnnjsg6ZSvHgTWZnTeyWvgwNLp9UUK
gRLbesVUcFTbP7OqtgDKyTIU5XyIe+Wqtmm7czX1uOQRrbkFsWrkMDtLom7A5eW+JliFT+QYfNgU
eq1Q9a0+wPbtI9pl42Q/E9O911bgas8dmi8tqhclA7BWm37ijZxnS+akdTbtobcHdgGWKh2iT6T6
JDIbQu6Hor6kg/VnoIG79UTO6IMY3iR6l5qAsePpf+2J7yXS2l9qDolp5Pk9qHnqb/rCbsqVmXgg
7oAnk/WgGc2+1Ld2xXnDxa2xHYe+2krM2REhM0uUEGsrtngkaeel+XweowUa9ljDLGjFo27T02jN
4rkftopNorbB6slRlRCuQnaHApfxiQhEjnhrqAPi5OfG41zvDvnkD40lQ8PGoJSaVPxsVUcV0fsm
S2fOgyANkRI5gaISr2GJ+DdylgNCFbJyTPw4yshke8EctomFOfjg+ugR0qEazYhU2ZqNU02wiWbl
vo7loalQ7gLwYuHEMm8HVY4Qz8rTl2i1RVX6RIpdOl11c36uCEQ+9AbW41qlm8fyPdrSV1oiLZzY
OCo9CDkJQq6zPRFaJX6aXCaoirlJVS8qQn7jHGXljnlrSr8N4Kkb7/MsKXlhgfYPmkJNg/MlVLUY
J6pFB4RmBVR5ktEZ051bcE5pYQZLR1x7pjdpSE/oMRswOg5ag1V/elpqo/qhL07ghOojs2iOoO3T
N/y7b4MpAPlmPcWRBo5qYoxeNYcILKbfdvCbIm+5L8hbbm0S7LiJfqw6dpmL5MZxrtRp0xr6nTKW
SRjFmKgnqIgxEHeXOA5Sfjjt0KjrG6jzEyG9dXOXEtdOZIh96EBEATz0xm3vqNUBnOHWzfaikdkx
4OBmBy4e9ZOnZxesX95+VudHcpZQzylh33U7mFHkdY4Jm8QfbKHRhrjOZubl0YYGbDQjIeHJoDOG
xi8aExr5+DgD8m8TxtltYr8NzaRvlQUHeWSgXxIXNaEkMUsM0qZ3UmPjCmKbV2CEtCaSe5vbH+Sf
fZdZBP5ZVhuB1aHf2fdv0WAT6jg7gTmZGsgitsaW8xjXiEYMABQkq0e0RnCpPGrxuZ7EM3OCzHcV
rwzo+z8u2lV05SrZRPHUCo+UbThwMuPpDI2zX5TujD7QDOUkKbm8ZS3F2zu4CMnFKsfHQZP0Pmv6
kUzeNeV+Et5T2ROvUqXZcKR1S1O6Su04zBq6Kf98cZCM1zvEQbpTM1gqVt6YooB+yBrjJdaZUQ0k
0JCqQqJrOY4zu1FdIV+vV7Y7h3lE2hBNF0893h6cWJmQ31E6ZWL858GOFhiwDsFL1oCp0Fkf+tVW
v6jGvq+UalMPwztKP0JnKkcHP6VQLIoG1+DYp6fRfgGdxJwAVtwH6twwNwbU6StZrJk6FGhGfY4U
tQNwyoMCx/qfj9iubI4OoKNuX4MYZ01tdsz1rAMdAc81XT/Ce8wQVcPXsKs162D2xLHeuLbj7S/8
9+fGgKtxJuYMiLyDVRuYWbSRjTDo/Ij6aK/kYLAl1DrGKDIEHm78pudFBEYWm3UTHW6/szKSnn/7
P78+pfvWl0SzZBhtj7SsSV/wKrKooDw8mQNguf6DQXN3TNZ/v33TNKF4m3QFZYERsUCLHmYC8o1y
Y1eWbzecP2JHxdildYzRqwTOoUk3opPzDNPQIuVlpQWsIK4q5WKsVEmGaUVZwRUgG3qLPOR9WRyX
uxsOuTTJotwsBIulTZQevMiZd7SD9v/843p+541kUDh9La5BZlxm5fWxFcbKLi75Sxh2P0zr+fP2
kLFVBBNtq43eKUAJUsgEZUY2SG7dZTZAVdGILKCK0zbwmf+FNc6VHskM43Kx7zKMVFjrj+lMtT0S
//iRW4s4uCDp0HJbRyePP1u7VUKj4voVONiHORfH2wP97AC3H6UyjBR/LiKXjob41z/ePirWTzu3
YZIiyFeuBoaeiTKzia+9NUdOr33RMMqBpKCtHRw9Af0zvNS2MdNKEx/scR+sgN8VIH6ygTaJJPmA
aT9ygRx/tFR/45ovL3J8KNxTHqmvZkGiF30NurzqKyZxOJm6ftUn403TtVdLplhU4B96pQ2AVG7n
ZUponZMZ4Mi/dUzd/Ce2hve2ZBxqFPxoqyJaXRkfUGC+AgLaINd5mWwqEEd+qtLjd2sEfCrtFzCo
T8SXDxMeHVpR6uSjWSJissIcm7MmjbTMdd0oT4ZAwE5pBv8cUpssKRlZlepj7cz4axYOdeuX/v3Q
049i6EDyW4V/6Pb1wmnbnZJxZl//7T++NS3Wi+/2I2//rA7CCbvJfPuP75OeRF9/++Lt+5Yex5La
mpeavEFsbmW1j2eDJDYgQa01QrdA7dJ66XvEEC/o6DaVzay8OFQAcF89cZSdGrjKqcwi99QNCrLT
QsXHV8JcsKoHpXfvo84m8aDQYaoZAooLb0iJUSeV0SPMQsY4lrIlMJMzLMEHWOUwELuMNmTaMjYW
jfPELaepv4OsxX0z+eRVjKFVg25m8TjbkBnHtAjcPAlmT2aPRllnVPQUN1UNWt+eshOGrunOAjzp
A36g4V5UzDEa8dUi89zVSD5bvdzTSND3St0+C1Tv1HTtzrKIarCEutXRKAdlWi2hPWhPuHbgSw0x
RXfEXuxSY8xs1zvDvjM6ssSStr8C9ty1vSqOSaQf4GI6AeGr3Q7K8z7hyEKpiOI6QWS+oxPJWV9o
v44zdcfcnIM+Z5KUGdl7M9W0aKCQOuz58/iGr0genTr/1NJCbHXb/u4LFxN1/yDa4mqL+Me0KvWk
JkoQx+eGrfxlzPUdoEDrQIijP6oUv3O/E5YrDxxnX8rO1ZkNM6jTyvmn7t3XVjfAoqyDgL527rg7
XlIvQW+gxdgcDXfriuQLKPc7qz1/Yn0wDZ2zRJI8m950dSxETsz7l2ICmYlDfCvIkZR1OzJzWYYd
kq+/yg/nrPGcufazZsdjiAjVCfBOPOM4EUfLnBdCtovEt2Pnt6mhJvTLJSIG12PSdmSOWcIsd/ou
2sJQeDJXwjN+tZ0G5dk2v6HExty6zD6Yq83hqoUWTGMnMJC+EaWrloqkj4EhEkCYZpd25ZVWL1Uu
h3Mjge2h74d+OFfTUm8tpWKJMCXM9vSqGNofx0iuYyyvMFM2VsGBcjTJsQCk0iEaa2ldQ/cl2wHO
MifNsCXDeW5WVjjDqxwliW4NnJP16TnWGAKT8PsDO5bwF4hrVdsjTBouUzl9mDnlamKMV/JCHzqb
XoWwHtVRviWFfK8SPPMWCBl69lYGJzabyz+ug/4M1M7GULgtSIs618QL8+5DyDfjB1I/vqm1yGmv
koM+52cWepW50o/d1+eB2IZJM/8OjORZoD+nAkEboT/MToYrScWEHwjwF9gDzhDdv8re/W0QmjcI
CfDN4y8T2tXof9DAfEnN/qM/i4GcVhTFcgOD+XtWbV795O/kgsSARTz68ZTdJaXxkS9rK0BnZtHL
15k0V85EGWIBN+YWFXQoSOtE4P7BdZmG2YoNp+C+m2P1VbhYYjN0wvThQbGuPwe9CFFUGjxt3OQn
w+2eNBfXAwQVVGdK6VtRr27Q6qwyQIdaT4W3UhHv0uEXKPTlbDgGQ3qeeN6D9lXN8TlrRbPD882o
vz1hCf0QhVox+n9L3ZykP7bVUitp9snIO3UAl3M4cUKx7pPJaHdaBZNFaelRoCHXqtELRpAZhrTp
ggFNh3ywk117ticGGxyu75NYZ1e/b1bbkNm+dDR57dg6C6zVJBOwZukWGPsoOahADWxmUrTWzO9R
RYajZ20wg6gOoIxQ+6rDs9tnj2M/blo6r1PD+GQA0VwptH5x8rBacQFmGgUsf9he6Vx82HLVCR+y
sX8YDOUTMNMjrzCpehN7u7zOZIPNZRMqq1kTwJ8yiPshj451bO1rnc7XqEOyHV9pMBmO+ov4uRo8
JgROjq95fpJieWvW0EpPIx0gLc8AznCe8/ZIC/2jRgNLS78RhuSF8QBrHpKq8L40S+39VA6Jn4yk
mKUqihoL0EpF3kVl1Khce6QknzFauo0noz/LqMpQ43kU3JWJcrXIF83xisuWeeVgfNGaOC0WPiUz
ar6hOb+Z9HWyprc5ZfzFPq36HZkRu8yx1oy21yS1X5ha0EQb6CCn0A1E3bJnau6Dmsa7of2IVLLe
OWXBHFcumbZ8gzl9nWJGoUwKEcSFEdRgiobqlbAO3BWA0uME3yu1HxtP126lG2nbnsa+T/L0xjT7
d4ZJpj9mbrPHqoDNS0p0bbpK9TDNB12XPxEZRqh5lmtnq4IAjlINkM3QLK9+VdqibK7yIYaGzHJH
VDKoeY7Jz0v/raTYjgbSG6D9i5Mmidpjck//qHwqO8LVqxZRG3EcA1YGSuBSfs6xk15Sr3uLK4JM
7F717mO6qRtmyV8aQ4E97qc0TMu6PCSsJabCIAJhAuR0nG7BovB6ZhE5P7NGC3TRjXO90GdVnbkl
10C981YZvdpEx9i1CIGwzad2fjJkjlKvRl6hocYjRiZjTmETIaOi+1nbS4Njf0cUNad26XmJR7wi
QzTuliFu9wYHsdDJiVMqDCCHhIlgzbY5X5L4TOBx3v+S/oZHHtkTiQSsr7reEG7D9y8d0ioYhuII
usPcTm5Drp/mPYMhaJ5EltNCMUmypNxMwQkMNKBFnoK8nR/A0zlnzxTO2U5bAj1dqkatteqzVnpg
FDX94unFVyyd5RzhozhMzMRGz2nPw/rg1ik+c423F++efdRX38k8Fad65eve8MYpmQ9gxtfO0kpT
7orBI3gWNGpREureOvd2hnru9gCSnmK2BJVrebvccuZj2htogmjrxzbxUfPAJqqZ0HhBS9IfYyu5
uz1oM8o9xUNpbi5Xl8G9vfHG1ZWI6JO0Ne8cFRFaEXvCWZiVyV6i+oVzYJ4nNkO/iciSMGtok9PQ
q0/UqvLJOTSJujxBYKswcFg6yey1vokE0y9Zjt2z0CZIHgPRa3aW6Ts345KLhaU8GPVLPNTO9faJ
HWvzVltn+LVSY6q2Rqjt3F6BqaPozntC5ZMlYV+1qWYalRgMT/Dy2HplkhdY/e1NCIyG3tnnYsFZ
pXXp3mZC59sA33w1QfzjRMad50zI5oZICQHLqUD45BorNJow2nWx07HBb0S22JtRgj+fPbIxCUjk
p0kGw8Bgwn5W6bkI8jnd3Wg08xM/JdAzsZ/Z1O/zrNUCU0L/dyo5+fZI1rS+i9JUO8czW1yv5yuA
XFlZ8pOCM2/gyJCAXpsHFVyqcSAaqd8klBNFpmWnYZJsWFDlvPZRLEZCI1ADiULPHBMdQ4yVndFZ
Q+Am1O72gPIOeQwB7w23u0OkE6QNSPVuOyMYDUXLzpT2/MeGGm9tXrJdY9OIB3IJEb4XuNwl6gvE
A5gozWMEVIp2XE+t6BzjwrzWMjtoNP6ooJQe99Krq3L2uBl6h8ZMfZVkh3Hh5DcaA/48NtDQdLNQ
M+P5gP3gQoqUc0myifgl0d03i3le+rLaTk73kUvlxwO/ipa03AzxKm+pAcf0JS8Eeh2OrlF+AoXg
MZiOwEsDaGP8/mXO890iCSasZM7McyIGpo/dIKGGM4DpM8G/kl2phFZHtqxbzsTjSfM3j8ZuL+jm
IXGa7pwsOq3/Xyx23wz8WtR67VuCSIyxZtKNxcmN9OcGtM69OyqcPln/jcbdTHPyAYD3se7Jntdi
kLlGjsJrLlZIUkLPs3aDNGWpNmtgPgigfGWuFubGgxlIN/4qsh5BrQGHP53r5ZKl30VleQcO+zRQ
7b5nkZrJTq6QYaYkH/mKbV1yQLwbGGP5lox4MOH5kcZrj1YrE2uvWWMFVZmR2W+4ZLKriMf3NqL8
SIZhX8Uc2JYxO3sZBDNZmqd5GlbLtDdhOB43tibqfZwbMdWMSPbGxMk6K1XskGW81dsxOho2aZBS
LcQjxLZ9Zv5EuZdQg6O4nhitnqIsuQ6WVMjrkW8iBpWJNAGfUqKd+mxyAYXFCLAKWYYlPcL1GlfD
waA1fCOOz0KDsM+GMU/uIRlgNKiYrzLLZNgjl4dCK65JW9ogXPqYmkNLz5XVKETXOffshy/q1Hxw
C6mHREHr6S6dd3C0eIO4U7nX9fpVZwq1swfxVWXZeBys9BFV8eo2mc5zZl7sIXU5BVNf9NX42uWE
9tpEBc7MPCab5ixJHvwsIX07Y0KyLH9a2Q20Fa1zr2IfMBtOVPrA/c0UOcJKmR25viDGJc3V6hZ/
agfMP06D+7wyD8OClCZ+qBpp4h+3Tm6jwBZkGNwv1luBIsKwIE7Ql8XQXZlf2qIpW3KU6aEzkQjT
qSH3V3zdrPG3V6yshISXew/zqScIPUiXl8baqypdu8Z1Tj0vbVB1dR/UJiVioZF3nVNZoTDH/YlC
hD4wTQrXzM69Zz0A4KRiWj3AN7OfOgJTtrnAffhkw8axrGVvoei/a8zH23d1okOh6eFpBVOA2Lui
BgEwigIqaT3edKhhlkCIoLs7Z7S9HTYMqoLMvdMMSP5ea25as8oujsrcpCX5p8ldzfcQx11qrzf4
b8ELCOCNqzVTjclqnstnzvrMzJZkz+zllGs5xSZuGpBcyQj0VLNpBveLFuZW+lWZiFiRtAA5Wr32
mjS348gAtyqRMEXcAYCrOHcuotolIatD4hOhy6theZg0kekppoVn4Y/RjNi8kY2G9ZwTXMaAE2wU
00Hno6AZR2h8+pyZ/MjCaKQft9GhMHjF0UUdS4xWmx4H7GCjmU2LZ7Od+NU5VuM19sgk8WswqLgK
+MWMslBLRl0T9l40gPznO52cA+1tSc2tlmBCM/rIZPQci5mVjhkS8jVOu8NcBKOn/BpSen7ZVqUv
FyY0gI9pyFBjkmS7IDFSWv2H9XS1sOVXraEXp4+VQSQhvyNvsyBJkEKMOhELmTynlvHpaKxHudrd
1QkVtdpg09VZ54nd8JEzci9Y98po8ibpFnFFfjTzrNxeeZ4KPOVNNn+IgbOY3TD1UVLebLMhCHHO
KIwUVGZ9H6yvDMNI8nlcirt+UiBwofCgwblzEBcaZeEGg5Z83faTpXUORVwd5uwqdes7aTg6NB7/
ya191xlogvjWiVpyquR7svDeaTUQ45pEnaBChJLy9t3p2b2pGdXOhqpzyrxM23cYCPpBTNsy4ZDr
6pTzbjEqL3YipuOomftWVe+W3u4vXTuIC1lzQcnM9ODkpKiuNbBdjO21MFg009n8GOLRvErKSHXS
Owx/RagYurzmYp3wLAGztioYxynbV4P9cYu8uD0ocviTJHCOyKq0wqJOz0o8qBFZlMirNQ4hJ0I0
3pJRQT5rzfplntR0Hy04wVlHHxm2A7nW1cfGEvaWtcQ6GUN0QoxCPQT3suGIv2/d9o9XaPoK0nsg
wQYMx6yEo80muV5U6op1SAbzXXEYJmZiff1orx2tGWeaGR0XkyYof+UZpBzDHtJgOPPPk3A2CJzU
g3D3Tgtnkya/vUGLwOCuhdA7qt1hznE83WS32iANX4MSrQy8exQGgIooE8b1pKZ3ehz2DGBEzeiP
GzE+1Gr6nkmUoLmDm4H68cHKmztnirGULUGHu6cvHdSmXcq1NCp3NzJstlA0kUz5ZAqrQobzF4ed
G9grjpVIH/xeaId4bs3s110btqP9Khq34xhEuRSv3MW+fe2ojP12Yg26LUS0V2rgCoa3aXq246hQ
LG72r6VaT6ODw9k/Te8FaRO+w1yC2T3FbbtpIc1uUEYcSoepP501GTrlfamCLBmjmfx1KBFUiuhF
dBNFRzpT73msxkMv3zQFw3VEWWbChaHUZ2Qs4FIV3RHXC2pbyaZ6e51s+51wO8TKGp55HcfQ7Qk3
y7RsCAbdqWP8slAIBpSu7PUwULSSTBuG6HCnoP6buvZ3npMp4J6Eq27ixiK1lSZ2RNE60cjEVUdH
gXs1hc0EBjmjZ8CCpWssNTlyHyHkQNXD0CFpmJk6hzpnjJc2gAid5Gs1/4u++CorriaEtIi9NSXQ
Sbn2VVc+xZp4nbms8ChBUvnXJah2DL0zPN+xOTxrgQSehPWa9bHadlV7B4eY/dE9kIz1josesuGI
EQ0qBGUJ31QLZzcDxMevBaOV3tpfFQM73TI3UDuW/OiuXGbWZHu80LqefQccDCm9REHHiEzQB/Sb
te3tu1hdtPKRc/ydEmMQdDQEc+t6JfutRBSBZp/1uZ858OV8u9lR8mEQoVWpZ19eP19uLXVsJMam
5BSPTKKmBZfNgWLaZ2ftU7K0L1vYcFAu8vLaOMMlZZEh0vpLaEOLjZi/plHLcKlMZv0LfEm4WBbt
842yvo//rInDeFS0HPzomH2R7pn4rYFZptAg3QJtLDIEFNboEZ7G3e7O95xJkruWKdSmpG/7JmXS
4hapoYc58fxW4jlUR6ihtTH8TWno7NvJUq9EXP6dpqfYq/U/NCpQPFfLck5NO9tbxgJuELN6oNCg
qlW1ONZtfUgtfbgYkwRzyuHP00z9IqlxymJBZ13P0c6zPe6TCEJKhXwTbT+XcwPyYNM6QHBjAurT
rm+Z71ZfVqUB8Ci4H9crpNOGb+HNL7peXWAK3I01OJCoI2kH0/tB7cwDvW8OOYPGWI8+M5RfMtDV
lkWKKlFdV4LJy9lmWVTIJDe4pbjjzNj9swAfB262cC7L39b1kPsE1YETNkn6lTjRc523D9Vivos5
IaLT3idjxaqWWQOBk5aPaEbyljpPLeW1Ma6RbOna2S8od831JmonflFf09hbrNUKCeI0Br+I1ZfL
u6HswHcLNW6m+aayIntFB5TM2d827IizraqfMM3B14+tIsgYeAzZSZ70zv1qVPeQmx7uQP2QaCn2
LNF8R8TbQM8B1DNYzxO8t8AsffzMlQfprmpZomdEwEvF5utKLm2TQQqbX/ZlY6bexIu3X+9dPeuX
bcnTmRT3eRIsd+BhyWZVxN2gUisOazkxGdHWbHEru/V91HAzqBVu6Z5WtxWbdzU6vM3tmXcSl3Zm
z/etqzwN0lQYx2N/o4poFu9Oz03E5QsbgeFg3xREoskEr9Xk3LU5l/8NRHW7XeLM22CQuChop+kt
8v7GmBCGIct8q2FZihDHY9h4JUMNoocRT2RnGgHGElYH/LVBCfijBt09z+adAsh+s5hOxwKmRr+p
uVS79esqWGgws6UbFBKpEJKhLmp5J00mpmCmx4jopfV3rd/bs8CBR9rUcQMzZz3uNI4KK9/gThrS
C46otUvPppNUfb5xDYGGinZIpTAtsVlsm4GLwsXTVNgdb15JZTWUxZdeGscud7GPrZysLK32hUNH
MYpXgZ3Nn714hFrM5cly4VMl69m+VJZLXlvfVsNJJSrZnxNa0E5CCEyhqHZI5fMqvShUOg53XP2b
osAycLPmuoKs+0pfO4VEQ0fg7dqeo3hZUCI4rhc4wI8Y7mDIUEbjqdXXDHQuWXbxbm1XJAjcOAqs
2yYXR40nfdlh0VDCpcV9luPaqNo/Ne9cmOXeS4+xRkuVh7QHoJTCXOUEMnBkhLwVdaa609qUP7Tv
n8xxeBXrKavonJOQBmmMMdu0SxhilozXDG83eebpFyRZD4m/vRs8MqFJ+TZQgSCkqstuHyPxR2O5
IClZPFrG6/U43vhINUnjivJ7W7vx0tFo0FCwT/VeimqmbuQtmwzjyW2b7M6Zzb9F+QXGbHpnDKrO
DoR7APMolocAJzOo0HQ+tlpH2kNkeoHlZI2PrCG/z+g9+EXW0ISBaI/xiIhDrXafGOf41ZjoAT9i
i1EYeRDuO4076GBmRTh600sOKTkgGhoRztwz4id5x6d5OAZIekJ11KKLsrBi6c787Bpoorj5cWuQ
Qum23rKXPcRjnuMpcxCyzRbow5Soh26+7+l4LeiW3Cx69SqtOzTYctDh2DsZ4xpcGngaMCM0sI9Y
TT0yZYyBPTamAMLcUJMEV8HibMUV7BGmljkvHjUD5U3N8o2RRiLq04fs0nOCJ6ajDCpFra4Tp8XH
BQHngJ7kH6TP/6cT/k90Qvjj0Ab+ezrh4eczqf+v2Kt//ov/HXulafAHDf6nmYZq2yaQsX+RCYnz
JN/K0GC+4dF2ILb8i0toev9FE91TuesdeB269u/cK1P7L8/DWA+z0gKn7KjG/0vulaPp/8EHQqCs
GjjsbNgwJHAZ/0lOIJqa7okT2XfanMl9ThXOmDfG5bow0MItwDQYk5843h6aVMitHSePqOzwZGpp
r4e3D28PWc+AsUejx6ZF7PftAU95f5zWh9unNWkJCL2KZFuMero3VqHN7WFYFTWpof/r03++plRo
qCLS8HKIo4xpCpRR68PtI9zLfNFEEYNMNWqZzEEbaDAOoJlaP4zQHzB9IQ/LrN+W1kZHrXRl2K4R
iI7l7u06ubKMTASHtncThBL0Aywc4KwcplDNqvvwiBgn7mjcCre8JKi3q4muvYaxcWuIgZBA3MYc
kJ1DP+dfHjRgoKqtPN70+TNKgaMiSUVp9f6qWEj2O1ENR1NxsHnEbfM4xyRMKA7PKc7cl2Gmp6Zj
K2lVVjqd7gIKA6DCltscp8WjVLp92HfonxAIqySgaxPxQUq3vz1PpQF/ePuItqhziJC2FvFyvD1o
S5twTknvJ9nX+7Sb9zGJ9Uf6cC1giGMbR+me2inEHC+3Guh78Zml+SlBjqqK3jmgEWcwgcExjqHP
m850MGPzqSxTnNJEO4nVKES+YHXURoP1nnHLKvipjv9+iFfl1b8/nVfRFceK7GFytWGbr/H1twd1
jbq/feSsqrXbR7qrc9o02Ty1EqvQ+sxvD8766e1rLNGMMkpMOZlkWnl7PiLLJAKYnU6a2xM+OURb
q9CVAxaYggfjjPkBinP7oltPTu5PP/RvzYlMQY4320rdQiSXypazEdDubbTDNIZEx3fnT0GSl8Lu
TOExPPIREUCe4ZevNEVQevd4f9V7gbhp7LeRTeAIDTTgzZvqPf/VgmXTvdWXhOm7FRqG3+dQmYOa
SrZf7o3pyWx+amsLj6uj09ERJoUurkkCNBwJgjK/PSHJZ+rOzIlwyP0sD8uX+oLMC7A1wqH0UWXb
5LgPKJNwb+dkqwdyvlQYtnqgdAHZPY55JtKebHYAVPbf7EoUBlNdjr60jkSC8mBTPVVPRra1X+0h
0JEsa5sW+RDpz6Y/TEFqYsRG687fKtBac3jZFDkgjg0eBmRrXXzXeF/NDx1wXr57+Zw+AISGBcrG
fBZPknMYWrkgpkAfdjjJdS8k3QobB/MUzAEPTe73j3y9+cASEX7mB9pPp9Xn42N0bz7wgxADVRDX
jZll4oxL4LivhvniI+gzEXDBMdjN6bUhGxj339+BMVP3nVGUUw8wc80PNVrxb9WFFvy4Wl5RjKKf
wiPDWfmTnCQP0k8R9nip0WL7EyEw+pFScng0cKpc9RfjbRVvWKwhG7rBGRCKB0PluOA3TzRvDhKb
eRVi7s2Z/3BvPjbuvqk31P9IL0kChEdXPNlnkpjFW/XlvFSvXljcZ0wHRjrVJ6/78FB07Gear7yL
Axr1HZ5eIgBcViT57RBWk7+4u/RSzL56ZfBbCg4bgftsnJV3O/H5Y7hszU/z7/RMny0+2cfmQDW9
+JJMBpzyelAgSNqutlEcC9/YLlVjQx1YXnSDlWJvvgKxJI093gwPef0kz+3rdNX/kNjVvcOp45TL
xSbPLgd2b0OocHE0Fx+kEhUHF5RVbHU6hGBNKCQJy6F9+6c7hRDH7LB+hrWY8k741O50V4g/1ELx
YJJD9ovNHp/lRodVHjp+frR/ve/kmTyEv+aPcbQ+0x/vgXVnZlTxFId0LlYv9vKCxZjxnT4SkHBq
rr2xm4SvvZGn3voeHbVwpC8K5v8elMlB3s9V2LAd2Jx/Nv2n/lnWYY1HmeuhJFwhTH4AIYxEBQU/
8kLHT14aQujemHzSpCq3cDQCO2Qa3IeEOlOBRe/oSPA0XbA1INBvTyLonltw5WQUs2b4Fqm2v1Rw
86u6hP+LrfPabZxLtvATEWAmdcusZCUrWDeCI3MmRVJPfz72DDA3Bxj0+He7ZYnk3rtq1QoFOeDd
rVU+2DseE9CnNeo/+OlnxlGLXL5oCCpfyp/QtEpi22gZrIyXG0verNt8SGR9BckP7g66jaQmDcoj
5BSuefv5ek886av8XbCFQgAJJt0bRn4/1ul2cpvO2oYBJNvi4IeuuhyYtoAk2to5/njhRO6V/szt
uD8T77Ws9gxZKc6bB1MxN2ohYb0x8KneHyvp4RddkO2F77qe7+/AcDdbsfaK9zFC+YE6nOgEa9z0
l8drOaLonyDvOQvBM/kcJYaazFbQMEJMtonvKjjo2HfI2nhPZvsGJxTckKQPK1pYUuNGpaV0vpgE
6cPVDyzvQ75NvqLEXnyHx+6x0nYGbexL+SUKDAKYBXBgjbfyeU7qbQoJ8ISdMX40vMyjspPenoSN
Idzb2Vlm9LClb76lU3d74IyCwmqPQOuJ6+9lEP28vGh6ivNKUDIFV8l98DvpMiFEFw/tuIOIE+Et
kKHVpv/lYXYf6lrP6N9+8yRAio6AUT6Mtwr/v8jmYxun1+nxvMvtb8smy+qFxyEbHiMFwKGMHIEE
RZee73kNlQAOcXTT3mOzgB7Dn3ADh9CiD28X3BmCRe/R86oiJkhWD4j8f3gvLLOnNXqPEZmqx/4v
+tRmq+g7nGzJeie66xBmt1Tdym8Fb7ezX9thaT9uzQrnt5ijby3CV4ENQBxm+P3UN4Sapzkeqk7c
MxCDnxkQ1QJlX4r2ZQPz1pW67XPweXsNzPDJifOlVG7hDr92vFmpX3bOHLNsnYnyHkmfZhtz1PZg
pKMlVev0Y7FSVskRBl+gvim71+5xNlc80VgBrYUbc7KaLSaF4YKr24230OZW0+6EmCmMVyhvVZs5
GeNupHsx7noneeGo2goj/8eRTu4dbqGjoI+xcB4pUE+6RXyJu7d0RDizneDurAs39S70zdxB7UeK
vtUIZ7AAloACBF2iE7RNKLWzRiOcrZXXOqlDqHvWD7ROXx08OKGwBeaUQjCCRZVBkvi1hCc0x6c/
JO+wG3ttKz0DfEbNbIuVHj8vV26YHQoiGkBwMbHn6TqyEZ3nl0LMsINuYVLdWqQE/Za105yFvQrX
TQdNBMaxuUuM45PfOD0gxeDLCIvGyce3hjB0kl1m0VfvpIS/EV0N0I5uVlkv0osxBHgLw1GDtxN/
q9dqu/jITas48N2p8R/raD0KbxBPU9u81oxu3OookxVtTZvRN7/Ua+mIm+yIn8Y0b6fdn2A4zVuI
+t5rfFSyTx9dua+4xb07CP7z8HLDvSCt+mW7G9bKRx0c9NAqfpv7+Na9XHMH/4f/x8EsYCqE4KJ3
EhS7TnoTgxjAsbRFnJ3WXKO6sCYRvx0rPj0ZBzwcmXJ1Qa+wLEz3mV6Ufc0QOLRxGCpSB5eAxhe/
Fh/itW+vz8Ftzs/UeR5yL0ud9jStqZV4Fz41O37pve4j+MtWxE3rdnJQ19lhug7X5sz155fF/bo6
CHCq3zg46O/tctm+D+96Yc2cUwc9X4dSMHsrVsZFOr9+o9FV4iAvtq9zs6INGCqSfpHouOF3v68+
VeA5jlYLUwImJyK2afAO0yA69svwJLwbPzw4jS+dxe4KnKddJMWXRqptmyZCF6/m6wRSI/JOPqE3
SpeMF6sAXILmeSTMXSt9zSYr3FA8ULYUj7untQHVxRqQgdGTrPR7cuiY/SIa7N0s6EWv7HFBOca6
2z99fXZ39wYS9HRP+cxC0GhL+nTbelf+cE4vMmv2Srw0lowf2c/LFXzAyG4JGCc/znRV9a47i19w
Ixc3XKlED4GrROkJe6/dMv5+AGgOVLf757E5NvJWAlI5KqW/SJfpBwMK5sPmut5Psg2/qD6l33z4
WnGH3Yz26awYQvlW9R4wtxtdQDsQr6fxBg9IiFe9abW7F6Y9FOq6i+q1OAIYZjDuMhekigc+uU8t
M4h097jyjvppYDHbRbh7lj7ZH0nn0TYt/jTKc2HFZ6nUQzr4TXwyKoIKg/6nJvFnuIGRQxntIYx4
VBPSblhyzWf50wbnJyYi/0QkkUlcK2NRlTEriavobsyVMiDTqfplUkrm6t8fBgYCKwHtNVKs+0PJ
nqtntOhXr77/71f/vvfvD1zwnquFqFJhmA10mq5s11U/e98+oFS3+FFDg6mp9mmXiYGq6Pjmr0DM
/vsV+ihq4WT+Gzh2iQ8hZD2Srie6/35w1JSumGn2//+/VqsK0FUfqCO1wEhMxib4FDbhEyctKkWc
YOdkYPrMfv6Fskl7HCtc6gUU0lyaVsUz6/B4BJN/FM1qAQUbgH/+UiFjYAXJDpffvc522zFZu4a/
5W8sr1OW/5YWrWV7xCqbxBlfa/wcm9wnvm5W31pQMgRWcjF3KcMv9onrJlDU5dPAitMqvnSsXAlf
tBLSBt9EOgkk0h8aJ4UtGxvCCNuEiFSLZnL7xFdxtHF5Weg+L6rqb/0W9Yktn/STsp0kAujXAkaK
qJVFID83/y2u015wO2pRGKX8DurPK5zExwYL0m3/IX/QIL3WfPo3XHshDNpdAN3vAKbYewyqt/Wd
rhNGvqk62A/G2F6ZLvVYhSXHFT6A/hGuxL1010/dlzA54S9Jf1xo9QN/IQIgUod7P9WEfLoyqqTf
5w+G0qNVZUfty3S0w0ijBWwfHbW3jO7tq/AKzFghRNvVpsNogCrJbv8EhFi3NJh+I0+6o5YdPowD
NGEunWlNb8kPRTGd3qDbj4/2t7xDMxBaG8pTZPgzt8ipfykuoZ19hGAfzF8XlnxpTngwQC6KKge5
nrZRvvBE6A+tzx1hXF1vcxc9XuZEHre7giKynxIL37BDtwrJi7WgnTMhTFxSw5m2FeSm/QzzvAWL
WUr2LglGIsYtHc1J5yxQqRXQSixeiuwjp73hr/ZAhOB0smExs8X2NEHs7IUbnkrch4qvBGejwYXf
z+XEfvkquN+jPbKPxRssZ20mg0t9+UJ2vH0A1rqtF6+UAMoRxITe775kbsEPr1orNjrGIujWC8QS
X4i7hVMXuTn/PuAbR+FYp7yGikwAka5wpH9W1uAo0lpiYzklu1CF4GxrL6ccmJdwXxl3G0dxgF2D
zodfQs7FtXnQ4VNTES1B2DMSdLc+l6oF0XEVrlUXKhN2FzU1fH2MZgMPj8fIxBCXOGucMn0FqYRi
L7ZYJzAoCvpzstNKx7jWK2lNNFm2K+/RKa2h7DnTD9nJB4xqIDOH5w7qwwCp2Vq4zy98G8mgjq7T
QGupx678o9J801EJNh0+n4PkLUTvjxMD62C8cjdqf+FVuweA0AczjfSMLjPf0r0wWCUYPr6rlbeg
EZj10KUnKEvpSHF+qHIXg6U5LJ7JEtaemv2ALg+2hQotwOiHL7rWw11RV4898BMHJ1oDugfp0ENR
P5WRiwsmPEc7N/9G1VaELag7wWuLb4o/2lPdrzAVtzTYer2Fm5dGh1L/QwzACGKbhuzPzP3nhj5S
DO3hDpP4+TkT5oiK45xoeRO+jiE3ZSlHaev1n9pXHhjwewA9QCcTz5AREZ+K7F27euJlXFa7GJhp
pIhBpmRFogOXiekIFk9PcLAr6RnIHl9+nzpobl+1O35JlSOtSXic8ZbWbu/zU3Q3f0ERIFWeeDCw
9mUZzmniEa04qIBwo/nWvnhIoturgxFo13fl5Whf7XTIs7cIQjGAxK3/ZYuLPqoaTySHsIkOm6F9
+ybI1FTO81pBLGzYJHlfgBNL/TDoiJi9ZD/cyT8EytCx+aEE065pBTLJQMkVf7PGbe9T5fVctGGb
cBU4vkOM2WzzrwX/wuMgtlDMrOZM7twXgH3CeDVsYXI4htN+PVDC8ahvld7KLy+HxOwdooyEVOpr
fl8cJyxLU3fAo1Gys+yQpe8PdqYrZMYotZ8NKQ7bdpxhFrZQPXnDsRLGFM5ZCGs9+SRquMNaqCKs
uXEAdAAnwNi53ryuzz02scHjNDkdt7O0XgdgLZvJHne3+UkPLJJQORkaR+j2pQTosPLJz6PVIvbY
oRWnPWP4cDBA0oKasek5PzCCq7fVcAH14iR6aPtoQangcuQ0X4ZrvIGgxWvlytrtCGvcVjt9P+3x
/ptFjOxKm5ZiobTwzPUw/qcd5eUOcQVzwqmH5XSed4rEjk7ceZaccO23mXmIE0g8rHcW4xenRosV
dMJ2Q8Zkz867Ls/pdtgbd2KVoSCEDjQCNehZcula+IIVmSoezphTtMorzwQJjeEDQwqyxsX+QRVj
QBijXlyWwu+/682NwVDz8GQTMD9wO7Cjzs+tUlvTZz/8atdWnibZ8Wiz+UCaMSgjyoBpVSND/cP+
m2HwtBInHwjL/OWoNXFun3whu+nJmhOKXZQHKx62hkSraXXvw1H+RT79PLHcdJIoBhdIHOwugcGC
MyH24cx1yZ5RHcmwyEPEN5K4cjb76K1cEpQd4TUBjw+fkc8Ig1AmATcchfLbdB+2rDQ2bMSPCe4n
RAtL2yw5i9o6U+xs2SwVp4KwPI/ryyUdKtdKUM5UC4PhvgJWLbZ4ia8KR8zgF0eF/pb3zvVWT+0Q
sC70cgMftVord2wqjcLB5oSYRixCU9OvR8/Mdwj8zZ/YpT1GVudJoZvmmH+865NrNMGEJLZ18SIU
B4cd5DR/ZnaW2gXr5HGEymBF/EegfWXUKep8wx/PbVQFobFPYwLTeRToKjm2EcsXhDHZmEGpA24w
DK7R9FitCpziddmhY4NB29EPW44N2FgxffKDTGRv8cb2a+GVcmEuimedKa+zhce6G36l9rQwvfZJ
d/kmnjkUAQV7uqSf8tBCGfMTL9b23BTlqp7DQ3hWf9BuG2/4oHZAm6PVQrCywgAL2Bn7daTvZB8S
b2o/y2We+qxRdSb1WqUPLgIjRUSkjMsMUBz/Gu0cFj0EyjEcsjGtWxyxjW920tdEJkhovb5GLgXl
3KF7hy1lXiacfBFbOY9Dy0Yyw9Ep3WK5xKnYG47tWV/ln+lRdPV7XWL65tHck+EJoN8PS+lKuPLf
ggH2y4b4bzPWKZbC+E2WZeuHgfnJ9ouuMT9zSL5UTzxxYaElsHbbX2rxJ9JyuriKycBW+ORIT1et
ra7MbXWTIIf+6Yi9Gg+fyo4U8USxTdEHsSFtw7AfqxQgjG+pM7CKE8uC0e5f/kbPfzcMJm5Ue3Lv
NBW+rc5wHtzwkrMCKPDwymanKgJJs3MCLi39DykpNRl8fpwSwEip1Bp+0kL/tpH/2HWhDePmJuzg
NyK+OBU/KoGZiCWdkSfBqjbTAVHz4zfiBaDqYsoLDpSsXgw/hl/FmVbJvj6GAU/rN28SjVPbbQBL
q2rHTa5Xj6VK6eZr6Vambb+jdn1TXZyw/czDkLR9oRnn8QTU6f84lheZnb3LZ0ovbZ3SlKyyjbTT
XvsJBTQYua04FOdH9qhGCWTJyxiQlc6ozWXGQ1qHmHhV9D1eJ9liuaG1e34tvlicQk6Rx8Mi/8id
w/Wz2i2e3qtix+ptz+N1ShwWlMPl+7ln769Nc2rPbIoJ+An4zXtMmeDKS/Xj9bW4kkQ6ndPQzu+c
S5q6y/q3aPrmoKH8f2yU+6N2In1tflOdCMjwCxzEltExp3x41w4VgM4plXnLVsbjtpHfDZ7JK942
vzBzaMp26XY8iDcNW5gl6q98U6xVw8Xri3YPs8M5fgMlLMX+snIX23BfU9QEo6vuyoIKXHOJ6vQU
l7WziV0lWHjFfrEeg/E43CTf3MzkFpqlt4l0D+41LhuEZ1mRx93AeVKmkIIfaUWmJUH6sp4n9sh2
3jes7EtqUCYGlO+hQPsE5mzWVks3xs5HNVm5Te3zhKuEtW80H2Yq44B3MXZopiG6AOorEJOhjYDw
YrA6ridybl0EJQSPlqSQnvreIpsHQzzs4tAVzDJPJ1s48u5lmwFhwJOCE2oAqFPMaMOqp0SWg0xy
KRArd/iWVs2quw8zNVAbHPmG9sfhplMx98jEaA53dH0UpscSfsddc/VleabjWzMQWNJYGGc4dYtt
9lZFy2wWJiL/mFuN9kMEaWXTD/HEc3l20GoGw238w1l+KC1hW9+EzoMPd3nIqLiC7FB3dl9YKWYG
F3MtfgFc4fWjXoVVI/nRcbxgNawhI4cH9YPlLp5EM5qv05CJQadgxeElkEliBgCAm9xwt9KBQ1z0
Dy1jvMJCiS9vZo9ntADjXYtscQPuM50mBLWu4Zun+haCKDGCohg3JjcHjAEmOarp/cknIkTlFg8n
TfUWk432BdapvAFJ/w5atJmH7shtg2NFNgDAm4V22sR0G4icbSR4gXD+dLbxp6DVtB+hm4e+xohN
CuK9gtQtc1oeC7Rd2NmeUbxVJKvw5NMGZ3D0Ahw9yXYgLEfw1WBIYahZWYF3hg2i+F1Zkh3e4IGJ
qv0CmUb0hPtw46T4fh2lyYkeVBpIO2k7afGmXfbWISNlwezNb9RE/DB9AYZWRuamW3btjG6Hfu9n
8rAK8Zgt7us3MjsJjHJlr1rlLB5KZQ6ScKu5lVd+9hftq9skWPkQY/wpAiU38/ab/pVEIvx1HyZi
IXJwcDP121W7jrbMWMM/5T3xF+/YVNtPGv7prv6NEMtwmozn2ShHSBTg88BKey7T40PYv2j763nG
+UJbKO5frzdeEcOZ8fYo1iOZrDqLyWKzThAMPlZmijENSUgbsg8Y0ikx+inseYk6sOL5zDpLX7Cw
CjOQFj5DS7xaCUsfUISa/qu9qemyxrUnsxkTNdbY+0XoY3j+byZqoh604Y/ViEjsmbXEjO6mPFdM
TdEblaODAT7HQjs65ifF8eMNDhtEcW0JK8lF1s4Ei9E3C+C7+CAZF38vdsticdA0P84uWoAYfIG/
MAWMlXxj4zIfWU4a5J9Q3ELYaqKDm3+T7RhwDPDRsC7KAxqXGr916oTEQ9ktbsO7zD5Gde/KxH4F
3D0q4PQAIeolze/gZVr5QXa5OBJSMaRCG9ntt9Eu0bbtc4kPBwcivsMgMT5bNglMFpVxcqNazivs
BpgRlQE12uLTOCMrLy7pT6i7POr5JrUXrvkBEgBnlc3oDsyUH8ZN+Mb4tHtP0KcYzmLhP9/p4Rko
Lj6agSeDF7/WZDMDQpV8Alf4Hb7NDw45mdwsDqRnQB5Gfn+hf0cDS9+gE1JAbTu8qb/5oabEWRrf
JQRcN428SV4+HhsomLqv3RSHZ6LghGUlpR6z/nHy4sLtGqcg+pL7wl7NzafsfXfqxmOazLzMwKzJ
6r45QBU7+ZnOpekSPU+ZVm4xTxQvCCHRjjSuzGQK0/2kHtDDuYkAX94p6cNYaTzXghWdY689paYl
Iulp12YRRPeM4NF9dS7LwBAChgtMHKQ5o8hbPJcSyT/DZUE6FOlyJRsFxQZvxeu/UnAeXwfecRgL
8qyrbrudtsVSs4QA6Ihngcqucp5ncNkJu2YKppOxhyas7eQVx6N6UbzGa68KwfZCgGfp8yxL2L+D
225mV8gUWAqTXWqxU3h5nSTF6pV7TDQ0b5AxBKOsAPosgzmjsxPNjpG5MqnCxCuMvFeDg/lKie76
m+62CPvsPrGbWwzZIDnD1cUBEKMG+2E/+J8STKr/nBDB8JktMk51wwGypNxQGfoirGRsfAG5cBlj
3bCm1s/SHn+aXf2eHTnUF0SRromG8JUfBkYJ/WhjKUsGDqQIBulJVHfJatjp6M3xev99XMXrRO9L
4b2sPwo/WcnOywXVUT4Bu7s7+H+F/RLSG1teN3eYo66w7M7xiY+jOg/JZcqhLKNlDMGA7Zqo9G24
G7eFL5NZDqg0T+jiCBYlTzDFV/PO0hzfecjY8OTa007KzWTj3iE/k5YLfCnkzbP8EIEwLngJdoTV
je5YeNnITNYmaYlxd/VbKOsmRfNpEbH84ojm2lPu5AFpkxH9FUYRqTc9XI3tZXDI4CnTVWIujWqL
hiIyln3lY83Vq/5rZJbhwSLLH56OyWhKBtY8fxiRMSMTx9g6vWY4LnTG+im8SVsOlmZaMfri6hn/
5nGJhm4N9QrzaEv5aH7jU/414iL1y0D4wMvzxMw3YdVGFurTkkbp2q6b3wY5PX4bmFlsknOlWhg0
iPOnU2ANM1kC2qotRoAwtp+gfu/cHT4j2sgXZdhVXveOsdV30IRscW0emR2OJCv+aInrPMAhGttg
UKhaWrLW10j/v1McrGlE/5hzLLu3ZrSwYhwTfxguYY9Sz1Uo0vAGPoS3Z22VILvG1vAx4jiJ1LYq
g04k+Y7SO5QbOTM73IkxDv2KrzQVDzwvIwcmBPTcye1XGusUSs+XucZGOTpU5yy3Yk9YsjuInpL4
TblZEGY1BDXSepdlUEPgpgZW9+GvdJyYN3+bWH7b0CLO2S8E5qoElnDkK7/v6fHZway27VUMlDMj
RbRfJ+FDP44fYRJIBAv5nS1/I2qOf3qHkwIg7iyEy85e+MwWz/hzzTKfE6Zho6VewxObgi7ORDRN
dXHup0l5M7dDwJyh0u1FggjGrr14L/nDd7rvGL7hRyxaPPHVWflQGfLEJywFq7P5hZ+TBviz7t8Z
nrwQd6Rug+LHmt55je7QHMQvdZ3uFnzWBpGAQ4UHH2W8vO6Nj4cHo9YWoAFc9MSQWUPq68J+k2+Y
d56iO49deBIBm21zx8gHt8J88/lJW432UAxGP6UG+zWwhjvXgEJ2xC/iPcYnlQ3vlJxfJ7gBxWzm
hczVKnoiAPD/sOqvWRq82PxlXNDFJvNDO2TjhLvAbJR4LYexMoNbeFNu9juddC86tOu5Qh45eCEC
WFBIzgCW6+4t32Fqg2Mg0y9s5ft17DXH6rBYanu88ffY3n0pDAzRBtnJWg60vblwu1t8ZelGq9gp
Dtnb4DBdnMa1SHDIVQWWp+w8ONKy8GOEY54ApcMI4OEBswDMH4lKlqv5Q/TX7v580/m0jG9/Zsg2
5FYzpXw50RoZ7MR1pl1HEnpWA4zhQ3ej/dXRmvWlB9hcxzWxCdYPWEwUukLr9+QsMfKBcEgL5j1B
HRgikjF2UOSlvqPETOv3xUpc52yfHD31hueyWmXnMnaMT/2L7/WSpfyyRfCgSB+43GZU9tdmKzsS
FVtMReTU8n7o3IRJDUINGFa5zZbNJ1RDX6GzrW1g5yGaHxHxvTnA+xQYudFR56Dln1TvlfJOotLz
5UqyT+THQrPE73rDK0GWxRJKJEr7Mpx0mC8sBDRVaA/W6vqBtuizf8/fkzXPJ8Pr2bQFZBsi5qnb
Cqv0vV/CotL/TfnpGo/yJpqcYUmlXrH18RY5MWkQo8C8MsKu8ffcSh/gur8jVdUmvBSbmSIWOuZ4
f0zLxa7+jJYsrRd46g1OCHObykZKlm0Ejnvoc2612D1gxMKHuzS3lhZ8cNTMYd8ebzXTXdCpVXiB
0SFs9AOoQAcAf+eke0/TlXmAWHboV4AHH/VVhD2P9sirPtmxSYtM7KfC46PsZjfaJ5AnrCG1hoYG
EG5TaEr1Nqzt6UCVbewlvC4iG0eLvjlM7+1J22P37GfpMlZtg8r2go3mcdz1qiesF+9ZuNTf8AjY
cTIDf7ywYvFDB1LMOsHHEvIaBsJYtFpUvVNkK6Y/+QuHneDWGM54YdbdXJLL4kxT2pkg/tbiHNIG
UX65odOvbtljW0R4Z+G+h/rDInyC+oSR6vQX4wpxS95pGDpuZOhnNE1uvW/eEmoO2poaAx23lKmU
3fyn+6RTjZ9+8ra4P07IfdgSkWl2uROJQU1zGVuPYV1Ub4kY6N/6dypj2GxFXMSNga1ZGjBGj2/0
VP1NnRiHuDqDK3FnUOzmdroffsQuKE8oXN8QbNDBGZ/CnpMuV3Z5+IGdANMecFH6qSEQp003EL9y
xD9+UIJH5NWMWilMf2vmf1dqCCxbKDNKYCynBls5h99j6soPYA6b5cNOnZluXgZD5daYRKd+31xx
IuGY5GiqgdMk2LIBTxkhieS3SPgEonBmQQOCydty3fkovHmtibKK77O1YFSir4yPXHIrf/iKiyU2
IhCy15puR+PcUOO9qyLIl2gW54oGD6CcwzqaD+DwNAXd7+jL65gV9JxnC9p7eyXX7RViOLUxyZYF
/VCdUgnKbBvDzAjxvYS945WQ+AyaNlv6nlbRpgLLwCB6pilxeHQhCRtuxFmFkdghATQfLmO3M5Ym
Y9NnoCjQUDec04yl0bAS/hYM0zF8Ocq4IsQjxm6mx5RkfsN5dpMeUEarWcRFxbrsS0fiUGEYQW0t
z5e/lt10Vw3LXFg/x0NXHhGxyPk2rwLiWqTRhmT4Ei7CsBye+2JamUy7mEGWDCZW43OrELyir1QT
sthlMoFrioCyhLqMWogiAUVIAxhCyU7ZLeMB5rFXcjtwZRvGzULwH5DqCJrBuRsbZt2Bdpfd1ONi
Dz2p7+DG2h0D6zIQBIvCqKg8qfwM1WU7brQRDseFjTnWl8+z/vXc/xvs9/OI/39z/n//KSns6gRB
Cf/hAvz7ucgMZ3SkgQ/HPxh15PN23uA3pMnR8t/3poeuekZn7J+PfLFEeuTmPcBY0rISKgFQDi9T
XIXCoZ9dTbuVUcGoHybcUetmYxKHBQgxf+vfX8p4rTnkNcDzm78nofKcg0348t9/LxrVM7HA9TuC
eTD6lFtSZeIfaZi59v++18x/UadQ7f/9MbVID/599b+/+Pdz//kn6Kuw3RTiZ+c8CRiz/v0Q8npU
8/++/PejHSncdpzI6C21rNnh4DxWdOPqBFGlfwQKb1bSY9Nvhrb0CFPwJzhActJ19jjok6MXbjxL
lrZNOB3GR9s5ocldK3NF2+lFvMuy6HOh5EdFFT5l3FM9LDxVe8F4A+uUZSwkbsN67R+7sRgVH/sO
Epqy20NYoL4lQAJVa2GnqJuwkGlDLycF4lGCIGD7Spg1tNhJSUTHECRaGtOgTe7hiWZK8oYt5y1/
lsMSNzJY9iI0bUxWIOD2MYOrth+DXGeyHQ+fpVjKa2So8K7DYDJRSWHZkeDc0mji02vJ9+QZBBod
9nmHxTbhmkw3DO3HFJnFm4pX4Vo3pShtm+mOKgRfhxcFR//EE+8BJQ1Fv5NnZAK0MfxODbZF+6xD
d+qhNbYDB2HaAjYP4rjMyuj2TORVCTt1FpI8GA/0i6oKRK0DmEt6jwtS2NhIF1C+CWbOFzVR7zEk
L+yQIdM9n9tQl39bETqzjnd20UreCzMRu4oG4ihfxk+Sa5/FAjwji7WHXRI6g2QNnoYJ9wWnz2UC
m0I1GO09FUlyZnsGCUPgyrR0jOTpWHd5BNkOQuBU/OBIhogfA7cxPpL90bWwxZonbUAyoUpXX4Oj
4TlgC9EiW8fRJcZt6vgoUwhPkXyQRA4OTdGmjRGVCILzF0hcm+WrVvsap0ArhNVLYA+cyiR2uOT4
REBxxxDzhSFZf3vg7rSs8j8xgfnwaCCsG2M2WK9UWy2YBTwRPcQSmAOxKslbQu5S3817TVZ8EqJC
SPtbUtWQFEoT0gJOIFhuGPfIMLBueuhfi+i1nWQyZ1CCwDwWNQ+LPsZ8fKJQBduUI318yzXU+VlJ
YlZkUvSy1JaG0rto9Megm16wuXGNFPDstxS9vNQ8ia40+0oMpEzIMuTIlM0sMbO/ZoiadYVM+/UC
E8EQgA26YH08hkiEp6Ey5MmoXY07W2D1p+bhT6Ljfl+QOeqlEhCVzCNL8Jon18Jz8zIRNL8UVklC
NaAm7YdgchZUIGh1x4CoUXXBlXudzUDOPrU6B+pqkpsRyxRyD7jORnUimgzfH6EAV8bUkyJB3Ico
UZkXLU49qmlbqVLNadjKkirXdhLdvzzsHzxIzoNkM1XGkamuMGCSMtjfxR8hwf1GStm5VVlxFn1N
RR7nsU9evbbqKWkS5K0+vtepXUO6LWXi5USxgD1PHt4LGxoO1PKZld6k6WudC/CsQQ/znsfs+QIF
D4dIDUwZiv+rSTZ9TKGSt1R9RZUehvAzbscVCYbMciAZsMWS+auZ9qQyhojT4SfPnoxI4/AWlYyU
SyOTLAwP/UlpSfdr0pcv92rhtebEMoGpGj4LwP/mpcY0wOmV+I+Lmu5H/LeHjhnimE6Qn3ue4Kgx
rUwAxCoZfMYLwSF5QzwYat7tSpkWJh2/RUP8GEfudUn+HNaLKUE19Vdb0tuTCyJzaydlZ6pAjoJ6
KXSJs/ofBWhi4JJgnTjkBRxcrTmO2Gbh7AwSrDCrNMCCw+jpZaqwGigi5FHnwGnNbpU+43vW472B
iG5N5I0BKxIrMu3JgHQMkSU8YInEU31YSB3BAQlGdQpjYoxw4VBJiug867LxCmHayd3kyroROqlJ
GPWjUU5ZnxWQ38EMDQLgKBkwOuhfDfIbI9oVBHa/iXJ/a2T8nxvWSY/TdzeKtPEG+EQUttFbXtGA
agztX5poqSKC/ZJuzhiqitdlf5OFx1F4hMwpaiFdwUWscSqKiIp0kgVDcmzs2CJL8yamwJSPPGGA
j0JBSqYuaLESFvTsTGIkjG69v3dkHS1Fg3J40L8yPf+dOqyKtHFAki+CwZPbQGi9kz6glshyHjnI
36QdznVQBqQydUyVfqnHykAmR9N/hf0hrkhQWkSLi1qKJLLNQmuWGUw5XL9M1STpl6ccpp/dhuh7
mDgPRaIvM9LWQviGhdgWNqfRReyP09Be2vI4v8XVw4h4qCJd8JXpQdiNovGcZJd4QXYkjvzSinAa
OMfFNDDGgeMhkRLgmB1LMSunzlv0FNMFg4+nLvRQoEW7lSbS4aLw4T2fGpHeVKOGppbuonktsdKp
XL0laiTPp6BgzDOYrW+QY4Ml02sO0Rgw4s0x2Y8JrHF1Y9K8PG0RiPAiIx1On+A00uyKkEfeSNqn
M80wdUshrsbc0/9j78yW20bWbP0qJ/Z1YwcSQCaQHWf3hcSZFDXalnSDsCQb8zzj6c8HVu12lau6
KqKvz4UZoihZIAHk8P9rfUubbYYtAe0KyPwrBSv6uoTRASeN2pflmzQhWoBYJkUDkh3n1pjXToV6
ohga0NjevCuXkINixEkpA8BMhO5e6QxrXxxQ5S+lT6KiDzfVZxeWQGehg8YWBuHJgGQh8Kga2sTK
bdz63halsQ6lSZNwZGMfO1Q9GsXer2eGJQ6c4perJxyIKT1MAy02ypFq6nvCHJpyG+RI+Fwlz9NI
zbg46AmMXt7R349ch9jngnNTY5Qh/hx6kkuyd0SjXYxkKPkI5OvQ+iI8qssG1/fi774q4ilik2h8
0mnjrXwvo8k5ELdAss2jlcefjSrYCfKbaHU1A3V4NiOQbVddgOklb2J8S0wmWe1+aRJpfc6c82TX
BEO55c7oKGBOZoJjqy0++MTZsnv6i/Lk8Dx13rsPHhSCzHzOur45DsHeHukHWCoajtIKUJprNvXA
46hMa++k8+yr9Mmr6026+EV8N4aee7Dn7tPEFcjFyrKG1V05NFucrZRe6TTGPjDejLUXOi7wPQX9
p0w5z1lGI8tAxIZPnY0vqZtXNnRB1Gjiw04k0bhwFUfYUaSknyIf0WfP/mUl+zZdlcLZ5gnShbB5
mF13H6kKsgCiBktUW4+UNMK78fzYgXq1mwHSZwv4IBopYhn5uQQTo+oZwxjNg5I4Fm2AjOs4/lUr
A7BXU332jfAFLF24UySFzKspzpx78t8gplNNyiw9byu3X/c1+h8T2trKMdPtODbx3o/mA8y1uwqW
EwjbcBtGVK9EiIq/iCtsSFGHWXHZApGEug5ZCzQ903Skz8Egpj3AI2J54mKVGL3emCVN+hT6Qw6v
ziC6VAW0V6XCyGiK73Jo3z2z5ceCO2TQ05H1HR9Y+Yn4dQLITnpsncfZUvhuBXwJLGkk1LCM/hzG
kbPBAT7vtDiUEc0cx+eqFbMkglXSTKmAgkLiwh9UA3WhSj82VsU+564MMgy3E1bSRgJEbye0tRnk
gNlFdzXcjJpZYqD301QKotuEGhKSg23b8T5Ngd2wqrVqDJcI6ivBqY7a0SYruV7nuH0hCFTufnKr
I2kgwUMZJ3DHwuumRqoI5kABG2lfXV0Op0zrIxiTQ69lue3H11zeQKo+NViF14br0QKayGyI4GYJ
+dimcNA6jpWPKUZNmPkJC8jkaQq8t0j2cmdPtibGqH0QbR+cSD6jcz8lLzIxviUtH6ikTqplvw9l
+VJXSIyNrHnOrIi+hlmcI78iWJ0N98Cdu8pUfTWRxXHVRtJgU5JiabIfTQi+ZdQDfqG2J7ZV4Jkb
j7BM3bJyqvL5NMjwwx2AVBvBGwwOFv7JRAi8YKZty4n4U3HOQriYBlw2e+OIEslxSVGtY9fL4K+r
e1PTUWmjAkrqouyNq26v3cq4Dmz0Xxg25QyaVAasPRscIpWcPjtjhlnRi1rMx6D7tKyWGKU1bPiX
wmIeJlZkmwhqR0WeoBRqKL5NS/gX1oInk6bZEDUv2RjDhbMHdJPk324lwvzkqHqLLbTVH5XN/NGG
FiaTPOMroi9pi9g1QF70adKu1zBSR6jsDgPMuzlDczda0F0hlHs80AOWslBMwVpJzKHkdSJTnIJ4
4/ts9WY7efRDQurTjl4tZ6O47mSy7lOzWcPlpSZeVdTzPbAcbDv2tqHuhFtR72o2iTkdDHQTY0Z7
CJoTy3MSQ8som9dMWnAGhj13sn5oShjWF/IqFTe0gtw8aJwAv+lw2NuFtSWDirbyFLb31BQ+GanA
t5EZxNhzAg1RUwMZu9eky5Nr5XhrVvPGNaG+J3+iW2vKDBUk5cYJsbRU94rd0EHI+8GkIRZPn+Og
2+mEIBE3FOkmIyVmLbnZLVKKhi9SGKRX+QJZLaRj3tNnzN3j0SrRW906ea6Psph3VQpcRUVyySsY
7/tesPOuWcz4NsScvvLOwN5LhC/Bzewvi2XBxcm6FEFOA/KuJ+cr0PR39ZtXdyTdtPFRGEDxA+uG
N06qVMOGzRgaPOz9kiIYvyZ2QiCq5BPqMga/hb/nQAe3RtTjvd0iLZn4fM3lvPvoSW3hHy3iHb+Y
yqfMaLTHuF18iiQpXqdTml9llbElSp5en0nfZYQM1HEqnZbGhkzq9GZc6nxNaZzr8K0b5aGe2uSo
vYarw3No69QBLh8krR7bCrBcNK1n3LaD7e7D+KFIkTEEYfsemmgqaooDVcumR9NXHxe2Iei7q3zg
0y0pzmwIjIILFNHwNgo2Fwq4JE7tsd4xC2CArm10uugRVQVfLCzcTanlsJQy8HhbiOIiy+/WarQR
rM5Wvu9q9HUdzCF226DAbdTkpl96JN1GFKJpPReOwlRVf58YeqUOp1PWpaBvppo8gwb10aClv3J8
fzg3CbDmfr6ZTaKKcw/dH2DFo+5a4H81SGfCENYy9u+TGvG1MVtHIi+IunAYmJys+awAXRmmuVLD
lzkIzANAkM+9YyPm6hsX5iVKIM5nuHOMGVXMSMs9lySc5B1GqRbt9ETY8kBOpS3xNUyfbVLCV4E5
j9dxibKqYToIuOqJeTY3Yx76K3bBX5BmlGZtvc/VY2hFYr2M+i4nFIMpLKCzFQGnHuzovkDYUVoo
DEugeQ1RxWDW/EezxiEy0xfmjUGI/ZIqewN4xm7wVhh2dGRZeE/FZEZsMWxz0/rOQPkRzlUF8o3d
Xd4NYMPtDMwQ0fU1cURObMFCyr1irSJwWbGnn/JJchMqLlSXZuHAHv7WYrDBnOW+z1GEJgThOyRs
djtqeMFB1XIS6/oEv5v8RhTVVZmPG6OK6XMYbXg/qTcveMDiUFKTugp0p9fuYL2aLc2UYekeTc/u
wM4lVc2rZbKtKzeN7zz7Bd5SLFgHs0XnkXbhV5hILKdgBgACA/U2sKwCl7tuquqZW44Ckw+Nxzad
l9ruyI2zEZ6SV24hczffbDU8zjU9jVadk7pACkAgLHc9ArIh+QjdKL+bkepbBa2yYtnHSrZwgjVc
OQQnA+MEcEACmVNx8ufIe5Q1DZGB5tVE8SuwI3F2C7EqJDaqpkeqmZRj/jjb5hvhQOEbe5sP6XNL
C/WUa0lVkzAJ5reXTFF7IXCOVdZtUXX1jnKmHINxE1TRi2NCkgKeOzChRg5m3qajrMbQcMpQuEw5
vn2CmSM7I8ElYBHjwmqo7WHD1EVrwiEyi2Dv61z0byTPldcWSvHCZ3Uy+cSKFOTGh04qQMEzvOWT
+Jr6+hORIvhX0stgRfPJH8/RmL54ogFATwz2qRodj36XQcBzRKy51tXXfnC2yzYDrqSc15Ny5qPW
MNJi1i3FXBPvB7CJgS4+epZ2roISfpzpiadSV+wNs9FA6okpTnbPTF4RcbotMWWefvQIeV37s4/q
v2o+eXm+UlPlrMaiwpZa2HAuGf9y4dSrNCi3rmEaS2y2VWJ/AmpPZqVJjWdk7MtHs4Y60qtNVjuH
usjVDqwXfUG32/oGi1APJ6ftw49loYIfgVUSIe745Nnq9SEjitc6e8PpYHwF5XWSx5r0yco4ELH7
HmWGvo3i8m42MXUSmDtudMZub/ZwvGQ5C3lHQYCXG78yN/3U0rPUeXu23waEJxkD/zU7wgptLwET
bkPXwf9i5/nam21E+j39jDD+Wpfg4j3K0ewapivVu5814rsMqx+eF2day9L4njvddlCeYudm3Lpd
/RFQeFsXCyFwKO15q1FizCXF+spn2b1U7QuT6NrABSk/hIG7A81JRMEIItClRypJH8e0weLANVAU
+wYahMlixBDUr4KZ8PkwHI1rt+tegsD4HBeuXKWKXXJY5s/WNGc7SyZHnzgS4nywH9rdIrJs21U2
4eM3BgbSQlBstpu7moyMNbQs6hxBKDfNa2d0x7qZ6CbNA6YOVcMraLqGycpoVr3Ay2PmM4GKEaFZ
7Uw5YmSGu46FTnexZYKDt/hUjdF8V518sJtMvkC0x+kVl6+xGr+arXFegPnMtXcDZ/Zz6cvDaAKT
h1OHYqXhHsxSZxPnzyO74p1fw5ExUDPkp2TAyB8jfc8GBv8WWxYTyXjFfoT5WVXvYHpZkAoPeXGx
kHf+/Mtwqu+HdjFUSZkdRk365u3lx4PK9SYa1csmoh+mFRt/UtAuP7Q8/HiaVQomwuX5L19efv1P
X//x63Nfc1w/nrseHcZhK4zhO38SIqNnc8TLw+Wry4NR9PmhJljtl+9dnl5euHzvx9M/+96f/YgP
babs30Xtr6cEq7DOxuzgJyXvZlre4i9fXr57eT7bIy8ZGbQPSxeP7E+Kw+WBqwvH7Y/nxuz/+7mz
+Gzx0UTPbjbLXTIb19owGwtWaTIf0qSdeZdGuye6E/jq5O38ERym59E9zfpKHkIzlIc59L0VeQNI
VpanbTX/+kKy/IirHDoPhr378QuXH7s8NSgKbdUQHi/fiqTjHEbLw8nWmYmDfxluz+XnLq9cHqD1
8cfZdD7EkY1xW+UYuuLl715ebi0p94X1ToSFRDCse9ytCq1ABEXsyMIBytZCK3Irmvl+ylxclXR/
nbgl1oMGTV9PEAsL1R4uD9bYIogIi3pG3zijEIE64xbtx2igtcg9SfUzFgS7MoE7NR2zsGloF8I/
TICN7aKFKhUvoKj8coEvTy/fy4jjpFPp1gSuB+2qEEtY/eWVnmyVee2X+bd0oCr/4/fSJmRCnTp1
8Etsccnlf7j832VgLOQRoz/ydqLtj7/3y1+5/Le//MzlJVjMtI8HqIQ//vPkv4/s8tOXF37zf/+P
L//4H0ovbra6a/Y/fvY3f7MgET5KakJcWADDzGL48zJAClIDFA/04+AgXLQEPjt3ak8JpWdwUtAz
ei+nGWaQeJN/TRxRAY/26QoUIVztiSjTMK5PRjfQVUro47fBrg/7ddymeyNAt1IVoLxArEDDN772
tfldOWF26Csa8XXKUr9m5cKOU7LLhlRgKEVNjJ6l5bPz1Lk9QoCBQdTrZuvT+zAUpYCmrSm86ScW
YMU5GRjSNPzqVpjmOmgTf1UGPakGDc36Pq8RfnrsRZwRqEEDwyPPvvVBZKzrEg0Ua4FVl0x3HSW6
FXZ51EWqeGoVDYQqhAwiUFL0VMkAh7v0u1v8ilHqBPtqFI+Wm9+yvG2I4ibgSEXxLmUK3vVK1Fdt
DoOHqCn2CBFyKg8/V9HdpaJgMov87jwKGkuErxwBw2M9WNTgaaAPPXktK5DzI8Y1tMRyLmduLaA4
LlpluB8TQkliCOq7gt6iH98CHk6vs1kjoRHthySvfj3HlbuytDgW4dAhP/URozdLmg8GENPVXxJk
lS19EELoiJMMOhQ9eUPx3vjadQks2Lx5M91NkqYtjUZJRz9J7pqKzXYsSzTUIX5dYo/pcUT+0ZGv
Lux5K+kwzzYU05xJ7KRCOx6Clr4ubvsEuaGbVl9wGZAy5cE5qdsguKo86qQiiSRTYDMD5GB8MAir
2Vcue4eAHmzSRvXRhRNOn6Du26fKZF0s2Jm2OQyTqYmuaQafh0ScBhuk75R18br1ihujtavNIP1b
w3LeCE+ibsvhGFzCFEcs48qIO5CBOcaYxM+/u2l0TP0B43hQGTdhTg2N6QymUAQhVaXWOYAyYpt9
fV03lAMqJDBTGVjXeSKezdb+phKDxA7MFfzqDeUAbphwvssM9direryj9mgFLNYSiQJMSVfvXHg0
FcWQA6kaE66pJNnD9CfQXhtH139MnF7egzn+Li1c/FH6KWCBgqM+R7frvPSNCS6FzK5wZwQEe5uz
Fe+cZNH1qvadZuCy8RsMiKLs9doCE5/dpesyZlSzMzHTXGHNaue0tJHANrlrrmhjERCWuO9BX4ef
C8pbvk8+UjhEm2oA3OZT190Apz2YSbSnmPnJqhx/X/EJGdo2KHUW8pMo2lOaaTRwHoOokw3Y6hy5
I7LP27Wlf9OEUX1wCEgBjpIdKAncmJiwxqZ/qdL61Sw5gqxEBJv592Uh7ppwZOvH593DHJYsBe1u
+hCJMm5qsj9qq6GEZ4QCNQ06rCRCBh5L/zmMEFXPuQlTJ8xYdOIBbkP/pliQqyb3B/QI453tGooK
k3BFDL5Bd3RQ2A0Ye5oapBLD+cYeoPGVRhagqc2qt0xRNmggJK5sBXzPQd8G2R0l3Zg0G3d2hses
rVEZxghl+GwRMLehcWZND8BPILqd8mPrRsGdSxQre2qfTyEKNqMtXr1Ym6hhcvSXVvJpcqJu2yRs
w0XoynMf+u8tJbROSJAYFvKuseO4qi6+i9oSfOBs4571CYuZxr5HFjMRs0ZlSgaIpvqB8MV5tNYE
1g1PXTHQthyeqqYx0ZaG3yy7syGU2/amlWh+R/JXWcPzn9IlRuPSLU7EQcPnxTOdNlkL7yS21kZ/
yyFaK6vxWxSjlD6csam2OYxK2vgoYcepOObB0ILOQ02KkGM7G4ZcDzGmCmhAWYLSWDUy21s2YCFp
hLdFyko0HBcSAt27jR977b4NzNtqRhdGs+pTN6eYmvr7gTypa8uj9jGVAnuhGTiHweveY0ipFNry
jzEGSTjUYc4qzfxsmFXDpw7r2JCQMqt2OprSw9jWuZs+7ijhF5BxA9tdMKBk0pvV+Di2FnpwJ6Ja
bKxmq5yPLeKaVAbZzSIy48p1iz46JeWcressO1EnvTUIJ0eAHjnrIlYV2w633nYt+v9hnJPDVHOi
9dycnSACTlMSEVMa4wu5vbQLx/E2oW5/GEoaK5mHjWuMgbLbBVkNY/IyIHh1x/ElVTTTTRXfEJOM
PprwoZWysDCZtX0dSKTwUz+diGZID9WGhNP7tBSMqbn+WuYNxfwWi6+qPyce2RNcyI+KplY+E0tV
KWbmzHA/1HKrksoFo4zkv4EbiJodq715fPPN6jyYE/Emincf43gXJpZsL8OCXIVPQjdSINXV1R5d
TlYhRIClyX+XHQYF3I42Mzao5XuXF2YPNl7lOk9F0wZHHcrnKIVsGNeEZHcLwWZYHsSQYKYI8k8h
iaVkQdf6MDnjc2gAqmhyezoIVnvIS3ioDRmsZYacIEYHdUyqXOyhKK+spXroN9Z2XPYApsu+oGIf
6TWF2JoL5PPyYP33V5envxzi8gtNFNGYW1++0bcWy7lxOXJvEE9GkgL5cclW9vCWo4v8ko3tscwh
2rN8nCk4LQHMnuXxJY10AOMqt1dCkx0+1nqbw0TM6hc7QPsvSHZiVmVJf3lwPC4Fa3m4PA0Njwo6
G7aV09YkjPuvARHZhMwun6bdNMO8bqfmPlyu8MRhPiAGDw4+dwubSzYRlQW6pFgeLl/99L3e08yb
CoNRbcUUJ5edE0HoLGkDu0N9SUB10HVs6GBnZ4cfD82ycO4iGVybdJyvnYpm504sZNYLIjVIAvYs
uUmqJzHh/fIQuxIp0+V5tEBZ54pqjE7tnTKWhON5SeC+kFmz+qFvPbFXLsQib3mYU4S8BqG5ROIO
C6kKWOyhK3Gd1YW8CYnY3SICsw5TV9iHy1e1aViHclAFxQxKscElndu2l7WYZMsBMfZyDJevFFvd
lXKQcIXRqZSVWDLjxQEdex8qfy8raCZWgugX4j8m+FQ40z60H2iLkH0uvGobxh5QtuZlHljnsdfL
rmkbVJzCgsjHwMCy4zb2obSEfWjsuF51zKFXrUJ94FoMlQs6GdaldnNoARBvUh+aQomgtKRbNzUO
YQQ9exn6mHelT5iAyFwuJ82Wd91Gxvdh2cdcHrrlKzH4iOlnm8LQvzG5bh5BwE8piNS1lx/zXmBf
ImCOSKKYrJ94jCMUzjxQX90X7Sy2I/3Rw7w8XD7/y1ObkmKaUczh4w4A6C3ngJXbrw96hKHioRW4
nrWBAjdlQ2SFNqLSYVt0KF4qFrx6AQn/uAAvT6cYT3kxzf6qa7xH2x5eyhJPXT8vWsl4jptNaI5v
NvZ4xn13P4zl8T8yp29CpzXGswWMcNZ7ijvANwNmXmrWwCcTUqLXREziDjNf54+QDURMmXCNvBqe
41o/VW/GU3GkNWUiUkWpvawFYS7HLIivcTS5p/DT/AJe7GO8pWPhfwqfMrQeW3eCcHqdfQeiuNyU
45ayJx3EEl8SrYDpynbWNEGgW8eAI+mGP+cLcAwEyYZBfX6EJ10PgF43nbmF6hj2O/Nhvm3fC55O
yAavHMQQII7oAb5Y3L5ihTCnfeZPkYGLNz+qr8wHzGg0CTPc4Ahv1Cl6E+xisKdqfmlGzoDfmHRv
kyzENSvnetziCLGcTSjfEcOAty0BjT6Jl3sAVuvojhQZdYXNGKHFE4EqkE+wnccLaMo7Te/BnXVC
nQa4YI0/FiJBSuv1o2Q6I7TwUX3Is/VovNoH/5F6PGu9BjuWDXuXuNMTawaGFesl/jLd+h8j3vAv
AwzsdhuApt87GPhJMGXQVmwkN061MuhiISc/AZ+dge9j+3rmOsABTzqzT9folB7JZvnqwt3318LZ
BDWOAhyx6C0w9gJ46IyrKqKFdY08DlDUcMdKjHEDSby+P6G22I5vQXUlH77pdtNOSOVPEz5vr2Iy
3DnVTruPRrr9Da79jhVJUOT/h7jRuyLK2+Zf/7A8eO6sC5fv7z/+9Q+EJ6Y0WU5I10OaKqRUvP7+
9SFCOvOvf4j/KKtxiFNbYNQ0D6WBZGWdfDeOxS556w7BA5TTFN3CxvTvInc1ZVvKiu7Ju5nfuUJY
16LRSxe2C2G+YlOTwcKpSBdOahxsQ2/v53cwOweij3GXGSSDWvTYWTdsLSR/zxBNUAZ+nr9D99tk
m+wFCscNHtBd+bm/jx+yp/JzS8XhmozDb/EBYu1z+tXB4LLtz+mBuR8dpskFi7F+Z28nOhJb957B
DK3BDtkMdmrk0/j2bYxN09Yargnd3MAr7lYoS2cHd1T72b0BwzxSzT6pnjzWzbe6/1BP2Qkcb/gd
YwKGBvc7Dig5X6sju7QVwLSX+A0xpElKC9Liq+GRxsJTxUnHagOrmFe4q+E1GMj6kZLtMcz6J3nP
JdvSfnxAbFYRhXPtnYvNGaMEXl1qw8Rkc9hr9eJGLLJ36Rta/Y1xb3+GgrnR6+Db/KYwdtvb6Cld
OI3Ws2evo1O3N3fh1jnjC3Vem/Ia+9Qa6317DwYQwXP2pYAsgusFZdMauTPmSO5TFzfAW7y+JkCR
QLLwijtsul0QAE+2ef0NMFnkrlkdrAh+XO2AWQL7pIMdYiA8dovx4ohPAZz6WjzQrBQhK50TJXLo
4gu9gcsWGd95WrHKIBJuB5Fhz1sMNvad+MiyfbUbv7IF51CZwLfyUL1MR/3CvnLLym3D2nxHmA1F
N0AL5xf5ipIQhej6EG+99d9c+eafXfjKMoWjXKW15fz+wgdk36Dosoaz5fVnPEshYViLp83+5Opn
a1GYkgayyl+xzaBswmj0CUdSsxC/F63y3xwMQQh/uAuF46B4Nh2yD36+C2XcjqrW/XCOLGqF/GvJ
m8zXEx8RiDYcNswfK3x2pOOwrwpuy/Y2oIGLzfIT/pHo9nI4/z/v4m/yLmylPC6D/znv4kvUvBdL
bfK3mRe//tavmRee+ie1OUsKaUmPEAuTAfXXzAtt/dPzhLK0dmySAtRylv+deuH+0/Rsi5Uzr1iu
a3MYTdG14b/+4Vj/dLTtmloqxzI9zRH+1/99H/8TROSvA3zz0/PfDvji9+O945GgQYHLtByb/04o
+6fxnl1+mHQyVEdN6sTO9dvx1mkfpMjrnazw3iMYCs+ShUYpZnufB1A5chPQkGub284Zbn7z8f3J
/CN+fxf+cjiuxb7LEcxFSvx0F9LRsEpkQPJoS8tbTXQVN7H13k9ueWvmX3UJx1p6eHiMvrwd9JAe
/vrvEybym/vu1z/PAGBqrW3Ps5bD+83sp2M1N9pynWM9+i+F13ePcvR3qm3y42D6wJUVtrW+bEnj
6aO/mXvF8lH/mHovf5xLhWuFWRcFtvPTe69DOoJdIrDmZoP8WvhTslUTgW7IJVdxHbF0jImZp7BY
uPPBiGO2vynjYUyyZOO02DVZbgW0P66zoZl3f/3BCBJY/nBwQtEAxmkktHs5+N98MkOV9JNp1Dj3
KTat0WW9yLQqN1VFznzWsPrpmhBHmhOsDFQN4GkzgOoBJIzeekwLY9rnEJKG0dv89XE53h+Pi7tB
aEuy7VEkkvz+jGFXIZRxjJxjSPD8Nqh8LERtaa5yX383kwQgl0nF0EoRHlDuIiGtl4eUyv2hWHoc
sCtjx6Ifivg7rabjNLXuxjB9VnpuEN+a4kBPnTCMrn60C3Rck4uNWQWROA5q/FBhre674kVVjYts
ytlFM4tBpFzFq2r1JyO2nAcjKe+4yRIY6zl4oFiguYJQGFjlodO4PgP/e5M79b2/JJFHjQe+IHZf
DGV9Ma1cn/760xK/n1eWS0yZ3FaKRr+r0E8vn+ZvzmIsQr9LA2DtUYE2JkCNslJStMBn6MU3KWrI
eaxiAGrM8wB93ws/XBzA/7sDEYKRR3Cnc0P9dKMFMZrbkDgz4sRatsZmeJOZvv0wdyPimxbGT7KV
5dRgjyKpu83I+zTGp7/+MP545Sgme8+RNOwky94lDeg3nwWFyNpQReccez8EDLtzXKxXYzftHa3v
nCjecI7+bnj742jL31SWWM6DYEr46Wo1e1rbrZWS2WdKyioFpL3GeiwC767w2VVQU52PmYzPVktJ
PJndGxOfHoJkANS1/Jtbx/rjeKNM23KFpWyHE+H9dDF4vi362RD2sUjaU5EM9snW7Y2H5MuMU/1g
etO7dIHOZzmxcVgE+g0J6Dfgjud9M+cRmZCluGHOAhdA25iS5pSutUofbDOnczrRxazqxCdBpzhl
KAs2ScHgLfrsmtutu/rrk2n9ceRWpsM8Zi6Dp2P9fGX7lqDdphLnODhLJXcu/du6DgA1U03fjmhL
Kh8deWkAf6pk6uzTRnZrf0KoXZTVQzMj9SzZJZQdAG9vdu1reyBcrShDPKuDfexpZ5zTJqB6i70K
4WW2Num64YkI3E3q2gH1kWSiedHQONWIGf767bl/GOV4U46tHb1criRU//5aTVKtxgwj0xGFOktm
g/wO0+Rwh7wrjlX/3AVj8TcLYvH7NKxfxgqlaD0Jl2WI9fP9MZZeXdRuZR8jqceHLAimOxKs70QJ
olXLWqO48dCZp7Z3vDx49PrVB5XM7G8m5Z/mHiZ6x1kSwLTDCoUV8c9HUoZtkVZVaRxaPzHw15mP
TqrTrYtrlgJ8NLKZi81N6aHDQbJq31gNW9CggZvnWdC5NDDQIKiDRyRZ9d9M2vL3I+pybK7HaoxF
H7e0g2b292emTGbHUsLVh0rj8TQQNgoJfS/paQ6rgPTYvqNuxbHdmK7VHAV7zTLzvdtlXgno562t
yoXN1dvGcZDgDdQY7WQfLDD76pj4UkMp4TLOc+nuCJNaBNMjG5FGr0eLX4wnFv3W5B9H0cnTSMTV
jY4rcfYiVe2mlijF0fHvzcC7KgMKhOTOH9q6DACBYwwZQxO23bLuS0JscVkybqqaogvLo2Q1zZG1
irG9Ir/VOycozbthF4miOP71pc0p/P2VJln6uszh3LjatFH/qp+u7txD8TNmNoznAF53I9Uncw7n
TREpY0P1njgof2DSJmUsNpDIzRz7daFUfM0KLcTsWifDIY6ZRyqTNMnIA1NgFtBXM3tCs4gFIm0n
60B/Dayo6bxmTraf42Rp3gDdCMvRPkzILg/aVffjYAIITCjROOhsQPphAk8s90D2MowaNZxxcSJE
CnqLk+02h9AhYqTWPvvq2aEqLEbi1giFond+CSC7PB+pqKwa6qVXdD6YZEqCDDf+XF/bMxA+IwVq
glqswKwK98yLaBsM487vhumcD4T2pl12tAb6Lq2l2g3LAy6hITm2FQqaGSUN4wbhUi0FlcqONZSN
L2mZEIgV5g+FJx8Y10LUNnD50/51isb1hH0FDWxF+EpISIOujPG6VMq/TaQLgTRz7lrG0NsBnwq+
uzlcKxN/Puv/bRWHzSlraOGXMnDXib1w6KZGn9oAjFmhB3ra0hqJ1Or862omnsodS5Y92F+o/AvA
W9aza6LdigJIeXY/fm2YhB/T9DXO42db7tJZ4FrpsNq4fTSeGmcorufB/FL0ATl8AmZIu/SDG6KD
cenSoxB+sW1c6HqjS9OyzXr7sClyKD5OGTl72Z+jzlY3jaadR0flmNcNRCYqZwOZs3Q4/E3lte1W
z746TPP0Kc6j4UQvCx2dGe7NTH3LRw8vdqgrQsAb4niKCCaywG/mhm1wh7y9ucL1vLOR1bwm+XTr
AA3L/Kh/cJHsNYPNQr7tHlTSJyc/zRU1Xz9fV3EKJL0In5ykcu9D4RO4ErDwyLIa2blq95FXYVPJ
0++NaoIHo/e/+6blk1yOurAPyT0f8WmtGpnON3nwOSl1fSgYa3BlhOfWzyYiXz3veSgXYEB+U8WD
C3LFKbcsVPGc+kTEirRHUjhN9VPXd5jwym0HOdf2munBy5ZUjXA8G5K4hQzC4lzSQVZc1nuB6vy6
xfa+JvnKquYcdp6cd1xrkNTqhRwsODe2XoREVu5xK6XQdIIOcOVyhde5iWXY50rVfCUq/7smevlY
zMWHDpiDtZ4L5IHFmZHMWpXhrLeBHVNva3BP6E6JVdO8Gdwan3z7Jc6HB51E1mkeWFnY7KS3ZejE
xyHvb4wu3QzVVD02oAIDEnTvWtWu4qmhsx1nYqXVtyhHASmzGswa3Xjk9AuSNyDBIEWq7sQxvP45
Du6nuPrq2GOzq9GV75og/Yon7IoBQ597x6nueIME6cQ1OYPW/2PvPLbjBrIt+y89x1tAIOAGPUnv
mPSixAmWaARvAiZgvv5tZFUtVb3VPeh5T1JkMimmjYh77zn7hL9lEE7nrqj+GFIPd1FvMVGpbH9t
8qquZNMnL5HDO6xMTq2V4IYBiCIQnjOy8r66C3aZ+KkSC9PJ5+AtPbu5b4GLoAEuTrkJpdFVf4LB
Mu5yp/3d5p26lx7GsH7+iMxyOJU9yWBORr5IlgB0M7E/Kbx5VfOeWCEEPie+dyvGFDhCaX76Acx/
sPfD4Nknp+UP4p/FAahYAmdFA4BsyWsvm2lvGrxaJq5/nJSYw0vPSC+VMn40lMN7Z/CgiAOwZyGo
PguOFNDpAA9aVv2A9LU9aj+74MxAjRwjKwRF8WyOMYyzwD5qY35HN4VOVDGntgwvPyoNyU3p9waA
U1+gBUMeul7wdRGk9AEjosUMwSfyrw3v0mAkdg7ya+iLndvhp5ZOk/KxqwAItuTZG5WwXkqPVF4v
euktG35gXrw2Mh0vBJmHP5SU35E5TjAnp4wymnuiy95mEo2mqXCH4EcfZNXVDlmRiNPUmzKGLMxm
XR5wXK7GBsQdqaFvIye0lSUjZHh9P14KHbzEk0r4vOm9PVry3ojd7SgJeFYjtly7dKaX6DKamtO1
NCFOROY1qQLIpbCABiuNdpakpi5GBx6MMo66sx4QLfHrsr8QVewTxXvXaH/Y3Yqzksp4Jzqg62nT
xBBG/aTaN33prQcxY7cyiBQRi5NCQphidXokgadbtBtW4TvnKZsfyq7hKRMlXqMCZISZti80x7xz
VDC1URnknsKtntBplXBJU8CYw4B2Xoz2m5bgzusUMJ7B4mTPGTuEaL/nack2GGx9LPFt0gG3nNXg
qH5bVvuBmgElMxrqys1G3iTiMTKQvbsgDVYBngc+upmz9dwOEhrhAp4x5he7vUy6MQ4Bev3Nqq0j
+GZzTbVYjw+tHwIYWCBvbehcaoGftbEk+mn85Yz8nP2IgGEjs4Y9v/GMbd6zprgNaFAD5BTGdfte
DBm5VF67E2oIfqp2+qlhZ+DWQuEtAvXLUByzo4mQv9Aq3K0ZZQQNK5PEhhmQZ70UF74c2q8pFZCC
vcQkzAW0VT/SNVKy/FO0drzxDce+qNh77FxV3PutZZCzWI+7ovcvWnfNI+dwfP8BIZFB6OzyuonP
ecusKbKa6mQ4u9obGXfH1C82AnRztndEt2LdxPHZ7nzb3A5x5h6HaaS6tJEyBYbeJzNKnjGjxT6S
YyG6cbzoJkVrlqYNr2MP92wEHtJK+jeW8psLgemYIZhbJhqPSjPr4cQ6bJaUxIE3edTjeti4OC5y
K3DvmwqTi4aWAW017o6Ta5lnofNrgBpeCXt6TzDO550AzTcZdyNh0DJL+2sb4qILrSzYNjq4pgpB
UDrX1X4sYVj7HS0vQS+VzV+kpE1B6CbyfjknZyiHK+ARugBs4bei2RgBjfrUhppY2El6N+U0HFZK
Id65/cVUxQB6XfBWmfMrj6zhkoaBuaaTJ1HKpM6FMGycwUUjYM+e7KKTa6SPzjGOydkKexdINTs4
ZjZS6kZ0mEg+jR07o7Ud5uDb6/w/caWHY+vLd10ya6xTyl1pwhUnqs4KzI/MCBNKEqz8A0Y2XXTO
LmhG3v8CsmKD2wdb28W09bV0ewoVySjVCI7deDYm3t+FVX9Lx3q3A8GnSwARC6ElAjlg75CfVT2Q
mqiLn321OLIywo3MCsWX5YJmGAnE8xlXqhLUp3temmFjjDXYQ6JJlfJnLHFXaVF8+F7/5hDA6pGP
6iZjgLW8iDjEObARsR01c4vAKGbOwWB+PdTvOHgQMIzoi6dCryI1kjoVYOxvZLlpJhByYbxozZpw
rdP2zhCIlzAtlT1WQP9FD4Q9NCOjLP6dLF62oZtIDsggp8Tj0XfAreROxyxRV7/NYvrdQ1TuJ+vT
2WoL2WZs5s96GqINSmG5lrVElvLD6BEpFWhh14mDdKhxvkTukMyHX2+bWsS29gCXCX/6qCS2fj8g
5pVk9oUx7VwnHcMbVV3NwTiDDFi3sHFSg5cFbfuAtHcdR+WjNhXW3qnfWjZh9zZOHIbjeDoJpl9M
+02SbWNPYdSBK5ylpPW0AwPfMlecft1N1QK+yk1CIYakulap7LakR3vC8nkquue+xtSYK6GPWHuS
EBkvGSQtTo2VHPKHqNM5ZrPxYLkge2ddU3tEDhSBmmKnaw+TyNhksTkZGi9qbaAPKCK4Z3ONsdRK
u2atiAqxEqg6FH344AfOsjkY3AAXrjvfA/I17OxXn5nvRczUXrqjC+DOWNtOeU8o874PCWNDvrzg
9FLo5q2/C9qkh0VhEXGTfFPxHmQZI6yTIZG6jfzBxvDAWfRLzouiJWbnjjz8QR48XGl4jz6MhL1o
5Q5agNqVs3rKS4u4WOR42wzIGCf0Fa6/Y1HZjMlHVjnPPJCb9T05lBg2cgmWTcKCBoluEBKRXXCs
jAxrVUXiGSVrsymKPkCiU51lWrTrAtsuVcVpBiUFaAaeAXcUSLSNKrpyD0FfJ/jSwCuxaaEX7r1i
H2Zffux8D6PDnmGjJ26ndD+N3gsm0mmbKQSeYRoCHY/tjRtFF9NCtWt3jOq0j3SbGv+xqCEk+8NT
zSGY9aNDcG4En9pgqUREjmiDttEOCIvrG5+jcuGtOs/2IJF7DuHr0Nhfdl1UZxutiCo83Dgq0Rsl
dmOQ4dHG6D5XEBOiiu2n7dAbW/2HjZkuj0nCCAzyTkiGMVxckAzbM4fIo0JDBa2qjxyQB/LuqAWJ
9pXpod0GlYYpjhDbM9TWQk19qcjkGzrrlxYONoYuv0QcBDEj6EPpES4kHfSuUz7Gb/O+U+3VDx1m
tUNAXItsH4Xg/zRCWLXckaMT8ihaDIE4drGa89/NepfJurkWxH0Cz3osNews13YKuMv5yXF/OY1F
KgJq6ns4/GEqmMKmDsQGjTBm8HiOeeuSlJxmV6EB4jUW5bikWbWVBZkTVBMsFR/JezUC85Lj+DtH
IjMaASdlH2ar36OfhJvRtZzzHWbvZoO6w0d0jgriSbo9ntDMxuo5xWLbRqSBNuyuheUQIee92aQD
jGqvo8Y6iEVY6erfjfMzF92XEWQcT7rTsoUJNEikO8tzayeLpqaxCTC2LklDQHVsYsky+uwkh5g4
JWiVZv3Hilie+xE+7xBQDkMK6vz8GrHLhWBg1lngPhgd2UOLuxLxe3rw3BnEjhk8DUlNflSpL7RA
h+coqGDZJlBARECXyJ5VA3u4rNh9Msh7Zn6AsIV7xZ6CdRjIdzqe5qkJCZthXADoUPf5wYp80of1
aO56A+B5PoUQkhRiIm9IFmmi+nYC37pzSX7RLMMnC740um5vh84ciIeJx8iXY3rl/0mvt6+gm6TX
OCoe7Cmej3+vbzsJj3Amb066VUJFZRLIIPhc3L69XVCU1GBeXHbc2m7TdS/xpyO+7vY6V/G1tu2M
+Xilp5MKh2O3XNfcrpu6+CsusRFXI2ncgzAOkdmaJ0/F0fV2gRD0n1+5NtGmY4T7boz8V3twf8rc
BoLhjjSd8nYIgPsbF2Y+fOsNCiEtvgIsRXVgMSdQCWLlJK/fQXfV8CtaIy+g2ICrmNIJPJoHaqY3
MlR5hflOVTxuPGsedvD31pnLSwjpKCnqr7ZMkfdkKRL8UD/6C6iS+serZAYDHHlRsCCEYpO4rJb9
23S9Ew9JY30AQTDBZG7vGmcAmd6lRORO2II4vG481/hynOYyy7gljJv+mMM2g+3zOU2jeygf5h4b
DJo1656mDN6QmWoOU36+WjGlzXYA+gLoatNLq+zfU9K6G8qTP/2MZsyVcNTl0mOMbU7/Kt4UDl1q
5Le8pnXjNcdWzvGTb+lLK+z4gUi7zEriu0GC2EroiOKe1pdlpRzgEbBzQ1a0S9TVRjQ4NERa8+hk
VIMVDp41TQ//PNZ9hxYHA+rcl/ftnMzXOsqrPZvUuE8WzGSYJsaT01sHKQaxoYgWx9YcSToq5q/J
ruJnphd3nujii+8r49BAUkT6HQb3LqEcTts8QqwJDg1Hi9VcWN6z5bCZhJGlN0acFWcE4Petg/Ui
j/LhkBZTccgyvATm0I17rwTLOQGNsmNFlmFipWT/ApcwgL21HQgERIDJvhG6ejBpla1Gr1p7RdCC
j0IdKxDaxUZE5qTpXNqyfHaVuneSNLtUYA1b5UGTr5N45wvuchkJf8++OZDP9gDCydvinLMeHfRE
ua+2Q5hEb7otrjcXdFXvOjymq8RFs1UrB6W26PSWT8uvysiR9ebdvMpHsB3elJP47L2mXsfyjg78
btFkgePYNSP7QNQnzXMOVEXI6uzE1WejiCWWIGcOs/bhtkzsrsIZ3wPt/ZiFwEbaWMWZhx7vAd7o
7ThGp2qwTxxUs33jS5cKRbrnsSx3HsVtJgMSEacHMdtw2SPEdowkAziVLkS0lhBLJoILAqaZnmqO
913Uq3MVVW+iKkxogLlz8LzMuGAeeQ6mDJ1apXa+y/7fdXlxqQr6JxGcuG4MoremDn8bvkiw5/mA
r2RzQXDxauUOgYUjTDqXHt2pno1Xc4oJGbftI+W2T/gg6IRb8SkqFR077d7RKYoe+hb9TVFCKMrs
SO0L+od3talJ85SpddeaaCWZxwY7XAzztLpdebvNUDr6zn8uyVEypIsqWprx8zDgzkiYAdOw4giw
HmAXTGXRPeqAgFe2wnxVjXmF76uSzqXCSbktXOC3QSHRS+qRSQBGfLojxGB4/gvIKewr+MzsucLS
VFYT8m+3OwyD+xKEdkBCejFtPKR8Lm3RfT0oZI+gI2AUWMy1xGAe65TyOSc1J3bQcvI+fopn/EPj
z3QgBMrOE8Ke7OzSmqbmNQBoMdX4lI0IzrNdcvRkwTKpQ7eQS+yETyP3lkUOnX0EpelQ+8lhgC+w
BmD1ldj4rLxpI2QJGBmXnkqcclfIYNM39wEFGf4E4lNXKos/bTe2tjc9fUrUVx+7RM23CKml6N2j
Gf2odT+dbhd8jp5gVX5Kw2cl9UfFskurZV5yW/uBnv3tq2pcevh1Cv+0XExeN22+SdG/CWy0t6Pn
kk6AcYAKxaelGc/VcNK5seY0dpqtNjlrvQzlFqQ1CPYe2oH2QW8OeMPcaDSBCcLNs2v6J759cUs+
GyZLswlmZRdgCCrsGCVtkOfHFsAIYx33eRrczxaSF1yI2/pqvQxqdPbaqh+HZtJgNwhKG50RMzwY
vUSv4hCqTmPjOqr6pKScZP1q7YHqv09Psd1yxoOJso3770LJ8ejJ9mzMA7Mqjuobt3COWUY3WkXV
H6fJjDOr/4EuHDF7vZwOmb9Pakq+ybWhXPRNfvLr4LWeveQx8UBHO9F3L5V7qibu8eggOdQdqyMl
Gclbi7PBBaBQFwGYCwNKRV1Cli4qMiaoYqPcI6SFlRMmTgiTWI1QW5qcCI0h2+LW53BIK2JlZsEP
WxsCtJrxPDbm0gHBLU+cSeDR3MfAFTEnC+5NTJWkJzTvmlrymCY01q2cJUrz5k4nxHy93EJvAdrS
mtmuzyEFiXSxzWcKUQttsElMJ8rOlZzS+cG2jsYwtnu6/PvIlU81Iy1EoL3aGkAAZySTTpcE2z41
ScWQbrzHa0qJXctNypnEnBDBWtitNqFh/0osYZID2Nx1simO+WhtGN6Swlbne0YK/jou4EmJ8ZPW
nEG1RkvP5RhKf9GLqHf8WX2ZNImK3KOFq5aWz1h027j+7WUivsbj4xxP8jBnZOlGdbdHOdMyJvav
SSFt/MzQUHD6Q4Ab8HNWDWNseMy1aKItzRC9KonOiGeYXdrteWx+zKmOUPCydr+VLMA6B9mjTZ1N
4ZOuc6N6c9kYdhE2VR/GaOiEv4rAxF5iBcSpIr5HAUw2YcW6tJ7rMdmOkK0m6mr+M4YpmVAbp64e
dRaGO6v+wMaWHFwgSTBMEQ+7T5HU+aYT4VfjGt9OZOdbOHs5sDz1nqDnwcPH4VrmjNKURx2UxN7J
VLXcsUC8xlbxDLko2kZu+Gso3HmT4qHcYWYJ1kOLriFj2d83JXOarvBwvtqQO+0fYRT9CsB5rGt7
QsXr+hEAqgTGCMnO25JqNYYIlWchw1QbZ6oBVNQvx3w7U7e3rS2u3pSiU7aZeGTNU9r0n/OIODn4
MyScFhRjJ5EM9TksayTfpISRwu0n/XY2f85NQgs/WfAcC4yr9qfdHOhkS8w0uvqCBC8Dms/wGdRL
i4OJ9GYAYZU2iqTRKuKYnqyBaOyZCLPj5SPiLGu6WLQodsjIXp2xzDdDm/9w3AZeICerVeFwaA5q
BOdJAckuy93H2ZDvk6ld1gMfIDDJO5BFMCAIEgjpOw8Q8eUCHlve3sYfJ53A3Tcq37oTwRw0p2l5
WGcclvae4Str/KS+kIjx8fDbLxNf02bsRtTuKbQQgV0ns2gCDdTjgccBfNY0Mkwf4+b8ahTVYzD7
oPrAu7fdYJ5UrdW2ltP4oM1zuhwkaX4BvUngfYZ0tRnEjQ0SMCt9HinhzwO+V7RzhHoB7QTBzZnU
DdDrWnm6YVkFVuEqibsDGKRU8y8v6rrXNImhR8f6vtdB9IhZ8ABRKXvJ19gdV00Iv2LIWRNCo073
wmCePJgc4gs56fPA2U54EdHPeAQtt74s9sLAeS19/7ebV/XBJzRCgXa7rysieunT7+akSYHsUlgU
gvLJavP7ZNbnorfH54KRIalh3cscGeE5lqV/kX3M+UpuBjsIYcDKYF97HJTqAkZhRgOU/j3VUYHH
eU4URDWXcf6E7Zm5Ae+/3nrFJzyiHiY2I6tPhpbRszMn372BQZmiubwrqvHq9P6wn4RN3G1dfJaz
psRI2/ZgG/5vJFtAb2vb/CGimdTphAARKNKHmrTgPvMVA/fxoeTAdYpLOi8yeKuWYUcoond7rN6K
obFWDNeiA2yeT1HxaCrdg84uCkZG89zuu9Qrt1XXAWB1rQczqs196RVk1NccVxLsCBbxH3GW7MqA
DAo/kmvIaGQR0GpahwmulJZXcaX5Qy9OVH5VXv8plZntAQzfOZXrX+xEHzLUJMfGrwnLhj6SxxX2
AysnbtVhh2aG5G/auF7Y+HV0KPl1QNmkwJR9ZK8H02/pWfXWHl3MB/Pobs148NFnLd7bfp6uJxfl
v9k26A9LRPipO12L3AjA/BIu0dC9TJyaCdcoHyOr2Ls29WehyAPCZOUkrG695PAzhQWnLanENgrI
2Ksna98nwVMPFvwURuB9otF3twhT19Dx7kpnAJ00ZSe0OtFWQ7ZcVZins5x5uBUXZPVFbLphPHk7
OxG/QsjF6xhxRC7AmeIDPpqsnOCfGYrS0M0crJWz5t2+xECPxMNYnKHpCG7atD2EyohP9hYalJkz
z0xHFf+oewJKTY4iFZObtYkulSB2IghAlE1sNa59dMrI2gmThFc9I48KZrfGQpmeM687lrr52Xgg
HLCuEXduDv7aCVMIZBMItMH+GJ3MPPQ+cMt8okJXEf6idtqrSOWXJpOoFEcJBDIhrMAwMuM5hMO5
MKITj4khju171/MaEpA8g7DFsZaXCmU9CbrEdJekZWSuIw51tSt5le4NWEeW3bB5o55Zy7gBYuol
TM8Gmq1kt01M1rq2VevYrXmHxh3Hwhaou2l06CuI4EKagzXdhV1f+f0xhXbgGZRFkWAkbqBTIqh4
6eR4pHYCMMIV6MmtaLLg5NMwfkBE9WKiSoO4Lq75II2dD510kwoV7i2wA+5PMRITQX+muEjm6xji
flFlw3nGQrALG6Jk/NKCuINk0MIxmxQRE5Bk2TZalNTBcGIDvWoCqSRl6b3TauajVnsRTdOsczdC
QtvXF+02d1qF3c6G7Cl1lV/VjN+hnXEuo4FjboiWHOLFSF6CHhWHEujDszlZGCTUqzfxUfGN/LU2
+3oXhwP9crM9z20M0BFdxsbRznyFib5BT9OdJM7Tdd1qgGUBoOJwihiqJf0RXcwhEsTeBkpQ4ZLl
RkOiYfRA7Zo2ZKt5MgHGECG7WlTzqzhlggJ4DxZDUW2n1JseBsfk0Bm2/tbvYZJmTbct5fxguHCi
MaFiuhI1wgYPQ1zQyuLa1Na01xPEs0Z4I57UjhLU9gmn1T8AoLamuPcqg+zUEJajN6IgibW36ntl
74Sk7T6NTHJqzcwEkuBThFTwuQjEOWt43pSVAlQ2g3U99tvW0G8JT9/ajJyZGJtmk0bBeRiDV2dO
PyxyFDkX9my96b9f3K7T//mD23UG1GJ2BCAjvpmBLasZRi/u1Ztd9B8W1tuXtytvF+COIN4Brlv3
TdlgPAyPoWqbUyrS5mTMVrcEAPD93yuBfDUnxd6FM3j58nZLUHEAbTqG7IXnUX+DXiFXNWugfyy/
XZTzOazYJjOz+peNFjTAv740i7I44j1gAynr098LpSd8VH+/9ybOoYmbfhppTOIED+80O+ZTM0xq
J53K2Rui3d9+9vcGpgoxV4naB2XhqX/cWyuaAbHf7vjtIl4erNfri1ZJyrEeTk8hRi6Wp33g459D
TT/c7L2MVZ9VZhdACUKQyxnaPdelFbp8d7tq8EnpayP5LEF/s4JGWJmyrDomdFg7mvAzNjl7Sg46
ZMyqiui3Oztft1/PFl9xLf1mb5UvrSTWVIwcjsmg8P7hKPr/Fp6Xqf7+3//r91fBUpgs1JzP7t/N
OAi8TXTN/3cLDxKYpKyS9v/wS/9y8HgYblzbvpl3BL6If9l3rP9yTEw7foCiPrDk4uz5l31HLD/i
emnR1cHDhZ73n/Yd2/2vgD0HLWrgCn7VFf8v9h3Ht/5TUu5gERKeHTgmlhnk9Liu/1OASlOPfrjV
xifZv7ZVEBwpbpdBFljbn5OkJAaiLcAGoq9RXiNJPXFb+Cocs2WWfLlj/WdWnbHEBih46Gg/Ik7i
QxI8TK0uTjD6AqgQHKoMYAaAZi9IaodVkTAezKNzbaXOD/Zl3/qM7MF7HpVzmY0RYYXjzU/YUNid
CqaEOCDCB6ef4KkK9leVdzsabOmqaSZAkDOzUDoTHA5/ouRSeKaxKGtxGfOMOXqT760hfQumACw+
MrlNjrxx4zlSbSMTnBJ5Ehx0EhiptUPnNM1/+BMyLtM+emXJuAyaXyfSbQnF9+fgngwmlnTTyuZB
FOV6cuyAmKn5WIQUaYAbGYsyPOCIRfxr3gsCiFv7oSv9kLxkmzBbkOzOpMt9lAyrLEibt6XooB1H
Tw4Rhrm3qVBWvWOD4liEc16KSCFU19tF54ojgGDGhyYkVsqjIBfDbupxeGbgZ9aMBunkpQg5/QX6
hALoSYLVvzr8vbap571jDee6aThGTkuNPYfo7Z1lohkx5yJ2gujbHtwnQc5TOVuHTE7frJRHM7AZ
+ba4eX2a5S5jNbnQHnOBSNVDgIMw1GPsZKxHXcEx0wbwjZRAysyAiwJW5TSDaEk4TQjpbeu6fSkG
5IvGSF53CSuQKgZgsUs+mD1UIVqRe2gEoint1xudsajAoEjHPaQVrSPVzT6vINomJy3eOLfd+3ms
N1VUn0fD+2kSbZ4NrXzk0MWsX3YLcye0H1xBy6b0/PfQiYddaRtka+coVAIv2Srav7wjWbjtYCAN
261zEt0Yh+CNWnUIjjdIujbdmIiV13fEjI9u/o8LHpozxegJkpyRDkyLtqlAb9X3kSh/gVHcVGNY
rB10jivDZzg0hPWhUHQr/QS2oR1jXy5Fjy9Pdw5BF1D9HYKzlzPhmGXkupnWk+c25LbM3b2fkftq
i+Qug6XdRrZFGgq7dmfAtvGmpQ4ojkaWMYfl9PiRMbQFSHehF9Q+TS3IHpjLjIm8jc1IgxyS9Nv1
47sytD5kXAHtDnHVGwTx3NNyfzDov1AFQOKaTcJiOxBF695dhAXjNRrc4FQWySPygnQ79qBfUJd9
+gVnL4NzkZk5UIfG/GAEAcxso8eMGxAPOZP1Gp3Hdl3JyloPYa7JwUmrdcJpfzt3QHlk2uyyyXUu
vsURrchjH6sF4SlRBuQRBHKgTwPtjHkWn/QWXzi4GbvALPntxoQ/U/tvNGhaXk6mjbH0j34ak7Ku
ZlzLVrmSJXqKqWZ2QtlNo0aBJE2CdZVR5tAGX0WT5+3hxIP92yqY+lZS7MKRloikBmIscB/j7dvU
0/CqqxIVaEOKn9HyEN0E9a1A0STsmsHc8CHs6oeARQMJujuA1+A8JCnZXQNZRDwy7QaRcbVJSVb5
KSYoQDqSJNTMhSuGXmEd+x9N/MujZtp9uxT2aPC+SmC+tB1XSKu78p7ezLDOWvVz8ud0m/sae82c
VbtEWkywUN7SYS8hIAAEc0poXCZCYBUNz7B5FGDTTaHgaSgIFH44nhK7H+HHwB3o7fgjhyLNk5d9
NLk6RjUkUdENfwCIJRszqz67vKagbEJUTM0IuQZHs42nYaUVnaQ5Kfd94EFuLdIHdAUg3GJUdFH4
XET5H61tfktO4Egsl1Dnqnko53lvDOohR+3oA1uInfktkMgw6jwkgUMc0ONfp7a/unX7mtCzK8fk
gZEOcRKuEcFRgV1YY7hchX7/XgAoP9UE0fqOmNCGQ+LWcEi2TCIQ3jCYHJEzSnqTm1KfuhlCFnCE
vqm/yu94iB7yOB9PYjKvbufwQR7tc1r4dxzlj9TABH8DPE9jh5FgjgFJ1ARleUhZ0V7YbyLM33O8
b2svmr5qVLP1MP2aahRpSts/o6wWZNQmb6NpXeO4d/bWT5xC2VY1kdgQV4bfMiFKQyXYMRy3fUuq
9Bz2IbraCGWQMoGL2+38PJf6D9B8hXp4bYfho2PRKzYE5Gbxp5qRIEGt8g91l1b3KG28rZvPsFEY
CBAsI3IXwa3HRILPerAb6VkQATjcm8HV5wS+dgWYf2Mqt7puvmYfqEi5iPu6RanccX4WmV7rxP+d
JMmdtuBbWSExFawtr0bTPouBnRW1Gjqz5uw3KcQ6z0BmEt1HDlUA6J66ZOVOSe46x8Z8GMqGxFPE
ArucTtxskBSe8vmos4LB8sSdTP4krfNb9j7IkUS+KtGJdYYktwg049gCFl3wk0750xQpedfHHqeL
qTpNRvLM0uO3/O+tq0geZt+gj3kug/l18iryPNGttZN7Hwz+b8fQP1yTuClbfmOZSHciz9DHR2vw
bYDPJ5IfbWNTZxMCQWEdcxesUQu3jGNEdezTNy8BCKEadrVSebhdPPGrCHV95e4RyI4wCDeI4JSR
XXA6j0eYshT/yxo+9NOr5IOxGdS6i4ovPqrz0YgH9mJJOjYv8VQgWEF4vQ+aoTyMBOxyWjqDqGS6
r8vvwc6PgYJP0SeobkLX/Ilo9Qk83bqJavmpxsdQ2S6abyL0+sIhw4lTVNQ68bn34PXMrnep+zla
MZC14vtpxpEKdoykdZulK7W+6QAyKHeRZgXA7mOUCTELT+/R9Sk+RJDfd459Zzblh+ic96j9MWqA
+IlFp01sCedIV73/EmYHeJavmhytbR+ktME9mB3Zmjf6LuP8MWfFndfAJB2a3zOitFaND0EunywV
3YER+hLKPbY0mfAxnvyJrqRTv1kTjAqXt5ipjGnF8J13467G6bPXqB/3wNJKciz9j7L/08XYtqoW
gR6tvILM0epzDE9T9gnQeB9nRG1YkfezLUHzRc6X69E9HUPvO8mv9aCNu25m8FClIFxyJ/gFIirc
2CbPGES4uqmdw+AYESDK8mHKqfKN0HtPyvpc2uACOSDcRbUDZC0LUO03RGJ6gbiPSS5sOfrxhl0L
/TEH+Q4u36PXRB+R7l7d1DjRZiAjV9mn8kvaJKNYvK2TFmpYDByD8GUeE4MS9PUztuC11RrHihW8
MkiEN2L6QT+NOnuY5x7IOLlm/gFBy8ZSyEgRLI7DfHba/BmGZrWyIvO1sxY8WcHSMhbmSz81R+W7
x2xYcl/Ht7lo0DIHaXjwCdhbeZ6AKQhSZ3Yda510AUOhdAbtO5Qk59ISJwmDJIoK4f6Ms8oqy2FR
cL7ljUESg7a2KpDEoOp9J8V7kHV3aWR8eLH/5FhMOkvLRfm18JVmaKy2POqarJ+28plBPYvMGAi6
cF6spqzXA4rYULeIYVNr3+W8/HSb6LGWxyZjoZNJOe0SjMguKUmrYhmTMjhHV9xGe94yNLIZyqL/
pHKnr0jOhhoaPiLLl47fB9i0FwLT8mM/MtQ/f3L7npkK4uue5KPbrW8Xtx8InnsTbQ7/xd+L20/+
fuuJeBda1O//4/p/+/O3G9/u2P+4TZalZ1v05R5SX2dtb7djh2VEe/uSdZ+uxN8/pRzr4NsMQ3N4
p07VP1deRhtteUi3C+TE//zq73VQ8f79ur6xY3xwdFHDCYKN/7u4/Y3breR/3vQf18mTyTmVMhn6
FrOB6tQvF3PRM7NOlpzm0EQEcrvydpvbhdPQYgJRUqxb96WKEaL9j9//+63OYBr1HaxglXOOWP39
iYX6f694hm4c7Rsim6kvp+QS/NftOk//N1Vn1du6Fq7rX2TJDLfGYJM0TSE3VmmaGeNffx53ae+t
I63VWUzs4QEfvDBnzpRjl5DNSQgEs7vMyipBHa9aZnExU076+3QQIigMhVsMQTPFB+HYqU+cVot2
JJ9I0xv+JTpurnZIJ9mm3OrMH9NFuQJ/PlVOMznjnsgF3PStCEpgJm/LGxGpTA/9G0lobIIcIuld
8iI1COsUV/OALVqKaBhZkEPz7Dc9WU+0H5e34TjXxiV/Mc/KvNjfSA3JYGfowhEPO4hjgg7Fzn3y
h1/WL7nKAB8Gs+E78tHJvtKx99wkn9TAccQR6Q+A/t7h7cyn/XepORCMUQZFWK8a71T/0TKKOVpc
5as7hljJO12gvLGVYCDi58hVOXg5vtYvGagEEmR3KtDRRevLFa4N1BqOtGMe4E8kvajqLkZDDVMc
1dNRvyki55yfzPPCbtHYtE8GX5TQ/ySZjU/FrnqOer96Xjk5+YGP2qEE8YGJ5FaW3wGyzEjFmg97
Fo58lAwbxEX3iwXioiMrxsuM85a8R9/BOA3Q5+rgdNC4tFHT5Egu22zHPtqbJJgbRabOTlg3iDZ0
zcRRX0JsQl/m51S8CZ9nNJb70F02Wuco+/xa3Nmg83NiS5vKya/ltbnEjmBjAkC/wnQRgrNlglwb
MbJPy383rBNu25BGwgeiuuEOv5sBXtiuB0sEmCeTEYu2RyxjsTXEXCb9pGWwab3Hu3qqvW8S0+hg
HWHhPd5LnOTu8PUPkWxrl7fZkU+5nRzQP5oRcUK3V1Vc0kM7D50zkLl2Y7pnvIf4tq3iUMc9pq7g
qOfwx9zSTXZBU3+EL+ZWi+xAPydHfav/lF/8OzHX2jfM+76SG45j4Y8w+P2bipdhaodnWvg2onL2
OgDKxgL2fI9xt9tJ+BG6v+K5fIOhfOZUrCZb3woe9o8ko25yDz++rZt5Ns+IQK866TCVtmG0s7AD
k21ZO1NEAt1h+DRtczsAK4veVeRVt+Y3u/eC44uZq7j36ukUPb9r+AKg3efsDex7KZnbK05J2+iz
U6E6FdpwNUzs553ZQUIxkJ4fdO1vCGI9/SrPz8m4FZxfkPjtV02Rv3LTE+1v3l1yhttL6sIvlPYU
zUlpWXiXOQ7yj1ZxC9YSXVjw/pODftdIciT8Rpfy9PD6Q43Bh71ssht4kHEP7qwJln0yM1LVMXdh
WST+trr1FJPuCAz/z3cpaPjRDs/cESvY8nmoWAF+o8AtY3ij3bK4zY3XTU9N0ICksZnLDi1KUMWT
C5v2tTuQocjWqxpQZ6HW4yzfTLbvY3qY/dYdfVmzk6fh2J76a6+whTxO5nFWmeOvNJy2tJj8X3Xb
biCy5hZ+ZS7Q5r+Z8ps5geXk5KgrRqp9+wZHt0Fa7IWaD+d3iUxwyqUUjtm7D8xej8ITlj2CDcqc
qt26nFeQzHbcC6ig7dbB7H63Ej+ebggQArYrT3UJK3BrUOPYRQCUdto3qnOzk22XC/5cIaBYVvJm
brbJU3yObCqSTnWc7ehOkQQa9BvaXzYid/fEy3YrV31HnlNdCJgYuSqoTfqzFwhetvGFQgTQnuMC
12bvV7qPv0XxdK/qs3wZ/pVg/h6nVvAHZ2k2euzodFBhNz9VltN8dk/JMwqKAFZDlHPv4NgRf5Ne
iXQpZTWjlwTUJxdXqiWHhVzrwbzA+HMs9XP80ZCR7Y8NvlR0lu07HpOLY/5LxFOq2F/IAgLJVV3h
CWZCdgvd+Q2+mZnwndUiqdziOUclip7TCbJa5bAmil/IdgLSFg7+Ir9oXyyyh5Y8W1jiAWk6Mlmq
gFHxop3GbLrF78NlCkbjxOgs+8apnIyO2pfpGgvEAEcuoeH6iJfz+sx0bJjU8aM6SjyizknfM0iI
WoCMHTWvHasQSxFc6ZcDayTxxPJZ2XTBcJPAsmOLfuiRPn5OqddIfoxlB46PsNcDAPIzj376xc7H
TtcT46p8cVhyBEIC3WOmxOaAJ2N1x0uWdmrkMQZNEF0SDnp//noQqSK9XbuUf9ignfXZU6qpPovd
Ys8bIG/ij4LTMBPlGPvjRl3nXo0G3fBaBGO4PvaEEC+Vnylc5i/3jlPwM7rk14UV9cwlir/tlRte
b/rI1jOH2wQYd2NvUwTwtp0P/Wd56jej/d//0bSFAWtL+8jzu9ssYodp457oZU9ItzvhpTxXt+oW
wQ8EozTZjESJgGblYHw760H+LQ7g/38X9aQR7AapzxUgn4/mNgF4Vzlwj6FsALURIK3wGIpfTga2
kTda3xIm11j/oCN4Yp5zvIW7xoaF5UUbplX6Y/7TO1+DkAbbf+8zhTrWShNwQPmcpNzgbBcX6Quj
X5VRkb7kXySH2c5z69soHAwmQupzKBum197yF+2U7LYqB5GPvj24uh0fd3oTuEhi4cgLbNV4SiOv
FyM7vCzb5FcbdCftalQ6n2oEo0fxNX6x6HkyB56yFxLvr/5NvLFQf2NXYFffKfvmnrqNw+bJnoER
B8ZsX4BpFsDjth/th099V29ZBu/RZ3gX9hj97SNfcCkAmA6UJhvUUHdu4FES6p3lz2iPJiIgEPTF
De9vY3LZnKDr+5hC5a9n6Bg2BbpGttG7e+LhdDfMrxlC5+GtD1HhyABT576s0xTaBVUju96bq1+G
x+642rnYAPzyTxwOFva6iLHpAjN1Wfnoz+4RG3dIGgSJYgXh0FLd0TIj4FmlU4vNoziDMNurnF8C
wPXc1cPD2Dsy8hvFxhiuhgkc9op1DNAytEzFbcSj1dOtpu5TlBmfMXh3fgNTd4TN3hUDBB0PwtWy
7Efro6PRwwn2wX13CuKf9nBvTzESP+d6Y3hB6FPNckMfBpbDLH9W3ARZWW+6zKdwOkXNV47L1ncj
vLR55Mw/CtmkrFhHAcVmEXiNIyQdoLCzNABdbQoPM6CleqJt+c1dmZ94K6LnipTqpjc+c5PJMWxr
t0esIFxe1Dr3xC1mChxXlKnoZVPi1MID8o8q1rGBUH7LL+3D6ZFTIU1EId1cJfzDI2io8Q6lwGEB
AeSeiTNyvzyl7qJulC/2Ns4TAmkJCApbG8t/4MkVF5zTUIshXGluOPU1M4WxLYEqC+/EzhNjhLQb
fhunueEXiZlhzcbhEoISUNcjm8czIlXac4O1Fvu2tkMRLRq97wXZJtoxOBzbXebCzRk7lDoAMd6g
cRFZZ57OGnP78gIft3PaK5CC2ld/1V8BFr+j/04gdggjPuoT69x4y7x+CxF73FIxkXHp5noWm+qK
XTxL+FtDAus9isRtj71QkLVUoO2ZEnTk6g/2CqcCsM0uxoqHzoLULOLCxDsyZrb0IqgEobdZbmVW
qzzvZvVESWXJsQPwhecwfYpmh2bF3XgPVTh1T/PoM3zjDxzD/8aDvQ+hmCHzVpQRGgfk6ltGOz8J
JB573F/rK6EL5Udx2jYqjiEMnIO0L3gAlv+Qva4II5/1DO+LxhNn74s6bbTooCFI6ujHx04EVuLh
Xldl53mPqxMMTcvvAXTl+On8CuohTbyidO+J6CD9IBIWyR6QVfgoNuf08o7EzfDUnh836EqT7IvV
M1i9JguGzKWoIt66ZCP0EFJADhOkbRUd7sf1IbyG84eZODBW2Vzy1C7uvWgTEb71VJgJwWMMnRwZ
yeEZTVywpz6WjgQYjyAaTgSoaGUFFXNeO1FoNMBxbxcw1kHqgplvjuE6ekyl6pZfheyFps4OUJE5
bbWvjpNgOuf+A39lsC0kYdgq1K60GetNW1z0eDfXGGq+5ClOqKRwDvoiNN3sCjEkG+5oX1Lg+Fpt
A8Qciw8/h+0onQhnOB/7GqkTZ/o14Q66GFyOADweEKdBR/oZRs959QKflB3JrzVswRyx9lSG5kST
NsIV3GBvc1CUUDBhzXYZkozFvoncAuTJ8I88YWKfvVILwSeSUiNUOHp0CtaMGsVvt0xdsUZzAzyk
9xAOQF1m1esMFx7AaZ1+G+uEe3NpBbRj4K9r33X8nG7RR5B8EOx1eng8gL+4BeeI5tLpeVyixs/j
A+XoElbwdMhwhsRdDPvR5yLDCJaERMChVxwdYkT+S3O81Ii1eQDLF9FgYqOtnWWcy012LjC3H9wc
HgzejNk+Zh9UP03j3Ip+I+44siUZK9Ov6a5S2/qqMZAil/nlVJI151deUVXeY9iIZ83TaX4d1Iiz
nCAWGBuV7wfIc5RYXCrBE5AcuE7s1HmgJhtQGLlw0/y+8GNrA8CnfGslr4h/QvSXfzmSkOAGrDG/
cNHsOdg0KPUuohbCUUTAxF635JcZKP8LxwPnk92fWDfmDuR545/ArxK/NtTDfeKO/lpsqF85jd08
RZ/ZZ3+419vKvtc/ymZ++17IxLBFc/qfWmUHt4F+k+8nbEyPIw/hzSCmYYq+Uhbo7PZMLrtJjsUl
raH2ortrD6R3n8I1jdz5qjNIn4o7nmbdS78JuwxH4RgzDi81dDEXlmBzM7ft1/jGXlq6zQXEFC12
KoZt0I2kRnST6CITpfKxPBXHbMcN2f0VFR6KB0E7+evBS9X9KxV8thsyvWxXnsp6Mz3PPwOQ65ZC
O/xvcYOCCVgmgqK48YruDo5SqL2w8i2ZuofpzUC7mJloDNzoH65fAQFWt4l5yOjnnmO3mY7rQTJf
WVu8E5l70NzYxqrLELDgsP884dwKI45Sw5XFy4rMfXrl1AvY02f2IFsmfJo2sYMO0byVDnG6zrLH
LwYcP5ihIN9reEboYueWrYms0/wTb9KF5c67FCQN5x4TpR/EhYvf5FJcjH0VGB7hnX78u55oPKXf
orccLJ9jrwJ0ua3rTX4Kh1OZfizGrpN9bmpV20FKwIX1WFFCICxeG6bDTSGgst7Sd3JyAwyrrW3k
XwpMwhdM3uIbZvRwkT0iHTZI1OfYMymrzmemVn8iU5XeCC9hZH8ooguHWPFP4pYnbgTtiVpJZptU
noDEgtglomVwEhpSjvRN4SjpAEV7FKvp6OchiUtsk1pUmFWhKnzXP7raZ9WAV8JWKDsSNGnWy68x
+pEn3+bJJ2kfQXuWLt7MAYR3uIhb0gwx85Ts1OqnpPiHR/Ubb97DZmRGcxw3Kywk7b1VLj7yxBfB
r5CY5qjWDv05AjH3PD3lsS9vQwReiGZVBenDjfihU/vQzwCVu18m0DYMuAfZwSSJLWtw5GU7utln
e2hlu37BW1j4DiGRKE4BcGH0It86jzRxVCek8oJcBuQa/6351oLpML3E+/CtvU0cmCSd0HPwNDTt
+OJg135tjTdMD6TK+Zx3MFIoJ9qF71bIthFCuFidZC6HfYPByGf4b7xW1gGLJ6neUObKkuuEHSCs
GWaE/pJYrtFTtT/U4/v0yXnG29xRxyEW6j/e6n+QNMCcs1lFnir8qzuaqk52z68vlaNEB2RsMNFC
psEZKqCJe4T/+cuy2oC4oMzYE8dSHeh+H50dQwxGSsVdyTC/yj6wnonN94VHhklf1B2oYcofqJL7
PEgxe4qeHtN2kP0HYEQ6ussBqIgMw97neC6vxALFXX4ELwbdMGYqlKg1oSMIW/dpO6H67K/Fjt+0
DXI/d7sjqrR8V5T3AnNo3go0NLqjuFBr9tJDl3VM7sK41aE3qWccwOu3lcqA9zEbD3Go2e2LV7M/
ze0zT/0o0gAe9ojlUXewWiKB/KviIGiowaVRjfT/vjBAdr5ToSt17FAOYQkM74v/qMhYQHDWf5Dn
2ReYHE/1zTIuc7fX1zhUT854bAPu3bzAdjbjnxzlXmHPewxU/IPwX3li1n9TG7HUYN5049Y0vDZ0
2dAO5PhrfQTTz03oAwZUXBzZqk33bIR7rLpQewxx7PygTkcIX1LzIOIlW6JgCa4+dLYMNFo8zS3s
KZ87/Vv/xj9rxW2jvVnPDbpsVJyxy9Q/BmFD4vXEvO8JVuB1OWRvbyPbz1J7hGHsGicyDbP8FCcI
G7NjltyAO+dHdlTehvI1WRuLOWZXJ/xN/HaT+ulK8HCt6ZUX+yK5hPUAhGc4ReTrFHTlvZailuGR
fL4JTxxDlcumij4WmFDoSryzHG0KqjaBjIJBhnuZP2/WAblzRd3ERkojDKrtmkVzIoIOwwcd47a/
HbA4st1eydXra0FWo6dP8xejNb4Ra7GtIfiPXMY6+9j0iEvDj+EWf5O6EBdTy2WDTHy2JWMjp3sS
i/1vjm7ER6JeCTER7UnoCXX0H7/Y3eb3QgpGfgfu7rLHlaM71g8SZYoaLK0nonaIdNERs+hh2kic
0m8Q9+YviSY2JDxKM0gXZ8GW1N6eE7Aigai645uIMQBZGOh0iGIv2HGh7CEkJ4DEwhODnDSo2HkR
whP0cI7TTfXgnTc2cbXPIlO++itYsgMFj4ZqDQGo+UF0n1MXBsMMlcBcazBocU3ECDrP4DUiVwTV
4RGMSMpGSk8DqCm7sLt/ueUTUUEQp+SOYdTkYb7dBIQlICNgao1UlX4n7Q2CB0iraJdu34UrNVG2
jCCLd5SUuCwekBqM029EOeefyqHYPAI6EhUYU/Qd0oARBZiSkSJlO5Kk8OMxHZW38pR5nG0fDJuY
voXEWeTfJhWaDKNZVxC/ABt/JPcs2rI1rI7pt/mLV2Jb0UjYRZsTfhpOOeipF52k1jFx9a0Oypcq
72U2uDsMV/yN1xmYvYYpSYKHlFd2MrSAF8u7K7uWzMiQW1yVzXgtXukka48DylivMZOQ36+jA6bL
/ReGutZ13rOQKVaDBHsyj0xwKk0mhw+851b2GBD2roIQK/NI1Nd0BOzG5FkmKhK0lAIxe9Xat+IR
0GqjGUr+mr3wuxR20LdWM0/WfJ47T2OE4TR5MyUh0uoGLNY5JuJDsaT2J1iA7rzBxIVMYmKY2oCX
ssptRHFUe6M7Y+LZBt36Xw865hGuZbhkR6191u+l5etQYtA5ZodRkP99E9j6uWYhdMFnP6JN3gaz
+FgnT7JmHmzZpNaAX4BIMCtLer8ez0HF0/iEtAZXFAuYrrsc7fmVwATnXOXPRoKr51p5ZT5RJOYz
9XSeLpoidbOODffbKzfekJ2M8ajZUuYXflpAA9HcUvaoJvI5KVd1E2dHlV6gIjsqhtYZXEIH8m49
/zCow/TBn/M+a7qCn6vdk56XtoLSGHDO9b7gKCE48cAbXtlwSRL9elpg/HgBXrP2c4zxzFnIiDNe
Kg6Flp9iXIXrBvkVDHDXwEgefQ2bvLjmKVKivDM7eU19vnDu4UhUie/cdU6xscleKfvzBZdPZb1f
wxGNH8nUrdkpOflIqaWaA3e9TVKUap0lPDPulWwQt04iRx4q5zyjig2oQEEDSRJWPB1voC21z1Pv
8diVPeYWVnxW6HL1XCOPiF2BqRRq7HAXobvi2hM0d6twuKPv2AefMFYbUfinUrY/mtEGMTWunzoJ
pcrB9NZJa3q69M5c4UtKrrK2vvZ/78w7YJzJJaik1SDdbO6MOUl6UivIRnvs1Vwo9/oAEbQqmQZz
vWX4eXsO/hKZ7R3Dyt/TGV8faOTwR9x7ihwO4lRog/oEgFwVi4if8Cs8jgndWFrD621zt/LscGl5
hxjlOgRcI1an3P9Su7wcd84fcb1MgvUh4YY+uCXINnt9gOSgtoBqBK5GD1QQQOrTv+PsIUqi0OKY
cPeO0503Hq90CeCTw2RMHG6H/9Ck4gV1yjzaE4+HunBG1qyqV0M7sSo0dcuSL5R9r20HugKaaON+
yc2Cf+Mh8mLrwkiQgwsazYUh0rcvxl4l/zF9HiwLhPfgF3ns3CG3ufp4u6MeNJdI3uDL2yzeUlww
ReOXxAUYKNGvO65LGa7KpqidJfQRjyUqlF70fE/xRMgoJlyZ87x5COpZAMrpPYwzeh+56OI1zv1M
TCXiQYgHBx4Dv4sl3DoXAaZQfsZtmOQU6CsV91VNzyW1HW7Tr9bi424zylwFv8djkExMjO2FkgKO
SsYxBjGp3PiDWDxM1oF+HfODRwkLJSyCRgp4J3ruMeK7yS4VWOo0ASGlrKvPIO3jqrjs5UBjg2WR
1U4/7Jlk/Xl4pkEatc66FvFdfMH7jKpHDR+5IWwBpRPQYjMpZvtR6SrxJ36AXB3rWIs9Isd5QIjY
EyHGFBI+NNvnxXLZTqzhMvYfKTAxFFch6xXqEUibKCPmYHfyseflFx/fukpEojWwFA/EWCZ5keaL
2hvPmMscwxfWntFd+ZLbXRFctQOGg7g8lDbGaLeCK43MW9pc68Bi6gdEBzXmBEg4k3f7N/x24VHB
KaE5kn02N/jy/40wgG04X2AqGZ+sdMmFUUWd8I9/nbdg3bizhwARZF2LjI+GiGWBSTJdJ6c9q6/U
8BgNTGOrbCPJLrMQTIGBN6XgMWBlt4kLn0fHQNG1VnDwWfwcwCcDyw7E163mrYlUCW0bQzRg4k5W
7hhTlClYyv8tyM6ua9unJvfD/fFcmZYhfTt1rU9O+d76ai4h90TixGRMdgwsaR6XxP2vgCADcBE0
Ny+kmI/E1Jqbgo9M1F1b3JZlz9uvk2CklOngLW7O2PeAOAlUqpxkZTadC7n0ZgtnQUpq9jA+UIJq
nIDd02k66v1ggZ4T/Z3FaO3jb1CqxfM6XwVsgmGSIyKID/yd7IFJRoJLDqyStVXTS2bh23kQ59Br
hDcRjOffsjNVXx/XkcammZ2MKh9ekm1AaKF0QOHcmjlWbhMtgJILg24dcJRH6EhZjvYakzuwlwPv
osMIesqFyoiG66hcgPQ3L9TZQHKgPSPBIJRKKkQXIw8DlsG6flQH2RIBpVrgd+eVtTWgnujyqJtm
3zYkFS48dpbk9BS+MqKifATZlVK5l11WQMUeAj+z2+ga/AdUZ77Wea1ceJYUWhHja2l7Nvg3Uahf
aUG5z8oaOh/AJZVcdqCSMilwrsJax+3xMHfsw7JssfuT4jdPBvh+eMXoPNEjHzeaGhRIga3akm6l
7piG3MUYBSTQAoE6CxRjD5KSO+luk26t+KmPAID7kcji8fo0gErBSgORaabbavoUvkGssI2pv81O
sDaz+Qz5rmNMCW+sd6O91J0LBnGdSQMqPA7MVY0g5WjhbM7wLHsleqKzFzX7Md4/SriB79gkr10v
SgmxFyfECE7e7tirZEpO/XrQsBYz0VE/KSNYtGmCutkwMXkUTFkQ/5SkyiR4PLECNWp9BFmGzRIp
oxuHkVlhSb828SZzz4/Y2teYI952F+GLr814y0tF8YvOLdQYgzuc5KXIab8TMgTqnOKx3gW/idrw
+qXu1gO7a1BiOg/YGsk6C7NkZ133AtjPDyoivL3Ruaw8XpmOE+d2znHqVDKzkab/Y91A1jM7p5K2
ZScBoLwkcId9ps2gXViWgNPD7rVho+/8etzJvNSCjaLX9d9MeHogoXJh6fYJmx1KSV6cPs/cEGAH
VgXEz6VxdTGQegxjgPdB7GeLWAbsdTbRtBEevkjpHC1FvMVoxCCtPe7VZUMhh+EWyktIxMXG8rcZ
sVjrc/7BnGFJcWXsRMu4Pmx+icnMZsTOwSOKMAfMtzw0dp4C0IrucD7ya2yX3SeAEDYozjtB2/Lr
A3LXtk68jAc4mLXCqaQT29iQHFsTnDGxuRuJDmEDb8a7cvZRLONLxpDgjNUizuSoZzo4mkXZfm0y
8Fj5qyKCmANmHNsVDjsoOemMXq36irk2/cw13uOlCEGygC0kXzr4HQCE04zqMGxUwPaOOGxZM9TT
cuXzGUwALRkiMe7e+GaTP1MbJVknX12Pb5AnlD9BFuWOtsIM+g7U3xakBcVkDmfo4KR8AioVvSCZ
vjlbBXBSDKWRU2bz0CxEaKIGq0ml6WcGc/1aaEu6RaOGyn2OYhjya0u3G9pGBiWMAv2MFP0C4xym
UG/sVsUHdLJHt1iV6x+rhn2tq5dklbbHo13ZWQ1Os+KqeV8ifg9h7Z6uavjFqoufIZCPWy5E8Cmm
0S1Aakn0tvSEFln9UDTGXTSEUWFPMvICKPqKziiyic8WhbNWlyasgrNTvWr1S6tqfzepN4Tycwd3
GQNixUpo7KE2jvFLszId85XzaK7kSQMaZAsdclp5kahtJJsYquRgeClxTRSZ2IsCmkZKx8J/3JCu
88qz1Ne//PvzcGVhhtAx/77VZjA0Laiafz8rVvbmTOUG0dphh04xzM6V4zmtbE8T2mey8j+z//2A
ngFAzL+v+5UzOqzsUeTJ8dZbKadRFv/PB6ULNA3eabcyUMWVivq/vwCJ+9tc+aroWNIEWj8gnAad
9f++/vts7Jh+K//18UfU/SPF/n2a/1FlhZU1W0KfFVYerbAyaueVW1saK802Ae/v9iv39u9qzZWP
2/5Rc/8+/fvmf3+4/jXITki7//fNGrLvuLJ++5X/C3kcyYL1Iv4+pOuTyf4u5+/Tv29qEIqtlVk8
rxzjqIBtjBLksKvXgf37gHYWJsj///f+fvD3PRlCs5LqSaAY0wEZS8kv0bgG6tIgkJKSyMWRwA7Q
vLai3NmI9Rpwr6EXRGiNiKOmObIOytw6DKmJ5kFuIPcv1LeJyswCWEwz1/J2SmWgnP/hc96S+YVf
kZblRATNrgqt3ptWxTNlAdOWUkJLDfxI4WlHp1IAKKMgtynVK5Eu7qh5ImZISN7BbMKs4dGIjN1j
WK2rp3PdcyCPouYMJTpCiv4gJcqf2nllE5poakCnXzbWbH4V3bXVKAhqLaReDDawwspsMSkmPzKb
NNDkmkYIRRK11S8PGV1v8VEFigrwtZmg18+EJw8wh4HWomyETa1OSkB9rnqgK5fjxqhypKGb8dyB
q6ypWplZHh7rYsDtYIvonEITrm3ccEZMuEDvJra0cdPlE3WoWvUsyH1eMTPS0cPvSnQokQkHsGcc
MjSmycibn3kQOKAjwiCdaltU00xPhYxuPYcQ3EMDKbYudqWUrFCgK7Pkdefjq82gIigwjdRHsfnw
6wlESCGRYSD9/lqJ/RY8faJPNGhT8ufKMJKthOL/VFFlxoqIQmIW0iYa7mPFoLXNpFJ5fVUscody
Va8WLZ1IanbHAkbbfIcfiD+vMYL4V2xUjd+bB16w8RBHjoEsWpBXmK9SAdKkbNXCFji8coLHuKQB
86f+DY+fBImUIVkmMG1pBKVpQAOlka/ymnVBhdialBCBesGgNUAeWVjrTqwaNDYCMUY8b+CKUZ0A
FCiYh6FHS1jk7DKGeFfO0UJgD9izjrMPoycaFbUvK7U0hFQ54AoNommNSJ+kkxmCYx62goygeTzO
biOW5d5SRogSYgucTUM5WFrDe6kKvWgq8yN0sKmaUFVsR+VYyvVlmQYQUjR6oaAse2y33htZAUow
CkE9JFhZTyjHY8YgR9FlQjhR0a03tMLGRfOsSTH3xVwikVX126HW7CysUfcT2qNhaNMma/o7asOS
P00NWBUWr9MIxmWQEs695JG4eWQm6yQiz0kM1FVq46esl8leJrhtqar+NALhXFQofq8TjwhjWaI2
YgBmKLoS83VxHxuStsW8HSGtRwFSCZFgKR0+skSgC7T0mZ9KnL8P9ceIjGkztRD7oH08KWMm75Rs
2UUVwvzjI/zUFFS5hGw6dtiFBI+XojH8UZWsQ1s3B/g0/R7eCgZ20j/l0UGgqSmccQTQawCQ1Gt7
TZNSxARGmeXq9YXU7MTluUfrjJpzK+9KwBHQ/LbmiD7wKD9IkuoUgfRc73YwpAZHDLUfsaiKoKj0
IJRyToK2u01teZ/01e4E3ZhFyZ/WmQ5T1xI9TcjlgxE/vswMBWI5iT0zhvI2QVFppC6Yib9VayMo
0mZKaijNq/5zaYH1aBHmxq6A/kCPhcASQvaeyIpX0CIwEKOBAdtoxhb9EuDZMlZvcmTsinrkYDHC
h5sNMRLFUYcCg7BsJ6V8XNQ43qS1tmeKFF8o/R1NpOrkvppvUkEeN0Bz0yc6ayhnPQ1x+6F280Y1
e2G/JMA0hJUgWc9L5KMOfXtg8bJVROWAjBxHdw36O4ot1E+UX20iv4FxNVETICqSpMfTTH93ilIS
oURbTpqqvLVIIVH5WJJtmyjEhBWFqPbRkxNCwtLrDLxZO87bSkJrtorpImMCHUoYkCjQdMQG1Tz4
r7sHth9BElqx80BPYrcQyKDDdBiSWrkMTfoS4rDksxlnWzm96VEl4pxSH7AhUfYy/SwdZ5GX/jHS
1AGK1bV4+E7GfX5YPyj7Iq8yJf8ecWEDUY9vlRtBOd1W5l1AwOlg1dURleg8SCEdwx4QP/MVIiGG
9LPMGsG/uk4OmRS/lvpInkcn45FLR0lY2DbNcfIFJGI8qahfmaVO3Qj1US960vNxIm62NESTcSxx
+ki7qkLr5Yume1BKf9M5PKSdjINgXOTIrRF2VlPSH3Ky3Tyj7dKoq/BKJun7IRxfemQOtxEMHRoP
a4kE7nDUpskxQQFPNYp/nSHBD5C+Q0jqkEAnNO6VJPM0XX7r0Rf3YlWbg2msdb8wxm2jPThqVVn3
tYn0yGhVvxDzV2lESS3qHhfBiGiKKePiFWbhWojBQHy0+gNK4cS2bC2DOsr+JMrDQa6L8zQtH+ju
n9qio0aQzcpmEceDmtRR0CcxYkP6dFWpGp5Sw2HwkICVC2TP+8hwDR3ld1RZgbgICsxoOdzK85iT
WiCD2WsQkjqdokKDD98L9J8TbgkHYUQDHUsXz1iQm1IJ6Jsab3kNsiQK6lRQUqH8Qa3Qy1PNI35X
P0MR7jOT/blUJUrlhrlNiNA3+I8lth4PB+FhPUvQkKOytWiZmCUAbuxIunRTj93N0iW2doGqoqST
bC2R+Z3gQQTXcwAqo1OnauVoq4uUNLPS0Lb95D0sP5tJDqURqAlq/CjY99TmzIY1I0pDoBqIey4p
1jduPWflP4j79sBYfNbLe4N2qRMlSMSXI/evw3hZFis5PuKTqRVgG4aPhzoDZn2QDcj7x5LiLtXO
h1ZAAjqOfyJNJzCP2v41Fp6xKaOKYHWNH6bjT/LAwwY1Jxy3EhRDEb44RtH4HXVGGAhbRas3TU3r
Vu5nygBLtW0KQvoM5cu4LdSLlnXfUj8iiku40ZgUwVtzeU9CgBgoX0X148Eyvhtd56nRgluPNNJu
Rgi2EZbsSZqPDyWJD0NNC9VMFX+S0P+fDJIc0vC+0kh4s1jB1abCNjw2PtrE2k7y8MGB86ybcmYj
Wp2ZdTCxTr06XK1DrBwntQWrnnKtMYnVdbaSapuCg0PtnJuUIfhqFOhXqz6IaQr8Z73x2uagJfJy
MpKhOSJMQFn/QcBChcCMx86T5vqkSL1+yFAE0maIOFmMc/OUIsWFeP+XiYb7oQ0H0EEpnq+6Rsl1
1lB4mMRqMxku4knkSBrCtALaQw/pTdGz0zJM+lHK21do65yT5v9j70y2G1eyLPsrtXJceAuAGbpB
TtiTItW7JPcJluSS0PcwdF+fG3CPpxdvZVRWzHNCB0g6KZKAwezec/ZBvRljSIe6C2VxpLg35t5t
QoTRFaAIVE0mfKoR8pSv92Q5GXdUzNoUNm7UVhmYgPySyyamAk7yQm+DRkqD5hR3XfXUIFvclfTX
oTvc23ZN+UKW/GQAmVkJ0qWvjJzSMLQtzHvFQxsrlsOgtTc4uo6RMs0lUBNoc3RQZGzPk28qZ07T
PbI0LfcNNmzkwOxmbtpuiWD4MRLGvQllfdVjMqZoafyoZXVDGICHAmpq1/PJQ9rilsUjX65ly1mT
y5RUy3a5PYw72dYWfmymERojUwqUsCeLhcml/EF0SLMlLuAjq2G3D3oPa7YnZSWqDo7HSVqaAcMY
0SmJT7s27ZVx9LvMJXOAnBibYTLvcVoIF6+s3zwKPXUvVUdltzCLA9wubAgIPnMDivDgT9e63gGJ
Bw5xYD0t+mmeFSBdTwICWeSEnBFBGAvqk5HUyR2Mt3gfKprryWyLLAp4qBPkxrPuJ3sj62yqZpG/
9qzhaPfYj1xHpUCf+viUph0hbUlCTcoHomZMgunJ3iWdDev3GDy5VofelHQyhG7GS/CSEvO8jpnU
b2xngtrrUU6p+pxrnqn716OTzH4B2ie+lX7TdeoitjSM2xKIPJVqan4yyKbt0Lg45QUsCOkE0IpZ
2pT+lB8Ia7zCx/hRjU50Is4ronLS/FB2eZw0WOVZm/a7qTBOPkjplec0+ammjJYHfFjdDW5a+PrQ
xhif9YmFoTXzdF0dGdmINkOLdYt4t+ZF06KRSy/BhHEZ18d6RI7OKoKSU4Tqv52IesD/0rTXGgEB
F1ePb0zZa48sdwXXzp9TDcUN8m1ngw+1XHqNSrsvciK8chYKjqKrSdrzPk5buui5c81iCGai+Nkn
oY2uOSKAQGY5bYcJ/Vb70vnDE2UHi+WTyyhnNTC06woDhVeefSV6GhLpceZgnZyyZmypwlNDp1+r
dX+fEKyMJ5KfE0vzXpuyfNX21rwK1TuW5QLhJCnKSjF1zlOUoYbAfWL02dHJWnEr++7YUR7pAjJm
yNdB2u5V1TXHJ8NpLECeWjpjp9sy3QYEb+IsuHKN6GWIuKzqIWcjRwsnNFNY7ENDvqthfTfIXhuD
YXS0ie4pA+nyhPp7IXqxbcf6h95bNU3FiFMUiKIVTi9GpH8LY1qFU0db3vV6H/k/rX5/JIZAy6sf
YQTATgwBTUq05k2J/D+s6H6EYceyK0uuh0g8aE7f7XVvdOh7TCv3rQ+QXwPdQ6qhkW/RCsJc6vAu
ncanicSA9eBRAFZFdp03zTcS6A5aGgQPqfXcdN3PISamAiAPUWqUOaArRgB+qd0SrnZqhgx3CAoS
oxjQK7gnEsouYX0Whv6jnkAyZMK7cqANkHNqwzeLu/vGy7q7RO8/RI+NxLVwhXSRZ60aJ0kerCh9
sfunsiis90k+5FFylw11dVT5RBsISiJNZzpBjUe5NZGXgQsSmMD2s6u87tB69PLg1nRc6YlZgqCU
UFlE0Qi/5VUjx5YpQr/tRrxnGhq+rZE8M2B1OxX7KCVzxveyi35GRfpeOkFFVbe6rQ1fnXO0lB1X
VWdy371Ghx84o0Gidnp6Va4xXOtK23oZXxLcimJfCR8dwLZOI/PWqIF4Jxlrmr7dgeMz18ogM6oL
xNEMBBP+8DJlRUctwaF1UU6HAbrGehhHbAcKcERkH2GbU3OZjYl9TRFjbEsK4ops7H5iMmWWN3h8
aV1UnLthJV9yz/sQmVbsYtW85Ta/uBn55X6c7BuRGlSkY/JXNGZFDmu70sVKI0HxKZUTTl0jGB8k
JBAP3xa/OqePDDcNrO61nZAEOnRASwWn50pLRv+688r3iDZl22aflg9iXtl4UGsEzIw0BEO9ahly
InBxI3FA9JEjmnGQ2enS1G+5gQvKd3djUxXHWsJRxzlP/bsLn1XTvAzdNN2k1q2X4TROlJbuYX7k
aBeBKmlkGvCbT0QrKH7H5q5NAMCGffM7CPl/QW//A+gN3ohNJvS/Br1df7zVr03y+lfQ2+//9Bv0
5ll/CENKaQHVsnVLzq/3m/UGi+UP3XIsW5CF7Ah3jpf+B+tN/KHrwnR1W3i2dKXgod+sN6n/O2w3
w3T+OdTagh9n6ZYhhecQMGzxp/0z2y0VStNHP+zOeSfbgSV45deXnGvzyQcoe1q2vm7+/fug72cn
b67G4BnnVf/lS9cSvwJRC6qWIFKzeLe8V1HZQFuX/9RJgeLaieRYZsfaT+98YjGvUm9Sa5It9sTK
rZK2rx/D/qlwaX/lU+9sO+axXPeM75lmHnktHIFWSrk+R44FG9RBx8jCkGYfKTQ0S1eDhdAcSgdX
iRDrJIvJfe+Vj74bvpTU9FY17vhWE99aBZOnqdStVWIUq8kyWjMMjSefYNA07p6gq8E7qO0L/DaD
BmpsncreOcK4poII2xl/DeGkNZI8fQz0TZA9OZ792vf4zaSPSlHZ+bocyV9hdqLjL9W+ZzYoo6z1
DCBMpL4o8c50H3gJ12reZ6WEmaBTp4OsBwX9TzqRSYHrw2cOd6MXPqKtCNWfPc2gormFbqAFYaof
uwrR46xKKfMnk4prY1vqKLXukzFOUozJHxI9hmWvPEQiSQqjEsOCi1elFOlTwA+1dVykgD70VdG7
hyFHJW0cWKKWFmmCeZ9f5x1keW8YtjkBGvt8fPdB3e46lwuDjCWuXWxCjuU+eQFdZhDKiHHqx9y2
39vAoxGr6+1ljGi19QUN8LAKgQXumMQgPBLecxcbD5NdWDgJmOg72d1UuuidKtIiNExTeQARuVYd
TobaoYjUNcchgRoQi6MATLISnvjZRfDy+oHjIDLoWnkYevy+pClmP+k9/aAi15mQ6kyrlNNH2IBw
L5HOS7mBxa5x7df6uUkHdxNL5tpJ6U2ztSuh2kswMQs877WzDT58GSLgHyEalBAFDP1n0XWgd61X
zQmbXapnCGrt2daXVGe3Q0ksOSFXTNvzOVmOX68ob8g1sDe5G2sc0vggIlveTANL38xSV47IMo4P
Qb2zJ3aZhFuo9MVTXjjlgV5TtVMddZ8y1Y52JrZgnbeyqqi/Tdb9MBruKoAPZaahxOozcgoMNMUJ
7VjbTt9wtCEmVIVf0ZHWUTqQAkCM7bgyUo3EuBjqskRNblTOW1pnb2GFvk0Cre+kcx+36YeuayNz
ViYrxA7Y1kjrUb7mDrN+p4FgSJ3z7PXEkI7Te9yxKBbtnewEuou42BB76t4ZSb8yg/RHEmLmNoa3
Ke2+g0mrD1ZCvmDZ5q9uCQKoYS6tCfHNLRE+q57fSjMrCwvHlea9DUb5MI+vcCMkKI2a4Oguv3gV
OdgtFjbXx2ei9RIc+OCXV60ffdoJ6mKmMJMXxPtCoVGJUARott0Sl0LWab+VSjyaeflYJ7l/0Gjc
JK7IT79uCIxYZfI5mvnwMVMeMhbuklbziGugMmo1yPsN5eon29zHvhbdOtBveumZzMUgXkWeogsr
T0PBOeHEA0KC3LVwoVxigak2Uz9jzi6pTTsGAGEZoDIUARpYjUxDXlUaoVzRswX1cjW1NI7jim7p
2KSEFKX1Btf9ZKqdJXqLjm0/nuOph7kg3qegkxeRDcyVAXabZnVQFeKrdritUlZPgJgdzGIoWZzk
26gh/yFyD1epZ10Cx31zKr0/17RCCJg6wEXGN2G790XkprsgNVmGVvCdFXQMS9zoEZqtuLOnbZC4
41azqEzJiSIekVb5jV9ZKE03pV7lgMfi7xKuX1ZSpw007GN6Rm+pHQkVlSWubyBhjYsF1pg+ygwM
RKd6RKVQ3k1J9JiP8REIwkj8by1o0ydodUZ/pgVatzJaKaOm28Rsdm32qsOnZ2XXoo7uDfKAKmhS
KARrWN+T9qYkrZqpxEBmyoamjc/qxOxUREikd5vTV+q04JQWU80qIgvBRw8IAGBbhawE1p3CGR1S
I5/CdiOUFEDdsedyag0UWc6pZbOmjN8J7zr6FhKoCZ4cSSaIHQvto+q7FwYk7o27HZD9M1j797Lo
b7gYnOvARVQQMuiGMr3zdOobQXH24rHY1P1nZOKRzrP6I7QpJLeY2Ryz/Rz9UZ2aJHyM2wZ7EpPm
gtkozZP2MyY8Ya2RQtS6jjxHVvmSY1hPHBaxrRYpdKEGR3mcDoTvuZ9Ti7ApDxEKJl1wbNruEGfW
KtNoWBoe4niFb1J3NPtaWAgvRqByl1Aab/1g3tfjSKR7r45hN+bnDpdygFHfM6nnttKgEQKvq809
htpovHX9/Bs9Kw1DABovK8bCNdn4TfzZRggxYsQ53OI2JjWUE7nfiMQagPwPDmvnDy9CLJVUGnMH
E2fRJK+8hHMZxcP3tk/0vV+LVx+XpFS8duCoz9LD8mPKCJC7TdWpie5GDCVmYJy4ADlyqtaOngZb
OJSfVsoy0xUIrjuz2/iEyaxby7nnJfeVShj0KOXcRjqWBMMMzklfaedOhVfAMnH3Z3gFZTLAETMR
qGO4tAG3XrntfV8yywCkhGEU8kWWetQKOJ9WlWKxERXdtRo9OJMGFZDOgwk3a93s8iWrrIg41PzT
QzbS9HoFTYtfc6JQRhMnOHRNM26arOuvRtIU9NqpVrKGBpGYNUoEjZJhY6Qbt5plagxsQRZdRUGh
7SIiTlmMb8kIBPeWUMpADLKyBtQ2Xo7wVTAcb5uoPxAB9uq3PiqWoqEtJjAFnDSjcA4EjHsoh7Tv
ZhxH+6FxUAf16HvaVJZc7D2PD0NBjDweXHdJ9UaMDlM8F+a9ZidnTc/gN7k3Y2tSVBYZMU145B0b
87KaQ5ukNyFhz2C5D9l+bHXC7fixoCk0NQqlcqOPuBtTEXL9tsKYTlz1oRQDhoCCunEiB5GrVs7c
IyO8ppHPgVKhxJFCi/etkxWXNiTu2sjRQ9o6B9CAQ6UT2YczEkc1RIqx6KD30TsNWQRz5sj8KuuP
zhipXZ8iG3IHfzz3Ti12hBeVK0tDn2xr5nasRmvfT1xZS8yvcQwIJ+V9vR4JZc76b6frOGkburGb
VkLUITsCdbeA0VKF7a6mQrnv4vA+L+vkbGmluSsaJgzSVheOAeYg5JxPsw8h8Dk88+7daZL3Kdbf
mtp58MMhxQiL5CNR6gdJo8jAlWud6phe9Mj1fWtZ4zcNjcXBzrPhQnjjozdR1S0KqiIlgm+/e5eD
t9XaEJOvQt3UzRKnegz3XMP6rR0V0O7UT5MW0g1SA8CMot3bpfaYZW55hzko8i1IxTQ/ZF7nu8Cj
yllE4HgMLuRTQJa2cHPyWkSgzo0z7OyYdNyqcepNWkXaVTpC6Er77MbK9X5vOQvcKcyIkmZOH0xa
96gN1k1R19dJGiJ5FxIJfEpBfW456vhGwxAfZeu30XVc2JKgUxzAjhYaJ1vL6KOB6l+HxICvk5CZ
DSFgYh3POSCGHZVnPQ6gBiTVB+mFFeZ4UV0tW8rsbwSdkqOpDUwbHWQDg9OPzBYsYuGK/lkbM6SB
CbgVS1nXocOJTafjQISjOvZcNlexm+b7WO+g7I+4mrJEHB13nrY7HpVKwVSObiQG+cC/jIYaiBsq
rR21PIqFI9UVGvZ147T0n1E6Nf50N8adfxgSfJm97pwGp0XbiFrq1HbOfdqV+cajvHD040p/ylxx
GxtyPRh02bDrwCiIne1ozCUeZLCqHOILlYlLxkACTvrcFJN+SzoHAMiRBomwv6MhDVa69AksH4rH
CjL3VVZWD5ZXzsV/7FbZfUPZDa7LhI9mykj9yDNkMV6R7yMTEV+s+86uB1h7Urb2oNP/XPusLJDz
zFAx3XhGPd0xc6OWkvWkbebFTd6f6Rs2pKwxOSX9gXnCfDMRnfDr5m/3oWT5GQXMOBbVGa1QLou/
tGdfWjS9dLD3M56VZT6c7MHvT3qaYyT42u+yKDrayGDJzEbB02UjGMU8+Iz1ieXapKnmtNwQco2M
VnTmVUC2ZdQKtbZzSVF90U95XjZv6h4arFlK5bXVa1AKiuTNWFGxnwmDkNcHoE/hpp5FY8sDy00E
nVjrAnVQcghRVNaddbBwSDlD1k8YZNFZZdKPIaTMm10WuFtlNM+hBXlPziC+r5t+lmctu6Om3VUg
WneqgdCuAqh0i/JteY3lhhzIHQsQ55fG7uv+roZbZ3S4goZx+v3ivjZj/ZYX/rrTwy5fmDpBGA34
IJ15wYm5lk8va96s6Y0fA+MM0JuzIVxqB635j00fSRvu6mjYjaF203YBH0y2GmLVBsbOQP0gmRV4
nvIzvi7YdaXoDGiTVdCy4p+7DFVQtki2LMwhKlSb0OCrX260+Vuie1ZZBPImEzNGwjR2i6rNm3+a
ZWvIxGRQKSZVjJTJ2hyQU85CymWr1K0OMfTgvChG8K1I9fJkW255Kko1FQc4zMgVPf3AdQGupDCr
U0J0d7pa9s1aq07MT6aDwEc9BAVt5MqqT8uWrBN1sBy1UUZfU9bnZtlK61bilxq+d/NTfYxibRbC
DhG/D75lK3IjPnc30JkxYhz7y9EWMNcxtssH50fiwPOQq8aOgJk06xV/6RPpAuHDz4iMiw17/6VP
tDpZkiiBZrEHIdnrQb5f7pomaGoey1CqzN9g56ItXbSIi1oS4udvvWJOLDNKP/WOsK7dUbe9q1qB
gTeej8x4kSf+2pz3xxCLR+JlkGa1Kj95gcax0Myby/5ys+xOmk/DoM69/KwyluHRvBDTQZ2yiPNh
a3LgEG1MyI6fvYShTbzQl6hy+SzDvSoMIEWCRiw4tnCOCHG6EkMwNzHqjr2t7NMikXU0pznR6CXI
lHYyQ4l5b0mi/1ZqTNpTTLgU6wBuEk6UTQ1ZfJXPx/pywzn9e2u0Yf1CIPzH/vKwvtzpdQnmwZE1
8p//j74ggpFlv1VmVr/87dWmRmRIxz+GcuCzoYIFUr5syoreDdcK5ibzneRbk3pXR4zzX8/smrQ6
DfPNsrU8sRu4DlO9GRFbc0iYMfAWWvTkG7Onz5DQZcsT9UsFepOcBO6vE0ptW2Cf8HGm0kLznWPz
KlA7iZkLujzHmrf+tmsb+d6zGVV6l0Xq6uvlhWg0MltLzIjzd7t8rZ7L17/sLjf9/MDX7t+eEhaT
BYCBEd2az0XKTByGheHrWy2o7YNDwZNltsxuCtrlXPuQLehBAPMTfRfyYUtxZC6b1WheIie2SVO/
LUZ0kC5Jmyd/GZy8+fByl03KuBWCeK4JbXGnLb+mmn/Ev2xO80Dn1qykUZnM4XMMklzCuS28XJKo
EK8TxW8h7M7dlpr+zKWvPH39+ctuND9j2VpuwrL6jkJPEMg9C7tLhN5I1xj9v/b9ftTRJWv7Xx9n
/njLVs74OXSEIlImrrH+6ZA5/nyQuOIB6nadb+iUscIbqf3N4wsnENlVy+agCVQqjotWbx58l4ib
eN5adoegZgW6JCe06WvYGzQTJWLe5UZw1Wdsmvd7Q7tGFf73g3A+Jm0yeInl4YezqL/tDEz/fzm+
l802ohSa9LZL6CPPK0WY7FNjTglk79eBvhzZemtcG5Ymdn85+JfnfL1HZZQ6dPoSLdr8vqRHcD7l
AzPYSLq//8DlvzR2Sa9lsJ1y7pDTBm1COuPxfPWjU52fwnnrb7vLAyIp/jd65/985Pxo4//QkTGk
65r/r47MMX+PXvN/asj8/j//SN6RfzieFJZjeh6eBNultfK7IeO6fzDQOFLqhmvRqpkf+kdDxvjD
seiY6OhTDTm3ZP5syAjnD4cHPOJ8PNczLcf9dxo0aHrmBkyRjkGRH9//8z8swneE4fJyniVMFENz
W6j8+Xof5UHzn/9h/F9lkug9hYNG6M52kmpPsPGMjoiyG38MkxURQQQMKue6iVHl2DFLOjliCRkN
DGoyNjdikHvUZj3GzChYaS3lYtWn+ww9MpLD17bJSKpIzDcO5HEjc+Outk3J6BG9Vk4YoskN4VnQ
3r8qKIFu0kxB+MhYtPY2Tk86ptupoOlQ0SA/tsNLq8DZ65ANSyW6q7EPTpFr1pskq7jsOLScRUZ1
Ks1pTI4kY43Ev+sFXIXU1S8WcUY43UBJUJh+G82WtCAJ3KYZ/BWMcuSkrbrXah9wGPUHJ0Ku4mdA
D6iGUHMT7to31QhMyd+MlvOj0IZwNxI5GJR1SkWUwrZwoSIG/Z7lE6CjzoCN2GzrujiVsczfLdv6
HqfZGgtEyRSw/OxwJRg7ah3plSrQ77JU8jZmiKA5zpw9SghC2zSMbD4XkL0cMNJ1BrJayE8pkuet
b0GJLShk6N1rqLyPBDROZTrnLAXCkRs3OkXRfcUYMsm+erKqfFOWyUGlbQhRemivZazOdC5glEbh
bVZLbMuFfAtk2N6E0iYMJrGrQxHoD9pDFhroYxoyQgQhw3Wbq5NLbDWiVO/a86kbVOozbm880wye
WWcWm6ynySEc86eiB3bqKXbiC2J084i7J4MXTbRzP0b4rcZM2jdVepeQmuF0RowdmhzLZoIL2EC2
P2atdq+J3FhXRfJuV/gZuwmvqmdRS4s1YiMjJ7svOvBroWFM+FmRDMYEVJCPKO4aF6gHuRMIF8r0
p1946Sl2yj2pBPrK6HuKH47WHCJX+xYBrPfyWtyFIeQoxXprF41BjrqGPzrHptg8FUNhH02oYShA
jY0o+uboO4h8TXJSjaHeeo2Py0JUiouMxXVupAym98E1YmdSlamIbnFfPPRJUT4jWBgh/rlpoDZl
WkgEbVydu0DST2rTdjOFeK+RRm1cOYIwUVS+tOgpKYuHZmJN7Q/AQs2m2WmpA1tOJ5fI9kZzbSRk
+6JJoC8MjEZoCrw47S8iaK5t64fTy+FRQSnwfPQMU2ASKa2hvqI/uxlNLtvILrZZUd04iO7XQ15i
/c8wI5qOczaKZAe8n6J5lvabXs/Cc6Q3r9FkoxoYqRf0MRkD6ocZI8Qccdq6EaivpC3vNTewzml1
5/Sxe53EuOZjVgkrq9PjTed8JEEUH3uyQv0JuZchHSCWbfCmgVdKGmo93pT9JFHoOhTaSOOkPpj8
3gAqQkYaEhiEhUpOx5RBvnOSlICnDUxxwoht9IMSB0Q/4gNQ9u2Y68BXZWERxdTaOxb+fYt3jtiw
l3isrmLlwifEqU1M5888deUmUvYliEvwFUMJGyNo75SlPhI9oEFjtnh0I+LmLW0ACYrmscXQkhKj
dl9dBF+XbKFEd4SL0+ANiC85m2ZzHRjEvgTjdVt1AUosXBsZSGfHx7NeED/klLOey2IZjVHi0LXx
RRMU6YVdgtLv1MnQdbkqjQKEQKYT7dqfDY6O45APBzBDdKICG/dBDi88d8Z15yLHUmQ4KYIyyB31
t5FH4ZHQ4k1niHsqEN8tAl4wQ2VXvfacmioCHZ48axI9L4KRjhTxESpQIu80jzzzVpA8ljAJ8gas
P3qbM0bYUAB17yXsB2ubG7AHJ7Nz94iGXoPKvO6iEMlPUjy5Y0mBtrO0TZgAH++jD6Mo+juP0u5a
Tu5j1mk+jabWfaAksgowGe1FEdz6k7ofIurvgU1EilG3/cljHDcQzAANilHLIHH13M/AiHB4m+pb
2c5i3OjDbQcKgRm2ld6qtjFlun0s1ctE97KZ7Bf8DpdCT++RBd+3evUuXZLPoy5r6Za4Z59oXk5O
1Z7G4YbYz51rMDcOygHVlVZ2gCwGeMlqH1D53MUYVEr9um+i8kYZzrc8NKaLazQjbRzss6L6nusS
j4Ohnckbp3hQTK9DFZf7yQg/xFQM59j5RLsGDN075tpYYUkVx7E0tnlsqDtHpDAgpxvhx9O99BlD
zcQn8F3RwlPxeKgn4sqqJgLM3Fs3sTdaK8uBkKmnsHanmhiqBsErS/H1AB81IETN1HT9xm59uq8W
1fhUIedWaAVCfarO9LhefZnHp6RMnmxH76+90iJ/CU26VQ7lfTYgXiJGeC8lo4FN/caNAutSV/ld
b4aAgBrURwrfwCqvtZTYi/KDLoROxK3J6B+ZPto1yLu1XZ9GyrNuZs71PuqqvmuqvaWoVKXUg2IS
f3a2JSgn+F5xJfT+bRK4kuJKexJ2vVXSe+sQ4m/byrX2Tmzij8okHKciv9Us+2QEXG8jb3pPOvVG
3VOCG4ppbbT5eMWgdIoDwXU8C69odz6MsTdsNF8H9IHHaK0mAxZ+Wz3qCVMcVFSw5KmWlQZO54Hy
2MbMp8eqnJmkbXpbZlwLtbGZzW061F7jMSw9HMRkxm/auZpZ0x2Nbc0+DnVG+ywOx3WZNNSCY2Ie
BuPTHOpy75b2xWn1Q4DQfTNifSNorVwlGRfo6uBNxnhIRIAcvLSZfQnd2ceKC2kQJqCHWxcHIKV4
Y3xparLPWrQocRQkFwt3W8b86Wp09NsAhTlY105et4ThHJ3OpB2Fd8h2lHMJOj1cyUYzqHFDJtBl
+24E1nCuKI5urJRGo8UniR+LyivXRlG/D1jTdoVRfLNl9aOlAHZIGi4jgRT2tsWxUrTpQ9TSCmU0
dA1MW6WWPaOdlDsKHYhRUnBsXS7RLQ+M2eWgbU1teosa1AFGnF/XhQVpxYIkZkTyyWwNE38LWOF0
13n1U3mr+9q+cDNM5YTRbIzSkDu3dWeaFMnTAfRovZh+hj1WHJOZHqRSBWABzGfpZIzwZX7qy6Ta
lyPUtmwyvmuqbZjEoW+hZ4ffPAVzNaK896JxzYlSrX2gOpMBZ7LQCNtWnU7yGTzRAtQdlwh17Kyo
p+RqMtLqVHo15iDFFD+5otJv4uwSat5DRFf+KKK2Q7I+IoroSQ1orrKYROh2jIB/TZieBzpvHqJQ
BvqBgBycyf3OTd1dZxigL7XY3FHoIU65YBboAK5vazL0Wv8SFll5nUgdeSpxIiOz/JWVoSKIJXGZ
V35oVftB07HE5g+mg9ZkyF34p6KmIuuM2JApLxP/RuEZzio80Yx2GhajGoO88h8jGT5GPrLOsas7
XHIJFmpX1sW2LUCKun6kTvZ8Qy55e9pR6Pu9v9zJHNs4JvW96D0qXvW8Uq4SBlP+bwz8g8+rFRFm
J0sOAAX6ubk1P5xHrb6zlH5TKcqAXEVYm89b/93uf3cfpQYHtw3UguX/pnVKPHNml+t/+SrL8/zK
gHxsD4rsZ6WhPP7zPa0kI8Xqa79lDr8J3RQgwNcjf9n8+qMCW0wrZGMY2f58NU0D9BUEhYlAmMnU
r9f9//2URgBP3yoBr3EK/BgrG9T7n9/Sr0+wvFRSQl/NBFqQr4eLOscj7yQkCs/hOB4Go6otxGGJ
waF5ONeh5geK+QhYtqiNZBsc8ONfHsA8O62d+ShLJbGSRtvOVoaJQyr06NpD3qVmvdz4cU4aTELw
6Vxdmoe6v9ws93liCPEW0ZbM8njatyo9mHPjYCm6JimQuTbEptM4ZoolLq/CHeKSb+b8g4YZR2g7
1728bMh+VfmXrb/dJ6V7QFym9qPDvOUKsU5O+5D2wZgyA7RKtHZzKYqeW3EyrTmVR69Z/YY5zboQ
lm4X0X41i6CDAML7fN2Mc42tmPWGX/cVNm4IgAAYJOZq8Fy+C6ZOA6qanJdy8df9XTd4u7EwYbyi
XlROyYobvfF6+U9eaN+HRg4VEpUnMa5BRd1neURQo8cxUB+WP7icv+tl62+75jiqHTIEjujzAmKY
/4K0aQmU+LPVsGx92e1D9AUrdy6GL82fpRe0FLCX3V/3cdxBcVrtk+PtuJtOt8DBER3NmkHkVrtn
3VvtaZiumvC+3va75JyvnMvzcMpXwXHcVZtmA0GN8Dvn0KMItHa30+m53+2xy6xs3IPbkrJ4fPb8
LZhD/2HfJafsnLrrvf9Qb607it+7MyGPayjXa/w9++nUbEAbbL/Pb3ZmcEaecZvUm+fYXZ/nqI/n
3Nk8u9rOvhl/cofa8IaQnx8syhzFuwFvPnngxN5n52f/oU0pH5BhokisWBOTdGQWfMffBpyRN9/z
2hzbn/gXILMap2ndb7BU9xscQkW9Kb2HbCLvk+8CETmfrn+JqovMb/haoEE0021h/eTrGeE5T9PR
s15S5tH4MG9yr4d3CYbJPFUNWYdbHPK6tmsQvAGvGm+q6dbG0UGUxXTEt8Uk55r39i9pG2xTZur9
bb/jJzEglWJBjM9pcgD90X2S5kPNwiGtKVzrUG978tT2yVm5eBNWhN/UI36NFXRcLgogBfhYyIoa
sVbeyg22bLDryV05HYmAGUIqBKsWPd9NCM6kv8IYlhUkFuAdXtvexWXB/BNvlYmFtWc5fDB+dP6W
e61yXfbQ+TZ18tC38KTJV21OUbpz0GyGy5sN1yhC+BWKl0nuGD8StebdyVnU7A0N0ACU3UqkG/1m
4rp2wVjoRaApmW4oJAxbGzMvDgIcVO6De1MdXfcm9W+5Ym35Rz4XW3PPeGfe0Smy8E6lm6ndJ0/j
SESNuAEXV64JysJvcp9fUO50l/Ck8UlPEjYtgHOSM9a9+6YTrQF3CAvPPnzTb1OCCPpN90FjOv/B
t5ONT/49oyLSIqDAr2o77cLHbhMl6/Ht0Dzqu+3AyHqGzl1f2tmu8FEWYLKO2VoQvZC+5dkl7vGf
Jk+wC2oMpkl10e/Visicjb7yPn1imjYWv9e0vi4vIVjd6/xbWp6146fkxKn6791xAFluHhzyGo4W
I0bpE+kwcER3IVZ8v91mQoA5WVnpSXwOn4K/fFWc41cOAWVpO9054qDZxFv1QG4W6aHr+smIj277
X+ydV3LraJatp9ITQAW86ejoB5Ig6K0owxeExCPBe4/R3w/Mvqmqerh3Ah2RwaR0JJGE+c3ea63P
SRQ0wsATZ+Grnp+tKV4kf5ESxyvOVfrBr9flDF4Ux0M9gkD1ygVnXWKPDX6JeIMYJdyR65FT1szf
xo34cPjH5p1ayV0KV/A82bzHUGRtLqR4XCEsImqNQJqLlINCOvLa8GZNioI/nP6clFDum3xOCVHN
91xcnr/wjekl8auN5jUd9/4rH44/yQ3hc2KN6lITEk5+PPQ1JHECHDMgX9gE29kUuIresSTsZasK
+JWvg/wjkOJbN59cyVW5lqWFJex8b89FGQMtxiekLvkmqELezNasNvHzKE0Z9+atyF+s/IHGEfEl
WWmgVddZuabZYVDYKpf8ySDcCeUXLU2VP6CZV+LxE3nXsrhvAQamkiN1w0pqPhX31CosAQlhLc7R
QOx2fy/SDxHdUZyd5HxvXkdpUxC7JHBGujgDCPAmpeQDheuWvTgcNP4EEr43wnmyV4ynXslCbMG9
Ry1Qm5Xck9HSnHHeG2UOjOxhSrMBJua6GU/W3TxyhmVajw2j7WcwN4/17BD4F80ZHtzBujRjeOI2
YVjoyhWuNmOVWMdOtT+VM2FWxHoRUzGLdmPC6MkzTofhtJvWnsZuxtgPLiVew5E2zYNxtWdTNPlU
GHXTH40vbN7KLn2lzjTgwJoTcMQn9axPOibyVfguKdTduVWQSA4PcZnbZGmWyNxYkx+wTV71I1mB
z6EpaByFgkFiKxsuQt5Jvxne6S8dOAbU3ahiOKP63kgL3bPd47Ds5Jn3wsiJLq9cg03jaBnNjbeg
8sOaMW9tBF7vJuKAZTzw4ow+DKU991qDBZdp0V1JG8mZZg7VW8BvmoNbTez0lcES0810oVLlC7Hf
8RkMxwx2OkRtZlKueuGm1k76I9wzJndh2W44WZRx5KMukUFpJ2t0evx+Et4/1Kuw/0bELD44dCi9
CnaNC+4kbsfpz4dvVFIYdrVgTSQMdzD/ylD9fHklcQRjnu2MfP5p3KFUz4SbcSZv6t2cWXfjzPTH
eTQcDpD/2T144uD+LqdZhEwmLLS4tZiHmdhFTvQ0E6oLRgdpI9xanzPFtaGkpxzpsompnQjy5Xge
OaNcWrxX6BPzZMfGnssB4Ryng2Qnh6VktJ4+8lx8fHLlMV0YczJkNsWO+cs8cpasM3f9yExcLcc5
MNtzwt9jPnDejDvbsF3OH/Y7MEkLBgXFEY/CXrhJG04S/72Fr/38wUHQr1M6KNx2JhKOOE/5/Hws
Ln6m0JZeLLfqNrfpzaKcPjO9aPpCy17jV/nKacx2TM/u1diTC08QBmOUY4UMWRwrY8/sp525y0hN
9qDs+elW5vzNZc8WhhWvODpMZSSaEuKJ3YNrhouFPSm/yVBJnXXJKFq9f/DLrFESLmkr2TJUenhM
VsGOE8/gE78yDEob7jz6JTs+GWPAO5O7tidmZKbc+TRIqJlDObLwhOxKWPJSxv2jrHYBE+qdByqe
A8FjC++Fyz5ZD55NDIrABZ3bnBfibSF2f6batmKeXNe2umCU5GKl58MbMByOcFIuFIga02/100UK
IZzLLP7hbTH58xJsxcdVU65y91Q9uK1dw+GswBdmyh7wxJP+x7i6J68vWLOKEnb85gCLzbxOV6lq
x5Ijc6HvFISzBYk1h57FgroEdfJDLd5ktedd8PqgyBz7K/UDn8Jrc5uCGRhTizs6l5mmdScOQbYL
TuGAUNVpSPCBSkhsYArWej3V9Lnqa5SdMmdyhhUjMfDgNXvhQtgI9DoOsQZMxKp2FD9aaiV+VfFz
ZbNUW30b+8FqJJYxWdfGkqZWIQIGO5VEo+kvOe2DWCamVZpr+0/zyiYdowrIORwaHA0Z2MC86w+e
cTsNxXsKPRJm7H1igYlUA9CfI6ATiDhHBF3Xa8Mdd9PBl9LnEm0ZdNe3OKGyuGTZlNtMq2a7JexH
2ukoFY05tq9Z9+g3iAutYCoC5GBGww+m044/0wUkbWK1KZnV+sJ2l5m1z7NXba9bG8LuYxoikuMi
h0sPVm+r7XQZmNk+JxecV7p5lQRclwDx5TCcWJmji5TRW3O5siJWAVCJgBYY/Fm5cn4u3l4jdJOQ
hOSbvrbwytRq3EJ2lFzAnq1wnwIeOhasaaYLbFcwjrDWf3DNTvbzGV8byaq3Ft2JHI7qox3mgDNr
bSaJTqwti3ckjYjZl5zoplmF6rJXl8yB5A755qHmy3NvHiSsTd2stRa6YjuOwyBXlxfhVoJDUO3s
nfGKK6AntY+adr9srH3CcshbBPleRXtsR06GIJhRgGGFYAoKYPKapiA7DFYr/VwkmNRRUHqIL127
5Q2z4+DacnyyrtjvML2ydpvJ9O9fUIVSd2SRzoxRNSvpAF+YtUHMOoWFcMcENVf2/UD24iLZVY++
+gEFqQtnunuEIpDgo23kF+leLLgpDceFK4TDoNzi0TRZGjMgk4VJDJhLlT0WcVNQkSZgbWV8WSVS
bdX/KGQQK58ewE62MoF1jUNAfq+Rwy96bFGBN1/GcsuhMNfJHTZTb2xUbQGA3W9mfj0HuxiTPHQM
zoLN2tLWuLhWLGxLmwuwRr6dBDuRBYmyrz5qbncYtOacVWt90Ve0LGJSI4lRnuUHMpQf3HIZri4m
K+KHRP72lBXO/UibgYWcRXbkmsoXSuU36k0D9XjCv6kOPeofpilja6U2gXDCnsGEk+urTh3ts3Dh
CatYmif7bk/xkWZndRaD+ZhAmZ0VGzotdE/8pUgBkaVLIiABnoktjnKbbJ3S1mmJdZRr9fUgzJoO
/lVf0qg9oFkVPyZpv7XouZWTWdv8MS1/dioE0q2XqG1DvuGfgD2kzWtHp1sjfPidkEKSEntlLxQA
fDcDO+/XrJtphyFdEmSqMvID4ezfew23B3LyhdiQOvpNMsVs+Gi0uZQ7IRGB/AvdI9Dj6VLEt9ec
a/+IvZeGOh+FPLo8XXmsnvWFkdm6uMS2/nKx5tXSPzwXJjK7NgAumJGwUF8szUm+vRtmB8YgvOnB
VhXhCr9kmKwjNLdIEJl1E4x1TboLFZYhDvSZPx5F+ksDhnObMg0CHoLXasHQfMGQlE/px42vZItM
jzdiiOBfqDuaPWftUlEYVhchabU1d1INI7e4G4w/xb0lGaH22Dn5UKVYw+Kcm2sX94w/XvlDPkDy
6t5VgSEDIDcenivhB+lMu1hIzPIv0pPadJ0XTkczEmQY2tcFw5h0d3fWpS6keTap3kobpwgxwcqd
06y268Ax5Z1bM770G8YfLgWQvixVBWT7q8LYafWhpNFebof2HGgnr3sZ43e1tTN/cHz/A6X4jIru
jFz+RC2wbyI62EnABo7xY1QWzTn96O5FzFZ+YlEySm5JBF0Eu2FBTL61qXbMyiAx23pWfvF//xgf
5Vt9ohFD1Cy6X4rRenuEHYjswVUXUFJ6xovQFvaJvAhqu6DShvDgc5JOgVFErt3NCkq0FSkxNoiG
HVnPzrCZshUwGbr3cdnvtJ3P6AY81pMYCcl+YHnwaTp7bzW+AC0gxM7yU9vjiLRrUtc8/Y56gcxf
mAAbEilYK7Pfm4/+J8FwJ5EC4SJfq/Psbi2lJWMmk7ldvHrmwtzrN4osmDeQKe1VjR0GYr4ZwBAi
7ElKpNNO4Y4+qrUkdQQvDdWOJXZAPKi6MCtjspom1OrWY0FvHYXtdkjWtDH0s7eF1nmTm1UBJcQh
oU6jMHdkNFU/on2/1UTIKOAXlBXBwBf0gnALfYYzctdmwlY7Sgsq3owKET/W77KUXucnxEXo1ekc
deOa5PgQKkfhiBMQ25nSDDa5o+6aNULL4nR1D0SN74yjQElhZhwzO9uKw6y/kgAj2D6rUHmX/PRs
70CgLvqXwCaukZio8V3/8O7NjbAE0d9AoSS1d8Xos+dkAa4BbwQVtZj4S/mbdEHPnkGjOWTyNjPt
srpyogE/MHoAG8U/kAZLWludsCqJZvFYbDnZntT7aUwkCJgx/5DDVFwbdvUevjGKwiAqbc/B9IBP
MwgZv7cZYEhjwsk2xT0PXvRgwV0sXQr1NOA6AU+prk3ph1WXWa5YI4glKXpEBrP5T4DxlaAwPtg6
Mf2xQhDaaROTZIg+SlxctISn/2cYdjFMcDfvTJuQMtsDQrCGOxAxZm5xOcfUVXgv3joB72sSUggB
Yd7suncDCQJrWvMt2QEf1kxCcwenfEOjkEEYionmgdGcC1uaWeyqaOnQajMRBs1ACDVn1VwMe9ma
onUzXB76TCSvu16nzUrup0zjTuJuDW8sN9mhD+8RucRoacl4sw0LLviZUr+4Tqc9O0oSO+BFQGcJ
S6oZwn5YfnIVyDOGOILyaNsM4R1sBe4r2z/4q+4PrT92TRCUDPomM+8Wt+w9Dbg30LeRWMyC1waf
SLpS9xmUnWn09m6glRivlv179BO8NV8RVRjK7wvpoVE9WVgr2OguQdfDWqx20XAHn4IDUkExwTgO
NpOPA6fu7EFjnTHGoS5gxbGTigVtcRpQcoVLmD7fKvXtYhavaTOhD6J8gAKIFQKjPIoOqGrhe34F
dlFhDZppK3PNIv86FhtQ2xfwahK++PwzO0O2IqZYj7YT9GVcWAf/CBBGSlfxm8lc1ZEfQnTlzP0T
ptj31omJi0bRlDmHMYXtswk+yIigUqRMuxf/tZWchpRg2JIXYt/IUh+s4iN/paT6qMMzKy3BSdRT
Uy889WBlG6miJExedzauGDqijdXOXOA97bo7SG8mxKGZUzhs7+EqcUDba/2mf/iMorTEsfjjzQVr
0a+88BQ1qNdADbNz/+YIsAv8SQ5y9q1hHqzVnXLpWU/cDOx47T76lNn3QiDnEiFXBVZrMndLmyZB
Rnv5Lf/Kv7KHtcfExM6eusYRuQBqAaW4TraqBtDYrLdZqnyHRHiBqAxOYJ22XB3BijAe09GOfX72
qC9s6o0o/bi7GgR6/pbb06rs6L6kysqrwaZOYCYJQ67ufhcVzAZ9GgyYkmIAafLNDOrZdz1TMDGt
PKCEiWHLho2fh8FtxgqAAXgVOO1XDc0YDhTJ/yufptsWF/KqR4uA6XnewjKHhMzydm8dQOyA28sO
kfEOVMJcQhAi8wPzcXu9WAfvTr/Kh+osfohXamyvnzSA9Gm0ffXfWEJhU0ePP0eZX4BfJ+gUQBLG
ZIb9FhQguZ/UxY8KI3k0w0nIOm8ps4+HE6K99X9Q7mZ35ZLd3DWgF+Mt2PQvXInfRXhqyUUpwlfV
2xiXF1Xgsz2KOcT4mTEBdkc4zIdoQ4wjMzKXgnvCwwbiyyFHAJrUPUGyODtG/grGpyy+g1ea6xsW
Z1Q3IvlcdziIunVtvRiZsKsF7+RNDSCPDFMqy9PTTpl6QeXAGlIE2el1mYJfGHxyN/V9hkYwEHi1
tD46OkDP71lFsM3R8TjYyf9Hm4tEgoKMXFKSxP8MYvXvf0mmZ79fqh6JpKH4Uosp6f1TE+6p7X0+
PH+0Vif19kAUDGrLgnHgX38ff6W09rpNMEnka0Ev/np4quGf33PzjiW6b2qfFpohW2c7PCW8/v7o
v/3m8x+0SUf/+yNZiaktjqorQnHEf6Vv06hdERFZbJ4PXjG9xvOpRsNesp9PTQPPp20QB4tlGojd
3z/e/v02f7+H+6L4nz/x/ObzZ/CTB4S8e8vfn3t+//fLv575Cb61f/uXSPUVFDJMTb//YCo1L/L8
OutYl0l5bi2ef+KfXv75sVGEgvQRBm6rymMByT2d5FZro4yi+DXVcIN0WGKhpaBXJOuwLVaaZvhL
OvuiIyvF3kvoeQUhtatRecFtxXq0u1agVZqc7V+kqGuhrSG3IJ8o4erVNVO77puXwBO+zKjeV6p8
t4zaGVJ0lLVIGU0AlNDAHVbKbq7QsrAE+K2+OgWmCypR9HJFPIcFbCMITadNJImKcasuWyLcxBJZ
AUY9a6VoyGT96C3uwn6uV9q6Hko0eOJL/tT6RC1x+mp/UyxpSpcKr+RYbhOX5ZmIB60dFqEE2MwC
y8rasohOYfLueaxTqHJ0bN4001oLFfiDDNqZ38VghkuyOvzg6FfJUpVAFSmKdxo/SY7ZGA1ObqwJ
GzUpb3kgfIr6eE414K/eV9cq9IJS9s0MOJZ8HEuy29ComHRJNRnET703GpKI9JGijkusKXLReW+m
J6RmxIGVOXiACHUkOwC6r8wicIo8D7FerlLQIXtY2PvxoXON76HuCVHM5T8oSfaiZ7x7ERJWuRmd
PnpI0sbr4kfalQQMpCOLAL9Cv9r8+Kn5RRs53TYiVvJMHH1gwgHc0tVYIE3UNLbTtYxMt07fDLwu
Ui2Rcj5sEJOsk4Q+y+ji7pUvJCCfBkJxg65EHZVuhoiOEKEcPu6lpIbg0OmsxRju3RJVoyrfGstp
zRedRCkiqGEqa6Mj6ebWo+ZZa3cO01eF6E+y4qMkh18qq624t8iakUBiqvMup+qRcMyUUPrOwwaQ
sOjSbFBZ7THHg8ZqOGIkw+xqgxg7odRAQ4wg62tJ5dv06qxCARvRn/G6qY8xol3kahdi+N+TvKQO
ajVUU5UYnVH6LXkkFPqNsO0qkjbULCWL2XB6MiRmGuhfU5361CwsCfIbSNEK/2TJXJWNKa+mu+Um
s+tQaxPPoOrXbRTuevRAUJqAEgtlPiOcNT8Elfgx5rB9CtkUFq3CfjKRX3scpOsqGe+kRzKkyBJa
GfzuyACEBdrAD/b6dJ/gHMUoLwOAu5aifnMl2ZJUv7qd+VkP+tGlK43nDNiE2N/6vt22cWCXOtg/
E78jESv7wfCuhp9uEtzlVKwofyidfOlfy4SCTmy18jqkl5nLNZSbQL0pjdnPCk3+LB6iYv0UUdKu
o4zD1RNm4hvDVtYkd9kV/HFrGJi8Whf4EynXQtGDxdA2EvHIo+guUfi6ZB6UWyusv6XOkhcum4c4
12+oyUuEmKhvh8Lbj632qafIF/qMdTQdsTGxCqgIhN0YQ/YnJKt6cJXmGImZCQL8gPj5KBUR64+S
rFbVc39cpQt3XfOuSQxzhdhvtFjXbUmhu+2T6oIa3YIwmvyUZD7WVscsbprn0q1YZKQsyNsftRqv
qJ0DdAxsC10XaF6YhVudENKgYXeRyB0WdhS9dKxpdsQmIMH8NZYSuGnaeMgF4dXn3uToau/k1wBa
E6jIBOLa9AZ6lcC0mia8D530hvNsZLqtPUcU2DEHvoY5YVAoD2HCciuQ3ZW+10wJrCYx/cogHhI/
ZqXaeafsuy3zP25Nn0ejAZlsFH8UF4UawIk3SGOX3Xmjk2ott9D9DA0PfhbSccEFTfRUA+WH7qcm
UPYUGHtWZUw2JXLJkx8Xdy2vbkXaHTjmh7GUVwUL2r4J6ZrivPJMil6R9eKSeJeMoyPk+SlQwZgI
KRNDaeDMdpPgR+2vStZDuVV0zBGZf5JVJUIaHFORF4FqWRIp0ihM54LWoujSxZmmRoQjtvFDyEzA
wWP9o+qUt4oYyIsafUUM3vNa8b9MMj/WSIP7reGy5Wf8jgs4TXlE3jJj0mDU16oJfmoyOE8SyJZy
9FCrqxYBvNMsiOwhWyZmG1AebIhKr4r3qM+BvNbpUTkRWzEKWOu85FtLZHn+R1dpFxT+R1x/6XAy
iF4iljkbRKhEpHEi1N/IyRmjJTT5ojqgrp5UpRTUpQyTs+yWwLLBP7t18ir4zZdGaiwUoqnVNdXq
VOIskjgmxYkcD6Ksb4E+ktVObxLZpzxzEc7l9D1zAo072RZibGy9QQp+ptIGJkG6y6iY5zVFEBNt
b59nJyWl94UUFwCl272JvTXM8Gity8wF4tPLFZpq7U0sRVbsYspV29QUQsroRRxlwpdgI1XNhuju
3qNYm2usnmLEJYZEsl446NpOCamk1+w+fSpidpYQxty6cbtOVQJJu2quKBuh2RkKYTKKSJsBdy9a
kz5egQNw9x4lRytB9Gkow8OKqU6JFSWjJKFE21LQj8xDQqLSwm8bi3dLnyRN+4GVjkShPU8vTVVU
y1aFa6NXlABMeSO6xGhKQd8vApcwgFIiQwGdoF01+UOK9NXTJ/W/IX//X0sZ/tH/p6UM7NQ/B/xJ
6vMX/m/An/gPSTMMTGaqYmh/e8ks/R+6KuuSLhuSZci6pv96yZR/aKIuEaejmM90v18vmSr+A5yA
hREa85lqTL/13//16P/T+85Of1nEqn/7+j/SJkHYldaTNwxj2796yURLUTSEvrKiWiJyUkX5Vy/Z
kNR1mxqBic05emOyRiCCnalKhXlTELUjuihj5YGOpkCxIkAF6+catelB/gTtFNjCFDgPugHnBRH0
uXn3p0h6BetjFNwCXNcsnH8QtwWrYcqwN+jmEGmvkm3fTCH3xhR3r2Bj7snM2+ZiuQuIljg03Y0I
NWoUKRhsrGkvsigq58FAQ1Mx5uUdhkqPwBo9FTq8QS73Tmde1RxDfVljSImQQ3ilufNK6h0lof3a
FN9PcBezhavWS69UbCEzYLFJAEHSCIhVHOtvvhWKx0xOSF1RgFKF3njQDGkR6uxf3VxVzkWqfxs6
RI/Kb78DraZ+XGq7wKr7tWoyaUwoAiOuaP66yLDVTBG2qjqsmq7+6AIF6DGh0C3S+7nWAXNLpf4W
sbfPFXUvq03yRRQZqTbBysvG4dy7qbiWmnpNojLxQkkEwD6TQ8cFuEZ4ubj0WjqfJbwFcwIvxGji
GSWOHZbwAL9wYfXBoqWNpwxasC1zgwx+WEq4z4ZxC7ZopcbrofYWbE5BPmgry2eyJNecTiBQCNMf
vvQJEzFMwAhjQkeQ03tQJ5hED1Wihy6hltVtkIMGpxSK/din6OZqf4oJSVFNcAp3wlR0T2BFS0Vu
6IBYZNGpnqAWjQ7eQhovzYS7qDI7nBgTkmaGThwYW7BbsgyjwOphahroPdkAqD+KwgrY7eptKpS7
sBesHau+pf4a1annjFa/j3ukEmPsf2GeaxelLG7UCdZB3MxB1TJSurWA3IzsGw0OzS2PKSOireSI
YfORGuA/ggkE0kIEkVKCaGQZ9AIJU5TawYOGSpkiq5ucXlqlwIjR5m0LcyQjNNlQmRNFz/1DEky3
Uia/QDThSaIJVFJPyJJcMM7aBDFpp2q/5gE2MfX2jsOpX8VqvY+8MWNHhPcj6+o1kbRrzfCs7UgH
kHAzM8vct2w4gs7wznq4UmhtST6eiYgLzCkklW6n+Y6HedwOpcnGGfYAsMNzWbbKvmXbtAulH7WE
3u0LjWtrKdvuUnBpeaZ0yA0Sz3WpY0fGeofys7hN1LxZ5xYO77qm6omdaa5GBOL4RqJTDn8IfQVo
uE0+vKHuWD3GABYpmWzojMiWgfFDdsnwz6nkB4XLVTfQjUngwNRSx3JHOHYT2CYhVcic9KO+SClS
XDQtEcaxCgpHSryZqevdKrX0pc7WD+cqBlDVpHUveUSRR6i76qEi3KQulr2BIE9vQe80MeC9LvYQ
eUTvxEghnW5ZlgDsGe4BDVTAQ1S02KyXHQOXNBBpiCt/JtNW0yqmz8LlqgEAKY1asOpC9Al+QqNC
lmNbzKpzLI8/KokaJjAXL6A4D3VpEWjit6nDTMgEmFEu5jN3KFZ9mDx43yatDGOdZwE9blS8tglG
UDOyjP7iOM8AQCyypvIhS3z0VNkjtxJsorg4gUQv9aJ/Sxi0Z/pQ022NaUXGNZ6xsqK4eSnJUpyN
LqxRTe+jg3DxCsxQaRqs5Tw+qlVHULOmP1rfJ/cFZpLt6gUI+4mzM0SNTCwbLO46xl2vh6eywjRj
xVFuq5gz0xp50lTY7/QJGqkedQteYQg3ZI5lkwQYNyImXPCXVgFHoE7e87GMlkxUBEGGARsIvAdq
Me4qGXEJ2XckcQ9/NA/aHplDJpGN3jLBjbwY9PKu91w/as+nLGoETlhI35JvaEexE6XluC6RUeIv
AHGXkQYZkGjeBOkj60HJooo/kHVMt1qqhYXY0l5HJRL4vOWs7Wgglhn+rESmjSJr+bIRvkcW2cug
94tZ1osoYrpvYp2hw/QWXKxA8V6Zc5eAU05jaSHjrAk+CMmjC0OfMSlNvlRduAmiu5U6PCyexhrM
kxE3CO1b0TfoCaBUSaG7iUvJsFOAC35ceVfiuy9Fm2rLsYdyqahaZBOtRz/Bb+lmYvEa4EHhEKHX
YlSifERd2r4OiulumpDSSCUb/aIbdPRyObgPt1KTg2jUWHplUAlqVQEpNLCBZOp4cqOytq2m2Eku
0Pheo39BfvVwAnqBF2+AnxDQzKqzhm6jZ1gbU6V1AACgpmpParZMdMncKKAIEuUuO75cr9QxBy4A
IoogtYVomRRrK1RgqT+Zeauw3rTUb/WWHR+Ox2LR6nQ+c8w7gdsxJ5g9XHMhvpmDGc+FtiDSH0WX
6VW+bbB5nlVD3y4aEUW0LsMiqUeOWzlKk880iw+kXDP4uvWy08t90OS7RPfUrVKi2PHomuhgzxZa
n4XHLsY56CmHMbe6jUxcPdZ4+t5BQuUkWLWugVRdqCWosJRBmNkJNQHwqOb0zVi14M7BPtaj5mVG
nhAPmX8ORAMlgpouIgGcqlEnKwrF3YxUt9AmosNypAZtQCyArE2pr2AOrNeazwQc4D6A0cKFYLI/
9mVz3+SqvCqvQkCFyVeIaRsC78U1fGCSkCEc3c3beedPlOuGNh2lE0IfpZ3mkk/rh6G2B3ihcuqX
RS70O+BdoCFaIlOjTLP1DnsP7zI5VgHLACvSFgIley8WriYBFWuRsEb8tjqesWaMd1h+HaoLHv4w
vL9FX6ApnArhTzMDFqqwudbIHwwvl1feaEjEU8YlSmEPLLGb68BE/XrEEUTCT1Oaf+R6oHAjr58J
QL+pOeqUUWXgHTTEPrXjqr32yKE2ZoPFsSD7jKtMoGUr6zL5/WSrJFxmGz1X7mFEbTZMKWMqOdHJ
DGIrkVI1wSMDacc8jHEjQde2PqOkQxyrtQ9hdKn3P70gYjKd7VhEJTB1AhJtbFaTrEYn33Wh+h5q
1sCiqdNEKc4yyCt1ZdLHgEukoHo1mAcijf2wMO2/SRO1sch81azBZ16EEOb5JnuKidyOxLxmbkAE
K6mB876NaGhXtzLRKX5WIqqc8uZGEzlsSmIxNTPfSOjRwmygFj195eXmDlcfDcsp62kImmLzfCZP
UU/PZ78PJHVxMAIqz3+HO/3GPA2yIqyRZJWtGyCewlSSWRfFFaGuuG60bhlPUuL2aSJGJPaEqGUz
Da9bzfp1Kan56fl2O6Rnjo+O5N/yvJQOv9RfGWHPMC/d88nycfW3/u8Yrzb34nTlTrd9H5TI09jL
MLeW7ZoyaOk845fUtuR7z6eVyuGNwHNBNMI8Q2qb1Epo/yfTDYVukoCfT2OtAsAxgjJ+ntZnZq75
jNv56/H5DUnNTqOOnhO85oc34Uu5PukETc9+H34zuFQxWeiE4SMip6HzzG9SprSqZz7V88tyiL5F
rNz277ciAhRhWjSss6aQqudh0J6H5XmsKlnbabAClvJLWtbjxtdKdeOO9LMJqgPMHcj+9vlQTc8q
86dowPD6XQYDTURJFHnsUZ4pdH3bz00WO6tn9tzvg1VCQRXhTi4ja7wlQi5sct8XNjHppGCjuT8L
qqa/oXLA4Upb1Kvv+K+0ua4YHR/fztMz9Mzzej483UN/PXtGzlH2UO1eqD+e8V7PB0NKGS5NvViy
cGTso+jAqI76KCz4pHrQkJNceg4gGeryFGgvFnGGy+c/ttPNrhSozOuil1HujnS3m8kVJmYYbH/N
SeXfuXXSYNKXfX7d1t5rYHbe8nlSnufieaLaCbGqp8a1euZwuaGPvRDflhEQQfbXBTrBWZ/Png9V
R7RBTvbJPwXVGdSJWDav5aagGfq8kHtGDZScQwECmwWB+Twgzyi03+OFdb5FKBc2/prtxF+H4Pkp
n59XBb60+f3kDNvp0iz9dQK3JW9LYEKi8ofUOgrFPSlORi2dJXbEhgqKTJPLiT5Ll5z02Y9qonvI
LXbcOkSqmd2EtAlIJQVZJI8jsjqz/oalYZpIWvu4G95LsDt2bHrICdKYbldpYRcZUNX9PvSTjtCQ
gm2FqM9SwQLqI+VOZCmikfVzOdAurU+lEQllIRQH2XNPpc7eTfCZ6NVm44XSFJatr9VKvWR1dsUP
zIxJp10dZZJGWLxLCVp4K9337T5M04dkSK+iJwGWESifkbX9loivoY9GIjbzd69N32XDJdJR4RaQ
kvBQ+mlMwkN/FlGTZUW47HpUJWRa0CbAp6+3ClEV7DxLVu8YnqtlY9S0tEaaTV7crDp3YOljtC9h
LudbMGH7ekqb92L/VkiDgWOCWHI1Ip4VaynMQeZXTwQ2aRqpIxElLg090AzzJQTMRJcq2JpfAnUC
e0iSFcmn3UVrIIsOZrupVHUfl49ehpF+yWO6+q4vTGm90c7X+i82JNSuBeEgNPTMZTUJ8VazWzcp
TEZJQofQhVXklQJnrLyGnnZM49NgRn8oRhNIOPgMoLH3WU2B0MJAoV9sop2p9ea8N9qVFuYXs1yT
BeEUskvd1dQzDld9igyoPX6PYVVNYtvtkn1DOimrvnYv9q+uQduu9vT9wCKjLktuCYm+KK0GnzXz
wsjzmwmpSVJwKtKELudmhP2gzrC5Tw3tz0prXyrdvLcchNFHcdB0QLstXbuWcbQxE/FSxDXCukGx
83J8RDJ76jYkwzjsqrNKumioI6wF14VFI0Za0ysLfL63wXVRtVlVOku077JUykWjgKyRfUjyVXMC
Fmn7GR2mfgsgwSF476cKakwxteUviLGI5F7bFSFZBVpG28tXSXIMSMrVkDvkYnVJcrDSaHJD6qKk
SX2NcnQhZoH8xEjfxwMaSzNKdxTOV9AnN3UybCMaWlEbeWSO9Y+0kQ4YVW8jebiRZH1YxFDOadWT
BTtqa5GYrlleoJnIEcuKdCKjrpuxJnVKvXnPsuTCuyTxkqKzJ9HNTVGmgEyOl72SQv6hZ0elZBJj
TbzjYFwInAYP3XtMxHEf2eJKaqcI4lY3UI0jIVcRUGsqGnHyjU9BX72Pg4vngWBMF+5L6RHb18GR
rGUdJZAJtGEswcHXfYTAPCgCBw7QBzxveuVT4LKAdaj7NjLSOl2TpoRftJ8iWr1SFBpbk2k31iPD
gU4kKDbE+tRUJvFJUwTIJET4P+ydyXbjSJZt/6XmyIfWABvUhD2pXi7JmwmW5C6hh6Hvvv5tg0em
MqKyamXNK9YKOAlREkWCwLV7z9knolY28uRKlNZTG0AhDzDFA0godqlGRTsaGs2rVlMnM13UQGmy
aeYdw5LTrGHTcIgn5qJmfQwgUfcQqfMVTQ2jOtCw6gpqtYJe3WmMdQzPuqLE2jA4a3HJyHzba+x1
NKCccmN0GcnjnMUk1xZgYKPhqOGbCBWBZ5uZYNzjG4TPAtY2IWzHGrUdjUC3sVgjsofD3cLjlhrM
DYZwoBuP6lJDu2nxf1BZoHTvh3rLZ9TXgO+peGEW9sC6eLm2NAFco8AN0X84Gg4uoYTzI18nrzGP
S2N+J/pbYRl1r3qfaT8IjM0UgD3onV9u3vj7JV2mfRCNO9g328nFYOMEGOMIhdPgcia/NvLBekNm
L2wrjTf34ZwTL3bfavA58F9SSDQMnQL2hasGorqQRiC4dFhALNVIu1a9+Yie4E2YDh5JxC9wicCt
d5q7rgHsuUaxJwWmMtjsg4a0FzFtAY1tD+G3w/pBKy5AugPyIqZAY94hajHKrL61dKyvOa3tEo2E
96Lmg7bHfGimaue4WQXgP/xScw66lLL+AMXMvCrk8qlZ83RRMD5+BBpCb5TXwQqld/MHuDXZjuQ5
LD6Fed01/Z1bkynl0kDQaPtitXp33/oheOeSPmwdnUeDy/piwcVP01+ZByZ/1MB8ocn5EPTtHpS+
3QYt3atD2hJZnnNJ44PUCvzDoAt9YN1wXdDiaTx/Ee4UtH5rANvPPJDJm6DN4pijzWkQvH+9GG9+
D/C/mkH/mxrpQhZAo0MBREnQgigEk8Z+9Lf8Jiv373MW1tsuqAC1uKOzG9x9098oMgcssgcaHULg
6TgCRS6BubwTPBkTWC0PUsG/cZADbAOemuoQ3Nn0z5kq9Zdaxd+VDj4gXk7W+Nx1IIKztPNDqEMS
oLIve2LOsCrrCAXXuSOPOQFZjsgsQ+SrTAsWhy0e2xQR9aijGGrv5Dj1eG2I4I2o7huDVdhOuEgk
S/epzIjLKtPMp1nKCS3qh/sQZUffwH5dQyBIg5jXWAiOanKsj0tKYITrjB6XL7s/xJdMR0oAbiTg
kJAJQyCitHIG5pDNv5LuUXQt5hOSKaKq37gkVUQc+mS0O7l/8PzxZ+ZkT6q/aXW8xcAkYZf3sdwO
vc2aiRAM0hPowAlCiTG8MvhK7ufhSH6mCQx0xAVo4j0DHYwdtxEPCTkbsQ7cyN2vGf3tzSfJ0h/E
ttYxHRZ5HWDunhgzMmPf+B0C/5TmUKUDPugFJ8cUS9WcZFz8o49Ch4GEI7Egvg4IaXuSQmoiQwwn
v+EyBx68l7fMGcUmn8ov6fCWdFehTehIp+NHfB1EEpJI0pBM4leoTDo/e5Uhwk9mEc1pJsdkIc+E
umlvkW9iYpgYEZ49hCSfODoCpUkenJzn0/rjrykmXz4iSbYIXHSFWjjhvno6TqXTwSqRd1500ErS
5e9g3R5VjUywa7ud56Rvle2+EZPDdbUjfnByWWr2HHVBYNzYyZAi5QSmMumYF94TTsMZUjey3i6N
0QvezphglUhtRx0UQ8v00YEeskVVtffIkukseQ4FQBQ7T+vDsuhW0li8NJat9r3fwt5H7Sx0PE1O
Ts2sA2tikmt8HWFT6DAbMk5IntQBNx1JN6aOvGE10G38AZTHpANxYiE3mUlEDg2V9pB4r6UOzzHN
n7UO05G8jxA77UMvsHFVJO6MJO+kKaaUYkvXaWFAC/kg0A3z3pqv/fp2JDeHxGf1VJAjzPpqhiyg
wabdnJs5gYRgotf7pmZH25rn/ZJrqGmz9hFWnul6/3OTVDGnC48zvVGCWp/xiMQWBHjSg2ICBvgJ
hskvSNY1W8DxhvPr0uhfVE7lAzORCdz0xG/Quz43A/IuTHrESqok7S/p5OXtaUWmmnB/luJ7QCsD
OIME+efnA7+4Hy5lVzKjLoPFIz5j4LqiNBqGhI3x0jN1QD/JhidwjeioPK77TfE9td35nBRivDj9
NNLJoRBcZs+C/QqPmpE/kTQdk5H1ri86UGuqQgisWxuJbnLEZl1UJ8SMm6iGG8e4CxcNMVyQ2GiI
rARbOjeARv6xyTuTbHF7wZqkF/auptdOofNodTmVWpI/eaPdHDyNYF83BP1OlwWhZ5oI4xTqhXOa
gh6L9Wa99blPmeN9N+KnanzcGaXGwkfhjABDoL36ff9zZ9mAivBydHjp2F9ygoCbTFQnw2NxtExV
zNU9ZFjUeCmpiY0mPOt2Vl0GKBfqFPMDqc1ovZhukfFcYc6BUVyR1kycALdcvVlv6UeghCKrQuKF
aDuXuJj4PnB87ffq0eQ4fRpcTNviTxRkFFGw2ZdC2Pal0reGtI50IsB2aAPyTbPRLTbeCLvMb7K7
dV8aceZcb1mI0TZmL2hwlv275ThkUHk11YROOXDDAfpP/bbeWXe7QOPOGe8YMle8jnrT/OPWX+5S
8LaEruP6Wp+foSaHQ3ZntfzBZq+c35t199x14XlSD327YIBgmZBhOk9vLTfmLoBFG+IXm4wiAXCN
Q7iEfo7ujJVW6M16d92IusOv0TxmFVdiOIf9xSfaS78q//Qk9F0ReD7GNP081q+AeQQ6Qckcjxlh
3cGTWze4eeZq28dVxJpro2rzaxGxWFl8xKdJDIwhBSTnzT6uhYncSlwRTlO5t+izUOcpWtrGQDe7
Dbtry4aWNgXpazblb9RA29yZyWezSWa2VIKSvXxWHUdJBq8vVjArlszsmfT0JthVXq6pBIEYzqwl
DIaHQ9IWe4tGxcGZ3auOFU03ld4xG/hxjRHvPggyZr15XEI3oTiJrmj6Nuw5N4n1rKzh3cj5C8QQ
tJsoRfo9o51nUsqRO/iXSAPI/AFiqIELpxYI5f9PNPJvcYiFZVv/k2jkClT7a/sn2cjvb/m7bMT9
G8JbaMJmQAajtK1/zoW0yYV0bTQgsIBd10O08XcMsUkuJP/5wpaQgz2H59Ay1In/8z8c8TcpzcAK
aJ6IwCI9+X8lHTHN/yodkdDrAscSHtmUQph/lo4wnglyig9xZYXh2Ulz83p0e/Pa70ZOyJyQIjMR
ZPtVmHH6erha+eRuq2H068m/9zWQdknIaCIQ+bzuWynn661BX0I+76LK2A4dSWLrF8vwRxK61XnU
HWlLS+vXW46+1fS9c0bY/bn782vrPpJ86Xl8frlTLScgJ7tqVmxVTDF3SCA4eNgD8VZ+HwplHYgr
HMLaOC8sqC6ZyajAEU2xDVbC94pzL+0hwSyj4v0i6urUkLuFUdZ8KqNpOlmusRtjI77K7WTaCyE+
hq6vjz7xGO51U7SgO8i4XArPvKybNuRExuTsK8scNLzOxKfU5PU+V1id9XSBZeEBAKdxhGP7x9WT
38fA4c93J4YrC3Jh8LzTnZ9DNvUIr4FM09+sZYoF2wR1cXtcr6LrJvdYlZYM7DcucnGyf6ElwO7d
pjZWhXVjLFyLN+tNhjPVKedvJtWEIdGA8PXzaazPZdFPaL21bnge3aE1R/gQXNxrzcP63Kz7OsVQ
gbHeqQQKfKLpjGifqU5KFxPEPFODrfDyeO8ajI2dIKDkXa+i68ZkRoz+fThNTLMgeVRYg7rcOCxD
/GWSyXRRhHleFvOQWM1EM5v4FLoMs06GQeba4LiqgMUsiH+mBe+Ai2HkGDDCWSuApHAOzEzUabqL
jEFeGICTyW6lw77s8es5CkWF2Q5Yc01wVMCGrCLxN6Qro0OpENKqGht0qcdHo4UooaqtN6mC61TH
UoRrcoDe2H1hnsxg2K67EqWCQ9DHN+mafrImp66bNQl1vbUmD1j5I/MHROvM5QSfKvDg9GdrROZn
R7NK+0MQh8mp9DkyZdrvZagIzBM5dlddho6VxGmgXFC+uiCNA1zknS0/ZA2NBDwlLYBFX3h/P7pa
E2zWR7rt+9R+J94LTbdzGlI35NXtH1waXQfL98kzHeyfRuvMFHgNegfL1zRhCjNAeBSexTJDuEaF
UlRptSvCBnO4fjnETETJttagt/Vl8DKrOphV9fiXv30NgY1YABy7sDHwg7MW6TRpn4FaiROGzfrZ
1HxF7HeaPsdgkAqo9E49MWp6JOAmxq9mAFVnFMyVCWy2O0rxsZXNpo6JIWvriVUVitf9EiJgyQ10
nvGAjEf0McPRvnoSUwo2ZfDFxW+G59wQ4HB6Cc68rI/EtuMEnQ6THRanthvNy6inJOiAWxNXga3H
SwuYTUpBnY5ia8ygDrzQB7kNAgLRb1DCCQlnfG1hT6sqSeNmVw/eePIZbTV6Oui6pIfnkGuRQ3C3
KiZA30X0ugYvrOsGu5H5wZiiNzLlUUAMEu1uJxiQJ8EpGxKWWjhjdBQqEu58Olp6IOnozVrEr7fW
fcFoDftMpD/XT3+AqoX8k4yzASt7tFPCgrtRDTRR0DdyTFC81o7FZMrCmR002HZ/PyVQgad66Hbr
OWjd5Uvk+K6B6mLIXy291lgXHEwZcLlvMjclMbGsWnXyaw9TYsnbuR4Lv2+6ep7di+Ek9UjRyvA8
l4mzz5yQyBWJVyOy6TEv9KBQl7g7VOrEsmdyotAcbmMCUA+2njJnkbWjH3cvrcpmCatfWRjfs2tf
jYl2WHjRs7AflgLrqWKqQbSO3Jk5gKp19bKe39BWXU2uSH+fl4OYlTVAeq54TVKeTKsyjkBLHwy0
FyNs5Y1bVTeJwkBcJb27LUIYZJQEM/1Ule3IxIp2dIzqnZc214xi0DpqducntRNDCGweozsVvcRl
re1fFr5qVl2cq9e78O9/1abqgVZU1XbWv6pLmKB5vvM+Z461V0mRX404Ma9wFNLvuHgRF94p1TXj
enPd+Hrn71t2myIn4rTZRMoj7KKTmxguPKM0Ct2IXvbZsWGILGZeXBEyU1z1o6j2ylC0/Dtv3IsS
AX05c5qZ6j49hwVTBXQGkMnCOL0AZllod19MkzNsxFF0cIlcLVtoTJ3DOgmrAqN4QMqA8gudqOOk
rTr7TE6kra8F6z4UM/ZO5qi8i5HzPG3L+WiZ3tkvtRuiHqSFcIDQ4FBWjGLIYE5EfjOAtz2N47RA
s8RLOdOFHUI3RMk6Q+lwvGgfZNY5AFVKoR2R5WgMV0yehisJRqSe9hmWDmuqwoOgV25u13eqaMx/
5qvGFEJHx4fCI7dFR+OsjXqSdvWZGNJvMkQnslVjVuUIEy70wTGpjpd1UwZVenCIY+611zDRZU+u
i511A/2crJmqSM9eSfM71B7G318gnD4vEWnl78003hV+NV7bVsL5q4uIeLRxRjXWY6rAaDFperWZ
kDXa2lblw1diHl/nluLNGRtMlEYPfI+0mMllDDn7X7DVafqZY+7a2b8kYbUPp/El9yAYhKInrmb8
Omd5S7jrqgUcsJMhgEPQeckMzi/A4U+NV38tBvGUhRO5Xka7HLXq1MurfUs/fOTDSKshuelCLz/a
MXZgBgXHHKPi1kvkS2El1924zCfhOIdqdj5QZ9yqmTFNH9qk12AHQ3q5vBAfBlHDHQ7OgjzLb+oX
MYDqSfIXv5uKWyZnhQNUokw04j7FfEjOwW2bmdcmqZqHJIp/+Io514J9zqF+2iP8xypeFqfUBwIs
JpwQVIynvGZKnftdt1NTvlOt0teB10q10daoagx7ys4Yi+8tovc6+76OxXPBBIrf7MdFdRcmdNi8
Tl99JJeWZQAcSUjDNnDRQFKu9rBXhnaHShUQkls8JbbMdlUygo1YJuul5ZoUDOYHHVyohrnxszMd
cRjyesfgD4bsIoDohVR/k/hlDfyLZPnJoiULOm+IjsDSN11JREK6BMg4pkXsC/L4lOqO0dDyobOi
q6kiExBDXR4xYElMIC2t822eR+uBvDx8GjZ2avgcws4j+nk/ak/FeKOYW87QlqUPqB+N/J2NPfDs
Ejt0bcrwNVDexQVwz8CGHHVVJPnOuWcGnT5mSdFubAfydF/4ZyeAw4SkrdtPwMdJUNtoVvckGLQi
Mq4OhofjDDHzs13XgGrmJd+2JVOOLgCvBwMNeKBNEqBwDvnk7uLFT45JXBIJDuEvSbnkpfG+9BuL
thAgI1ypsMaM4UfQAyWSsfkyelr/IB5HBjUnVwXfs7kAI+G5MDFxc7Y3gtTfLQYftMCTGm96JJQl
ki7au9bGdILuYC3yex6MN4bkmQ5PPU5ugXJHdCjszYFZTNwQiDXHzy5DhrxqzdPCInSTJOq+c2j8
qIyhojvy8AmQPvaZ9ofP/yPiM83C8aoYt2DqPyNPIcx4Sa87L6ckbSu6uyjMndEBcm0PD3MUIzWc
mdI2NoB0T/5qo4YToYtkwlV+dhRDaB4NcxI7NZ6mUNwNqZJ8igHs5IWLkZN5fOczXKz6ieGTzMBt
e8d8VmRYhP68i5ER4L1mChxtxmL4wpjjl2FUx8riDzfbgB4/KGmpvkZT+RbFJMcsI20YpiySeAAf
6rkfvyl/MmlK9N8t083fyLR/HaBhjCyX0ev13xpJS1f49Fi6ErlE5Pk72nfxDHnJQiEPiQ3wb1UL
1kwr9HeY0vTgctlgieVV0LI+AcDrrfVBn/vK9Ts/ScF/+fK/+pZ/Y1+RNDeS9FQ9v+ocqqPVte7o
K641aSnbb0O7XuokevN5d1yd7et9Qc14QGNNFGFJAOFChbLe6oRZnSOTvg9jbqNgzbDuXjeFftTn
Qz/3rbcw9VG9/bdf/vwxqSJQcL07f8kGpIOfP8g0vOg8xybcOZ7V5wPXu79/wXpz3QxZqMtFV2Ss
jv/xBygq52OYd2eGfnK/VPXXz5isHiPzLmtwu+brantNzFo3n4/53Kdmvbr/vP+Xx/go5jYliies
a3Dj9Arhc/P5WGSGVJif99fHrO7+z31lX6XADddH/stn1kti0bOghB34+eNINeoO2Zg+VG5DUIEa
/XuLefChtOiWr4lkn5s1bmy9W89zvRlDBLd4Cqi1hjWp7/Prv+//66+5unZbf8r6+KwhE7cjjHak
2xxSk/PssB8mg8l8YF0K58z+xrv15uL6LCqmGriWTgT1tNJqvfW5SXRM5uddExF9zsn09LlrvVUa
WLtFO414I/70Dev3/6t9fGKAlH/++M/HELX1UIFuALzsWCTmDGya8t0QBejbygiO/9fC/PdamG5A
T+///d1QtnvtXv8IYbt9Ld7/8z+uSGTrf2bzn5uY6zf90cQMrL9JX9LvltqqZn+63wL5N8+3fXQE
jid0B5M+5R8tTEf+zXJtSToORYqwLZPG52cLE2sdjU0i1iyStf937jeHXLg/56jZJva7wMMDx4TH
tv/SwHSEEzN/D6PLOO3TNXk1WxtAgmg1VYU3oYxYKC3NJffdp6KCI70EZXwyp4fEIJfKGKdz2TUD
wld0B6YP1zqXaoJoRLmAQBsHmFOw2qzQl+WYReIs/ZIZnbdH5wYgW7D+DU2aFjIJz2M9vjc2fal+
wWr4j7fkD8/fP3v8bCy4/+Xv5JWij2yirHYt8695cYRbzV5mB+IcorDX8KfDlGQFJBDWi6GOGoa2
wKpDRj74ZJaPkc7AjVTg4ghod0O25KfSMl/K0LksnsnFvGFQs2QpQTkNqz8R7tEf9hcCZJ9F57db
q1dfSsN8Yy3j3q8bUknERsjJ3IeS6CDQqpM9nhND18xVra/j5Z7slkId5iUbr4xcnWfUrScUEPUe
BACUq9Aer2SLjW9K3NfMQXrcZDNp42bztE6shJ5hSXo+l4KMgH+MqdaeCxRT/7wYD5+7pd9oa33E
TLhzdq3UMbtazrlu4oT1UWhJZvm617pu1n60E4YPE+v1Q+h19EssKtCDCp3v6lT59vuggDTNLhrA
dRwYQQtVZiL3qZ4Lxj2vWSl9UmeEaV4qI8JrIxAKqIxF29QHHh0PtB2Rly8/LZczGWmheTZlOrM6
OLBKfxT5QLdWFeCohVPtCcNlZqnvLp0p/2mz7jPIN23d2T9VRRkfE6e9n/SjWg4/LRUCuBUDlqJw
26jcQUFqU0b6Fg/e0NqIgE+D9O3hldVYDi7rrVm3ANuv2CKGQ0eLhhYVBo2opNjO61MVLXQcf7dS
JSPVlo/DbjRwAwVJIiiOF4kNvH61M5T86wh9HabPjvVgduxaTPtQMPy7lsKnERsP1X7dVALhuhOp
5GowMDL2qmUoXvUv6651E0UTXywWg/QF52ExtTQz73vE0npTBR+WVh/nJUafyP1RZfi1FXIhj4MK
OoKP7Q/+XYyNCYqfZyHOhovfLFeJI/v9UDtXjWp0FIPaAiH4EYjvJqLU/YSsDILL30f4FQ3lDW68
F2VQfRC7kJ67ymUkmUBWrkqE+CSYN8PVOoqIfPQ1atD6/Fa+SJEWh7BMzUtL/6IrFnHGXEPY0RyJ
Azr2pyhtWBN4OcKXe/ySCTCr7Cbvi+RYy2gHFjY42dIbN3w2Tn6KZMzIJ6QNpuRXMxKXZG9189Ho
8uvcNBqoniDBjQaXLlOU3u0taMABNnnd66YaJYhX9/0mE3WAVYM+JETvYZ3EV2Q0sk4X1N7qK9/v
n9dZ7UL7ExtqP+3jmrZeN7OeihFopZKPaDHQEDAVDBWbaPce5qsrCWAT7VVWq2RnV91Lk3SvED+M
y9SfpiWwzmEwbcveH2gcxSRNJ/WXqJqHK0xK2GFY7I3lc10swa6qcMKv43Ji3HZuEey9aJQbkVff
nTF2DjatQLqFLXzqmPwRnUlLHM6Jo1jC+rE441l1+YKurzhMWb6ch+inAqJyqfUmB005mvM5o1W4
lblqt+uJkmtffXKLAVQSMT3LVDy0fk80PAIVxiWEHRTlU5O32JtidJudmgcKwArM8DR58ImxfjgY
9NaGuAps5yyj57hiUj5hTRFd9iEjOKQzXessNOBeDe+pMg/jEqWHwE6vMYDQps7lt9h3t6VlWQcC
I18QbqhzPFZ0S0JICIHvsOyJw0uQEHdup4I8T4fmN/r3S1wbNprE7GmMQNzWznNp55dlZozENOpW
9bUWkobv9HfcqPwBtaHeM3BaD/M5p9uUNO1RkGNTmqbY13m0XCIJmL/BPouUFQtM24hvhlh4ljDD
Ut/tOB56EKwtCI0+pu6D42Pboj1Erf0SJkZz4jzx6DsvrYVYYMiNFiEc9S0HxOOQYRe0AXwvNkg8
nsy+QjfDXKJHJo0vVzZAhOPM3El8E7ul7r1bC2erC0MJG6epdjPRBLw5o5d5pwTlxZY8wH1uOGJb
ygUd1Qzaw2+6s4sV/ap0HmkOTLtSmDdF7Hx3sZEiQCQo7l3M0FkDg9jQNmXkTpSTtErvRsAYpg9Q
g84glS0LaKxXfIczd/6t5RgxbmrswmG2LEzliShVJgZrm0EGxj9s6ZkNyHKWb1OqDgnL6oclanps
xOSSSW+4q/yIJLXsXNOnPjCp2a+1dxbX5Qlr5akBft9V8yktQCBaMgR5mWc7ldRfbStmZCZp8jgE
ijQJ5Us8NG9+AxPYiRzwrZMBh9pIu32SDwuSHKHjCDGojfM+IGxdO/yskwqXm6lBBJfVBBGQxdE6
A0rkqp32rNU5Hy34/juGt5EkfiKXNV2eHm7VQm6amo1nH9PmZikN40G0+usp3bnCvtjVsg2ImTDE
zzCM+LfCSd3aLMwFj7e6KmLhn8y0+at9n2kXmWe3Wx/eLONiTAWkKiQmldn4CKMDc5tyavpv4f0o
7PqLqPIb1ye1E8kwLjy32TcO0HNOZQenU3eTLYrnEne6nX0VEsFPJpCNJLYn9kPT3C+KOD+VXeJl
MMGLgOLBwjz6AO6XqX8wzSY/Gn2lrvrhh9d5L0mO8h4yi898ksPScjOMqJ0FN0QuRMoSzpL04151
vP0VEaew10R/qNEiuyZa65o00euaiu1rru68+DEEJXY3RsF3UnObXbsU/R5LXIaCDnjEt1zS53Hx
vSMnctyjPTNd9wP/W2pLJOY92My4ENY9cyP7vojHo6vCb3GC57qqxqd6RIyEeO4jx4+l5gRSZWAe
UjKLCM+p+92sA8pyy5vhX5finDLe27UfSMjQMJfRhnS/Yxd44Op6Z1+W2BmWxFWvqiWpASYTvUSR
ytPEZGHjZSEexLzF2WdQAvdhhQQo6q59WXMJeXLtwj6JqiB7tb4JMLZgSa0l4SFnxkrQ1iUUGjMa
f8xAaUl9fwkIRwmmHiJub+wa0XKcegs+08q/8umQ0PP51QbEjrRL+Y1RLb1AwLzCVTddjjGzNFpG
dkkAlDlz5r30Y/Hqg30D5LxENMPcS2ljp0FKSNIQBuPKD7Mj5R9cyJQ5gsfGqJriBgJy3SHvb4q3
QAZkJlC7p+0v3vQvyhkeIPzFtFyLe80/zvOiPLR2CtZOupou8dyudV6UEilg7aa5JBBEzm+LBipb
WXwsPedQIyHH3frgLxDTSt86FaVpbbOMLn42ybsoLIGQOhiHp5QFQ0BSTDkEW8ak7/A2rToSD8sU
iF1f2jcGLcZAwMxQHaL8LpYHO+zBrAXUUtk3gvw2hp++ig4YaOyikjC6Q8dT3uHuR+dbtPeWCuGO
jpEH1YmWn1mZ/TE0ALSGTA0TG5NkE6NhzXGe24362s2/5pLM0qgUt3Mtm+NQ4ilP+/rZtqeXafK/
lVX4RdlE9MkOwCVD+oO/FM1JTi9VSTrBRNqXM4e0Yw0UxxClEGZv/ebc9XyCE6dkTGcVO6el16i7
YJvRpflLoU/0Oupub7bT/WhNCKDa7hZT4iniXT6UQV4eMkhCUa1jfCHqe1575Sz5S11Xt77j7sOI
7qdpRcseZ+K1W0a4OUu7vLLQhcYyeFf969jaz1xvjo5EZiW8/oNRz7leJo7XBJxtuyxkRyzGB5m/
4yEqQFOMCLgNwpWkiq6M7AHZxfgIR4WysBG7MlkeLTt5pIUeboQZdbvY+7mU3yEQFcB7KIMQaHMc
jteRVz3GgISN3HwuQux+THdIksohd1bp19okJUEMwJyiYDmXKURLJsPw3gtAKdj5Ngg05zjivbWW
K6771UOY3VreuY5gsSHyfhut7LEhlfJY5A4rOS+5ASgyH7xM3NudO+7HseY8XDs2p5TygjIVCXx0
noipPS0CHcHoGyyc6mw61rSAcc4CQwstcq+ZTaBbhECQMQ+bc7jeIQDunWNaapdEAwhLWTPfTnmp
TQrJKEif61w9ON44nhvrfsyoxxv+Zo84t6Nb+gCLASkL5V0ZcP6WGkVExLwP729/AfXEmCkBHt3S
fydZdMIGtWPCY+2ruP3mq+huAlsakulbY8DaNzF/9FS4B1NxLuzMJQd4IH+4TmXfMKHBGkqiHSZH
KDB35VS/2EWEIQia1baJPM7kDEO5Yr73xml29OAF4syxH4ZNWZF6KU13YmVnPMah2Rymeg6OhmyK
w+Ln1Zae81NW65eUc6EIkm0bVtjxJqw/ZYuAOdOOu1LcKYNe4ZRTE/dtcxv0uPGnHgqjndivEcbo
vWPZd+XC2YspJNHl3jOh7zdmE/wMmSf7CPu3Iucs4ebgKrLsZ2r53o5B13fPhe1qxjj1pCKswkJw
U1LvYrlLmJ2TLQ6Q3om2dQXqO3eFOrA2Q9jtDrecHJeIyjGyQIYn3W1eOpSCSCSN6aOfE4g2SNMj
23qRDT2Qub308fiz6vIKYsAJOF9ylKMXbjISYvddmgA4GXVRgp6NEID8J+iLa1nInwp2g9OzRFS5
inaqP/favykNJjmS059tOVc+c2JLfYx5Oz8ZBjUHYliCS85ORKhaUQgMWLn66YVMlzMx3xtYX+gA
eHurxSQbezp7YxFHMS0e2LoJGaid7KpwGZl2Ji5da2xPSZowtyZtIzZxoYcSEAFNK8y5GSW8X6DA
cLwsIQM+O3Zd3B2HCcEnaIwHLPbPpZMEIN3gbmVYBMrq3RGwi1mLwMi09+bB9ecfw9QC1E99PvTj
j7wPviTMmwYju7VTTP4kJKLzVTLELPHDp4I3R+RN5eQDwQmNb3m7nHCy3JEeXm7dpv7CD6ZsAlC0
b4Psm9mOe2Jq5RYJwrQzA4q8TmXxoesQ56nue5KP5RnRDiEjho08TZYsdamho2uR+eAqwlmzJqLb
nrUcxoeq35S52lUxmoc0FdvZhIerCIMH9AjnbmBxiXIIZns0wi6lwvZkNUD6DlKGn32C07p6MiNG
MxAh9rGVAneOsbPm4XKr/y/QIyVMe6aMsW9ZZYfO+04HkcN1SrbdDEC7pyCZ++Ucm/E3RbD4Rhrq
CsxgQN7hJq9yEgsnlVEx8HGgLOgJocCqVBU+H3/9QgIf/BpcD9XCi+ELTIoMwT07bHGCEhzjtROn
AEdsDGn/cBdUN2GGwXRUFXHVAFMRzn+QKf2lggwa5+8GvYB6QhGMNx82m+vdeyZqqXLoSE/yFjB+
OJGo7V9S5WPzD5+lgyVpkiSIUERunSaEYKLCBwCHoIDh0Hksi0iGyokKDH7hXkHx8CgHiSkO+fas
KDfGUmzNFIFxmbUhQwosy27uSjj8pj0ojFnjxMXxZ0KO9k7ZaM9cH+Nnm9ms5blOIDicMOfzuoUj
mqAMUGTYhiFWDXem7waN2KwmiBa1AEzSO4BgU8ffjl4cgRiR+wo/LEbP6k3a/MFGnDyG+hPJJJiY
mCq9ipEhHecwpn1ic0FKX6rIfckHKztOsr6uRuPnOLZcY7sfCVbihChx3Ew3jQcVab7hHDL0xhfY
lMBLk+Jpju4qgQe96JjlDpKHjSe7D2+bKaRhR1Qipv8fWUb9eliyefygtIiN+hHNPZAgb8IHUS+k
QzMvrLMAsZbhsA65ahiMzw4vIFX+82SVOHixWQVcKLnquYxyee+aiJTCjpPogpsSlCu25RoyaqDA
lIzhB3XVcFvK+bHuwuiUZyHhlqjBaqOBgNGeWqmubZdqHlrvhOxoecb4/oVJ1V0XuOYuFvE7zKqj
QFuKlsR79PL6xY3dhxRIoNe/KM+9axkC9jhgJmoKf8qvXD/70jl8Wgaq/riwHwlugv6LA6kI8XBG
/pXEVd8s5OyBl7fz8HvI6sboE1pV05UHsS2JQYs2I6sWE96AU5x71Z+k0d2Z+rPmqPe6Kb8qn7XE
whzcG7qfC9mxxF/gd2JVft/1bbUfkAY0pf0cWl8M4YLSUcZH2803AUgrjkVkShw90y4vMAxGzfQz
w9vjLyA3BwsDXGO8El6MT6c1Jj4ZzhsF23ZMEHT0bfStFskZFpzPIhqtezf8f/bOpLlxZdvO/8Vj
4wWaBBIYeMKeEkmJVFelCUIqqdB3iTbx6/1B90X43fciru3w1IOjOKfqSBRBIDP33mt9K3lE2OOl
3l97yC44UuiVWdFH7ASPIRXn4v7xSvHXMIqnannPxti9eOTGFD0LuQ/vA8c5KVx8UmuZCtRzOWrS
0idhABp7PO4wDH1ZYjoiYq0utXmeosRGqFwfM46p61L54U6VgbUDV4IexvB2qEvG3aRonNHfpwLJ
l4xnjc6jXVKf8yX/WXOSXPKgXRIG7ISE6HjJio6W0GhqhSVDmlbfqxGSKo3iEZI8RhbVEOfCcKon
VnxGvADSBfqY+RCV9Ro0GgINUW3cJbvaJ8R6IsxaLqnWPlKx1bQkXYdL5nU+W78hb6JIW/KwM4Kx
IdjFh8QmK3sy2/sQGO6KIzYtzHn8U+BXJfom2yKyKOlIUpt7ha9oESAIaU1qussomtdsZy1Z3ZCO
7Z2ZiFff5URjDKa3nur80mSgYh3CvvMl9RtrOpPVJQncWjLB/YEUtyUlPJiztzbFSGW0tybMMRJC
aX2aAKJMkwcGBkXR0n06gCl9r7riBY9VtYuB2QrOumvjmnvx2aqRgehSJdjTh+nkx+qri6NgLRJh
7SsNCxM+oTyHHPI5a80fUxFMCFJycREzN0Lja2isYr4PyOUilzc911BMOwW5yNbsIaygBdHr8ZLB
ni1p7HLJZceqRAiIE43rcCa1XR3yJcM9WdLcZwtKd0++u98hxx0B9PUZQvacKE4s8kFXinWuaVRC
S8x434hsW2Ct/aJLCZc0+WAWyDcrwIV9uJlFDncFDNCqGNJHbZCYG0bT8xgj7auWpHq649twya5n
jfNXTcn31SM5fiV+/9kb6s20pN4XvvsU2EV8nxBMBSDoru5Kfc8pmeVL9zD4pPpMiumrpi2DEca9
k3X+mJf4OoZ5qHd1aLp7CVhtG6byE/UVDkI/fC1954K873Oi93PfQB5E2e60u2k0VkGL9TtE28Jy
76QrX7XpGRfX2iMb+o5O/AfcHiJL7aknZ57cs9YvvlPtAiNw6ErZPhWBCIk3MOr8Sl69OC9Df0H7
epelFqIu7t5uyuvbqHi4YaAdk6EZL6YRv4alkSBpmz66tGlOCvkbKSRYasXkgk8lhccxTPMhHvVR
T0uzUvRr01o5HYRX047RqgB9XDkpyhqtnYekAflQQkDnqZXToZfEhKDdhHcGqyhNhb7p6sEYyLNP
zbq/JqW5NRUgaK9Demke41K4x1L9VZGBYzYIv8YmXdKeZoYZ+KwSyzhJc0jupf/LYSaybzOO+NJo
5nPfui+j7VQPQX0pHXsDhYNzeLE3TcYJRZQhaqkYNWEQx+M2KJ7Qh8bPu7swD1m/Xe9Ea7bdOX6P
R8JsvmSvb5FObyAjzt3s/QJ8hDS2/5UZk7tvRj5RSQ0KjRImVvLddIW41nb/Qrkc3mHtHmYGlMiH
VtD+gbpQ0k+4S8EW9RXmVpRjxtzfRBU90joa9yyFAJJJpiwHI9y5s/8cBkQA21U1Xtsx+U6y8tBR
I2G1ZIsfs+p1TGIaXjySUI8+ygy60DIt3CQjCaeJGfxKvOrZwlIGpRuUA/rjVe8QSBOFVBxmJq7z
iB+Kqm5gCIaTKkySt5opwS7Sb9Gc3XcRTdS5lr97y8HKTJIsTAzOdpoo5R58OieI3udsGJUIaJOy
uaZYPKmBCDC14GjYPlbGYcSeQh8zh2C/rn3g13FI7GOWxVtlo8zBgHqeyHR13cjf+kCB1gkJEdtc
hv4G4PGhytxd3TXIcvPxMtozz2Rzce8MXIqrNGyANuCaXdlSnupzxlji1goC0yQtcG+pJuNs2sww
2Mn8kD5kqfZbGPyeMRq2akiJVzLFGY+s2Az+/KdAM5f1fnxwwuoeR/0v7ORkBYb0VyBOVUbmsia2
8UH03qM76orhEtQR20o9BnmWsU4zTuUxzEMkZTNaXTTIGrIKgPCKhFXJzM7qhaZfl13CufhDcRXv
0frD8gs+phoAi11XNq1EIAAR1k2pvvNxIDwkSfCi2AGhAIaQFxdsTOGIE/b0W5ZR4GXa4fFMhwc/
6N8jUrGGFuSYNvy3phg+qniMTxnT7k2QMu20q2zncLWGolHMPYi7MTpzoF9ePWSUzdumDVGFeubG
QTQ0OJ0+QmWuVgNIUD686Vm671k8X5JC5DvGb/2d5WJ/ZCuxs7LZyUCTFmm63iEqGEs7IGTQwBMj
MtflJq+rp95IXut+PARCixWNxXwz1CwCBe2ZtF/69oseEm2P2GUh43pvKrPN74pW9Vs8CL677bcK
ofI26YvoUpj1eN91JKipJa1h9NjpRzIbs+pULNRAnE4txPzG2tjJeEPf6h2zZ9zN8zYFkOGNiKYx
J0y7zozJR7YM+6oRnXo6eMly0R4AbdmbxkRmZehqb9smkxsz+cOxYd50PuFStnSuWRO2GzSNziqx
OIHUIBtXqSxuJFlwuHeBSsBKWEB/SNKRmH9F2N4BpRi3jigGrouMHmWWj0QEWjQbAaarHL278B7m
pLaJBJU3t2A3CJL5IigIWbTJPReS5EFpE7jAQX2aUN6Gth29Zd2D6v+GnM2vs10Gl9YATbso8mdE
DzpDONvbPbfbFbnfkzPAzexC2nJj5LQPvWl9Flrn2yQzHtoedSUn/pNhsT0PeRefmzo7gLTcmGJs
XhVxSVjl7f1YWui5s72y5SkfYtrbwXdGLK6EJGzyNNWicbZRDdC2Eodo4fD21ij22i4J8fMh+vlp
IREnE8gswKZ0VepvhABj4JvWrn9L5/pvqXqOyF2+zpXzO3Cr8svxiju32BIxXZ3TWJL95fR7OVvN
XhksL7UihbGwNiD84t3sSoqikKP3SDDZBGDFZrkoUNCsjdn0NkOFSVMlZNyN460KWX46shAjlyQy
3aKTgFP5KTXkvG6wgC2m8zkzWtrwOsh2iR5OLqy2XQpFqe8zUDcUDow3JkIUIuOY1/1wb2Xzvu9d
cuWnX6ps26PJ2QiKZYKyNjZPWYHbvyjo6wFyJO1W+N09qRsxJSkEI6mNd1rG+JeK+eqNmd4M4/zJ
aYNQOPWR9x6CTNidpGcQqGUm+GPzJV1+Env8G2x+2iquznK+8QghN1uVbOsxlRePdjn2FgpsMige
pnAGrzJ0e+I+7cw7MFv7ky5Mc/S5KY5rg5YY5Ye1kM8D376ToNBhMTBt8NJ2V5f5LWnnR/zgwwN8
UHLiJB9n2syfjCvPyHvT71maR2o8NrNoq6FTbTjgtDet4xMUuE3tuvIzbREB9D4px2YVXVzRs/eB
4aJktLZp5uxMWkVndg2C8ubugQxIPj6LR5ogeJXwmjZrRWv6G5oELpaXngzwmNaJTAxnmzf+Aqas
D0zdGRrbdLVL4C/0eUDfW+XvIC0f3KqAzmvDROzSUz5Z2ZPEGJhM+enni2GkxcmVIZXFYG/imnuh
RcPBIRYpspuhXg7oEECi6e9URTGfFHbC5MiHPEvmg53LYSdr7z0BnoXyeHYeA7Nh1WSuiGqASUTb
mPfd5P6KuvIeYS1U3Dh6KN20eCtyPms4QYxJsfpFnYuOZJl0Wsyr4JfZLxmODP2gGBESs8CBSwfk
ZVc08PnJFcErnrcKkubZ6TUJeHVgbOjUYV65M1qaXr5r7xvXIxNxqDpYvsYa9QkyZplNj5kNsmEi
b9etpgfPz6t9RlzyHDjjtuEYyCHueypn5pb0Mce+H7ZOwPTAg5kMTJhY29oi9DjWHFAUHSJhjffo
UuZ9QO4pINf0Ehn+DZwEXet5MDgmBzTuOkHzC432oZ4GPKHL5LACoVVnyAw9+xi0YXP5+WLKdJsA
NhlcJzmKWmia/rG5ryEzUIkqgS4sVW8xJypPD+XehPaxbvAa9KUfXnqzdYBA9TYRv9gjHFquDuTe
dQldYOXLGc+pE5wc0mXnslSPQJCWw/Jd5XF2mjomIDo6+GVp7yz0BDqa78E3vkaN657sOEHc32J7
QtL+gc0YuEZeg1MhiANQMYYVe0zfKgabOs/MbTPYp2liYarq5mi8pgLtRm0Uw46+83hIyCpAkh/y
kGGn3OfWxOSNyOho4uQdjQMUkGCYb07e+cTPOaeozyQA3PmPvwp6W7zWDsfamkjZssYL7/XFKe18
QOB8Pk4W7BOvKO5I73iMqBGU7TfbwCE8j3gp4+BO9V8nS75kY/q7BszhtpZKbN1ESzoogkdgrur9
zN1U2e5nXgQIbYD2rUrkZ6YhT61CilJG8uhnHoCmhO4S6Xy4D6OnlMFjCtiEYzErY/4CDX28IP6y
oTjZbkS0ikNFV/rEWnMewPe6jGGXTA1SjuqlWUhiOpE+07ot0kNt86G3VAtwWhmoJYpv6SN/Z0/e
rpujx54BGe073Rr7tkEeWGJgYBe7qBF/Rty399Fsg5ZjS+hNTHQqpodSd6jWaXfnWLD3hpY5gKOJ
3xTyrF1o4PDktpUcDwwmuztV3aIknHdBkoiDCc1sY+jyt+c/OxajIXPIThW8lVVY0t2grx7gGHLK
4r3IbaptekBBp2+U/OGxS5nGWAECBxXahHAodZO+Sa3UHum2gHVIR66Z7d6NVUArnnEENTI0hczU
D3OMWTrNr1VbUilN8V2MnG8fCIcO99gOTEEpej30fj7if1IQ1nlq6o2Vd7+9zDcOJgl0YZ8YD40L
Rjd0WXfngraZ6XvbStTx8+ABW/Lr+SqmNiGVOkSFWUE06V3yOos5uC/6JDwsLe+pTnF6dOIr0NT2
eVAehrGy9qVQ+NNzfZeW1mtmpTgjF4dqsHz5+TexmAE7L8buMpsDWCmiaOitt5sfCfLPlx81BtKE
AcC2OTGEjtEYKSct6EKhUrqj4mDgk1QcWGPqKdRhJSFm4Cyg4Sx/9fP3P1/aqYl2neG/8Ksz8v2x
AwfwZolibR9/3LA/fxTRjsa5Nh7SRdWGP/0lXvCgIp8ZUrFmLNDAbsepcztXJB8bcXs3L1/QFCIA
SV2TOozEkR8WzA8a5ufLKxwefecv6rPSSJ+l6mFmDR7M3uWPggDD6//XUv8faamJ6fuXWurzR1J+
/5OQ+h/f8e9Cag94A80DhJ3IUXzHDYAxjN9t9z/+myGtf0PaC9fBAvrgoXH8X1JqIf+N/qq0fUm4
h+/YJqCIf5dSCweExEKXkCa9dvTW8v+KBkFYyT9LqSUOXZMfFPiLltpbWBF/Pm5JGS2xI/+9k6lp
dJMxH3py1FbMcFLQpd3G7Ff2H+tOvffPNEk3GObdI86gf61wtniD/+nFwVnACrKCgHeDNvyfX7wq
oYd6ZoCEd+KcQYR4d095jpjY6/Y0Byf6qt63Nf6/vizq9v/4nnsRuoNKeFn1CxVYXHDg3G+JqCXK
Imzvwc4Tj/2v36n/v3mjy6fwH65yxsAx9DFvHzpwbPOVLOAEGnYIV3zTpa//+rWEdP7Ly/mWRciM
pJiUwqLv8M8v1+YGGShDowg5HUMAXQg2gMuxdzKxLf3mnLT0TZylZvFwWW40BrhzUIyM9SRiZxyP
ZxCllLdGyB6I4mpdangCY0ONPavC3Vg+UblOaxIpJ823UA4WKfOWudOY/9CKfg0oCSY+ePYNWR7K
KANy6xQd6QALPKfhPJeOD6HR2JsiHc/Co9OZzC3kpaktN17jk6I40Lung9dV5lFU9g2Bq1iy4Si+
NPjs2aVL6BUXhGwxpAGio4R6y1CZr4xkenF80KlsuVDM8/DpDNGZkUZNNsQ4o2OXZgTGPaIEaK2D
pz4A2nPnOR+4hMhILfUL5uX1WPYIt3L3jowFuYYmdpYjlbrr3iGyO45294eh78UOkQMFpfNNcX1O
6ubdsYcXwro2bdueDXd80zZbHlyVDJOfxazWIxvRQhI3UmF6LcOL2R22uffZJ2299sCFrOaBhAgk
PC9Tm0LXrNW7SfLjCgkmdYEBY5iirqjgdXqTP22AWjTkJpb2Nz0djEYOn4SdJRvP5kfZEQAz3yfn
upyvlVXt6xFwrOrHcMtlAzGtf5XGnVdlBfjiGSFSvbYKQr/KxFrqyGQrRPUuQcWlCcl9vf7O5ukl
9pyNGzHGVNOLpnHIdLhGPeShKJHzt+MUL1H9VRbtR982+Ub7/sLEbAklIuA+S2lfjfV7OKGSkRji
Sl/sHG94wZ75bY7Vog3KN8vPKZzpxdTug64evSYgTaIVFtKddVK7aBq6itIgvjGEqFc1g3PUivwv
VbUVdkuhRe9dwpTakBqEkZycDVKBiK4vWq6aj8F89ExMx7zHIy0PgmUr8W1IDmmEriFCZU6TGY+Y
Fsi/TZO/bcY7KNqQjoDRnTDe435z6MeCxfgFEHnJiGu/ggoJvRHLCekj48aM/9uYnW8zZ3KQA3EJ
7dlboxdfWVZVrxufX6QR4CfnElCkOUTb1Eztcx7IQ0Pk4Tpu+J1lW14DS93EzG2SW9apSgNmdUaQ
bx0TAwFwzGOXm9vStsRubLh/4DmA4UCiw7AJaRJTyjhryD3TfMNAasHyQQc+i06DgzfwH/lZhHd2
rPEhFwM42742hMmrdxsrHs9RTSNLJv+4fculbxg21R+6lJwE/fxKP5v5RNTOq05QgSmi05DB1JBn
rXpF7xXhl7tAs73suNw3SOiecdNdNIfzNbXGu9V4ERPxAbdy7a6FDNC/BzQ6B9vkBUgVKd3+O4en
jSzKPAx9sePxvcealB7RS40wuFF/ZuoxKSdr3/bt2a878NvKpc3K5fu580z6Wqy7JaKr+t22eQzz
pCn2aRpuExVCClqeuErS0SKcDpJIMJi0xlDIrxthp4eBGNferrdZFOGG6JYD7WIyUIb5XVjdEzXY
hdH9ehY8qdbyxXEd8th71nihCGP1xpdBco1bV+H6LdVGBv1VaTBfoI33fhkh+TKg4g6v4YDepHdH
CWqhqNdRM4k16+fSHYNH3RfH5XbyK0LhNQI96vcEj3LykjuvqrFRR/kMzdzCu7o4o1OPBzKmyawr
/drVFG2hySdPYuNuLlnyf5YjajXd4k8mRuyMuhqZeU7zsgh5U6i9TAZFqzQS313LQkWwFzNUn8V/
GjelHd44w/PXfKhitr9pqLMWB8Fhdrxb7Og9GNaXbuIPAd9eE5Fc1TDue1W+GDYCR4XXkU4CHZLl
ppjRAsrqLbDHl2bQLyogxtcIH6gUIYEmE+TgdHqhR7uLZPLUz+RpunyI5Si+7Yrfsx+XNUYV7ypx
SX7cDhGcVKi+31WqX2yXu5G17GhOznUU+dUyiyuZnH+DWW4GF7y1vTzHzDJX88Tlao1sJwZUcaaP
EcklGRRWo94LoyAioD33JpcCgzKkOQT9MZcVJxQpuEST1dJf4KNxhJA2rampka4k7D8o1aezyg12
zQBdsa3s70QyTUCz9Jx3D4znmrl71dlhGlg/jYC3hrqOsoWEVjA278sl0Q1bjC2Q60Y8TUWWA1Ee
5p83aBk5kwTCpX9ueLfu3ps2BeEr6z2YmJbXXGuLfTSpGB+2HWFFPHqFzcQk5QMPaN1tzba4StGe
2drfYycCT0/rIJHoH+ScnVCGroB+bi2MbvuAEK3NErLbq/xztrx6nS6rmvvjhCNxGQnB3ACookWY
jAlY85GkkjG7+qPSh6pu4ZfUYboeZXtNNRzqKiC42lfe0rY9KcRXa6Kx9Noai6sqeSjsaXwUVXzB
RXxuSuA/S+Z1vux8cZefnbS7CgM8CriCJ/boez5CkB9DdacyxvD++FJPkgxk155XWVrRKp2Cv11U
7gvFDhDT8t9YFOCtz1tA/Fih6qy3xrzMPHlisWDQWvA6/YL6GHhjYm5ZZQ1U2UTlLDEtuHnDHYoC
NT7P8HNMmT10NkaI3GuIa5v8X6qhLdaDelvBaLYbOWwLi0QCqeH0dVFLMpXLj2JT/WrdeVvT7yA4
E/xTN50y/qk6Um902NGZGOw3AGQb3y32+cCxJkz7+zHt+vvUa7hL3d1AXNJpNiAxi546lA4CwwL3
tye5lZtq5KUm+32E2tRWZGnGdUtg89wfB6/BxBwFD7OarvEcG6yx4mMKmYZnOV2SYWzhH+Z43FCD
zhsimLmcOZ6bNMieh7lCEwq0gKT1/NOolqa1hzlKQn5aQohNFu1l6iGQbVXoTcjXE3c04cjfJSct
bUoHoSDhPZG89l74KWhjrZFjvBtQEtloNVdDD4cEOFCEtWUqRh8Ko30zBiJBg86HXY6QpCUVq2Tu
IlMOcLwVQFSK9rzZz/7BEIrElubBGb3yvp2z18hg8Rkm29iiNt0yyZvcwTz4gUVGBWkzdZnAzEVc
wLEMKlYDAmyB49Lw9cc/s0SzkTpq5Q8AtQeEMbobnv2uF8gSjQ27Q8VNZPp06/w77bCnKzEa27n9
YrUb7z10EZEzW9tuwgHjj/1zitESGWf4UTVsQP/4JRbw2KDdg9APtjGfSAF8twoSrRpzjHDhAeW2
UEGAncTS5CQBXAxGfinBtkZEBG7SASp1JvATCDlRttZYExE52Wmn9hVF6CqLxbN2kpsTy2UQP0R3
ChnURnWWRcc1LMGvcfypB0ftmW9cRO5wDnTuFHsvOLfqCL0K56IE/yk/Q1+gM0etgaF0Y83T1yB5
qMLYgomU5vh7MFiACu12fgeMLabfdujs6saEh1NS0/5peTS3Vf1F8BLztiH+I5j6IdeRmvaTic6f
yVjAiZcgry4kYXKTudMXDR3SoMqchOa4Yt1mupssS25jMMLNHX75nzuKhSKRZPgh6APQ5KWbYNqF
QAoAx3AU0ydrrFH+9WUJogU7DlfCWSoJjBhoY9ZpFCanyQgfc/cryvmwW2RLBO+VZxcz7Vb03Gkt
+dBT5SZb7YcNXqHkM+sGwHNFQgWSFsTPeMY2cOcBcBweGeFD3gjLjlgvKJ073Fbs9FYLsc02XxIG
4X1kM6im+sKuRmJ3NrofBUIUDlvH2SewvMBVU9vg4N2I7Em2cODoNF9J+/mLKomD25R9UhUNa8sm
p65uBGfhQu0NMPfUDxE7uoYx66Mu6wARUfq4u9K0X13bZkoFTXGjEIihA7lIZnZrJ7a4VvTSgRqj
iTXJcEiH8Jno7HgfWKgVVc+xxW6bajekrEfEbQdxxqqIQgbqrnMSSfYZl2PJ3nbsJfTHPidvbRLi
giT8q6dgZYqZB3vl2h3Jemz6Qn4Vkf23RNJ5p1yOtnWFrKSx+Vw90Qb7yWuOnos5pTWRq5tZ/5Z7
w03WsiWtmCxQN4yPkY/mOrfD7qpixlvSGreM9C5G1P91kSQCWmkpbHX64pj5YnJDu84Z9eKWtGVz
YhgwUlc7yx6a+5ajRWftDBOczzRBhuFMiZCrbsEGtz3FBgOb2OvBzZBD6eHK2Ucy3DlqGtZ56//q
Mos0aWE8oZ+82fVARpVRtHs8R95qmcWJGI5MhOemUS2HWF1jc0wPwYCe33HDp/Ccl657a7MK52OY
xUyiYCGLtTBhdoXZwPemIG0qROLu3JVH/utTzl28sVDBjQHQ+ihA/BJrMOAT+QriLSDU7GPKgycP
g9uRk1WFlsQLyVONvU2Krxnkk3viIFygjea5DsaALFJGBgktg7gfNfAHQNGoQnwm3PYzCo8Hw58+
hQJCiIyPzze6AF3Hlqo4befeuC/q6dOH486iyHNmtWa1HcOS2h3q5oary+3eMc9BoryRIgqO3Yjq
CNcXvGKP9HTRdqTPL49bqsaD13vwNZlS2ERmL9Umt2dAOtYUKTwNrrEfxuVOyxFvWi62j8be8tq7
MaZiVAhaKIoJm56pMUymeHf9NKBP5awfIz3b8VHFiNfpQBxK33TXnqT30NJvIGPaGCrWmhQ3aGnO
B8Zh99VYY1HKsQF4eo9JgbkgQ5lY4EA24x3iSnPjlc7v0qq3yhqyOzKyP6URv4/pNkv+KOiSglPN
CgLyR4W6n5XEusssATstPPV2sZ39aU/i3uIxLK7m3HxnWh8FWzBJFczEYtrtrP/cv/QLD15b/jbB
AsFHso66qq9VYnzU6CXI/qH4KsyG7QS36WCxp3HMWbUe1tgYGNWDxQiKO1Z9mSPGq7LO6RWUVrmX
CU3ubNG29Uhbq+rWu1SyYVct6qHsM3WYyZmlwOgqcAPyMk+loHOYAfMKw+3g+2Lj9Y51AnF+r7Dg
DO4rud/lfoY6R1e8uNg+LbAEt14MSwbLLZM3owEAmMw7UfffjKVuQxE/yRJ1WxqhV8txxfhxCXQn
Z1GVBs5KhEtFLNQxcau3uiN3Pi8xP4Q4pehHEVWB8DOQ2Vpl/nxfIzHOSVrcc3VPk3KubSLO8F9z
WNwVKTU16oDcIQNY8Nvknn8QrjgFpHweqig94whP0IQwosag8VgbOb9lpA2CL4uV0obYCyqUjcwK
/O/NC1MbgkFi1NBTOu+ydhCbqC4ePTLUaMD03Zb0Y0JehjLY9Bzs0Y2wCIa1sfWa4bFzJmLqmDGu
e9MDdDZCnkIXXKhF84FO6N7xzWPyaJj+cNBxNy3RVn+9GFxVupdlRYOu5nLZbcQZSRL8k89oqCE2
7SmOhrXZWARchuR5oWnMC/RfXlXJNd3nl5pght1S32Vuo7YaFyodjLWH2QcB0s5LU38fYnZdi5h3
gAmrlzyOsc7jE9GDAG6FcVeZ9i0fMe+UnYlWYEY4VOhLJlXAgtKj4wEmrGU27zCXb3rLAjq/JMzo
hCUMtuk6Ywq2ceJs5WXTcJ5wXFO1xdBYaQkedKHHnbaqiZQG0ivBce+qvHbe+lSe+mYcd7OhiIUU
xPBWGQb3dA7IAKmN4+CmNxkZxZHJ4tVpHOe+5BCEgX2dZKYkgL1CUpS2PHPghGJG8oz36Pw6UVSs
GyNyD47J3EjPzmfcquexrR8AXMmNE6pgHWh9n1ujIvEMyk7tBmeEFQr/S34cbPshb/A+TTPCiahB
jlewuxYoqdQQ03Bq7llwKOyXvdrrCcgZKdPSmKopILYOj0PMUTeUOIwkWQPj3LxVc7Evesw3fszK
jtOebY/cyTW+DU5yMnwMnGpTjK0DtJgHqbbzk8rpZE6zfpjG8Y38Cagmtsm8Tsd3jO45LEtHHZvx
Z11MX0AwKJzRdIo9pnytqqL9GA7wy20ge0rQam3ct3CxMtpTuFae+qoL43eOxG3TAkq/mzN2hdwN
AH1xARd2nNVyrLCgWdUB/oNMiw2slGBfylStF2KrFYcuqb4BquXWWLmCa4pjAuggmoNF65xO4i7X
xBu7xTVGM7FtA3bMcao4sWSblE4bV6bcjZ7k8SEaxtIZvAPmgHh0DQ+Jrd5ptCFkSHJ/dTgl9qbw
9coqsIOhXDnlBupM3f7xQkG7zrVfg4j+bV5C2EhikFURpdFvD0TrKdpQcU/7SaljVViw9EG5gQYG
s6vRFJceCvYsTvud6y6kgb7rtq3FPc/NPd3T8f1yewiTfc5vhqjonDsGXDbkotN0KkuLhJ/Jzh5F
bXyiT0sIHd7YZv0RIE1DTaXyA1uRdRe9e8Zfm5zUPRxoUBitJqS0ioO9m4J6cAaGCnJFCQRjES3M
2VLFoWq553grnLL68Yod82QICohgttx1E2Rf5WJd0EGT7gHak2sEYDJcD66JM0Q2KBwmTmxL6O/U
u9PasfC4tBLhShDTnnO5/3xyiVzZOLCkS+N5sbWCXx1dvFsxFG1E8UgWAZIoj05QUC0LUDTSpWX0
vfxkIk6JotJAAdFjZnaG7WTawMkrron+mFviw+iinD0DC2ZsER/DLpoYAUKbEu9TOwPt790ArebS
BMTQuKrG5mEkHpQjMTmfxVi9jJ0w8DgwDggtdgmrX87WxAgry3sYDRrQnYmXCSXvUDwbX24Y3s8z
sb1FPsu1jt1rw0i+qx18ZobYuUO8a+r62IvmAyCkVpiD4oaSvHXDT2ihuzD1LxyudgG+9TlgTE/C
YbCKPP/NmZx7L29XgwRFSjwjsT20sZt2VyD+wmQXEBGuPjK1eG8x4a/ojWIHQukyfEFFhaFl5RcP
5bubRRzc01Zvq9vknRxvoUUj4Nl2bsERUbLndSrc1V57iuqwwqRkPRu1yQrfAmdYiowYCoLpxteo
jI+uqiw6A6imzcx5I21vJZrmw7ehDky9ceWE+rFgr3Wv39LIPzEnuEJ52NkjUJYEYOtsq48p0/V6
rKuDB9OU1ILqg8bgWzI5z7Mhnsm92SUd1ERmjqvMwbEfLZxo7viP1pufhFH+Foo/yAwFGqg3N9oF
3WoE9dYz6luOe2vdsllms4t5YbJAJVq/OiIjVuSqnrCoc5R3qj9IyS3eN+uZcviiQYta77g4uSzC
3jLVpErMSCEnNZEcLzjEDYN8twSQ87PvqIQaOEdSTH1lhoJdpElb6hhcctEUnwfE/hZlLfJaFPw5
PhmXOEVPBE9IIYEAUgQarC5l2JirCTPfXtWcuV3GLF6qiNTr8Cqqo+aRRCEWkv5lKkTAfiHXdZqO
12poDlJO7zbqYQrth5b+0jYVoJtqD9FUkCKfcg9liKc/sb1z1lbzWbfybXaRj0NC3dgFR6c4rsat
KC9xNw7s0cohdonK3Yx6Dp0LjiNjm4nhuiKBY0nIcUxYYuBIZ6a72Eg+VaanS+uy7CcG6uACTip6
mmE9a/hRnZQ1jsrqyRoc/+qSmbfW6IKRkOn6aNt1s/PCLriOyOKL73EIPnEkPBo2jzl61d/TwGrR
Kaod/9lQuHrjFHITJnpGyfA46LMI8LxmvriMuOudVNNTXgrbzjm4IQoOgkkuuYOdQxZXtPV8hCRb
baZ44QJ4VPs9xxJpyefBim6qQfqIwZF0nhoyFn/TNLSI/idh57HcOLp12Xf554iAN4OegCBAL1Ii
RUkThCy893j6Xsjb0XH/rIysQWWo0kgk8dlz9l5bGvp0rwmXJo9rR6iMM3bo4jDQcbjo4rZXxOds
kCK3qUWdTJroHndVsBOktHERQ7tCIYb7gl6dLdb6TasGdZOqZ8oCkVf7ur/POLuotJgwp8ubOkse
e6OvTrrZbYs2rb0Z3ZWnSh4CJOGYFMo1nMYvYnXpDVH033PYq2HjhLhyM8vJkciiA4RhMM7sJk3B
phvwIGR/ocDzmZlGYVEArK+1diPcINgqqhZshHuFSFRqKRXUJoG61K+q5Zz6ay8MBL5BLD+iAGA3
GPVToLFlm11yQnDNw6aoCqXjWBFb7ghajg2oNK6aqqBkHWEjaJblRhjj2KRoI4o8vF8LPYoF8MOD
f2m1kuCRMPr4NXSBlXLFF1NNtJNqOYGGlP0G4QeiAwchdHBiZp5FMmqdLOmx6gRulTUt7UCfAJWy
f1NH4wQJl4LCMs+5r/woNc9djj/qSKKuXJU/XRCuTZ9vazUhitKyUNDChd6v0dCn1tVaXmOxHLeq
ZJFWU7rAhcCJiDpiFRcFyb0FPbGJQih5R3pJuxfhBvrsgm9Zspsh52+cWJndjqzOVSRp8k6OrXdr
oE1KbAUGUxNwS8IJIMbABYcAe0ChEBwMhjXn4fiXTn1SKCzujAJOTYGhm7sstJYOng+xj0ih1tbM
rjw3Ha1v1GMun1CMphiDL0bYnLRJHaTuOlYyfJD4gnWZ+4Y8D8KmBY5lVVyfuHtxchSFtTmKP5FU
SmsrtIxdb+ykVv+am9DaKQRH2KgCFCeElXz69VXXgAlmoEo09MfItXyYvZ2ZFwDuADaIbBFt0A8b
VSFoaOB0TOyumaNCK29amyRbKdkY40UWmLNxm5GwjfMF+etU7CaT1TqQ7sQq7+lXpjupR/2GNYL3
bInSQykqAdyuHtUvDLUwDrj1sD9uamE8a6ZIQrWVYb4U0+9UZZcZ9bqjpGA6ui+nL1WseLVoeUqq
vmKMHi+zNnGVjM4hlRk3mOOvXDRok8omXRtJccgveNN6waDdr5irMnubhgCh+wBiJzaOeejMc2cB
e2jjE5ErBC3MPWF2wHdy6KZrk8uUsBOjhiRLKX7BPh0wJ7t4ryEeX5UBwXQJl1Y27UOhUVmQK6Vd
d1UZeUahf+LKszU5Zc6WiPo1M3DzIU5fjaI6w8NakZn0oJS1yIZHmFmI0WJNGwwWXTT9dC1I8lYJ
GYHDueceAZqmeSXRyqP0/+WX0VFo80VKKFJ6C8mCzODeQdj8lfzu34NWEN4WbbCCfDmer0XVd/Zo
NN8WfXlMbpQ6qfeWLXw2GvSFrcY9B2Raq45K9pbbYsaQF4aeCMSDF8V1H+HogxRhCkZrTY+wb7YI
909ZWcnYsSpE/UmDOJgGluT374C98uuIr5ejZepR17qRHVNsh0hGshxQvlcSAhgt+p+RIu4Qx2OC
LfuTkUzxRlOCyeN0s1TBx/6ABDdcQ9/JS9W/yVzPIIcRTuiHV0mtfdCLAFSsfFK3Pv8VdY6JcNz5
YDmorcVw5/GQThIqojKT3tO2o4IHvsUbGI1OyuDFlYzzHvV07WXCgvzLk4OSTD9g4zqHDL15J1Nb
8tQkf8nR9DqWPFIcosvvhqPb+/qwlytr2wSF7+lay+lIlr0xFhh884yGkZgTOrZYXGKhE1Gb4Lgr
g0U7Ia01fBbcG/PhqRRJ0tRJ+ttysIF2RK8PrXD1aKjrsKt0ryus8yBT6NQRCNJ10Te5oOC1x5iT
qIO0K+fMRK8pr/PZp5jCfQjJsOmSYLmgpySuHRbqwV+/wEVqdoqUh7AD8vn/fymLDDCJYFeR+rCq
u5CLTv/5p/QP+aNff7dq61l5+fUdIvEa+7KdIlbgZkEUR6uS3lrzHKnH823jrI1cJfZvYlCSW5gf
r3lk1g/poKA3zQPF42aTrfxetlCgzNbFYgYApJIQLIeltSFDMxFgTYxx8EC4q/D+qM8F7I7G8k8T
xGo7lz/y1vhOgGAL0pZIxAxuvP9QNsM+Ca35zHuIdvj/GNfa2jAjkq7F3noQZYITLBOvQCATAxvR
PSaOMkEA861prGME9EAfw2wFHKKonyQ29NkUnvwBYk1qHYRB3eZaW7hxWb4mmIWpJAyvMUJzciT7
o6iHvTeYaoY6gHDK1FKOQa227pTyDJVovo1Yd136+vhwuyjZZ9noWdhAnKzMuLxkWn+sijhH0TJu
SpTcG5kjUxbnbmQp+zrysckQWwkkrHaFpLiNMsKM2M/Qv6qcIBWiTZDu3zGtgYIonybsJGvc4Ge9
Tlp70Ac0J029pyaFWWfue8ha0CAFGdRRKCXqVkH3t9LEcblhYcuCa5AYxQ+lRQ7pWnon09QhA8cF
A1LyeIFBdVRKK7uQ4r2YLTNdRZ5nKWP0mCvFqR8Mww6pHBJ82Vg7uvjbSlzcfXLhtjVAqRxzL8Az
Wu4imZv6xC5sIQUbosF0gWY0ACw4QQWwgBRRBts1W/VSRrO8hrYa1Qetu6HSibl4T24YyeWWAmD0
EIrWhpTSlhvprhCm7yk3kzuCCvwz0q4PA+TFS5AJxPh+VeXTuJo0anlYO2DaWMSdJjmDHbWWXaVZ
RexxSOurTIK17utA8QXmf1KWX3OoGG4Zmo9lOVCZKOniVhOt6XiRIfWhFu/xtropbu/dBKcMvMnw
I8cDSCAkxbiaV8Zc/MSK9ozV77MLgTgYkYoJRNvTe3MoDFGMlBbejl/fkeWF66DLrwxi7YTvBmZ7
ndabNpzVJ/2M06m7dBF59nJAwVLE6qWIM5mAhQ/qSALsmGc6DewsI7BclXc1elSmSo/92lIHTzNS
imZcyDd1m5n7mHLRNmwwfPS9b20rLIm7QeNtMPyzbWDpyr4Qi4Y7iCUfyNOevTGRlWPsl6ZLnLF2
Knw67HF4bCrVP6GHkrFixuLZkHzikiol38x0e1C4YDAnqit4lKhDOpqk9Y9UYDtnEDThURlMpxc4
zptBNj61Kq31Wmija6UKKsyqSrx2VgX+RjWyG5Id4j2NggNwqNPkpFG+lXwuVCozbKXnfo2TlYtg
Fif1wrZhhJNA9Rz4nE1HooOe24omUjnq6bNkmrDOBvrCYl3iCRua+LlZvik01fCZWiiiOSkJngGs
wNzmkHoj2i9H8G6ZNxYmCvJNadyQVxUriQDPs5/gJZwKmQo38igT8igKAf43DmcZp2UhrsfopUsx
0ZQDvXXfEmgtVsIZfbdGiAnWBX8h97RthDs1L5VDF9LHXH6/rQYiQS3MHNh/tGMjtfs6NnCA6uZz
m5i3dkAXmWP0HwcQRMnSXhCkBI1+8BrPrbZKw5r2cdAYjj6qEp9SPLrFENXrpoMIZ/Y8CAEGnIPW
7ZN+5eRGda1RpobtURX0RmtRmo4y5xIKIwnJPG32LkzzQRSl4hzrMRnC5WkYlMIDwmGcZ14xoZmH
PIh3+ETTx0xjOaYDjN/Zt1jP+hxdFK/fh1O7TwbZZyOiI6iWKCXUHKoAIsd2VYQ1BXDsGlGoowsw
+qOm9nRPBt/cIdpRHNx8j20Q79u6mL2qGejWaMm5jqJNVw/xblw0X+RqAVLo6SePSnrwC5NY63nn
V4aOtROTG8ADkU2gBYpZzBuabM06m+ov048puIH3WVbtAOOLrWcdafd5xv0IeE/kL/dauiSrATko
izuLSN43h6pma9DDiq6f7mHbFVyEYLjfZaAWZqhAE44S3VaKhgN72ouMKnM+KJquYz5E/wp8yzWV
qdtLKubmnBLwg1HEBzpf+6auiVn2zcItTTgYLAjjhuGn8cIwv48VItbZHYhwO47GtET0NEhBjJlT
WhoSl6Xr3OlHLJcT5xAYidwcYhqLanxrdKk6B9NIggVFMZbt2VMW5CtXITmInmdodwR3lSkhu2hb
cgV+Y4MNeKXUGDAtoMRI4lZ5oYCjD1OWkqCG0VAZzjRSE+BNzts0bOcznkqZSt3RFKXk1JjkogC1
OKRRzznPMMyd2uuR3UXk56Ti5PUB2Aldkx/oCiJUVZS7EJffU1rfQoTMjKzpQS9plo+apByFmRU3
bCB6gUxLN2kAZW4sqNV2dXwgg56iQIzXCELhA0KL0WA5tkR8n+z95ELrIRikqb8XI/2RSbRwn3c4
StVRHfaqz9VDNh5atcPRF9Kw6Uo52wkhjMk+7A54aIqtOQF0i82iOnAyOwWz38NyK7kFkBmjiCGu
+SmSUBvp+3q0xl07qphz6r7xSrVb046FyoYmYqcZACKHCSVeEbwKImZfKEONN3XVeRoztoZaUjfs
oS+yzDUoVMyl+LOpjfpkyQJghiaN3Rz+gOcnCvYrmCVFqwe7zsRCWJX1BY+hseo5EABgAe0g5KHi
zONIL9YXD5xsJgZjfzCM1h3GtN6Pjf7w6+LIJ2nXmS54YTVvjDQLKBegIOg1wJrQCwW9lldVBzai
4/24qWwcNQM5bpr3+joRuUdXoowyXAjIWpVLguG5XgjKlK0zXaWs4xNthgofglGGbryPY9jQfkrk
RY59U9b3lt4eplhrN2ocn7ViokpCiM1KqdRua0QQn7iyptI+KDppT/COsC6Xzf/X7/36pV/+1J8t
ZGlaPVGszhrNyXRD2dR6swk0Q9wjYzOFlV7HrupX2VYZJ3EfLX/w6ys5p82fYxamIk40tXk0a1e9
9K2nyRjzHZQK+i6C2Urz+tK/DMjdr4FTbSNHOucv5lv/aR0k2oXhXQL3Q+F3zbFKfea6oF4gDkjq
eriY09F/B9HRwmaoPAstoQCMlhPGqlHdEBzOa9C7MCs24ib18rX+yW88FE86/xQZPdBSibjsZ/kS
Naf5dfEwk+vCvnfOIchSvr4Zh8idj4LoCpvnGmR4TJHbnh8yQG1XWoTih7Fll1JWylPyoRsuOJuZ
uBdvdKrEyb/KK2Alqzoa5QO2Nv0SPKuE4VUffXlkQQAJrLCP0MoEwNisp9SGlIExPIXncEQZnUG0
yinYOZbpRSU3htSND37qIYWRH6uPQrS7TZYeTQM23CdvHXGeq2BEJVV3TY1p+Kq2CEugl4XvQATG
k4pMq16Vu9IDhJw9cepWcwzBaxG5ImvHBQ9Jt82fgfi8ISWglITtYV14nbZWntWPVN7Log0Zbg6/
26Nys8jfdtINYfaqsQloJtr9vjqgbyNcKX7r37PeVi6hY555c9NK/Ry94V6Ou/4lvHbPkgvaG6nt
EaZiOdvTE7saEiKPG6e0Ri7Sn8BHABFMUWHY+Q2mMWoS4RoLNsztsceI7vjtaX5oBic+WNC5SRPA
kQD/RFuB7MIC9kSKD61xl2aPEK/pbu2NEIiGPe3yQ/YsPWjXfFip+qWTcczZ/lElqNHuISzSh3gS
L8ZVxh/NwBG2IuO6cl66Hd6AmdpwvBIO2d48UjjmInmNt+m4jICAG8e0Ce4LMMzNv+tj9Spcxl2K
Qt/LtgA39zeEk+vwiMO5upNFhqCGavJnw5H3vXao/Z2kr5Fyv605FTaHh5o97g07xJ0FOFO2BczT
yMO1jxKjZVM9WdsQ8TWM4O0E9FzZxjeMih032XFnUGRmqjrdtXLzE/dwtATTShB34XO66KodnggQ
xgDg7kG2413wNN4ELz5pXrQ1bnV+1qItUQV+4Nyli3z2t5xNk8rO721rJ9/1PluxDDYUS6itugEu
X5Sgr41TvNR7nzLgvXNVR3iEDAKXqYXeFoYuapLwNL6nu/ponEvvfQxXzUHxyjWqXODdznhP3jCE
PBkXNC7Fi2oX1KKDtYq/P1iHMF1/4h9yKBBPABlHhHgSlXO7kfYUfYY3ljLlgz7fIqhHAe5R/U6R
5Z1AnYsoNTf5k/WhJavqrbgJK1ompade2705IHfYSB/Nm5isabSSqXCstiJcStS9KxCIL4SuPknh
avjU7cKpve4he1ocPUhxZ1vcJE/psBGu1IrilkdKOUi8qq782bzE7z5tqrXhaZcZ9O4dvob5xD1x
/gEV1qab7CA+KRfrEsZ4qW1/O1NAPvEJcVmPif+2mw+B+AyP40a+pk2k78Jd8aC/DK7xRqrcngCF
TfnTuKG/ij/Ilpw6op/2Bt0TvjmwB1y0to95+83fd8ZjekmpdbkYRdMbdfsXGJHJw5KlxaEJp80m
YwHCPIMa6CcQjyp6XSK96Pp8oeOcJgwwpwFpDXZ1VqArnoWKvYZBIyMHs0uyDXJH4+yZERW45ZO3
y+fwXSArUFw1n9xYx3U7gcK0acbixl43G+kcoj724sTR990hAsz1wmCCxrFsTYv2wTYfygsktQWn
wZYV7YXBM4A+NpDKVvq62fk3yLbqtBLrRwSR43wWnggnnB7jG3pugVKwnWYeID7pOG0w3qkbeqbt
ilX3MziZR9jWvSOu24PwNJ6tw/wg0ETlxHC0INAe/e8BouUBuBEVYDqiV3ZEibPbi3Y1zsZr8MSW
8Eow25dwaDbMv5hLPQUDcGeEC27qZyJTyIRFKboSH6w1ZoZV+Kr/BHtk4gHNV1t+Beag4gNnqNIj
3UgnK7AJNAgca9cE6BRWCIBFxbGstflUE3P6IwZrYRe/iTzSR2krPVTde3zI7j5DmzM4emXosytu
bchk4M0OvJwHUKhoIDYV66E4eOq2qZxgm01u/GO1z7DxTUcb2DLVI5AaGr0kJcA9ZmZBkjOd7jXb
NuWGlhKaCoNxvhWITLZRWU+OgliGBshmvoSY+WU7XwdOC1IZqI5tXJTJlt322TpKEAD2mCA1w668
8aB7FtNEehBeknW74egun6PvgGRfx/wS+63OmnomLw7tQucYmYdOmEOQ+gllaU+PM+MtVre+JWJj
RSrDuEfmS+zyCWDEC2d06VARJWgAyHCEd+r8yHH9L+2UDLZ8ThbG6YyexW4/LBGdHgJjEsRYFhzo
7E9Bf9EJ7N6nTuM1uNpXlVcdwd9+5Hf5Or3gUTc/KP2EO3OfnzJ13byGz+W0bj6ZcuS9tnvlQ3jk
03XBV4YOH5gxEDWNTHUVwaK5JuGGuKZ4sDtpK9NGaylr8pSY07ZyF6Odbq7HLUQSaKgbyZsRaby0
G4KuLPA5YHG+fDjto9OsdHHvi45x7H8gsvnUvmRqQV7+3CAYXPU34XXmkwaoxWXswQSJSL9pnU+P
6T7N9/7G4u5vV4dwo36o1qV7QJhYjNNqcptPf6sIKytyu8dY24CcbG4Qc/EvtsSZ4tniw9tjUJyg
/dF+3gwPWnfQQw83hnwwfgrGdmRrwJWO9OS1S8d2LzxNnDeilfZcXwZk8h85msu1gNPjLLgBkhqU
tQbKZNCKayZm7pWeucnaTT0/MMKac1ZupdwJxRUNK+QP3Z4YARMrEuHQj/x9g7RK3Ab9enoc+72R
uIu2ElwtnkkwU6Gr5C5hMtzZI/3CSSEubrp6JJiyAQMAALyD5GiX3/Vjaz218cbnGPoWk5x3YYFC
/iRHN4qC+WPzED3keCp3IIyCp+6+IAdpvGisURiHHFgKHFzKT9FYhWz6z9rDqOBTAR61RhkAcKkA
HghhHRI08eF2dArezTf5yCKRfseX/s2gdrcB0vFWHKptuOv27av6WAKioCOMpvRJIYcA6hkeqHDe
hJlTritjY721mWeiKMr2hQIu6iE3HCyA4cr0H4L5qfgq38oQ5wb0Rptg40D7DrQ1do/8B29Xpn7j
LZte8C5iw0p1G5UcwsFF8F3arWs8kMAo7iiTXnMv6vbNE91O/y4I9nycf4qD/lS8xIBUN+Y14Pi1
y5/xoK6UFk6inR5LzSl5WFhHdFDK2FFtg8F2AYJdo0BZpTfOcW3+HoR2QWkUxNiqu/M6MYdiHmD7
AvuBKcw2H+m4+eVd6y/COXvCKTOqNsdxutcxUtEPxJ7zNxtbhTFiTz7qwjTdi3d0K0/QkMedoMB2
s/2TuWkQTFNXnFfaRTuio4+fJxfIjPrBwBd2PfGyuxjDD1SMVf4GDa7+7g4N+bVrDCMonycE+c/A
/4Wdv+Hc4mSXZK8QA+EWu9Q1t9HRPJR4wUxOwSvjGD5wcgjemDPpvi92JRYY1WtFu3yCJEBw7eK3
TVCwr2vr6mONYbRpO+1kwD7dU1enTqFufBx8pZswI+BNPNH+Dd4kFqyFmexgLMn3iemlz77kzMXX
q/BWjm9icelTByxauwJv5LucoCIPiQJCao5nY30d1cozH+E1+QHH+jan7bbik7O+eBjsqgnHeC40
W9kWjtl1vIE37d8s2KQ72B1U2b8mzdauGFroTkqqM59rWn5udRc3PEb/0UdSNLDf7UMOfjJUDiJa
NuGNCVqgHHfVXXYJPES2JuvnLt2mh+K9N+1gn16DE/hyIA3VvUOw800h4FH9oD/DRZQDq7nGJmMd
UCwHdoJYfBed80detnQW38SLcqWYwY/FHcUd4RWvT48iGTn7vnB4uMI+faN2x0Uh/W78PQKSpct+
DeCnk8mwQ1HVnsw7ht2P+KfeQNUwt+Va/fQPJmZNnzsfZ2S7OFqPeBmp65WHYZc1K81p1uFXFtPD
4j60aW1UMi8kPa7Zoxgv3QulAvbr7oXSR1uRvLHi0uAED+qj8Jq54qc4uWA7G6bqOWE9RPjJR96+
k7CgftY/7FpD5bTzqmicYQttSFn7n/6+uQf1PkbMu5UPgmPs4I5VIcHndmduRbd6tYjIJUrozof9
g4Re0Gxrhw8Edrzk+KOredalvrQ3xJx3E+II/keEn8xVFKHudAjfOVXHP6x+UurokZN+TBT4Avu7
h+XBrqCu0Wezy7f37hIqh/RLe2F0PkbvvpdtLN8ZI8fak/OCv/CL3sKCDJ+fQwqYa4MYbFbjN+Eg
buC6KWuSWyOH1V/f0zpxwiPDamzW8bbZkR8vnaWnZbFZRGLc4YytdC6XS6xJh8Gjnhecppv08lJJ
tOUdyj40bfGcszFWbyla9tXoqicGDg8pvMj78Bv7q/mYEvz0E1/7TzYB4Uly89f8OmVgVFf6xffG
rfHEGsWkML7ouh2UAyQUjMKk2tpaupqf+Gbjaxs4ELiX/HPihMCibzkR+98ox7muo72Nv0EDZ5yM
VJSTNkA2AC2PrPKBPWK3OMZ4YK7FqXhHjm4dlvqmQNdn7T8GTyHzyfbv6TdjuH/hCD3t0GOKl+iB
5UhmycFyRqLQqrk3d+21ubM8ho/iHiPBuXKHO3dX9ZgfgPbut8kFlNsLkfEuERp1AVR3WSy1V87W
t/5t2NCNuZc3BGqCA2Cm2PUcpd3phQs7IaANiR+OTK6NK9Lyo9n3bO0YTR/1hbRL4GIJorDcGa7m
yzTuLac/+Z/DeIcxJmSeJnqFyt3SRtW/MU4JpX+mDQ4fLnGDjeVbfF0m0Hiqhn35Az1T3syqC5tz
7ODrbwKPv1h42n46lQ+sgmgOrd3EiwVk/6jtRo9PQDwo64aG4A2PcWgn1IPy55HsB+pCbJQ0t07L
8Rkv4UfOsSxcj2vxqzKBYq1ZwO8CC/kiXLBhMx/L9+YFO4XMxVO6CDfSrwMNcDHdfdUzEEEPVurv
BFozu19fJaPe40AtoWnPImnBNVMa8T6GprcgAVBOX3OYKTSAH9/jlV2i46Nfv58gwsqStmKoWMm+
kXpzHdfs43iefAD7GKbI4HgRUuiyRqvxvvVGkHeilvNlYCZAbaidVTHukoizFyplFKJDd07EuPLS
nNcTlj1W54nJMCy/xMhuVh2dDTzes4IMrjmo0shxaSz+3y+jWR87tdS9RA/T3TgA/mpVDpRpTayf
9W19F43VHyyhMzv47wVFWPQJ66wUuKn8+kWfb6khBB7NBYqYCIzLdVtDPktD847Ist6EJQdzdI9Y
ECk8q3hPUXJQop3mL1GLr0JyDqhYDCUUKD+RsD7XYJflLzkRGzuPuczp5sXn/e4iGPNomTqnqLhz
+QL3bwt3dxVM38oSRQkbkSNs0GEee4l1uWGqkHqFgdLuVHmDXjkDjz2zPY4Xo+kSb8ZqQWWGxplf
PqvNfVJRry5fR+ZYoRZpvoQ4vlpp+VSPzWMrzMQ2zSppb+n7oJeUUKf7VAqK16rihsq6K03GOYE0
VgrySeHiafX+Yy6pT4bP5ciQNZvkBW4stbKBTH7xae6sh9Z8LrtZc5MANZA/zreBiBseBweYQvWp
E5VfJthdEp86pxbHT1PWhJ3lhzj6wo2v1IcmH5tth8uKdSZNt7XB0RWA7yCSyFULmE4wY0yeX3Ve
LwbRKlKXLmZjHM3UGvd9ziHT6ikGVhnlIGEm0suSPyeKxmtTNkAjIs5wAsnHP3qfO+1HHRA+Cj6z
LulSV0s5LnRit8PAfoqrkNswrKr/+Ws2p7QkjBbpFBT59uv//I+mmibiJUPTLRV3Jj/0N6CLPqYy
eF2z3gwqfIjCAlPQs1/IfrRtstYmu8Sr1XhXKjKbcT3d/v7j/8l3WX66JSkiCDxdV3/juxijNrYa
0csbMMA/Pkh4sQkoHcRUMYRFoOTXOtUuEa/033+uBHboH29bkhXDguiHSOL3QFKx0ctRHiWgXAGI
yhqnWK17kTGcJx0v/Cyips/qIza8o26h56SdzM22ULZwDXf/8lKW9/j7E5BkQ1ZU1bJ4Rb89ASnR
xAl5aL3xRbAIcSWAhRC+w8JEFfkQPgQl/ckFCMPwHeme9TdtCeu2OAn3wfQvw8H4w2uRJbSoiqlq
svX7a9EiX5KFIqJXXuUYqmI2+AUrkE7le4gXzRdM9V+ehPKnAShj8TCwmIi6qi9D5L+JQnTs5rIk
h0/PKfcZQ3YzFA2dJCetbm4Rb/LxG1L7VpY+wJjca3CiViNHe+QAuEzSnfIfVHUMEpgLTCJz1lc1
/pGfuNhucVzV9bOJBqScUKa2GY+37GiBV5AjuBAhDltHZnv5+0P90zOVFcXAImsu1KvfxvUUgIkT
k6DZmBkboQ4extar4V8mz69B+vvIUWTmjibC3zIM+X9/dCNO56m15HrT19oVNs2lz4z9YFD8bpkx
JSVYY8gvc0lEU2DxxWASo6Qd8X+M2NfTix4yotKmPA8HXzUPPHuvNNVvq12YJeVbWtXHeQKgUeqV
Jzb+WezCH1LIavfvH5b8D3oWa5Ai65osWqZkSepvKciWpo5SICtcByyOpoFRQCsA29/Rapkynulc
R9kmM5TtCO1JXMrKppvXICYXqHGYQBjRx+/Akr/NpL41C3NBCaAVzENw9jOz/pc58se1Q1Fp3LF5
GbL+68//a8QqjaUXRsTLZWStOgmqDYar1bxgp6SsvyW01BdP/9uo7WOF2mWAAI6ajL0Er//ba/nT
7FFYuEUVRT3C0N+GQICwRBLAuG4Sje6JUQGTXWgjU0hNqCLfMdCYT0DSAcfQxhjC7Ovvz+6P05c0
bFkV4bzpDMT/PQYt/Cb/GYMjgiKnlmSKzH2ESHS6kba68Dohxy8zD19WAhBkeTi9/BSb1JUWnMyI
TQ4b+/hNdhJPGrH/qo2l79ZIKLgGxzItYfek3LKtFnv/dO1D/wNOxB4bJQXTuN8tlKV2wVD9/Y39
cWNULFM32I1l1fzHuoQGlQEkkg9a7DXi+WxdwRWIas0lKgbUO1picly3JJKiyC3uf//pf9oXGWEL
8UwEuKf8tieoo692asaeMC2cHoHSxEAWJJM29qTAuMVaToFkaP/lPf9p1VJFiEkqfB9Idr/h5JKx
y/spHerNPPIsEdy86Wbx9vd39m8/47d3FmmtjE+UAYvI7zgTnKWa2b8svn8ck0wGicfHqDT+MSat
GFaL3DIpKslVBloAZHrb1sgAg5d9GX9hgtRorVXdEb/MBVMTzXj0wykJxX61j+r+2Iv4Q02wp8OU
0qUyqBiEU/gWlaAyGxTAvcJIhu9Mei5787QAowLjsYz8jwU4ZvqoNP7+wUnLVP7fq70iipqpmKw9
FpL93/YUVSs7RQAWtAkQp9st27itptlaRgQFdZRpZjTpDXc3LQdwN4FQ0TUpOfqWhG39/aVYf3ol
hmlxWNVkyfh90al0QzSnUqk2Vf4jBDTbQ5n6tUFui6pPl7Fu/b0CsCJU9n//uf88naCaNBHWGTrR
xOavT+i/Fl4rkNq5TogNmOfQMWTmZMOHvSrKHj8ai27t/9t5aBnxv33mvD+yEDDOa4r6++nYaiA0
T5OJO0w14UegzOYo+1LW8fPf39kff44qixIPmNVcXd75f70zIkkxl9VGsTGp3cw+nF1yb6PK/5ez
pvnPY68iGf/1c347bAlKqpPyws8BSdEKFkkBONvWDUlkI7IAqVDpKz6mUbEtmnhk3S5fVXIXqvjK
26fW0He9K1iL5krJ1gp6LAnItBtzErLnMOMV55PJn0E+GFCwVSqAmy6gZkTkNvb7Usw9+KHCetRE
FL3QfTriTAlPDp6CDB+Y7HPNj5WtVjWBO/dukYXZYVDp0Em9UazggiOAL9p1WMyf+MyF7cCFEs/k
gDySXn7ZffZLgoyRhGRGVfjFAIqA3ne4ntJqC8YWvZr5KhkoJcA+lpibhtYhuJqRdsXHuDOD8HXI
dBHhKnQdbVQvQRn+QA03ScGig21oJjXMWTLcWtNeRFeO5zOX5srzqbAWFg3wXsduE5OZaptj+Eys
+zWIHv4+UqQ/bEwcKA2NxUBEGab9flpK01mALN4VJC8DBJDD4alP84syyE9mbX1QjehtcUou2Hnu
VhafGytUgTQNWP0PRaTtplx9wrz+oknVWgrL/0vaeS03rmTp+lUm9j164IE8Md0X9KIkylH2BsEq
SfBIePf05wN3z0wViyGdiBPRXbGrZEAAmSuX+c3jqCRvmm2gGmzUOMhjYjAOAY2dwl6Eqv9UtnbG
y/WaOaTEde+p72UFv9qJ76C1MaUygyfZMjpVEAQ1xA9sAx6sWuzGunnAFmpWtd7KjLAAUVKxK4tg
aUIjrE1+IEpC5NSbRdDB5YzuUt28gktyp9ftA5Q5v3yPhuzCMLT3wddwgHV26MGgS17qhybT1nnP
6DHksXuYN5phiOlxuizKEXAFnIX59Dl1s4sXldM8BLb2fvy51r6qZHUH+nZRtShU6MD56kRse8Pb
WIwFm1I9VFG78Xpimma+GHp2Ac8C1/Hsegz0Wx/PND9GGyIoH5VRXsN2QXMnCB6DLn4tg3y8qrE0
1j0fN4usujYb511YNt18t3yW0BFv41bA3cpuocbJe2pQ1pQH4eqbFXLmoNAFaqk0nyxQmc5JMPFS
VEv1cgAdjQwZPtAoSaNcOrcFfci0tFZhKt5DAOxAMkrgLCqvPa56hqCe0W2++SzTcX4SQA3dMZGb
EGh5iNMShS5L23Z5KjfIgQBP38a4Z05EtXTpgpdrbK3dArxXMWjqDr1T/9Sk+oBYugUh1DWXss2Z
JrqKf9HV/TeHmPZn1WFQoam2rWsuqpinsb30B3wlGhv3USgD9LtyF6gsgxfA5f6l15evXjqiTujo
CRbx6GwFSnfRNKr3zaE2iSOfPiL0bTnPXNfi/6e1Yj3EbucNDfKy7iOKAOka/l+qLI+6IZA6Zn3U
D5dZAjjRkBflpKZRT5xzE9eXMkwiGI32Tyu9TKAT0Jbvb9H7G6+lp0x+ifB8zHiuC5CzXlkvRlu5
NdqEewlrHcU5tLVMOa68xsbljY75Ny//z+LEoD4ykGSw6G3o+kltUMV1nsRwqlBobXa1Lhi9lwc0
qGZtUu7xmNwnzQD0xxgRi5GHry/+ZwZtTqep5iAJ7QjLOskz4zaH3YSyOq5LjJvgK6H6Puzp1q1C
u7jq9PR+VAAPfX3RM2uKrB25a8chMTJU++SO80rKxm+bBJsmIJ9gCTFFPYx2g+hHdGNhUGZkcOT6
Qxo5d6Co37++/DEF/H23marBbeuaqdm2dZqY+WGSZyZWwZvRqk1miy2rw9aB3qlzWqs3UWLftZAD
GG9jC5EpSFt0dCcK7F971X0uG2PfTF92w/hmqODy571Lx0QehuHeaK6R8dtGEoq+U373tv4ME3xw
ig6Sdsvi408h7Zf8p7DoW9tNygeHdB8YsIFH9z2ChI8E5TfVwbmFYdD0s3lMZELWyaUCoMKeW4t4
E8foGjgwPHxnnVrNtQPOG8oYFWUtnr9+MX8mzNweiukGIudTsDlNu8wcYU3FjUEC8etFfsDic48k
w0LNtcfjI4+9dGnqzjfr8c+00lQpyQ11Sta58MkmsCqaGLXnxBulabZD0m5MM74JbfXq69vTzj1T
S6XdZbgoC+qnbVzSrj4M+d0bP7Pu7JYaXrLRaLhxVMrXQjGuYlNfRaq1ctEWMCuibGnAtGoGDPc2
GSJVFjpwo/OseN+trDPpEs9AU8nfXV21qQh/X1q9ovdZFEH7LeEBjWHwYFg9McC7qsP6smlfNQ+z
LjtCI0r7bqlZ00l7uh+n0OdYiIRx0pxcmwOkFqgcxRthIS5hQvSjA4LWgupI4rrEBwxNtxkETeQa
UCLJsMHmDkAVp/5NAAl+1rXeOEd88PooeOtqEAFdNrWhwT3u0xjFGk4CP5yx7WmYaXq5gBkHKCRv
spVXZfeJCYm8nxRkjqJjdW5CoIdNAk8smRht+6OWgVK4S6tDvOj47QjiCbSTEH2CRE6rFTm4rnur
K2tbtkgyjBJboSTwV4FrFHO0j5HkCH/Q1wP5hjfiXJHtBiEuMde14oDA8yqfyoBvFty0Sf94sK6Y
WjOaK8zTBTdGaLgGJoFu6JQ3LwIvh8eSPWzTEjRagSCKZzVbmaFEAmnqHXbO0sir268/xNnNheUA
4wuhO39Uo6lZkDz4MtnA6QRSxW2rsbZ3nfqbou1Mv5EVLGzqXoI6diQnqwi2m5HlRZZsOoOhE9hE
t0GygzhdFS32NdoezQPw4Lyb2rDuAmx8Sq+96rCK/fqGz55uNomlq7s0P3n6v2+lMVKhESPNutEq
dC8a/lj05bryD3E6vOBVzieqkh9lYe0mInzq/vj6+uceOE/B5EA3XVU97cixDew2DohmQ+y9T8+7
BF+Wlt43wVr/s0imCUZkZM5A+14/3bV9FWfaKIkYdsyIQaDzP8PyG3SWcxcPGioPxKzIqDdha4tZ
V7PKESSftWBM9BIV8RjCA5XDZhSkvNP4LjTFc4pmju5hNtADD6w0AE7fh+Fz0QYbCpMKX5xpy7h2
6SLh18YgO5stTsVbJc8PPMp5putXg/pt1D/7nHQDrTtkL9w/JjcJD8mx6X5thv5G0RokkeP80NA2
RRLSBVmThD+a5IeJ8EunIFfVkZHaxTbMAMB8vTCcaQechgNeFENeUzMwJzk553B3QuDJL+INJGNY
Ogj9uwg/oEBZoFoZgv2CJCVrzGzIJkgJ7oRbrVX31XHNfQq2Rn70PtSVMG03FelSxAGJ1DT2SSN/
tEID2d5b15bwroda37s9zYycxaAa+cGs4ydh1A9pLg+iV68wRobxDXLSLF9L11oWvgK6lnyJVjUt
SLEfteLeQK0px4RsptsfoWTYHripsZS6fQXH+L41kIDJnfIyaAzkLdQVE/6F5zgIntrPWUiZy7JX
QZz2+M9Onl0sh1lshWjtvB3/27HT5fEp5wUdlUD+iNTvTlXz7Lt36LAS/+D2nab2pVdNLYWUk60o
txliS27cbjuGnItpQ5RdBz4owMVUa0oKmB82TzoS2h5jykPklz+boLoYVXOvhGSZdUfALsriAS2O
29EsO9JSMY/L4Gf0QxNIjjQBoAR7uIXhtZFokcWTzpST2CCjFfu9ZXG5OdZLrQHucYrFhsOXVBTw
kZfKYeu0MAmkf19XzLMc5Ztj4FyCoakmZSQEbzGVcb9HxcRp+ihEQGSj1NpM67N7v/e2arTU/OJR
lsNBzcHqeMmdkMM3NY5+JiJqBMMpaWZYa5zm+7rGrsYhUW5GT3tHru0Fsf8nHGSXhcgeovyt0YyN
sRk+7IlYZgHcCV5U6VxJzzi4bf2QYbY8GUms83zqVK2rHgCF7mUr+j1QqkT9EJTJxdd79Vx0pael
2eT75GN/lN0taqt96Uu56SIQbU52UTT0d9LuoYyzizGPt2rnrIwAhhYozSHjw4EjmXVq85DUoCOc
AOpMcJM448+oN19SV30f0YKL3EctHQ5xpX5TU519vZrGWJJZDDXd6elrKiIKS7eSG+h0u8LuSkBD
T36dX6pqeOeTbGVJvxwifz241re+QmcSa649dZ51zRLE6t/XFiGvqyuzYG1hnjLXWc1ab16xa9Z4
lFlK9ACzfhuM6nueqO/0qVcotq2zzttZevMANX8W1y4wZsSnDTW7/vpNnksH+HCUMwY5GJXbSdRN
vdJEcJ43OdbyBbmx1TBaL5FFuPQDZ0Z9eqVm9JZ8y9rZvtiavf/0zSc4U1fxZlRhuDYFlnuaBuaO
GdZpRnepGNqH6f10ttj4FSLm9Ysp2gdVjZ9kal/1sbsL4ZOB85CR8RJV43vt+HdKZr5kiOwrJqxZ
R/tmd545jjUDVI0wTM6kP6bzLfqW2UgfGiR0Q10tPyyr2CcVCyj0izu3yb4bBp9bLAY2W7ql6Trl
3sliYWV4Uq/GbEN3YIVT6LxEz2SG8uoit4OHKBj4x/6b7Ty945OTl3m9ahkGE2hTF1OE+qVwz8eu
L1WP5hWM5ecRHGMPN9ypr8Effdf4ds697V+vdbLehBLFkWlOjTKBPlYVehBMNZS6qHC08FD0EgE2
F1ijaawDtdiNuXQg4biX7iDYtPYCyvp+UvRNTWflM88r8wH3WfMZofqUST7uJMgtJeM615oQGR71
olLyPZTYAAl9o6ZZi4rEpXOZN+X+qHwMRDNl/Ig2X/5hZtpmMMgLrRbZlWi8qALtosicJcaAN0P4
7uvOUlQZSDpn68LBpuWi93JTy2GtFuIyL9udSBF9UYZ1OVY7pSv2MQI+jQLVFAJo0l6n7XBhNLDU
iuYziup9W/Ep/WzXZyiYpN74YCVMSnSBpZGEpD0PHSRskn6c5T/ciyCmPJMmLr+pp75gZfMaV/am
RLJMGYxhjpC26BetikmOgSLNqoCPdlS4FNzKygQlCRvP3NpggpzIL1ZpD1JaTQ850Cw6ixU+WPXl
6A8JWqgZ54hd4OQjWYHIC6xNA+dHV/jhlh0ME5RRyzryO4CbdYc2HUJR3RBhENHE901KkmgIE2GQ
RE34FZPqPrBEtBKsXdA7wRplISDjdLBnmDC8eAU460gY6wxbIFfJ75DRg6PDqh/d7A6p84WRk485
an9RZRyFFqpxMXzhFu8gEX8I6EFOWO1dz7203PKjDeWdX2Z3SlWDpfDAPJlQ2uXPytWe9QTeYobH
fNRfoGU4c2zkbhkcPDuII3k5JG9EikWwCSx+V+xdq5haNQgHGIG1qpWLaUn0dnEnBufStQdIpHzI
KQ4gkr4G37o2YnQPveCqC5sX6fj9ImuG9dfh8uz+0RxHIzgYwFamovqXvWoXVVEPNgFJr7xFaROR
g+52yHG8ACVkDvayGcUlt/hNHDyXpND/oHoFTAFW6eSyVjCgoeIPsMgY/2iq2GVxSj8/+yYSnT2O
LDJMJpy0nBG++f32TMBBiNdjsYkZ9abpcDDHaaRNYevSTZHA6RDdDO5EqV+H2OIU2veZwrmIz6Hq
2DxjurCnhaPI0yLNO4uJAhyOpABx2oB/7xT7in/eARSg6HNnnj/eE/yXQQjiFUnEK7VEINml+dhg
yFPXJU7DWGq59qWX6kywLMSSPYxoOpQzZ6mWsQUrb+Mn2bv06/sm8Lfoil+KoUVMAbep1iphKGR0
832MQnwIxGnXLAZp740GGbiYcNkM04wwUeZ6iVppMExMJ3U4GNm4yUYMdwJnrglnlwYqQP53vcJm
emwh4OPrNXOM8L7I70pXgmE3IQ2o9XiY3qZEGQz+Vx8v3Mh+opSKUxvRhgH5rOgO5+xLlHvJRN48
pQO4ME3sAuKGgY7eQvNDGjVtdO2SpOJVgB9qSBeqSp16oUeYvfYlMo4aEsKJF66x/MCFAIB6neQf
EKkQJlXR5u5bZPkBRnS+iaVBbe7zvitWA5h/J6995B0EDG0NHQpmj05rbysVEmVS+rOmh2PbRk9j
nKO+kU4gcTifoccFJlnBr/fgufPSNijRBXg3luq0R3/Zg6FaWWkWtxnqh8yY9MfUTi6HTl3HGnY1
/1+XOi3R2hy9YYnk4yZwUFLM0BfO6LEjkzjvauWb2zqbJdvUVeBSgKNRzv1+X2qh57IwS+4r3lQB
bnp+tgx6uZry9kgbXjUfezGY7MgNf3Ob57IeujS0pEi1qMNOsh67BFaQJYSXnrEvCuhpCuWlrndO
IC61nPfL379+sOevaNHJn4xN/+g2IE4NugUdw00ZlRDAyj2qMgfNG55lUn7UnCGoOi2/vuQxdJzm
WRM+ll4naGXnFPwzVjmq/jgobKI+CeYmJoctGEfIlgKjUbWcjbX9UKHNhBdclzy47r6IUXEsB3KE
sptGfRKOeX2ncFBVkF3hmaY1GenkPz4AbbAUieoEziNOal3GgN5odHmQ4sYLO3fs+ViOa9/L67nj
st86WGl4DdDbvmzR0V2wVy7DEH0phrfVXPMeygRiXI0mXCqMjUz1x14Ut5mSDTOPTiyA5kVQYy8u
cBte6Pgn0JvFZzye2OdFhWgSAEBMwuSc6jObo+P/GrmoTliI4339VM+uWtaswSiI0TQY1N9XbYet
soLyXrrpivwjGZ4EaiOxN14gX7fTzWXdLCL4juN3jcxzCwg9IBqZNHTNPyqDqlWGINftdINC9Uc0
8vrEWB2GpD6kEwajL/M7dH/2X9/sudOfyROId3X645hd/xJ5VFHGAJJRPow5QiRyNXMBTms6+ktp
bSNXu0lksZ/yk6+vey7i/XLd0/o5Gs2klZaaQmzu127CGovcatfp2nMp293X1xIaL+x0m9ACBSRG
WUpUOGmV152LoQemTBsji+77vu0WIbB1n26sXiY1Ni75p4WZG9OncT2oAVx2F80M+oYaL9rzKmdm
VRvDf08k6ke23d9EvnGHVmWfegicGgkgP0V7x4B851UmYnme9RqBkVzqOrC8Htu9Co3BIEI4xxof
6wZJkzF+IDai3Yvy1CrILshpoUXDNqlga+Pc9nwkl9hupGL7BO1O7GIJG6lQqDc05K9nVF40jCW5
vpLtsdmooITQd/a0td9aeNzVFW56GEMCpVpmVvfajmaHCRxlj1Zba+BeO8/2UXLuEL/E04QjuEZj
Ip77OhrCsdHfmUmwnfLmojSeXTLivmJtYKmw9IP+2fRHbLDqfSSbHXYP+dKJlcs+tpYd8rOhEnwq
YzksraDe4jFb76wywC0K8isOvd8cMec2jZgMqBk8sFtPQZ1JklfgLnP66jnVlTSeW+QoatV8tnLr
koHvc41F2TeRXj+3eAWYDNgQDqPi0/VEfenjW0iAsBNnpyN4D+zW0xdaNS9Qwg0ndyhtGsFVodjY
XoSlYert+jCKNn6UPpQNY81cZ+yb4tqhR5+Zl7+At8fcqh0naYn4Ei1e9BIaBNWRzVomLRRgzUIN
4ut9cYYpYMKxAOehE27oVZ7sC18ZEjCVCZpHXroCPwXDXaXj3Zfazky5K/y38lkIqU8Z0F+PlQCz
PSEAZg+SDrkPEVER9bptiMJ19oCrHvgtqE5rXAtg4qLfjqVH8tQaK882EI/PUbysFQwoEnWyhlbx
fQ3bYPP1TR37SyebnWzf0qZkyqX9M62YXyKasAc3rXUj2fR6tCxoqiOl5u5riZVFqfcrTXj5QqZI
h6e6tg/QV6CGz6D3+niD1Fm8DmPKAFQr3cD9Jg6dA2IA2mZ0NGUJzh+NWb+3xtxrCba5G1w1YXJQ
kuIukBCjLRMico3HSYmOd2X1e8Qfb4K+vrYYfc1aj8qzrpynbpUG2Ucd86JQqQfmln4MuBU4Hb+i
ydxLTGtA+5jK5zfPVD0TQcFGABUA4MZg5xSJoUaeb9M2SsFnlxgpxfD9moGw4albnJ/BiPB0+1GG
F12wFR3SAzKKx2uhot3QBe/qUOg3DNCYbicoBhne5M/ZFKDetOHgj2yXIfmBP2S27LL6BnVUdE9w
VhQ5PY7MZrdYYassInRV8e1ksw2ojltueE+wQqAyk84miYWJ225GLeUaW6njkGME9IWnyRe6KcEW
ATVE+hIaFG076Zp6H/AU75+rwgjAGgplqRY5yFPFuHet8DkDhjQzGlObdTm5kqu4V7H46XSEYDtq
3n1LXXgW2UzWbgCyLQr7DcXSD9/zt72P9pMfWQvfkHfTedI6j9hgvk1JYZ0Yz1VZ7rWmedeZ9TE3
f25DXWP6zy821HofkPN3XXsh8poBeXCJan278MPu89pTjZ3gNPDNKF7TLYSSXhZYpgjnDjtkykcU
AQmxLZpfeb0Zk0l3dFDfMjn8/GYtnFsKANIMFdAKRe3pVG1gmJBUtZFu+kgmyEIaM+R971O/6tfU
czyfUNy1poKJ5xS/4NnEqfYNsuRM0gJB0AVnbk0n+mmDF7vrokinBE1IXl+X5E+2g8RwKwqeDXDS
jRiK5QiPdBaitfzdLj4T/WmVMNOhjUuGeNp9z5ixN10aZpu4wUQyz6KNKdEwcxC6XxgF9CoJGenK
tR4s9sAq9QLEQ6uNl0t8n4PaXetZtPOaQr8whskCsBWIEOLLpVoXbdN716hlLjBM2ocuxqHkFmuy
GnLCsvz7FPvPn/3/8T/k7d8hsfrXf/H3nzLHeNUP6pO//msvU/73X9PP/M/3/P4T/7rGuU1W8rP+
8rvWH3J3SD+q02/67Tdz9X9/usWhPvz2l2UGrma4az7K4f6japL6+Cm4j+k7/1+/+B8fx9+yH/KP
f/51eOcVoEYM7fln/de/vzSRW6HdubRo/vPXK/z7y9Mt/POv60M5JIeMidDfv++XH/o4VPU//1Ic
6x+IZ08gUZXOM811lkj38feXxD9I4OHJAFib0B+0vTJZ1sE//zLEP2hDcSxRkho2fDY2ViWb45ec
f5CC06GyoRQ4qqMaf/33p/vtPf7ve/2PrElvZZjV1T//0k4bTmJCQUzcP2YgNBROt0emNlGZBvG4
yccGm/h25HAwK2YZaCwNSgqXmgZSTJY6LwphMTHGGiuJHXfmFugmDfa7AGFvTpaeBmYNvzzKf3/Y
3z7cafjgwzmGg9mgzm3+CQ8AWB1A6kaKT6ma7YQRxuIJ3Qar7m4Yo4MPSMunwaQ/nLZrLXVAG9pG
9V0Cd9p85EO4lHZway1OtD8SuBoIXFtYQb8Z6gLzLCIlPakOikzOQ3E8GvnJLPWNHUTjjx/YK2MN
25IYKc9qzEdM0FCnaf4gHQTDotrE9yJM57mavOH7bip4TYmKz6wE7nfY2SnAndQyU3VI1IHu4+qs
tNN+ZtMMbtgOTo21gIMAW/PcOkm+JFhtEg9vt6jHk9VNw0sniNQFRDVrgfpea4+vocpd1kpyS7LQ
zo/PeoxRe1WjEsQBrrpcD74gtAYDtm2rqfteD8ptKGzsVb1XHpIBt6C+dDIug6f0XS0w1Mhx9pz1
xF1fbZD7aHScrQs33IQ0yWbjRnPKyVW80ZcklgOW7RFZbkJYdPN7HRjX3DM1fPjGSWI36paDgzqy
8JNJ97vAeH7uZvF1j5qzp6YdlBAFQVC8HSpXjxB18jgbrezCbPIH31duld5HrlDyPUlq82YyJCdi
zIydUN/EJTefeK5LBpK/Oejc1L1VLJw2XaMTDm9qtOKFBYvbRsJ8YVjTk5y+u6TesqNbBKrp+41N
iOCkTx2TI5RcmfCKENG+zB1jqSFri1AvmmFG8uJnToimYoGgtmciJqL7n8KX0UWHH9esca0Ac83m
ze/MF+kyBCmmBe5NflgwClTk3ox2LhjTd6Hk2cWXoGl+JqoZL4zIjReD4gtgbTf8ONwz00L7XS86
hNkGErAwm9sGZWUYPZn42C6wY0eSDKkrUxpXTqTHs2rMbwv6Q4jdJag0RfY6ExjFeIJ8q3rTJqdC
98Y0lVlRVMO67nJ0iZDcs3KUEePaT2dVrn/YDiKvtYJgBXw7xBsALx13qdKqn4zjZpXLRdgOvmtN
SucMy5zuubKjNysLdvnkxCPit5LkzigMZ+6lYk8JyggrsOYMb/HnQQ9o8NXNwC+ZDaV/2SH0EE7c
o96Innsrfjt+JdV4TS0mib1lPsBMqUgqkZcaqcereEQSE/WMNmiZNdsKgkBd9WiqKJIOkfmk+PGy
sL0Ed3Fa0mYGGgeLvbrg2Tk527oYg08n969oOj9CA53ZioVOayORxHWx+5JluIpdgSaUTpcYRb9O
YXDoEDxKql/MqIudp7EQs44USMPGsjYZeyWZysQHmbJOaoTl3F0c78AP0R6U2fBgdqAqfcFKjUqE
ptQW8M703sfW/OxsYLpld2VE3b4b02SuaAVNbV6djOnEVVScOWGpVKr4vgPe4/ULWLUo5ne0+T3U
IzMD1UnXyG8rRnhL+lALgYV0G/IbBhenbDMulg22e9hMOT42PgjcOj7mmnEpk4XVja9ROyn8qZPG
X9DejCE6eFXP9/tUAmOBljTuiF7BfEsow007Jk/M/BnRdcYPgN3QjochXvmpfCwRfyJyfKBSkmM5
pKCM2nVP2QBUJ1csDV01hIZVxEkibwJQGqzeUADUB+P0CE+f+jrhB9NswGKnhgFcCV6pWyQ8L56c
VCkXKiYkKxVBlXndySvQfNUsbFlKvGYn8GExTQdNwWwEu3n9xleeQP79bCwmEUBdr8qipceozZ0a
sQ3RPDUakc2N4EId303esD6kSN6GUaVId9dYJKHRPtEsGjYJrigCJ24uENjUdFquXaua+aNMOSLw
WsS9l73TDCj9Rj3bObppAXPMI+TSZ2bM1j6+EShEKrU/ZoO98mH1wX3ZEyMG9Ppck0/dJ1E6DzcA
f2nc+9xdBh440xFh7BN+O7yjdYrmW5DxjiQNBpkflylTJnDfcKIk4oFOuejl40h1Zg4Twzp+04wC
Y9/pQmQp7Oh+azWGjkx+Ga4TNXyq3OLGQNsGATdeO2eDvvQ7/37U8dDKRrZGW2FJJg4RNaAs/Jfj
Ehk7olmi+p+VRIQnCVTgc/7K1VqU6MJ7Ki93hvv8m0hK9AK1+FNXOYDyisOjiaCAazrWKq2W3FgW
Q5cWXbzKRwCpn16gYTPFKxexFDc4R1PmMTpH8H4BT6ZbKOmwqDX9pw9hbga+eyL35beGhzQUXAjJ
PXCfANT5Yt0gjWQ+V8kkBNF7F8eF6Q0c3hi7fGLOoy4UhF4Hg06eHKsfdejRkANUjVDRw3EVGYKw
Qk/sYAToApfu0vE4JVSd11lMC7yChk93Pr0adNzHm2Iyg4Wm6jYjC7ZkbZdYXc4VW77pCZapvR+v
ytZ+nXpDQieopFOIluW4SFPagyqCi1mBEvzxa3mab2O/+JkxzwHwhDg1GjooJhVLNyUUjwz2jlxF
pZ5+UQv9Nwuf7OnKmCqj9BffpEb2lnOs0mbAoB4z9BZBBoQmgRXJ3MBNTxCSYai6BHlePPhVKNHj
OPN9zp2oiBZI2NxoZpbP6XC9M61mEefFY8Wz9VxcbZ0GD5rC4q+17oMya95sfFhKc3JN6it1HqJt
dzyxNbgCi0YEH1FQrZiIdYsEMt/cSg3ky63HlrtftG76dswDFNy24adwTPJOZgiwE++zHQo3zdxz
qH6N/rkuOFSimGnkUMWfcd685qZzm1rK3JLwcDDuZAaFIGgUf2b9nl5CMe8L703pWVyDk0+p81Ur
cezmqOUYtNcpGL5ZkxPI9DG9yBAdC8haFtMzM1T/0IYIx0yph4LnTqEM80ThFBpVEmmgrz8RWQpF
M//3tuCZhtgrOUSbWV7xcP9OQTRsCtsinWTZaRJWLIsaw9ghtwUF5k1u4MykG6sgYJv7XfHQ1uOT
sGlEmzPEjHZGnC1D0HMzE6ro3OkROKMo3ph2sKgq8PY4LTBt9ZQlMynA8PF1aeyGQnmnKKEflrBV
Gq+O14mrX+ammCSc+mc/weAkn8IqZJyK3IenU8r8Dd41QRQ20Vzf2RVgPAOLnOOzqBo1XuQpBqsS
GgWGLd3MT8mvDIuPEPVbIBvtZPbOT3bejGbJZHvLXlZ8fpnpDO++C2TINgmkNIyxVoIihw2O8iFM
ENVx02PJXdDf8KZUd66OPixVDbidbypPsks+HZej1RKsHzzD0ZIVn9QbKysXwaLkCB4y/QUVAOj9
aPSC96oCbFPIlIf1OOXxvYl/aZ3sj4bYBja4HBv+ZiKlVDpRWaEngkQjzj+DucFSgrQoIIC2Q0jz
MwZSYKNsqON7M8uq9GfVNPd6QQ+qoCu8gBd3mUfW8wT+bY0RYuFrNcVbiCiXoYtltdkD72i6JzoL
TMnbTy9h64AWQ4ke/TC2IONxvb6pSfTw9wg+3en6aRsznwJap3bdMrHT26ZM3qIou80VbFNCAILe
BHA7nqPytvYDdeNAWzft+C2ZnOgyyTmklPU2jQIFOSNVX6aNeTlgqqCavbryNdZqZWC2AE32TYvl
23H5iRY1/Qq3conf0Fgc0hEl5N69BlbDMpryOdmnt8c0KNRfkw4Zx2MwjjR3f8xBjkE8qjhctUi9
8ww0NZtYI++JS9ppQLN5lU1TPYoS+4SMsevMyNx9noa3fVa9RTlVjU57rd/1waORawt/JM0QPqdz
qk4iUVX885j7OjasRk/hDDeUy7QlB88n7CTxADnDMPkEicvuJuFOqvhVUN7MtJYU0la9bdiEeBDG
b4FXEi/tFFMCEwF7tCLNrTaUt+7orWQzcP65VNpRVNHhjOHYTSnqOIX/MYb9VNgZ2qJTtuEyxnO0
V68lwJZluwkq6y1OOUjB2TwkIr7LsGkhBUjenMpEmbGcw6Gndtfmaufum1Ds+8wgRtb2ZT1Yb8fT
cVQoXHW72aVduC1IwSkownoRWbfYvr+FFVmNdMZ3EpSFM2XxSert6X2SDHLvfRdcCb+9bae8QaSI
VPsoKbky+vwb6MW5Z5lxMBu4IahUfE8sr+h8kAQUV2Vlww4m+fdD66BnH01IkBilDS0Vced1rsQf
x7Xv2F24Dr1Q4ILCdyQhgpEOhswNWUzWVA8pikJONp0v+FoGWfgy5QtQh/eJS9HdhuTDhh0jXsuz
cbvxOoS8NbP69oes3+KCA/P4msfgLm5oEYvIH6HiB7e+5m5Al1x1AbGnaLI3veKz4uG0DsHbrRnO
wEKqfjKLmGxMCNbR51QiMYCZAtpDNxLtjut4OocL09yoAx8rbUjb4/S27dyrTrsb4LiRHJIiDXrz
Qar5xpylWVUMPVIr+awNQGVtOyyHcqpzu4AGtY+yHCXfNlT6+w6dIlBPV7mahtd5Hl8qOS/CxFq8
sEdloyjFqxFaj7XqHgIhdk4ibxOb/SU1ZuOJnbxnltOuacjGq5tYJcQU7T4c7Zyg1LVIiytT8Qc2
lMNGYrHmdfOxW+gW3tQjvUfdwcxWeLDLRLw4JpVTD0CrKNelBXDCRFr9WHRKf2XTcCXNIyHU8hAL
Ke/FkcNVY+T4QSmkFoCTHm0OyJlwlJ76i0NyZDoqU4l8umnMZaEP6zzUrppcoMTvQfYrNEVsAt+4
yRLx2XoOGkFdsohiK16JH7os6rXXsmsa31v1rQqes8muOKyvfJdMrBqTC33CC4pyZLNbNtqiGHby
ZMDWl7ykaZ07TntRtBGqlTZS+MyFHtiMcmuJMN/WTo6NfJ9IbyHp387ULEUzth8duYhcRFYFzE/k
j6Ny291mSSDVZZu62krAyLPDXG7/94+cxHOrZpDPZp2Of3fuy3BBaOAfMeQxU8fa0MrDY6FoH43p
0scP4ekkKxtGUnJ7/MfGg74gHS1c6oz6t0kb3tBMtlfq0LTblkRs61i4NfiG0yzicUBavlGKbPt/
CTuv5biRLA0/ESLgzW15SxbJIiXyBiFKIrxJuATw9Psl1BM9Ox07e9FqmiIKVQVknvOf3yz/6IZJ
DKsfH/7+0Z+HwL8OMuir/l8P1NqYP9TNhA44xHFWjP9+mOWv/37w3wcjOrIkeoN/lp8t3y5f/f2z
YDny3z/8+zH/58/+46hJgWHsAFLz18srlhc5OCkGcH8/z3J6rYfld9cR7b38YvmHrOVTnE4VqKHW
tHBQOFsGznbx729K8KsKkvG4xEAZOrwgiywsLGILG2VGA9Vt3QwRH8ggwxZnZ6tE3cj3kec+9bUv
dqFRlDhBtuZe5uNedGV/0uOPviNbiPdSnsIen/qxDUeCyXL31GPPyRDe79wT5+2clh8u/5DVHW+s
CB90J7IwQAZIoovLoNm1o3eK8tQ/LV+xnHqnRGWdj52BcKa9dXVo7ypCH09aU5sngmrNUzgNT+Sb
Y8Pi0mEyAvmZsf/WIQ3HMVLx9mNP9+UVW9co8PfICUmVerrnvuUF6rQihSZJiMD1oAowuoiZW7ll
lmFcWUMsDOzXXHODX/20TSfrhH8EgQXQNdYR/sqGicWG4xbulrDV61DRyh8Dh3gJXw+zvTBhBoXo
jUycFHYqBK2LH5wWz76Y2E/2aFL8et/ipk8oIFq6zgHPumx4qgdo2kZbPmh+3q7LJngIdTyMk9dI
j04yh6rGFBGKrfSLTWvM4QE/iB35SNfMlZekTeBQeu7PNsxutWW7K8M3eqzpZ1qaHLiTRNZ178z+
ag6jxxHFhtVHt1mDiqlVxCf05kvvZ9lZ5knERueXO5wRf5uT/dMvSXPTBAEagyx+ke0ON1B0PwWU
0nEYt6PIib926n2VdDcn7R/a2qAKLsYLzHLaFZeFVzgSUxrbPzImuJad3AwtFq6lJceN7H/lxjQ8
t21rbS0bs4a68LZwCiCqc0H4uXeoQiM/jo6ERE16S5Nb1eNYENbGBeSBmXmHgjzpVVejUyzUuN3F
3ZoZWga2g2u02cTPY+G6FC2ZfdadxsejCh57ZPfE2LVws6T/4qj5coB204wZnpfop5gTkIKBed16
hvq9hksJ5ltMD0OhGQcvnRhGYqklMHZb2x1kGcL5hMCIwm6HcxB01ZqkvekIJ27T1lBDQW9JIxk+
DDJvQWCGjQxezAQYGqXY2ZSDAW4rL3Vn+XAGfBzGS3GoLTj8hUuTWYfdL86AfsUIg31m1RCrSQAZ
UL6KhDgJIA0f/vre1mNE9aiSI9L2OI10WySYs0UJtJXArB6y2buQUwT5ggofejN4nL5OMYMf9M45
BuS8WQN2v31b/6Q1PES1+WGzNe4zKjHmw/q2D7OaNgYMMW14KuJigVPjHbyIc6z7/sMAds0FBEW1
0ZFEi2RnYlLuuPPGk5W9c9oOIahjfPhOHpFfbz/qMtyVrYZ/emsQ82DJN7eLb8AIr27o73uLxYIA
vlvlBtfC8O5hCCTS+GiyjOSx1eR011r9k8YVSMVNz71WfTPiHkKd19/qFudxvPbWuV0TRJIM/rEM
BL486QFVHclLEyJUINQHryNpJ5No47pGMsUej3Qqn0BDn/GcXgfDOms54u6kfHAf7DjtEY8wJzFk
wmbMqLINL1qOjYuLvLIcSaYvsh9Gjz69bSMu2xDQxngoR/i5nQtcFbkSP3Edmh91+aER3rdp9PJH
k8Bfhc6V7kwycyV+F0GBoTOV0WxOl6wERShI0QiVWDKdx2Yzh+6tsermIBBHTmZ87+riGqSEUU29
wh4D41EOw3VKZX9C/UCAbdasAb65UfNw5aT+0W+j7RzWBKPKOdn2NfFHA8mTYAvH2GlJnkMoW+ak
gZpyOqajlhy7IrvJLqtZO41+W+H+c36yBtt50RK6s9QddmGMOSZ5pFQw+LR0k/vm2A5Jm8RC0L1U
7bDVenwNTfk2TcGNSm4TDERowk2bVqW/n5P2RzhfnSK9Y5izZ6m7J1Ku4Y+skwqFAcO9NYYj37oB
vFc4h861TgExB4U5YqaoBSuHgiSrIjT7lnipcfmuGQWF0wEy6o7hKRMOekTlphWrKOt6wM7L3cym
d9NDWpyMTcx3xqe8jX9a5KIkYfUwwZr1+2mlU8WLsYAun28yg0B6wvkkVnm63f9M4xFsQlTmuisC
csecT1thGRoII9A6kxJt05FnWYcPc2te66q+d67xgXnjI7Mtl9iqYzgUn9B4DiTK3jUjSneXwdfi
S1dZWw2NgowwVR+KS1dX7JY4NeTbEf1mUjePWBheY5HdJ41lI6iqazps7MH8jE3KYFM0h1I33mRk
Pnmu2EUdHz0SBGAtR6xsg7IcjvLD2IpzlkbMAXoMpjHA5j0vGoR+s/ndGOubkUcXM5GPpgt+4HgA
7XNlniq72yQ5MUJ6fmkiajXSc0k6i1Jk4rNRkuUUA1PZ6bxpc+/ZoudaDdyX+UwcUTziR968abp1
LsAjStt+Ux+NOhTewwehvFdAxszmmvrfbQxq6djhZTXDe+i7P0fh3XFkCOCpjKP3mvNx9GP9PnEP
SWj7voEzcPzpIOwhLHoT5g4Trxg+We4do9k91VpxCox+Y2S5CeYir2DwKxupmA8E3o/dURs/xgmH
egvoNPfFFh+1DaK9H+Apz9PzFJEIH+nkVYF42iHm+zlE/HgOnrWCCQXLUrfPc0Grep61ct5I3njM
JN/cxHtq/eJHOUenrrr5gDp520BBFh9airjXirUfLStZl4IsYQZJzoUBu4TJ/dXS0MZcu9G8SI3k
qiaFlGmI7Hl0pt9gYt8oVTairn82ydlPuQxLtqs1+MER1j/W48V5LCCvQHjXg/Y8zyLcuUY20Nn6
TxMAhyedmA5bErWKIXeZpWKdG97Nnkri22glAUWLS4j7HeiIc3aB14ygOWnczNI+d6mPuCt/oK6O
NpPbzhvMkz9wg/tdj3iqdy2J6EbkbnRjKwrNORPIeEjrktWg7NSUqd50/vjZZuLTbdn1S5uLUM8Y
sTqAyvUFi96tAcrtwx6KkeyOhDHHAwQ9uHvr1iFuNixr2ignepca15oyXg9jygMSQrdSQzNR+M68
0fsOi1ovbonSFkfNS1+tif5IFOa+GG3ai7isic2lpSrw07Wl5Z2JUq0JSHoG4X5yNctapzkbvUuI
dG4SyW1P8mSkxvNEkaSQl2wD/wFAmXYQ2Ug19fKQaoQljJm9Z/X7aRjhmxNpyb6rh/ceh5Md+NK4
asb+o2KAGsMgM5JbVc3v+ljCfSvZ07F2JoeUkAONHdu2STqqvg0m14hMi299AHCaQRTdlYmEVQPc
xuZ6NSciyUPZv09k3PU64V9eJeL1DPFBRfG+RrnNe5KLV22Yrm4SvxZ6h4ekR7TaDOOmk/05NZ29
dE3SN8zHLAQ38ciBZ4SXbBmDJCsIZl+47OSrjcOsa1X58V04wU0WvsrWca3s056pr6n1XA9Uairo
hbMieUpxCJShfbDN+n3oH41u7fjGp5iZvPLfBC+Cen3dS5MJnNy5DrJVpu/osuUOBu+KGS+oGNH2
K7hDwLD2SiclWP2Zz95t/vW7ZDTXNuV9gyEYuxzDZ2KhuEB0nsLl8OpoCTofURv7If7RwLL715+a
cc1qBFlEPSRgdjVCP+bpKic4qEP0JXPOMFxPXr+dOByVvPrWtMqNlbzOeCBy3EjgGa90RDw45Dn6
GOP/0MhYCTmr0SqR1/TrJLsTe9NUAHNgZ0GZ7Qw2pDp2NzVfW3Crlq/V7/ivRrYZcOXgZoOxGY+h
SDVEv21ULp7+KQ9Npa0si7Q3/l8z3qWrgI6zbzQuRhK0Av5++RWOjeprdTsGHCctgyvZtQergq+N
Qdoj69DaALEbOv1LnViJJxsjSmDeRD7VqQk2N+w6/gIVU8C3QxEA4ZTcOPvadlChmnC3VSZKfYqr
cqPO1WlFTqJi+GHBDFZPXjf9dnkBDK6tjASU7nEU5UYdTp2XelpNvRwklstr5xjC2Ud0W+qvY19/
bJhkGwWICQ9tZLhWb496eeot/NdLDTgrc6SaAzcTM80Eiq+EwVo12lvW751Iudr4WcsEjETwjfpa
PaZi3q+7nzpti12BZvDQNvvzcJwC93pCMg+Hy4KQHOhubYBjgVCI2NupH0X8umr9g3oIusbN3NOh
oGqwjfynOpROGhZmxtyrxXpqmk9ZlTd1SPWYoHrI50f1CHVOZfU7fvjXSan8ZHXCUeUc1VPxFFc5
kCFK85y2xvJ06nCu7OEHPljEWdGiPAfzAZ9rqpd065bVpWjwPGCI5SvfRRNgscHRsbOY6mELtSr7
RmwGk0lHZCVf0ODvFndVKkm5nTW33seRrrHdT7dlgF936Rfb7V0buVwLR2CUUNyjFGc7vdAPPRNz
U5qMg1MSlTqwaL3kUoQaTdZ8OO6hI3zVQXsYR6bZ2CgluzILV650xMFpoGSL9CKiH0RaSzYb84lu
4bMYxoKBu/e40CBswYU6FA9skoBlaihii7tdEQ6N8q9FUjBVNPJteUTIF5tFfLSi8qUakA3MPmwd
7CkENQ5wQ35qq+FJ/VcEwtzWiiamqGAtpCETdfxu2BleywSLTQTTcExQw6HaJd5PWOCkKznTty5s
yHJ0gKj1BOR7pmJDE2RurcZ7teb03So9f+2KBu8oRRVmh6g/Jqd7ySLqodkBZHdNpk3WxJ5hD7Rx
+tEbS+c4qQ2rSZWHgAA0JqWBtSvS7wvcjaKGR1aJt9E2TVFcMLBlVqUmMAB2+bqxmcck+F1odnII
mipeg7FyeQMKT8V063qskdO8ukbYDq5cNTLTOxgUbZn9tJuEUOOI7tGUnH/5u/IrhrVW/g5/Yqtr
HRUTw/2jbIyDXjBAMhM9W+vhVnT1t7I2Snxqs3QTqnBgy97NBoOWzu+rtd3rL0i3mJKZ+UdY9SqV
sITEy5CiikI8ci16nWU4Se18KD2wgzIG6Dbh9a260NrPYcckNmcbxmgA7dW0t9yq3JkE7+l1bh/r
Rj83AWDEJEkclGqY6ZjVZYHw82NRcZoL86qCKrbSawn/b9glI0oXPQTLNtQYWhrw3vLqJQopUpcL
3fcIJulLd9sYgbPFjrzfFXQykzck+7Jl6FcWdUuFxdy5V5d8rZF0Mksn3Tni4k6OdZw0PtV+8DEF
om7UfP9QOpO8QijfMFZxHnXvFFTa2xyOPxN/NrZJkO6WpxaE3K/cTEu2o1kSMWlH5ZF4MfhfSjtu
QyIZrerhF62g6is9eIzcrNDcFB2sLK/pnMhNG6HyT7gupO6+5chC17UEOO1zZzcE1C1z8hhWSO+T
ib/0UmeNJyF3Yh/fLcXMkKzRKXKBUUMvD5NhX+LcUJRAzbH0NEQR4cmyzXwDfzvv+WyTb05Y+QQv
BS8uSopdaZDKKcefVJwV1iATbh1lde7whkLy+V03GE7EMr/QBzrraZyJ25TlzYqrn8y74xXMm2Ab
2/WpD8Wtb+OL4aZffn4NAkojkTc2ggtQZ3UvhD3XtlaMr3Bd+nXtsgYY+C+YA02EoXeXgJzSCJxw
jGFvFTg4Y1gGy2IZp6qB4sKSKirOhyIPz/7kw5XW1aDe93IoIp2kPOpSqsGWSwnYJg5iHQUxpZHt
SkZdA4Venpx6Hwo/46JlaNDkzOUoPz4yxchH8McEie90u7o5s/NcwCBk2MPghhuYJPqHrrfenJQG
rtT2OiPHbKgugyu2bAc7PXWZ+cg+24UeE4GqJ8a42mXhbdR7AFwo8/MML660qMrUk0gm0WVofMvr
6qPNnZcshgekWF5sHVSPDMvmrgQd4gYulOVx7udkEuq/1fxsIebMA+swT3p2LHgTYMXXaAqZ09Kj
2THKZiKoHBrMZWY/RuBv1uCfRZp9mEZxs2quhTKI3zVJtGjLUNvsU2+XS4/7ecQiodc3TsiG380B
WYcdHag+fosj4kwVDOQMMHmS2GlWqOSohsbsbsxgRCWvsBnrkZ7EytZpTMKZG0GsxFHhFwQxi6Eq
ir4IiEyLEGdQgfsbt5EH2efkQYk8uBSav6sd82JnwzNqxgTokAvEHWjWCSxSvgMlZUTRbCtRtVu/
sl7qNhAnhmybpMKMyjVgelSpkx/xhHu0KuI6XfNn3befOpZwW2umBijJtkgGPoLApr+I1vgQ/Bkz
wt8/xaHZQKqDNg+nh7DEDFkuppG8kWrM1Dd0DzaB2cheDwXDuSZq3zDR3qdY360bj5m2130RRnP/
Q56S7Y+y/tLkEz7lpd2fM7Rh22XklyfudTYNEr24zFvF9MQvjiBUA9ykHiDUtA2kkaj8UBM7kltg
4DC82U5T8qWGgq5fv7WmfMmMALCGfmOYuHoBgpHs1e4T181z2WgrXUPasszOYPGv6ir43sj5uxxZ
gKqU2acIYhZho47QfaT/j4fDIrr4d9GTYgUbOJ1BrcZ4B975/xY9NSY3GhzYDpkBHIqpX4aiTH59
PyWivnReZsihh6IFRrS1ENAsWC/chbTnTSo1pu6KHqV3LHwjG7viKomEq6FqqpummIxeRFkUBt5x
+c4JR3W55x+8J+IURy6G4517nSw6HL0+pXlP/zYwjgzUAE/04kQD+jxHvG//nU7u/JNO/udlWx6u
594/YpKgcVVFnYruQJt2yFk4xtm4Bh7kUY2tmYyYa1Z/VdPob7BSclbCN4giNRTnokq5IejkYAVQ
rlTw7yZF84lhAmyZLH1RhPwQrSrA5uDTFwOEE3/XO7x7yy4KwLbOIBQMOduaGRcvQxNyI0BBDrXk
S5VNsbpOsTsA97f4PP5w7RXBoSyBgkIx3aiy3mXDiq1WuMIlJAVq5dHXRXLI4nP9WyTzY6NhzPzf
3zTrP/Uz6mrhhZqW6+Nl+I88JyQ1mTdoVnvQEgsCXB3eZ2aUOLqxlqlZ7ti8dKZKxFSsn4UewdTl
WNnAcWproWG5eFVAzqWjvQ6l9hAJc7eQY2bsQlfzzOLhuVNFG5efs67lnXO5hGI9fgImff/DZrOt
18FkjjvTIilyQySTw5w1T0iY2FTjo4pNjAGl1R3431++989rxsIRxEaF4cNk/Ic3QNSLzAwSYph0
vTV3Sb7RQj9aezHbRKFFzLdIqlnI9LqJCWzrJ+eFpKdZfJRJoUjgik0eTuGjg7m7Jbwti99hdlnq
iuHY1lAsl4JhFMRewDSo1KYS2cXH5PPOlNj9lXnBExKsVMCBYP3RMPWQzIiC+Q91yEljKHO0FXmt
Y1Ug2630KrRlPkyqdIThkY8HT0f2P08LDymVtjg5bX10fQwdEOfTYMe4wTqJfawUEcuPyA81csZA
FvAReV7ZPmhgf2Yfegj3KJpeM6gJs9di/652V8ZVNQU5wetLoWymwQYeNwCYfRQwsTb//RMhqOA/
RVW4d1omohViq5DzYgjzvxcwB+VdnU+EzKQVzpADxeq+8wnENFGSFaV8cGcXI1Pyfzal6E+uK8xN
M8Rf7Mk17usrs4teJ3Xx1YpnRUzZGXnYFes1F48//khLym8NIZ5Byfzqz6LUGkcbQ8B2EOlWM8wf
upx/eUn0AfdsJ9vkbgb5l5+xcBTaC8AHG2pjMkOBVZY1rr5uK++a2v3HXBArPImQz8N9F4rHid9W
siU+MNnGU74tPO017GI8WupePgbeuO3m7qyJTt9lg4kJZOmcS0M6Zwe6a5ahq2sYk8Qc+jIU4ykM
hoaflMYxlOYmKcRjC1Z3wFU1o/BqsWOoWh02OdzZTS2BG3O92LK0Id6oPhQH3xMuYCcLnmKGLXQ2
q4OB7li/1Irf5NRIqkhzm/wrD0ix8VmbHJsqcGFSLb83KeSsRnvSh+irLHLyldC9me2vpaCMivrm
akwwm7LHR0bdGYq41XjOfQ6bi+qLozr57qXNMajCV1bKD9Wa0kWTlK2woTjvvsvA+R7q9SZzSEVu
hhDpSNDsgSEvYqbiCjRqhLkalP3DuyIGUfGvbeTIOziMX/YwPomiOJt67NIkwqFPLKrwmaDkMnqL
mvywMFW7+EcV9Z+aqY4V00OgGPVKJBFOUWCOZWvbIeNKmWMmdnpfbbWMTjQR5aVxvXumweBVrC5V
cbZ5ayoySL6GVH7x8/joRw5S2D/8tl71HeXATacXPX1kIw4JHFIfEMGLgToUgc6OGTtlOHTZJadr
tgVu+7UJ996u770Bn1+0w9pXrTCV7LaFGLlre+sJ+9LvoVqFvJkn1zvxlgjz+3KDx00db5ySROp0
gAFQRwhghHmrU1wn0acZzFUUXdtBH9t88yN5cyyNxYa+Z+UQH+XQk/sato7YjdE8B7RFeOg/j6J6
rpPqNindBAFHq472OGjZ/PUwx0XBDu8a4PkmNAgUt8gXWtruTgM4GQyggJny3lD0x0rjD/HIihN5
6aMfIP2atly2cXw2jIbdg5lRbvnn2oXhn3ZWcm54k+25hiRRlt9lMW+Fj5AtkwyumYy/9lllnHvo
aZiUrKXMkltqyiOpPPJQmQFAj4fRkJwJGkGQBmSBj1hVDuwneuDs7Tm+OfSWRy1z800d6gwAfXmR
0/zpZJP5kuHXi/XWBdfsez0jYum8Vx/LMWYwhY4wAMQpge+pEwDf4CMEvFUCyHaJvSvj1lxL0xq2
dOgkxCCs6Pt873bkQI942W+qYFQoaUenajO462qIPZA0y4PXOtuFGNQh65nww+CTIBMnDk+wyk5W
VotdppWneU7cTTPqFqrh+WqCmu/jQYPIUpbHopvM0xzM17i0sy0SmJvWGzWHq2cSashetWcdQtf3
ehLkZzoi2kmn/RpNfupoYAwVTpcnKGnWyfPav75ibGhgQ3/STP1pNvDBhb52qHXL3MSudXeDaj4F
3ZvEfRZ8CSoKCbgOGZHqy45hUN8l+yrORviKQjub+NdCeRgPIpy1c+Kl3qmZv5ZvWvWT5SsUdQxB
GxuabTnhC+9bDgRA/zpDXj/Ythecw35O935pfUtEkF3GaMTbZy42gVE4jKYm/YzZ47Wn/zlUcn6I
PC895GluoBzpoZvnglgMjcCMakhw7qgc5xwP5g0SnbNfznI5C8vDQaO02q8qhMMSVmUD+SFhpOJP
xjqkDV1X0nJw3R72ZjTFRzfPme+IjKiwNFg7CU+nVwQR6zomdjnAucHwcGupHOAWhuDZL95ED73O
dKJj5jXuuVZFSGigEvZHtNSIzZ7sqOsO0vH3ngGkklF3MmgZ39CB7+Zk2oym+cuSabZNe7M526Jr
zmNs/BSQ03eFyhqO65H8YL+IdvjkbrNxMI6eXTLMASU8S9MmvDRibMha/BJG/luWDKSHhzp0lhDR
UeGu8YRAB2+lZzk9Od30ULbcLnFg3EzivEmvnOEPam16GF+icjZOfnKaOYF+jkqAIbxIIDkN+9bI
T1E/dXu9cOmShZjbk6N5LUiGtRpmhijrdDJuJQynEwT79JhWIdxjlAtghEbWnWgLM0QmJ5+Vmo0n
9TbLMSKovLi6WePa9LDNy5P4IYEhjjcYECjNWIJvEMO41jgtDOCsRYlSVR3MLK1cNy1CfcuLD4uE
q+o6EOBs+IowWle8usuyapVKmwG9+lceu692Mb8u1QWWi9WGOdlemozzoq79TuJqtvMZ98Hkzj98
DEeyeew2utIzOLiAQyvB/jrcLtTofByTfYyganIwwmqyzymKzgs9uzRzd+1RSDOuI3PJRLQmXe0B
ftRuOcuFMK0gojksbmO8gdR4MmLjwbDJc2eosp77gPFXe1/qpGZi+5BRsY9T6FZ5GDRrDf9jRXbG
07ZdO+X8pLbPhUOO+AVWf8Paz6vARTN9Jm4Mym2bfUhFDdahnVOmN/dZFB+KD6vY564FAx1hE6PE
cdMiCUgQQYYV0c8KNZfRtGHXp5R2OVItoebgF9CGVJcdIkQrYw5Xi3VG/E8Krrjqe56ng/qcCUhn
Wi9orfjJIpKZo1pffSzc/iGmc/eSHfb38NQzuTd6eZ+7ZDiWBY50iRVfm1xWO73dLZqthSCMU1yx
bnR60QGe/dYTKMsgUn5Z5F+vEM+hJ7Pob8U4+1gGFCejQ/maVkqDGpiHURMPjR7cI2dmVmne6G7R
hrjy7sDcLfLkaxY59yojqF67Z8rK3XVzoKzpA+MWsep0sTUncROefSgnF6GJc1gaaE+xjfvWe4Qt
8SiL1toNLSyuzmuO+YKmKT1goB1JprrpytGhiCYkEeTa99WpDerNnFsvuQI0a6Wu0VLwGB3bUBn3
FC3WxTHhTdHpDy3KF/6fSLDKyStDXP7GdaqLjHx6UDRzPFmhlTGQQZIRhb+HGJvE5YqYYwsskjJy
lZr1A0W0XC1gyxjSn3hD/s3D/wUj5O9I044R8xV0xZnc6KlEScRJt8eih65ij1RPZURdhGfoxurn
GYlu8dFq2q7NtW/LE0ROCKGH9cEqx26VOu1diXZs1gdWW/FN1Z4LfhDiY9QJJ9qo+rwVzUvG6BqR
DLVvAWiTprT1sVZdkkYjFUN6z/lkPQituyYeLOiwgencknBBLDekWuW/gD/7KtBrhDMp/sguzk+c
mt47d+ngqRaN33QstLemxw3SST4evBNNeAg80AB9JkSSOC+FujZSicCKSn1C7m9/CKrt4CbBpVNS
1ERJkfDw4NRs5nRLi6hxiMCLr/4Q/dKia4XmHLT6VbfCr1qbSY+EP0mImtiMXkVNLuebLDnXEFdp
pkdet7aH6pEQiA2rD1KXMd8mWvRplLyHqkplwyb7wvuYpfg4VFPwrhfFl2EiFlD3bWfETy6+EkNX
/87C7GgoAKQA+UXXqx+zqfk1gJxa6hxH6t/a63GlCOaOUwxgDpV0H8Vchae5qY+FZUIXw4uZRuMg
NW6dILSdjabhODVYiBt7Ye+dGLauNaZfCyKCK+smItJ87QEEbmyG7suPyYFdhYPx4mf+D38MHsCg
tqpeiod+qw9+qLhWvANKOlRFHyUxc9u5xyK1nc+ZUr//WcsiPmhZpR8BQX+k9/3G4FCARtcoqfsS
z3yszEdjN8V08pDEWQ5bdBNkoo2WpKi29nXV0+AozV2Lh8h6EN5OiVZUP65aEmeivaYm40myeC3g
z0wVAYeLvj61fuAfhGBQKTyW/qiO2bWjuEY80+U4Sgb3RTi1KDAMdVGJSXstSWsukVMvANyCW5uq
avaIC847ifoGQwV4pRGSXwq/QvGpbFlma4sbNQOIPPSjgcyeCMZlALDoc4hS5EKA/WV4A1Ra1XUQ
eL5OWtwXj43rUPdS2Q8GeUM+nI7goZ+7fVGZOJrBPTkmrQEZy/WZ4iT5KZnikq3ltbddPgznnNrR
0bBNZ221Hl7E+NmtybvREOlqD8PsPnd1Ga4xz2LG0w2g3tbPSa2yGT2o7JpwpTUQz+nX0JO5NTdR
ebDHXR1DadUT19va1sbs+BQXRayeTOxEZbBFTjvmmGwZJY1+Ien2llOwU1ZcGYp3O9bRp3Nza6P9
2I4luysrUlrQLAob1b4HQKu3FAeZtLcinG7GZEDAQHWBxS2pgrXurYhg4n5qjNMiEJXRwXZ6WqNu
g9RTKx+XAefS5JoDuj3LuxB8wpwd9L0pqner03ZRNT+0kht1Ud2GHvNKR4z9zvrsg/EeaO246WwE
aslY2sdUx4aRxK8KGcSuK7xLTWwMAzWA/HrSieHDA6aKwR50E6VveFhsOqZem66m/Ya5tr4u5ICw
RCE+TmSj+Wv98gI2ffICtAd4Ln01k/yqMg3+p4d/Mz4E6zy/pQksIaJTQA+4bRbN8qI8iWdxZEW7
B7Z4X0Zu08Re53fT+xwYl1SfCROf0xVUeICxIFMshXIjgvR9UbyhFGVfjftPL5wfR3jbsvLunRjf
sKjEIs69y3C4NpWz91X/2gNVwBpDs6V8HYhHrLaFUnmpcbMrEMty8ks/qen4NUgtSldxlQH5JBWE
c7FCcRD82fnSurm1xDRCI012So253F2ZNe1s0Z790oS6lL3aES+lSsUx6OHQhd0qV+Wd6Fiel1uu
UBOZZaihBkX98IlHZAUCros9JpC5Te/ecXFZ6S1x9F9lz32pafFucFk5gwK3A4Uc+x5cVx0z2WVL
9rPoU0vJV1ROBX9G0kYjV1CiXKWJ6mftEmqOskJlVVafIVQLZvUpoHPDML+pm2PvMZtovTuDJnYW
VSNVOitT7yOXg399HMcixWMLyz1d+z3Yw/culMRlMq8UWUTa7iFxuT1qAIzlatCapN4u98WCIWgM
WBj5cEDwSbwPvWdVM0PazDbL5GIZYHXOD7LRXhYtUYC0eaVBanTmFIM4P5oAEue3eNSgNITxrqQe
BnvkXPGJQgifO2tGjRw+A4ISOY4WehyiHuD+AEjExkDBGeN8idQFWff0zqqW7i38FOhBj1pT3gJs
XmEdlhcjZ/FtqZmSSIPxANubQmg8WGrH86F8IuXOb6oes3AhLrCuUXpBvCEU9qUqLYPSc3mX09j+
Jqk7/RHAZ5F4Ga/e7Kacpc5cstXYxTJc1Gl9w/482dGXmvUlMfyUWTzUQ7pfjuWoqe5cM0lNG3Gn
8f8qNSTRuHmdfD759SIsVk5zatUHtsMGKtkvGNAI62TBm8fIgHDKTEJNXeCfuWudao8Jbr1L0R4K
2c07NcKEasbMy+djKZob8ubvLc3tLIJXpA8MLsAyYNSb1yyPvy/3kDAMufPGBsGKV22jatr6HQoT
5VGjJHHuiBtj7ke3RUjrKwG+UvN62q8ckAIVU7BHW0KZoe5Mf8g/AI70mT54WSl6BtrGNG4zCqUx
NdWb8baMOOYCU4LafZni1/63g7n0arTZe0LvAV3OR0lLvQqALvBnYLxU5l/k7H0khfwf9s5suW1k
69JPhBMYE8AtZ1EUNVO2bhC0LGGekZievr+Eq/t3+ZyoE93XfVEKWyqLJJDI3HvtNTzE/oTcMjSW
+Tc2/LUF93jRTxJiD7hbcXLmbXGalJlA7qbFrhr3NnqA0qZvUIt1iqntO4VOqbKFGVm8wSRut6gK
VT0XKysEK0f+qhSIC23EsfJdZidAxjVDbehTqDW1g0WksEAVtC3iANg4YdWqB4uxz9Eh+hebtwri
xzTsbMTOQ2VjC1p+LYQBKPbMTItuM1hht3lvGs2AUZ4/xLOkQAnFO1oY3K/zd3a6b7o/7VQ7Eytt
rd3mD5FLdayG32rXSyq5he1f0ByF1moYs58KgxwkNeSi4Ob8uIR46eDkwLr2UqTBOlofVadXQL8S
negcODeDIOZt+QhRj3mkXxDBVBJF6xD7oHDaQq3N0QteFl+LFJk1ZyTs3y48lHgCpJUu16ljvuP+
ylCc5youwdM9jMpHjcFZjXsRP8evgTakMtGrhq0mIAOjabFRm9NC1KvQqJ+mTNR0vDR/ktviV+hj
pbPqNYTELIulWEEJ9VAUZFJ50Ze6ourVIquhI1OKjtbUf2HSuW1umJ5VK8dJTwUI8uwU2W6B+XUa
U2NTNPlPmcV3qnKaU0o0attdlsSoigvWDmOVi24Aw+C2Dq8Ey1dzfqslAlwXoEOoQsIxbQP/jvl2
2TNapUtPEghNKfrJFTqW26AZd8DiW94ujR7D9F+yeCqbUbq0zh5YroHDUiOASctxntZUGymSCrrd
MN8o5wtgIsY7SuGQN92nzsBDw8ZkbfZsJPkX1FHA3cC9kYYPnkIHZivBrdP1G7hkOOxh7QUbo/8Q
SbJXy33ZE9Mk5uVkslvmIUJH9Z+5jJQowZYyU488qPzOh1cigZD5KbHxWva8Ijgy01wPtSY2CgNf
LAu82NnRR50XqwJDieKjCZS3dBBL5dSQy/MTWS4CDmDeVZ6RU9XM4UnVXrbLPLQK5/M4pMG6jRtY
fO7rVLcVNO7XBUxYcAytnTBZ783nxRyjySbYtmkL2xM9UJ+yjXp+RA9tuccI32grYuUQJbHH5Dfc
tS+zzdFNVCc4E7F3svqabAyQiBEe17XjPEdMwFeFNh/GjjVQFBzsut8buzI9SGXzkrvlnSZtPEjE
dPWGz0WlHtQp9BKfay7BajyaVKeKSZ9u2c17joIZXZc/mPVaEQM6OiJg+GpNPCjNSAAMGbEPWUHN
cR1jiJofI0MyRys2avquu6CPvTrqhurSsSUrZCUvwWOM6lDTGbk+pD/Iw19LA93N7bNlyUs/jPba
5P6kGPTvF4+lgHGJxtR2kNZmHMaI9hzy7UCDQX7HZ1qVN1OmUwIKkiVdRfVVQD3ssu9TnF/NiC2C
6Vy/HmadvQ7KlulCztAQ6cT11q4gcg2ZuI0DfYJSZz/mivGRDf25bsyZeU18tj04WM0MDy5X5Kkq
pHh3eCoBZ7c9R0s4CXuFv3G8qkFJNzpGtgvlosNodiWc8CQoUta1z34czJ8uhS3cHFQvhUsC8K+p
65x/y2vUGE6DC1Dj8vtGDDV5QiF2pWK7kIciAZduCmlPW6xJsfjMvo2OtbAYWqO/Jh2GyDFv2W3e
LZOBrAMld61OcjUTW5x3YsEApHb4pRqGqZqtbxcAhVtdU5W8LeYqcVrfkVz5rM7NGg46wL28xaEK
Gblq4ROmQ67BY96G2Ucp35YtdNnPiuQ9FjQFVgWX0n7L/HgfxOADoh+JMmiaO5fZ6442/10jotLI
q8eo/uw9ea1q5upewj3LTEq2GFbdenQRYFrpqcUOchnjLVYhFOMV+elr8Nd31d0VoX/w4mHVQ9Sx
CgHIE+7r+WT2kbIHaMFr4C/v7Mq/1bRgnxvpj8WUI9fY4XIFTaMhWDWK9BEG3ovfUYEFFhWYx3au
0C8XU4CF0zHM0XHw4m8wDgH3xtUCc1aMetboCfd+78aHxRhqYXoN9coKOQcW4oAa/qUCEq0Xpp9Q
nqiMAhms7Dr9XIyFMLtlvFRa5MNabzKxP5M2e1UGRurY1MsEkUbZ/PTK9g4S5c9lXAfbbz+11dtM
Wgvdblfh7aJ8G0A5FWeo72Bbtkx2I/XwNV35gkTzZhkAGy4TOwCale37D3gB3gfQ/baIMthqQzjv
XfCs2qdxpLzHxhF+qpKb9a5ysKI6zBXFT9r5nUh9cz0X2ucCDptCyYlHUjewemFCApHV4b4bLUz4
oiFthOYABhHhrDrzOURFctdDflsvi5TBaL92erHOsfZWg3hyPGDPqqvP4obXwwAy76oTMOFJcZVQ
LxyW2m/p3UrtHOfBdvaYaWYixo4fsn1aEpzXQsy2MGiCohvvRzvdd4l4M0y2ZNimPyJFqY2MZuu3
JiNS6hCr8Z6I5gmPcV+9dYZXbxjvrH3RneGaQYRXVmKqSxuVJRJ6P5vkju8K8yVbAusADfBTwesE
K5Hpm/8isnbKaWwZo0pp/nTsothI52fmjCgKlZ2E6mwUOhpzAhYtfgzW6CJLpGXL+LGr5LOKCmJD
DUl6736S+l1UzlAFLPoz26mPuHWyjRbuVT0QSQ41zURXo6rohQBH/qaam8bf6/ukoaHI1QeNVAXQ
yXvtIJq82Aajh0uI0T4u/l3pzHEdezt48x4doIl3H+PWrYAajtF4xLMcaLtiQjhtMrJaV9hgG6Z4
Ueg4EZg/C625Kkcr1TMy+HhF03Kos/pBeYqUsXOaAT0AkakZR5vpqf+Mbek3VIToMNnJ2e7YVx7y
WX9ZvA8z9fZ97TTqmr6tUzTErXKjw0kk3wcWNN32FhDzuqAsxsjOEbUzjWjzWoLzIzyNoQHG1kZd
wmlOK95y/+QpMk9J7B8DFEgwtFpWVlwyfZmqLxRK1XguT+6s3PVUD7ZgT2AUR4vqJbPzD0vhp+oq
e9V8l1fe0a0Y183iIx9qZDJQdPX8a1Juca7904zHR3V7yI5MdxHjTdpihgGCdcjdIP+gYGZTu9SH
3FO7fkLCx4HOGE/9GH9oDgKyGGpVWanLvFTECk5f+usRd3iGyEw91P894Q4HW5ySeekAO+wVUB6n
t5PaKNQJjuYoJe5tRU4jJImK5NpJU7pNkG1L2zo5/TBdwzu65O9Oy8arNYKCG58arsSsSm1Pwfd4
Xd4L4rQWlucsYVw3tfe0nCQ9LB/sjnRKeeb7SUUlwhL9LjAszOf8aAchnm1sUfIuLeR3tdcsZz95
8GcL4tEWnqg97ZQVm1S5ZGYYfwX4YODRHhNhgrdhXFTfuvJ5spyXxUFKFb3Cmt+zwr9FgafsBy0y
r8LwrTvrbfS90qyf1aO9S+3S2TQVN1RVFctho3moQadpByXSC1SpqgYK5rnFLGFl9/1NUgw3yKTu
oehf2gELeNT1L8XwFOVMkpFEvNSmaTFITNi60velviVGTyNXbBW3DoGX9fALjTMMwADHQdlohtYv
FuRfnsF/c8L9+P+Oxr+bEzu29RvjaoNn8h+Oxm17/Yhk+8kc8++2xsu//MvWWPj/wi7YA2OzcSIW
yrv4f7saW/9y2D8hWbqWyrtUpvp/2Rrb5r9wA6ejFp4g5ce2+NFftsa28S/TUvE7UFKV4TE2yf8X
tsZ/uhp7MGR0HxKi4eAq+m/Gt741YdVRadVBb4ZzaePAjrWsG1WExXkly8xDRv7bRfoPXsX/6RVN
olIt6GoW1Ic/SLVZYRN1M1KgD9sWv4LV7FWvpkDTQTcwBJH8L7TMPylw6gPyQmTnkutp255y/v0t
uCDEUJVpSlodjGyHRSFEene6VHN6FfV8+edP9h9eCpawSYA4L6jzan9/KSyDDSqpuTootCHN0i/F
WY2trcIr//mV/rQr5kPxSo5nq/g1/9/uWieQPUcORx8BX/7W99gu2ggcLh3j/3b9DNZ89TsJWr2W
MDBkd30H7+0lGeL3C1hh41JGfCorbZDjWfrFq0m59MQtwgBokbVOCol3YzQdIt6p3jEXOVshTvHm
fwtB/ZNgu7wT08Qj3rcMYXt/XF8XcpjW+UOFxk/b6eT+Camk0uPF0KYLpP2n1nY/A8xF/vliL5/w
366AJQSQswmv11H3/bcroBlOablGyRLSUmYL3Y3p9jCdh6e6G5+YTkOJCE9JMV+ITqLd1OJrYzdM
GrDhi+0GFNITL4lIX/5f3pZt4Yq+xIz4fzxIoimlmaEpPnR2CySUOQf8+lUu/cAQyOt+UsshuOMb
CU2VgsC7Mnuc0rzGUrV/9hyMo6mTBxFe//mN/cfbBBWY7YnagO3l75drlgnebfDHD7ANGqysTVSo
st9ME2XhYPNEMGR1ze47WcP/LZzc+JOEvCyR315b/fy3W+WRstFrsO8PVPb3mPFQf4CRr8IRJVEz
Xkad81tPxsMgxI84fi2a4L8Fw/6nTQDD+f/z6f+4K0OaR6gAeQdzRMeA5vkixuS6GGgnbAn/fKlN
fQmx+/viJA7e81iXOAaZ5kIB/u0TE1bieDni+UOpVzsoGLeCac6gq0m3DjZjY6KD9LXPmDLiVbqa
IrzAM294chrr0PnkpJNGeOvxb6ZsuvUD1o6l+cdx8HdVq1+qMEZt1J/xIX+yLflUJthCl2+qrPLj
5CoMGLxtP17mbOej/6zCvRR5jsMHv0f9/1IoF0dK4aHcl5P1PE1oaUsQhNY7QW66rQULNMXWbOWg
2FlZ8lzMTb0CL2WtOCBAPfw5HqixH55sW9z0JpNSIzrgx5DDzgNo1f3ibkH/NZu5Uj1dh3Z8iGv8
hELrGJTjTYltPIoZ6J9p8dC5ZLrouCSt81xaCvS7yevwMAXWrk3mS1frB7v9mcrkmrn6bWrhL937
O9p32IhDvzX95Eu1iKp7VuvJ9FnCGOlYVI2PltN+eGorVldGT9GYR2a7qwYwpNH80Fw863RFro5i
pTK9w44oWA18LmMUBzgpL1kn4V0iK+N6LptHJ8ZbXHZo85tKW49TfjV4TbvhApnseIPPyHeYpicj
pvbW5XXQ+HDeLOFqdYCAXcSMgHUwdD45bwaj4dzltpQjrrt5CU+MDUxd/sCh5k/TrVlqLw5m5HC7
8y/cIYlwhtHghncmjC4ocjk2lpF+G/TVB2kDK3vko2oDWw++VJc+7s+J/zl6FUoQb7iQuXLxzBmT
AZ99sfKPdWTcQwEYVgHhoVjYzo+jhQqJQ9j3+icfIXGeQxlMe/693/rbx1S5n2L2fPUdLkER1IzB
f9b9eGvr2VW9RDFTKcNRpU2WO/V68VS/t9A4fC27Iim7ddSVovg5jxUWPKl+wdNxo2CptMQ/J8mv
vQs7xBovdQ25DGjMK8NHqzRxtm2MpwSHWCgUrKnQ6Rikysc0L/nlVgsfB9MfBgxBTot46gssz0gE
u7VFRnoo5cXMO1oXUberq1hbt3WihMYwI6f6XoT9p6fCs0yLm9UIf9rX6bn8zI2t8eC4WCN1hTjy
XJ2Wd+/CzF2NRv+kzt2kblEZXJVYCquF6wCJdJjsk98BxI6M8fBqtlZIKC9qKRMGyaOsizNkVSIL
g/yQGNybmNN+j/Up1mH9xWqSatc2ZXuTJtOrERfNCaInFg9ZJPmC+pDBcNBUu1oPRtaHZcLvSu6X
5QhZ6CtRD+6smhX0NN8sM3x0u4L0AVclEamtRJlhDgJuZcazUh7YbplmDJclRAibQuQ7AZazGnqL
sAzA4P3o2vXUEXZa8nCSyTxNz+1MTbhsW7066iM1zRxZQlVor8cxE3CnpgsCzHIDe0X/YLLR44Ki
z3SzTHmf1jLFdL6sajjKbH1dE2L5kb66TXrVavtQx927A2lp4hnoWS5GCLtFg3ysQwEWkiPLHyiB
Rw/RIHC+tV/+B1/usWnmIXP7C51dCr2Ht4URGZecFGREDSGCJZltGs064/Ctrb0JVxIAI+h67oyp
vY1wuRlv9SbWNsj673SEeSQTanI/6AfH77dj44L/ErW6G8gUIb8gjHdOM6K+kOVmGs0LZDieLlFW
/KJ6JTo5AcfypP9i5RnY8FSd4W9B3DZlHWSb4G52QucEZ4F5Ftj7FvDNK+3hiI05XJFoOFpWfeN2
7KJtpY7JEsGdBqNrJ3TthWcLhY5QbnB0tWbX3sGwwTg0KvJ1WNnPIIFQXsfK32ZV8ooVFRrLws63
fsaFywx9m2g8Vxkm6ojwp8tCvFsW5FK8CJl8qeNAz7Mv1CUHTefSsMV1HeaFU6f/rAP9OYkKpAHG
4xD4txMjGQD0EhN+j2yL5RZNHX4l+X7MsbJTi5+AaxyBj5bCwLSYBVUkxdUgQg6rPkCeFtx2IpFq
7bCso7EvtxiqfEqwHxI8BeIUf7oZ4M0avlXsYiCjVYZhNCBKwDwlbF5ryRUJ23jnwarofI0Y4tr4
IWTrbII5hf/kpx0YIZMNkaCrgeZJ8kuo7bHKZOoyMr50TA1mA6LSuJpx5hhFhKA9PLoDbx7mODtM
0G16CPy4ts/lpiqrjTnNyJMwb0BkNW1qw+tgC/s3cVGQygUnhAF9tOZBNhmUlXdFJZhG9ZTt3vRZ
ex3WyOxbE2cmENen0AHn8pqL1KeYfmRWtJbeWO0shxfr2czrxAK4i/stiiUG2+relRnPUD+jELUv
6Dvvx5Hl0uUNtm6+ecWzGXK+HmsQkGtY/Uzcoozb7rrGlX94Nm1G9QXmS7YNkLnURNjLf/iJQ5Pk
o4aaNJxmU8htVQYfpnSikLEq/UU0WJAAsSeUqpYNZJSs5eeoozAhRaNE6ENCXvlUdOJSjDwCUSCf
5wLChtrLHXGedSdeOxiwrsPB+uYW2GksW5Aj0eknRr6NKkgPrskwqfqoWucCOv2ZjTy2lqe/ElCm
b+YiIUBhxjKSOE8wOiI8eDNztsFZ6FTTHjADII6y4p5bdoi9DGB3JyWuqqaz6cICO64qxsGemFOR
oP61ORc38yTKg5rwuabBE05hIHmWEVqNzkkWcbQqns3O65+LmlmMCUBvzt7HlA+PhusNP5LQW0ep
OIYMh97Ji9DdXdtpA/GR9qnvrepA8x1vkiH+5rW9fpv7yXDSPCJn4yzYW2Vya9b9vsZG4S6sRwz+
sV5dd2Zob0h2m9ZKIg+DABwKyfW+IMotNi4+bCEB7Lg2x+w15ijFkQJCBPSmqW44BPVsr9dzvWVB
x7j+q3j63Cuh3Wj6RsT1tJnMaUu0xk0TWXfIBJ+LQWD987705DbLHvrdtpOusrwzyLUY8bSwTgV5
Y6Ds5gPUkGJjlOV9KhBAOJp3qPC8Z+JL/nEW5dt48i5GPJU3GMht6rSb12EuH3SD+ZvjkqNjtuEt
EYy3tS3rnRRwM0Q39VtYDNjP1N1PbRBn0rzJNja7XYybzH6s8lsH2hYPRfrk4/rv5BcP+jf0Bp5P
lOJUr3qLoySUDnhUYpsHSFoxPfty3I9u5PjQ5WDsoLiSKVHeN5aByZVdrGOtIWMv2ege9VY/2t9s
jbnZFLKTE6JCoRXSmNRWx6MveP4n3z70eQprtIz2rsUL+tghoTF1lM8PR0BvSuRnxAOtE5d1OW0d
nzC7efJROUxxBf9PbsIm1bHgKsEMBWISHL6cQwSZZXCn+hRB18T+VHIijTs5tf3e85t75uspo59q
2hSdvTG61N227uRQx/bf25gnbZ6HHm+yhjLKyzaFF6OAJADW9Sp947pRc1AeMmraVrdDRQYRLhiD
xLhXw9QIi1RIe1EwbUSlo3hggoV81N8aWvCDWQzLSfFkbPXqouv2nYMXpCNgMjR4t/p9tl9OusIq
aTJRjWPKiYRkDO0bEpRJTgInYDvz90FRPJm1be5nxPGxF1oH6cMY5lTYQ7jAi9GM7nzoObAXXrOg
zndT3/7Iai3YTSEsWkJPMM/qfBVBhOU4inSz3+EDS1HUxeHeRmjrdeLFc9N4R/cmdkHc34mpffWx
SVtPZEOsiOjGGgFLO92kNpild/DGkAKxoEw3pIWLGosAJiDFu2H2JH/6mG9i9OH5xgUpHTZAE2W6
RpnsxCp2ocqu6sD8hS4hgQjLdRpT/yQAwiueddhg9htiTxi0sI2EKgpSd+6ZtWu3pVZzvpvUWUKn
M8OxHocrNsE48hEyUbamkUVq9KTsMt+yDk1GQDeT9F21a+AUjb5gEOdif2CMvFOLGzRoyMfEuF6u
yWx5L2VRPrAnvZVeeF5K3S6hzcTKaFy1RCiZ+EwTq9A9GTgqmZ/dxOeGDXj1q72qlBEGXYoM0wuT
Ibgo9H4f602xirXvDnsHm2CwGnEV2M4W4mD+IzIEx+WG6VDD0LOH7Ir5UnCvZRh4+AXfqga4NHkt
dyalXVNQaKjUBIMRwwHWvNc0p8jb2jSmuyomPsZm+N/bkt9PdcFAlG2DZIcA5XngItUjIAg2B7cx
Uc2WVFiLVFch8piQyNh9DdrkB35D2Gw0GtLF9GraXP9hbuk46dOw0UuONXesU6EiGR0JyYVc3DJ7
cPvxjGL8OffEGSuur0qllybdtvfqcxmoR8yZLw7n9LqKayiXVYslQf2M72++HTCwIJu9Pmh1lu0M
D4s80iNurR7Gumvnu5AIoW0Qw1ewoePTX7qEyiBAW9DQ0KM1tdSVxbUZs7ulpOqKR0i2WH3RfMGB
ws+xJYFt5kBVbano/Hezwwg+5p5C7VlWaCjbdNX4822SZxuvCnCegz29vG3p4Z5eGuG6N+gWEHge
TEu/xwCl3JCPCoFQ6S1M4T7Hma8yBKDA5v2TlfvDKo+MQ2gNT9Yw3cYNxbF0ufBU9jRoGG4yiCQ8
F7FW/5TW1D15Fh7DvLwTJREIDla5iHwuyz2Qao6LGTWpE+o9qH21KFVvofpjPZrebGgrMpcl/mEx
1L7AN1auBYNm6ZKtDN6Lq511h1JL6IDVM88hmQYsLvUmzLbc+Kq1LUR+p4oprhM8adWsVsl8K51X
N0F/pJXTsTDNk6h5JlpneoT/fHLd6TZLu3sTGGIy5iMjO6zhCv4P9asV/uGEPU5erzbZBZWcsHNn
jRRW9OAD6VmmOJTSe69UaFxljCcDhyjGnfHVUi36EFKSBW8L/La8eUOdOZXNejVzgIqEQwpbs69O
FJuh5F9qaQ7O68sbkGfV7yIbblnwaSzOAXKalTEiszMeRyMWQDDjHRofudace62HeEwUldowJEO0
jGBEnd3GHeG8x1bDIuXyaDWNjpe1JwoNimB6PelRWdXPC5pch+x0jfOueQLwzKS9TO3pVp3LkG8J
cyk+m55nWjX1fUnJLg2mFbgmnGyIKB3GvusuwAOvDr0tJYa/7eiEWcGKtmHFTKf3ho63i3pqZ4WO
MXD8ibmas17WvGfV6AWXB23njUdCFN7TkQZEbbQ4T8X9z6buMdWRO3VXo1keROlcxyy6JsYH4g1S
HkQKD7xgm9HuJ5ijZARNmznmYysIom95esJxfHLcl1RGH7g7zwWoSiPMkFP9hrRZDbUZ16QPHsd5
/KY+ptAUpsymWHXi7HiAmS5e+QtwKVuTbhIrziJ5NXk6agFQMSCP2+LFGW2W2YDVMfgNOvgxQWBB
wTHmS62hTq2yp5qkhnkgWSzi8cdmn+aezHTEydp6oUsaUMmQCx8THdCrL75NIpmhBNF3KMDHCWFV
2aAaYuBdR612w6hnb1AkumppL1/w/gGcWsWKklXrMUTsKSLdW5xHNaJuawZMDCy2YhgfXJFN2wVY
iF4yB5sEovsI/h5YeGFMA975OUlmLHADiqdJxICqBKQ0DCozcPYU1CPHyWdBPCwfB9RGnvvM3PVg
J8JRvTWr0sTgDTLlHs4Q3foCnxFb4Vspnn/B3QDNZWrZ1X0uTmLyMfmIYzP8ADzc1g0pMDKArWBQ
+OVG/q3rjbvleehIL2lEQ2eP1/4WxvQG3/afzkwsT1pPvHLa7cKRUEXvjRjrg9fNLPHl8YMHYAXY
FSytdgAPBjuuowHG2Jf0bNOI+BUDo0C195z3fR1+iZCN28nmrRxoi2Br3TSDfMoGDO8qEyNfwP/V
ZNghcpKRQBbVSILCLp1WqKCybGRnKCpEV13ubTx1PjJwWS0Yaa5x6saAboWDByzdahKxG4iQ6q1A
1d9XOAR3ETfEyViS9WyykYLc5UzRo7g60J5qKG2HEmQw2teQEKFf4KdWT/FzK2ochm4GC71Lk2Ya
vrhwR63yMcK/DAtIpNZBezYTfnfN9tonr12IOqtv2WIyhzyOpjfOS+9ZzAJJmRdtspZL1Ln5a9NN
pyGBETUFUltnXU7GnONeXSOnYjiHln22x/xrQWk0jQ/dkJRSV7j/CuzE8fLQ107E0Yby4NdhR6lI
imHNsnVojX0Hg7AkoTxFkeZGsA18Bcnlgc2iSbxPL6XlbaB74UiJBakCxKoKamdjce1SH44WoV4D
uqeHMsndndpKFve0ymeGFBnFmz2KLzliwumRDFWCIqC1hKr8kE8cIckMojSX39q5u680Wu+gTGmi
MocNleMNm2W8pFD1Lz0zZvdAzupsSwVldOeKzxqnYBg7FEcKmjIdHkySblDblfegDCuG1QRxtnLT
hP4O37GE/wXWki3zq3Jr8aYd7uDybnmWW82kR63m+6WaWz4opde0qRybvZkmD2Q299VNtzp+qa3t
+9CMH0OYyq1X/fAZMO6z+s6Y9O/EioA3MAQIQpw0YlQ7VmQFQA44C0FzWgub6nqob8oixAyCVT+m
T3WKKbFGgsiGFbJvi+k7OjeKOzc+z/7j4EJzr6Kgu7Uy+tBOmGRq3LWcpWylDYSwIj8mfLSjPd7o
XkVT0Ew/A8t90whY29Ge750QkzPbnyQkyvxbVSOarmCy41Oq2EuTIkTnBdSm+oNwRbEjKhSXxhs0
NN/n0HPxa6XXDboWNmFY3RSpi9msSPoNBmZIwmPzbtR7+Tzp+Wue9vALHdK2FH1S83ezMz4RoqVt
XeC7dawTEEeQIdytUmsu2EPOo3MsA+x+ytlCQW1lCX569i2Wchs5mnKn9/W5T7NhpWV9tUtN/JQE
4mY4pFJFEWftLjMoGxI53rcYE51MGKFRDwuYxABApSDoD2EyvDTSEjd5jLqIcpv26ArNhfxY79VB
3+XksLzaSnvvSl9hpGFymCuSOis9fYNnh2gb0tPJwEwF0ljxQEBnaGBzrj+JWna7RYOet6I7puoL
znQ1bDN0IaYK5VBfAoMv8jtWEsaRtSD++uKU7rFLJsp/3dcAOtA67PqpesxqUkCWL4SGC4JnEDKF
YXnThhW/Pivu8SYLt1OvEVaKkjMy8MNvIvBioUwdjDrsQAjZ7QJIhhtRImpus+yj1TXzKHP9e1Ex
UIDebmxzHE1W5WDkx+VLnAbf/Wbyt6ZVO8fRi37/snwvQfq8jer0R0xCyZSV0w1X0z6SsGkflz/9
8VcrktY+dAgELnHXsW05boWPsaVWJPrxf75UQ5gBKFbJtq8DIJx6jFvYQ8jZA0KUtV4esNvClDuq
hzpfuewCVnxKQ+sZPR+G5b7cjdY4bvUoPi1uFssXqSwpmlY9VwD+2//5QRLwQlkKomFolnFcvgD3
m7/+JJWdDuwkfuIOCpvUTZunNa4ffE1nuFfpT21q6E8ltj27tAAajAJxE0EXP6Vm/GqJpj7ZHc6j
gxbnB41UqiN36answnVO8uCzLpoTPx7PwiBmwUqz5MbPsBjx4iJekxOL0X/RWI+OoZmPcaRXW5Fg
CuT7UB87w2l3NhWBkkf4KO7Rc7Gg1F8B2mtEkuF6+ds4OMYWhF8jJINMACl5O+EwVU+zlVdP+D27
QOPgFMv3SKyl/JDiwdbuRzLqHlErAYpBIoP3aOtldh9vRlpD5UcV9aD7s53aHES4hrRSE8Df6o9O
Ef00xhCmozIBKZQnyPKnXt2F376ni3bXh/Y3pNcRkspAbgbT/a7pZOGMflrf4jQR3ubYnkAiO/bq
y/KnsY+eAc7mVVtxgrutPh5DkX0lDNq3KWPD4/Kt5Yue+n/9tWownCToOkM2kRP8xJzBBJM8OhFu
BMZj2rPKzbJDGJLZ5+nR74KeaRNfvGn64DiyV8Kdg2c8N8uheXagBgZNOR3IC9ia6il21dPZTb6+
RxVwqvM2ZPkhAtCKbgfijubX4DtmaFL/O/q2G8+ubFLlB4kNdIO1QsxWs4lqVZ8226kzsBFTjzj6
B7xmu4rUuFjHcCrGLjCRxz4VhI0Q1NAdM7XRlEG5j1Pp7y3MfA2cEIMIa1ikOjo95T4bzXPkJVtG
ieYh6HaVm3o7uNlYTBo4Honexx+DXyV0B91G7t3LpIvwPzTmdTyPxKbOGnRFUXzUOAUfp70tdd6C
3cgj8ZqSfQ0THEpC/qh7NoE2XphsgSLGdRHECEln3T4uf1q+kGj9119jpzJ3ue9xcsobYkfQtxV1
f4yEzYsM0V9/Wr7nhK+kNsw3oMeEgwYj8HgUz+iCkSCvTMSFW8juNl7P7TtCk1sndjmip/6hiuJv
WVS3kIGbTVQ108EIu1czdbnz4yqaJh3xrJUBPAzhKYi9o4m/2ZqQ2+pU+Q4gnQhvbFoekjtQDVb6
j8Cz94l72yb6ISrHd7+uLrPTvaUjFaNBwPlAXUrnaybHyaSEDyfr1UmQzMu4SdhJonu9AMPAuADc
w37XzQacoG9/1hTlXZPJPcThavtlYTAcG9ikDYPn3ESTKbaGC40MDY0n3GpTpmj8fLf9ljj5j1Z4
P2hMcCVEHufI8AcZpNfJbqD9t09F6LCtzw7zkHEXatGN+gC6OexJ8fV4JMYIL2Clc0omils07hRG
JppbrCYBWdZVH+5iNmRcsdjb8Lw3LPecRex2jXiPM+t7M/NLGsKuvZFjbpBYWkZAjYaTv4XEmDHT
8F5MP/yB1ucHAgFwr8c4FdA/Qyo4x6H9nnHSRi15mq3jXJsM40zmvSJvds6sjCamzjwRAfeNXegu
1SN8nwzGU/Bt96aUD2ZdIdof5XSYs26VN5q9JTAPYX3MATcjL2AW16+aRxwshy3VbHOaBQg4o6gv
1APjL5TH1iQZlvgd8zEi1QhkyUvvNricMlO2R2jyzOsCvzPJtjzkQfNo6D2yWtqnBdFL/PBLQUGY
7tBQ6SAsXk4UuBmQ6aCsW5zh0vhkejq6YpMDQ3QBDaS1dmh0TI2+xU7w3Gvd5gHV0tYS6TX29WeL
YhHskJ6Z1Ll1TCSr14MLQMmnaoRKIIGFsji7mrWnrQ527R//mW9jK4rZ39g2vk5XAK3JZypoGfYf
/KJ2nkNbtsBXypuwmOhVKkOPtgZm7CMzErfKf1DpkYBSZxxnOfiEgpp8BmoSprsfJfiOUXUDUOBn
m6vOYLmUITCjrRR/w02o0lspeRQs3J7HRDBldmguZUC/DQl86KcvYbEIZEJNqLuHuHRghP8v9s6j
u22kzcJ/Zc7s0YNQSIvZiFmkEpVsbXBkWUbOoQD8+nkK6m653T3fd2Y/G5rBFEmEQtX73vtcqj1l
4hjbtv4KXeB1JN9tpUlVOsi2AMknpvzJOu+1E9r4zb/eKIYSdP1to6AhNVxhK/3jr7q8EFSTR0lk
3+TGU4+cqElZsqqvFJNcarjHWe5Dn2TsEVv0v/5s8x8+29Adkw81EEARPPVXwVcrBjun1J/tK9Xx
zgPWX3yQET3ZlBk0074uzensoBaZRuPJc82DD5RdrcJoi54Dn5yaBik48whayh2MG/8wCko+//pb
On8ThcEG1V3b9zzdtyyahn/9lkUDw55kWA4bj28ZdSwQvbaVFwzDLCZx2iBwMYhBcDDYYXh/VZKx
WqY/lJgjjtmLOTRZFBnetmRFjNbg1VJrOS9D/emWxSsGx1fATj84JrbCZFIWJhFAwJjJ7e0iQQx1
tW5X5cCuFtf1l2QCGTyGLAoXnQbLBFzRpbN2M5jYAwt5M82qXcIFN5zHI5R8PsyKSEMZaMWNTXY1
JgJKFFbz3B7OBBi9Q7G5+eo72Vkt2KjzvDqNPGdNq5wYz6YqMsZOfbAL5rcgA2daj4013WdjtP/X
29qw/iaOZWPbhonbwYUO+TfBajXGpeZR+sCjn2J80sUGjSqrX6U3adRIJlqlisqrAzWa4QIcGoYC
fKnXxiC2xICWXA6oKHsugVNaVrWw1WK5bwdtl6kr9ySp58x55uJFDKmfNP5wFgEN4MooT3Pr59tB
n3/kszYwuEHQduoJmoHaJxEVCyuMVnn0GrYaQjiDejXOnFfVUCxiimSJZOwnL4QEZVLErZxZl0lB
1ErMfeVSfaPMUOKTWjlcQjdJdysjGlMpOWGYtrMv7syKmJ72a26CdsAEtaomRp4mcOGduMwK1etR
xs3Sb+219yyR1Zaag2Z0GHKL7g2Dj+oy5LnJTAEDDDiFSC9ee5N2ZG7pO/IVaHkBwyzCgVw3y1Wt
kRjiXaE/MtGjXkXFR1CaS83mpFHkQsPAr7b97rzU2iutvBZueogq7b00Fb8IgNG6DOyvxsB0LxAz
jZGUBZaOrqwN21VDu5fMZ7nTcpPw5qSutrRLErBM1aF6Na1kupTIplZpZj/ZvEiH4DIs5TchIzIw
im0g+ityaQ+VEgkQj8Qh4Dt7uJsvoQrGVF+1PoRl9K7J8Qz9cLiZnAwIkULaDf34ZAU2Yg08N6ns
mksMQY//5nD9hyuKAQDJ0HEC2D5hv38dGsIejYnQ2nRvqZ+srgYuzzGH879r3bFwExatuL1Q5MTw
8lTzTjXMSqWkExFFurrL/o1+9++Kb98CtGPanEfAjE3zl69EpJp0qtiI9xmJR1We3DJ9PqjSdybx
rzbTIVCKs1IOT0p6ha/6NdDrZ8uz/822+YfB3fLRW5tYJASSyF+l533cg88vynjfqeiiseeswtub
kJiIsqVboRR/a1iqDbP95jT0X0Ik562qbzhKP4aeYtWSVwrBynvQ+/jBFNG0oRIWQBgf/40S1/+b
TN4XOmMOCnnfMCzxqw6XCbagDS6j/ZgmwRoSD+zReK0PbYL3x1TNbJb1cwaGx2a3QTA8RmYgL11d
NBuTN1KgPk1pLDd97OUb9BPuylTVqBg0rGeJeE2d1QJqjDCv7P0nDLoIHnSZs3gsCKapBr89yHR8
zKekhCqBKtbMQfwFqVj7mu0/+ayFTP1sNvdamjWbpSYeajFXn2bem6m1ptLnbwZJYS17ruwu3Wd1
QYxOH0dbTotVh7Ly0clNIov9ayea5it/mC/iib6FZsGaF5VzmTScNhagOVxlBuhOX3tuqjYDyjNQ
XPX1L1OGWFez9qrmuEhFC2pqnq89RDRwCVq/iMzodnAYkOeiuAf3zahp5RPROdrB1+1bYLg/7FLv
d461D5Ks2ZM1QEG7HBOSnZto5cz1qfar6pxNMBSdlNEqn7px38Txeyfj8mP28f/WqIepev/v/3z9
Tl7hOm67Jn7r/mJwYlRgHPuvP3xHf7NGXQO/jf5j/ZqWHYPPT56qjzf+7ozynd9snDk261NsDLZw
cBL8bo0ydPGbDkPc100m7/zDjOoPa5T/m85gyXXb0U3dxgb1aY2yf8MZolsub/MsU7eM/4s1Ci/N
X71KwvNdYeHlMfmGymxj/SLmB0BXtc7omieLtGcQ/MtN1sUWlynSfGNMQDug59WlVhGAPaRmgiv8
z8fLk53OxX3QCmfdqszjqVFxyBT8hlwYh3L2MT1nDWqYFOYmOI5+nNEUZx5XaxWK3KQIQMdIu+nb
mJK2umH1q+f72Br8Q4pMS4VQh02LnTO2UzKW1WMi6470fqNdH+bhoaaJ3q/yczGY0HOi/CkrPRgh
1lkPM31fDMij6Tmn4LWdybDJibyBiDuS2MSixqmrxzacH3Jd9icp84MGWctPIX84UwpNJ/KMtRsi
OwqFdwfG5ihwcDHRoGkMNOEIjaNbBxjbSLQX+84w6BBPNcm1eUz3o6jfLDDiqu9PnrDzpfbSc1uH
pL93z5ldu2uTKzq/kKqnN0N2z412p8VwAh07gHTDZaCL/R/OCL2HQZIlD6oK9M0XRdVd+ZD1iOm+
EnDVN9psP9f5dGOnxR3tkheb9s86k/ldUbnrApDBfqZUrWvl1utfBt+GMCBMkEMhnb4xmXfqD3ZR
+ww3+FKoIXOkLAw2Fa+nHCfmKXBn8pi2gmtjWq1LFDiyOJdaiSCpNBqWaixnrVPUFS8wPFgqurQ/
KQ+hujDmYxQ3XxHkPgRTfW/Uza3Xuo9+ZDy1Hpq1UCZ7P3eufCNgu4Owcus7E4Sp1pIQBvJhHquj
lA1IqrD+XnfWeAFk5rsH3AG6Pr2nYJM5xaGT8k1K7AkWOLycknyYAjBFREM6VdDalz0q35EoaUuP
6QcH9FNdNHo6HKDWiGhHF2AkS1H/ME3Hx2owz7uon4iNuvNd8ybrjHc7Y29l1UM+UNbpignoUGT/
yEN6HIlzTLqQUF4XAZAjK2rH/GgN9gTaYLal23PgNdFLLDHz08ufto3ZWVuXGWxNUI6U/rfKzpBS
y+ZGMat1qs+UyBsUItiQZ7u8N55Tk00FqJgymHDoiAQna/S36niq9BJnjKqmKas7ft2VOWe3cXYo
pHaTzmINkPeSQKUbc5goiM32QA9U28mSxm2bTt/R2l4D2gG+2iU3vafruy5VQlmbdxr5XTNOqrWd
PjVG8GwVPgk7DmU4fdqEscZiPUeWp1Xmd9Hpt1pPfqlRrOqUEmLlJXtKDOlKeFHJAUEyaFU92tL5
3pdtA7fRvNCGgAtik917upi3dkodfB5vLM9jESBL9LVWTDFF0uNx3Iu+FbeFG8APyoJrGrT7PEyf
a7+Q6N/3jdUKkJqI1834qvG6B0nVZ5UR/wswIKINiIiscDIkBiHkj1XuaM06KxMJRzvZN/cSMgAL
CPdChPqGRd+VDflk3cOcuJB2eNcBG5gz5jP9ymaj6oVJTHkKHS6rJsgCxdc8FrdahIQ4beJvIqcF
N+SboG3uAyf5xn00RNLZe5rm40Tn+x6qGPqeFSSnuA7PgM0GVPFDSYNd/Z7WZllA6oHkJE3HlYmg
k5qZtc4naC1pkdy0BllFYf0j6TTKDteF3zx0jX72wypdUULG6ZFYt310lTVudhFn7Z1jxU/YT+mA
BrSru/4gEZxc6KW8NYvp7FJ/5CrB4ZW8DJaXXNDJ+tEC/gKMhuU/1FBDZfq9n3Awm7ZVr91Ovuv2
NdjVPdkSN20WQ8KBJFll8txZDQGPRfdglFZ/ISa87v5cRJuodWDjcEmJ+uB+iIa31irPejW8jBVf
kpC0a2EqFpfm7/jla88VtxFwRfreIABZ8Wlj82ggkh5M8Vhm9WUrZg/O1UVtFHRmM51SBzJsSkeG
WTxICQcgTn6MYUF26LzVzKrb4JObVl0HiXIoL9zYpxSg0AtoI1hzobu71qBVqBbyqu2LR50/b3rA
4Ai6wCdi6fuM9MQm6IGjrHwYSowVfXSbePbbPAki3COPPxLHVz4t3I2tkrHmmWy2bhbX8SCOYVbs
00Q8B7H+7gYE/ypqUjSjw4uEewqQXPqjPLqTEZDJRwomALlRR0UN7J3vVK2UFHwwEeXIra6HZ50A
8VXenSzrMKb5rYBhyzajF95XNjxhn3YbBKCOJkBW3GVD9h4m1tXstM3WH8ZXz0IO7Y1gPGv4Qurs
QuEMQ8lKoFJF77M9M0/GPhl0AS16ClsSRZalvThtQnWy9fc1LeMulAMspaJfMV+5hgj1NhRzsWoN
KpjF/A2h9RPI6nPogUgdENp1fW1RsUDZ0rr6lyLoQGRY2KxgtaHJscqV6w4Hs25Oo5beTiRWtsRS
2i6DfKEF68iRO92ez0beo35KBhLtyQ50Rv5uKq70gsCNpEt3MnH2FXrk2nafR+SzK3W0+2ZFCdoL
LACCGHFG8yupMSFiJutbbjV3gwyR4CQ72uJFpO/daXz3x26j5e5VJq3HyrDvi5FkOHfsvyYI3Hez
R+zhbAEfcQoUDe25huSuhoZD5++N1ouw7cCeKs0zgQFHz8enhkfEMgEn+41za5jk15v8J6948Gt/
21bpq5AmizrEo9XMgagnlF2d/Nhqer+ma854N+KQKd16h/YUccaMYIjAtxMt+niFxZMAx3nG3pXV
X2yJ/1W3eb7SOXIL8mZOTClgaupc3ThCLNHswiLbO5Wg9SMuB4cvXMXzoz/mx0YKytX+1xhJ+QEc
x/coNXeOWyPIk9o3X5DDWNk35Mz4rMWsqw7C+QXhpC+dtPVdWYHXb63dQNb9StdTfSvDOtsJvzCP
MbCnvmeZCO7mwak4xZ28frVE8lBMDDlNU79biLLwmjxaqY4ipZK4A7KMaFDmQ0GpcTpYj4DUUKVU
3pNbru3Ke4SNRQfVDZ7T1InUuvOr6WUUODCSUA4+O3nwXhQNiCaf6RP1pXUzPTudd0mZizWyjqaa
oGnKUOM3q6qo7YT6dWWhbiXKWmYP9KMRo33NrweBVCU0QLc2GSNiLtoHTwiIqLn+TCAF49fAkRDo
4XZoeYtees9jBcaQgvKFjrL4ghHzUoiRSnePnLx0cmpNw73hVW+2f2v5OqBE73tL3OuKoukpbcHn
+sTFoZJcmyWCQ1+BziP9tnUrqCkU96hVNhdm5yC/l2KtpaN5AVTzxoz2vcgOvR4zP0rDr+CfviXE
gNbpDIMnOXdmcm0E+pU7OQQZ5/rRauH2tcRRzCUHoklUthONT1Ph01aZ6/vZs14KzTkSdkBIR5bd
95lzKpXNrh0D4kE1eP3yVpbhs12OE1mq0dGuLcZdiLwMf2tgHg8a9DBUwWLT+KA/i3j8YidzwOBV
3ZIeQIPD6iO0JA0ExISLUBTelDYyQpRsMNTtLP1eGAZIlhnRK7GQuje9JQ52rhAFSuMqjN+Er6C1
j8zINZEDYoePr87zWgYPcUvlDOQparsoRqwY9hdzZFuQNe9KC7lEQpEBx3B2DjSbz+5CPgDwzUU6
BK+hiB4cb2aaUoC6saeCy1lbPqdGGVLyfCtacU602oRwGL2OnvziRsN3Suzv5kxOt1Z+i/1CkTPZ
VlGQnHtNRMRa4KDxkZWLLtnDCD0bJvRUW56MJjjSNSHENmxe+rAlXtBuiFjepeWqapNkn8TuFzPJ
j0Fd/4g6LrGTAV3T9Na24e27kQn9bKZ3Ro/ABp32W9Th2dcLeWXo6Y1vDC7EC+dbR05AUBC8DMmH
C9644jpe9rqHMqAhosrJD56jmeBcay7//b0ovW8WIQDMe70dA+6Yk/xiwCpMQXfR9Gvdi8kb3xhw
zlZkU/+5k9XiC1oVXbIJiO/Y0B0GSZTWdxIAz8oCHrGPaAPYGOhE8UCCAZf/FQbvTMXKEdcgfYO8
L4QrWkJci8lMubfpJdnjgVhPsYIHcDNH7o0M9Buzqto1fMADpjAWQa2zoqykbCKnupT3ZiMJbB3K
fT+ba3oWbyKczuB47H3T17eTNJ70yvuKDOSkkT7IqcsJ5mFsceC60Vrn4JXwjTXzMMScUx2o5alF
L4ClohmVb3SOT1HBCFX7T6YREJTR0mi3Yl3HOyBwwcSrtDOeUjfaOJ6NBwmx4iBxqLrEyAcP5G6R
nkmp7KIXYFOdhAtgjJFLi6/6tolw5oz9Chrt3poYo3wfKGbwNZBGd+jzEHVShB3oQaM1sC5crF4t
cKJLJz9ZMkcKm7uPlohwbcIXlO51xXYNK0DrZfbem/rOqIdTYT4Lc3iPo+B7OMsvvmt/6yPnKRTM
t33vkvX3rajcH+Am76B7jmskbLsRCxlcRhTRfmmvDPstMYsD4SSnJr4ZDa6XIWIEr/RxywQ7w+r3
tclkYcyz4qKXU7mJHRiUYVk9tHV1CUgMBqgKhfJ1IoRmN3tFdUyrHCAwK77oa9TciLQFAlxxmfe1
6NTF6dmcrXbjT9F74oltH+Llhu7kbN4wIOWXo4hdYOgC0SKxM8tNupQZlrtJB3/YcQzCtdTLeQ5Z
tOJYH+d8yvdFJQkwwHlIhEdxiSizuPTDmyiu5aGDULih4PZ9eV+GvgXxfB2u6QtTwlieXJRTReCj
tHAoSH4+N1Zmv8NGgdls6EnzVp+MzZZPGAB64HfPUCyZzWugnltuJGda3xTtsC6cpLzAuwg4dSZ2
An+w1260mL8Q+jElhUgPXwY8etDXogDLqUjyLSDM+4F68KWTejeyH0aMs0sxRsbpwabD1akCTebi
feki4kvbP39toX4X1vxwrdOdv+zUFljuVQa+H8ZEnvTzMUc4YwZ7i4PWhwFx6dvCR/C+3FU3pQbW
O8UBapBIXGQyRQGpflvWamLe/HR3ebc7eTFSEwRslx9352wgZNuJ98vnjW07grBW07rneTQ/ttzH
VoqREJY2Usllky5bJe245rcEUf60/Zdtveyd5f99HA7L4+XGUmnFbR/ta+GvO1TGy44H3sGOXTbN
59GwvNIA4eSEz+b1simWL2kODdsHLa/JbJtyx2TX37qx3XhtFn1sX+RMw7zRhIXmJbA56iiBFN0h
tIBez+W87mjfMsAWl0Ld5Inj7mYos2FYs1t11kD7cG576LtpgVhX7YOfPvjXu6SbwOE3I/Pjf37s
PXq/zKEHopdGdXDAG4WN0GglRWpYoOcsS+OPjTtS7sOP8HnWeKYbTKtl4/26Ba06ui6hgGkzZuGo
MAhR96IXDXXh5nMLc4pcmq5XcI374wAq9eE2b+SwXb7LENQ3mTPr20q3B5gZOSe6NLXt8juXv7O8
c7n3vz7n95jOIy436+VIGJKMWkIZqACb/NIkhmIvgLgtB8Ny+Kj/gJaC/yCYFlfhtF+OYODCck8g
CQaFeoOHN9kHnjrT/tfPdcrsEBCSBSGZ0Pvls5ePXL7tnFyhPsWFbZUONPblTFNbfzmSloefz5Wu
2KgRyTZndxO4MM8iF7dUqHEgLv9/ufk8W386RD/uLq/PlEH3vqqDqI398ZYusnfaEwlsdDhUybWo
w5bcqebweYZ/HlLLc8vDUB2F+jBgt03ZTG68XV6j//PH9vh8/6+H4PJ42WvLvY/3LI8/7v7y+vLw
l+c+Dtuqdpzfhx5YO5SOyScPK9pDmbk3UG+s9MFxPraP6ds9Yluy6yZzm7QofeyW1ZAaeqRjuigS
b4q5w+5FfHnpncyMaSBIC0yrd4WHequBhD2QkU2t8a7Ij/A0e8SoZkeNKNWbvYW5t6q1fq9NyOWW
m9Ivu8vGaBwd/CBPupkHoK7SQ7l2yRdmNhagDy4GFI4O8iYKO/z/f75beAFicI/0uKyaD5nzMIkk
Okp1E8SSq8DyODCd0oFEy7O92TR72sA7aY0y3IJzCoHN80IYcqFwvJ4OFiM0nF0udOrGV5eNz4ef
z6GZZRMvL3/cXV7ylsP+8///i9c//3JM2sxeNGYynjAxQ8n+89N/+nMfd131dX569uOjf3ri8wt+
/pV/eu7z05dXR8d+KQJgqTuLTLxfXvx8/8fHmerg+OXPz00Rbqu4e/z4c58b55f/99NX/fwzHSUw
CPispT4/KuHgMjL9a1Sg5b5Ie+pWP93FGVRfmvnk73t0qfqf7RdjbKrL5WZ5brm39GWWhy3s1D7Q
iTfvY9DdvurL1Ob4+820PAkRipLjGIYbiuZcRiJ1jeXLMPh/PgZR7pDmFTIJXcb9Qu2x5cZfDoBQ
DZ8+WRLb0jLuls6MnUuu950azHQucBsbTitkFDVnmhNqGo6LWlrNHTxZJ5fjR08HhoO6RKZDuBep
t2G9TEeoaKNI3ywNnVBdj/Qe7mtcOHvktkxRBL1PZHBmiYyUx3pRVJfLw8lvXnJ6BwgjB7pV6qRd
7jGT2MlobqhUxuFFrM8xwJWelXlT4LxOEDQCHSBAjpDk9rL6894vzzWN7rIKlcTB1HSwOkP+fiPD
srn8eC4BmwInZ6XP4mL5D4PwxS6qmUuq/RlT5rlc7hlsmI97y3MxCHBMXbjFpikpDm3TMvu1ba+6
HGe0yR/tt+Wx05hPAXzVzdJeW7ptMZ0RIn/Ubv7svk1Vk65YXVMxVvO6Wt0s95Y9/ctzlpo/svZ5
S5YLwUcH7uP+sqOHgppa5/mrZXcuu/izI+csl6KPx8v8cmbqhetwvzTjYr2MuM6p6cuU0xFhTO7K
yzSGTB0TcrvsQYEo8uc9ujyZFCW1WeaqPYKbjMl/0+4cRnkwqPWlUPs2GKxCBcfyOJwSeuB59mi3
E2zxAZv/sSqT7jA5XwPdJzxK03+++afnqMCQXd0au8gAzz5p/e83XUEZoHWtFHPbH89NykSRhFSX
fT0QGIiQZc/xNyv0Sa7qJ3sj2+GLbcycg8t+CpddtNztGUICM4y2RttyrH/uiWXHfO6dqDFYpLrT
tFp2weeNqwanz4cfJyUknA3uq/dlNyw76J92Va/2jyzNCs/LvF52SuX4it3hYMPgTPvYRcuZ5yUD
gfSTpCUSuTXnMBX1yZ32aYA/fZWYCa4NBo2DrRHBxSyUZkJavQV0EjZSbafQYLNnnjNkxOzw+OMu
AcCDou0AkVKbUFc3H9v7z4eGGFg7ouH+ODMS09u0qfe8DJDLueNPoz+vlrsf51LpxAeH8JG+8mhN
O7k3riz2/gotDAsrcphXeuai/dLNdD8WckP/kkLz8uqsRoqgGLWNM1dPy7FUi6q+LNXN58Pl3vKc
rWk0HphALEdapDYDbLPqQ2n7/9KKfyetMGBE/CtpxVX8hqDutfiLrOLjTb/LKjzzN2GYvmsI37G9
RQXxh6zC138TOgolFp42voVFcfGHrML7zVByC9/xLUfHBcO3+CTOOr5Nm0LxRlGGufb/SVahZB0/
64WRZqDkpmXmCDqXQrf4pJ8hjTWpRh2+NOOoBcZ919TlVTAPmNwsm/QW/xvlkoYrXhnRgupYL5nx
fNPUU3T0Z0yg6lFvlN5lnvl3U9aIuzzKv9TlLI/LI3vM8CkaUb41qvBN5Po7odp3paYJSlIN2SZG
lRGBG8SXpnQ2dLHzY5g6Npc0NNiaggJOdm7srbqoz+M4fK2y1Dm6znDmkkQFGWH2Y5Dg4NVGvVWr
NwCDMr9hW98C3xnPhesAzHIC3Ku+TiGy6fPg2EGcpDTQ3ghq0teBvsPzEt4Z9kLFpHAa2y11tVki
muWqkaOWYtE46AgPjeKeHAvqmYFH3KHKNgOYgqXYtcTdzBQH1L9zOwSmdp8n9qtlt/rdiAeFfoLG
l67fnDKU924u5G5Osn6d5HhMa3N6CXWdhVmPlsFNbFreudNsQTEdOzPSKNnSjZwSfbjPQwbK2vNP
Xk8acBalOfIQAkDYfbT5LdXYmoZubaAhWAkjiU44XW5UJkRTdNPB6LThusRiUYmweJ+Mnlw32fr3
3kwGrkkW/UDYAF32RL8pzcBZLwFatH5TmuftcHI6594h12pHixdGuGMUN0UJ45YI6tPYTWi/Yu8k
W4z6Ks2ltzE+lvz368RdD1rY3MI0ID5Xo0KYkJtoalZLW0nD/xk6t87MboloXntST69ydyCZVXfP
RI/uJtrh1xDyxo3G9WGtSdu+Q6mwG+wkuaJy/JJNc7LpOr8+BhOLxqx+CvOuPBoD2Sb40c6SlSad
OYbjaUi940j6D7wkl2KpF7Z7zzQ2inG+EpNu3La0NVcwcsD0FMxEJ4tju5L/xrXwq6DTRHwvhMeQ
gKXTttF0/vWE89oehlzD9E86CHYJgnfQRA4nIutLlK7xVav30cG24vsuCo0DWbdfmWG260gkoCFC
qBk/DVi3H86A/yj6/JYpadf+93+ahqk+8SfLAN9I6IbyC0CddnxGgr9+Iw2XTKX1ZXj0w0gesjRP
tjZu2FVWSVS4uUAikKppZpuuvN55yQ1duwsq+9gMBjUmq3kmcY5qfW1suiz3buuM6yF4j/BFCnly
cEcAmpdfXfYbKYlJ+OC/4Vya1oK0tePQ43FWeq8LYaTOrki8YJO09kWPDX01dLyjLKMr6s/rukTY
0/W8MXQqNAU+AA/W0ZJQQ1bUwkWT39n9fONOydXQ5/tqmtxDPVAoL6obIxMOEdhgJ3SjI9WkCcdr
oR86K8i/aUhW13qguTtHI1lXzMlD2HenyYjcoxvQRfToixFvZFgHYThXqWaEV0iI05WpAlL6Kuqu
8gY42KQRM0Pp3musjYLII0ATp5LJm2Nq4nZuqE4ETKIwW3lb3x/WXVKZD/qKwD9gkUD0D8ghztRh
kz1Ccnp4CdNLEY0HQ3MJMZU/8sDqdtjbHlnKc3LHxETWljasWz+6nhRTtXf1koV1ciI1CURS/jXP
u3ATy8LeiMzv1rjxX32vBeKKcX+X9v2z62A6A8kPSVnW6yr3swNhlrSPEZ+soi5aa3k7b6Y5P4oW
TKvH0mLfpNZwpzoziHsPfKVyT8RVs8F7jzW/jS/sWo6ncSZQlohWGCh93dNLMGjHDN9JbKQTlwC1
6KJ5ZRih2Ji5S3lEc08RkrEjqt2957Yt7FEPjZ5NaqsywWMJ/YrYV99pDuukLHScncBcv+66WVvZ
GtmwVc8fTdQ50tgaCjKAKm0wPQ8RvQp4kttuELSZUMWjgxN+jkfUpIOFKzXzwSTSkkHuHQlxxHL5
wG+6md3gXmA73CQChBRBodfZDB0z60fjeslJVNEUru/pyKE7TFy+iLdmAFHLMJ+GeoJ/wtmBzCdw
t25DCAvmzpVZ+t0x0vV96Vn+yQ5ciAtJuk0kjWIvox9SBz4kXju+aQxfu+i8x1oVkjJ/Sug8Bq+2
T7ZJ6IerpjKiHUYDh+yve63HvZAxKb4SKuEh99Mzmb2RA4Oq8Et/549DBbuyMdAAeAPZKPWmrNoH
6s/jGdHIhatxBQhabbqaMEUWYiwOmoAJMFb2vTUa4gYuNZpE69BagHNrs1qNM78zjYMHlNdPhG/k
F5pV7HC2xZs6KcvTBJGc8HgCYcbbTEAOmdLiugLBtA5M2uVBEdOIwlM1OBWnA2TmdZKQtedGNIvb
CeZsBeW07OBlRm3eI72Ki52iqU4eYubOI+4sp3u7Imd7XY+NfR82iI8BqQB1ze6Yk7SbAknrmiwb
fOfMzqlwl4/hMH0TVd/shRXeJtjdLjooKLu4mc4jZuZdLbIXDI+oE9TIU8/NS6SToz1EmnIBNk9D
4T+25IhdGNUM17IgU1aq7VA29lGncUJ6WrFPstnc2cGD23+hd5qsbOO201FSAeiC89CHHVARSCTE
zGxo5e17qcenMrKxKmeavSNr740kWnFtveWzWTJnyNc9FVZhGz9knHMsgsagWvg9pre18dXJWATB
beQ0e6NIYjr7KnAzjlbLGFelgpOBtGa1WjxV49Adpw4bwQhJMTdIkxGyeSkltWMtJzMSGGSjdy9V
jpit8QScoRpJUDKYu3TCvuZPZJ4l6sw1xYRz1Jk3lQTvG8gCIMHZht+w7XXarBASrjtZuNvljMzp
LkZTVF67bnNZtUyoGmyE+wEgDCHq1d2AvCQUc3OqJoK86m6qgfaFDpin7p0YtvY67/ut4fbaPiCd
O2gM7xYOkn/reRPwpVCSLCjJERqs/jT165rvRuSWkuHXmD8nxFMoadKzM2lHUU3tMUMzV5ZxhPil
mtCw5nRFNTAZhuM/BJnl0F3Lt8ClXBqza7AjJvHuWrIuwsK8IpQa++4cYXmNNLzHXnLIPcDGRSrt
7dS7P6Tk/IvIwl4LL9aPQ2G9k4+V7FOgFRthEHPmsN7c0tya18xKAuJIbPpNoUfEcB9+T30EsXWK
FZGCylfW8cllY/V3aHJxnjCYXDeZjTaFQFUW8Z1xYvVwyMRoHzodfFiL94hgUgxE4JnK4hrwZ3Jo
aaZYeXbZZmawkWIqj52AdYud+FWbe6JjHZii/eyGFPD9qwncxUHPnPakfLITdTAuRjdFNFJAaWnf
02vnNOlpB8+qU1fkdErRV1xLPaqvCNAQREDK174jwBAaX7sZus7ckNgLKczrTg5j2tYbZAKKNiWE
eiBgsgXSsc69iAuEIIwFcie/TeNkFFptH9ymITw1wXJVEApD81veaWWMRlg9kqnWroRbxbRFSbzu
uMTeZ7S/7XnW97UNZLKgGjPkIc3shphLOgT+xgjHQ4J96g7Roo16FPlm8JxXvbWaBliD3ajfoHYH
JpbAmZltD+44dvxhUrn3E8sSikX87lA8Ts1Lhd12Q6nc38VqqO1DknGd2dZXPqfSweinL1Y+RyeT
3jYVDWMrWxOmU9KmazAcXOIbOq1RdO467z3NuG6npmY8tCA3ep9ZU8aUlnlL891IiHj3XAOtj/HA
10n2RRq/jyRQYs2wD1YasQdHJ9/RhHtsKwOekqDVLEa0X7KGPDeo3U5BDzSLHJ9S2VdrhiIdbwvo
PSSytXZQKGxhpT9iHU5pFE07nWMVYxmm5Oh/KDuz3caVbNv+0CFAMiLYvEpUR0m23GTnFyJb9n3P
rz+D2sC9tZ2FTBwUIDizctsyRUasWGvOMSNAWSmbwWJ8B2EACtGpD3gPUZwJ+uKzxxudgHtwcdee
V2YX2jNbF/A2AyyWftNZdo+SdoyXTzA1myizT8rNv9hZ3ZzRMD4tUV080xxkB5x6uSvzvqburDiF
udNzrJvtzsDI8iAyzJiphvzBCZs9dm3xAU7rziX5K2ZccQNOCh3GSuJ9tLI77i99of8ok4R/rkUc
wJpwPkedF6ZDfk56l6g8vgMCZIzSHXN9ArWRY0f8JscJ5OuBQRQST0uVl38OkE1sL89IeGLUYVu6
PxJh7JJDXgLxHlMNetjmW/w7Qq58wukYLQEkR8cMj0PQPWYNsKVq7DoPLyHRVBXa2ny2uiPexZ9B
gMJJG4aRf5oCkgojeWJYhrfT7Jh49NWX+12Zw3G8DWN0SXX16FZ1dYtqpJvtpKq9qaZvESekbdI1
5Z5AZxPQCJV3JedqX9n1J5PT3RqCjY2+VZXvxMjhh8KSX3lnvL2OELKQmt4j8i0/JMMMkiubo/0i
cEWtSz8hk7Ac+9Uba6Zg/EeLY2jlRdMYsG+J8lwWYvFsxPmHICrXO305ulr+jdZm+wBKqidp+qFx
TrOe1jtB6+7UDtaz0OIEAkV2DjX3+4Tkw5dN/BPu1TeOuBK/em0fSVMyNoPjILPDhD41SeahmLb2
biTSt3FB2TYrZEFEPrLJ8Sjz99ah6YBlWkGP/wAgJKoc7FSheRKoGS5Db34zZqqcUKLzmQlKYyiL
7bgATFMAIENCAt9+iCSASJ3aSjkkc5akWZONakLnIGU0kKRqyRHAdduib1dva3zmw1gYzxgHfc1A
cpoFDGhQ150yVZYf0TgiECh04O+NLSA1A2zMduKp7CznOOf9cign8wHIBvNQjWgT2aCaymsclJQf
7BXC/05amv6QDWHkSbe2EF2wtpv9cmIgwpZhhV/q3Gle0s586ZwZikq9BlWO9kVwsXYc8E2SCEIi
n1dSjR0mqEyl/MWnEvt1lRpevua9MW2VizHuyx4zvdm25UlF+VNfJx+DmJGeOUDnQ9HGU+BaEJoM
FgA3r78FaSsuqofO2Er7bMCvf+iOA+mxiFJJjyXZWRBppLUXzJfXsg+IKBvtr8G02E8qQFbWL6td
3FT6FZ8RQNea2jqUt64kYztGZLRTNY+3QLr+kSr3JZvJKDSb01R0D9QA6cVRI9zu9nE2UCqgGZhv
Oo0cAymojzdBbKMC4gj3Juf/7KryBpeGcsmZdqezqqW6GilJD/dqDv8JwJ4kvGaBre+VxckBODAa
FGr3Xa4Lwq3n1r3oUIHHxDHO95cl3jWA/h6DCLR6k5gA4bpy69ilfrQKDrWJOf5ITZ4koPYxDRQs
BirSnseiL8+o2YZDu7bd4mptfJFpRq1A88Zt8BxS8JyAVA7nppTONnCQ2GmQyc/xlMTn+1c1Lp5g
iDPflZ21Usk1JmhlfaFCc47CMB7jWE+e6U8Wj6rPOaGxENDCLwlb4+/AQfZf0fanN56V9DZBr/BE
z+GxMtO9DejjsYZ6g+S7IzhzMCZqUS3KzpT66bkAKUVed9JuDX0J/Ia8pe1odq1DiZ58J2ocda5W
5M80QI2jMffGzuy0EJ0XKm7ga7JAJtZ30NqRS3MitVxP9olDVC/HiMGupy0TWg1zRPGJSreHHTMD
/MsBkXFLYpdg5kSgw/xo5EuzQmZjGDB1fk7pPYRkNj5rZTnDq07FloHLBPPNODuRmT/ivHFftEk8
DBMZb31hhYcYx81rCIDDB1oOuivWo1dW6eUyl+EPsrBi+0WvbfslqrFQa0YBQGlWzbaxO/PANp48
lXO6jU0xnPUSCbHZsDbOibfCjd7ghEVsZij1K2socUzl5q13sBVwYoeN5CZH4h1gPE6ldkpT53T/
pQlj3pchcKW5Ma/CaYzr/V7BsnXiNAxz36xuaIBxfK5NyMq00vNCK8NDO/IjsIZ4Q52cHVHyPWI5
mtFW3jh9IUtNW99IpmYTj85MvWwnHs1AyuCWoMn6w2I3y6WhG3BtNOs5IO1iWyvUxaWmE5rnykt9
7bqfyRKVlxi54ZbYvo7mnsnG2+TJoaH08lQc2yhwg4ZUjlOv3PA6EORLlzC92Mzbt6lDYvLUT2ie
HWglVcivZMTThEaLT6p12ld48FhEp7Q7ts3yAIsJgnwWjFfcxsFWmnX8oLXwezMAe1ehJ5WnE+ng
ET+Sy00MMW0Zgucc2+4llbI5Zizo7LbMQaPF+FnkbnVuR/xLUcwxKUPadggIGS4SNz9nUxfQdsVJ
NeKvOd9fZGkioR/HFzWY9nnA7kRJOfXHewHiaI2/hE3uIf4CbGWQx7ss2AhNFW7bQs+8NVzgQJUi
8sTwUGn+rNziebLr81hoggjl8msoMErH9MZ3JjvUHvEkzOfw2NL02MhBOCekvvmRjCSbu3uI9zg3
a7y2D7B9W3I86g9NRa6UMbofivxqAlRjaJuEDzky5CsKzT1QLfvIloEweGYFrVFr35YuS6h3nafe
hnrvEkpzcdHjKycW57qpHptIleepbj+LisxOxx2vd6f+Heat5OJLVb4GOZHj60GybHPOjT0AToeG
TttyuNXyEuhUhwsRF+Ohnemkllb5NW6XnyVg5r3bftIw5i0kfJ2EiK9BqNf7GRAnIdvTsk0Sazks
JSnrc4bebSn9O4f8ntshpuFUabq4lNrw1BXIpFVYfI5ibaTydL+q9YiXZ1tihY3XqWBgGMQ5E4Vk
11iBF7DL+8W5RQMM24GzuqxN+k0BN20eIl2UtLN7RjV7FhowfSzjBIZ1MOpjJL+2MusD5zgTZxjE
TDK+dz2V8ocEZhKEKmxbpdBfQwWdrK0KSAlVqe/unz+l2wz9dXEhKVaftKErDkTxcBTKhmQPC5C6
WXyE2dE9znmGet/g47AdTveheVkyxgsEecpdlbXiOhfO3uhHedDcQnKooJHZpIqeidFW8B0g/LJX
PmKrH1PSrriO4kQlON3aggddaypAi1bnEdT6azSt+tqyMrW9U+4NOp0AIoEiRfqo/JxMIunkyZFe
ElbGkYWw6VFeFMLZIPhsPE0VYDadAXcSan9cEuLVGjnOYI8qvESLom3Y2/U2dEyAptGBY8JI6gCc
IGxzqIHwWeESB1XnDn4bFFyFkC4mlU7s74Shh6dxEJ+dVF8eGmk9F3na0M8LP6qI2OKMzOGN0Oju
dTDqiIcKfqSQHTkPr/zDvDlOAFq2rqqnTVDQ5kLPmxEtntjsu9bqRaAz/MsujPqiZaH20jPcsUoY
gvdmSh/Unxl7PFdTOuyWIRuOQIE2BESAf0UR7OcfgUgj7OIqbURDaSWt8odoYn+e8UT1GIS8QtNs
X9Vd7hkR0XhwxdYuKCSuMID4Uxq3uXaJ1c0dyv9Ygj1rl41t0baxJP0d+u89ISBR6/UVXjLNektH
+HRtyboDeK7A/lPvw0r5VF5ynwXJsMOxN4LypxWUGLLYgf6DMvQ16obxze3Ua8nKsRQMopLgKohm
IIon9HoHOJ5Ia5djplF9ccwRbjNuvl1Bkpc3DCHFlPnaVYZ7CmUXn6ceGEYwLhYD+ejzRDsrpgt6
79wL7mtb1vWD6OLn1uKg7S6MIjqOuW6JbyiKA/fj4DoPTbpwdgjQxg3NqJ3xVS7be0eiF6zhdkK1
5SQLSUzZSE4B8y8iXZO4RWSjoyZxoNhenAXtJLj7+IjHJfDdgcKP5YselxW9QC5xNqIWZAgEYbWx
MGq8tDOB3VhWy50yqupsry9w165QDjvY0xQtkTk92WWLiDMD5Gdy63SGA5zfCTow7Uab8L6d+pyQ
FrL2BKDpuhbyZP6ouWZ+cdeXwtI+WmVpb7A6hFuD+JuHEqdUH7FUdx1CfCNFXit+EZcojghs38ir
cehmSE5Ptb3sRlS16PhD+0yb9IZiofCntKovLYgVfa5Cf0msN10L8VNhWqJ7MAVP7Rh/Yv//Vtad
+0LWLfQ20NKepKI84qNtybuaslcADFutS/AlJ8XaPnLNQ8XcdFMJ3mhjD+JTtHTf05bDN1WR4ZuJ
FXoSTPxhSvtx507FJnd6Z5N3Rss+buFQbebaS6Yyf130HCmXk59wb+Cvm3rmv8Fqp6xK9YES6DiA
KN2Nw0Bad6YH16Rv6M+Ysc93xo3mOssrLrdNnriMDcDvHgHHOLcuyd+aCk2po5uvtfzROjoYpNDW
b0tSX9wxzva1GecoRPHgyZEumFi6D5Yqgr1oKpodxijOhll+0B1uZ1csTDR7wpDDafmc1Va7E+qz
IPKELXWsGNfmameME5z6mQLFHfJDzjAQvVi1xcu5B2rgIeRgHMmU9rK48haio2Uiq0+fxjr4FaQL
x0G6bhcH/brOUvq5qMznMKF3kxZVtFtGNhY+Iu0QV3F7GyAP0j648HQY1ySG6RYEHSHRBVXtEjuo
RddQnCJynqfQJYx8wKQF+Q5n/wQzLEmiz1o3AycH6uRhcAJR1QrNHzK7oRnHKul2VJhWQZ73FNTV
lwpE1dkNltG7/7/smcxF9S1tzOJiaSW52Awft9XCeQIJ5uiI+bHPOaQlfXmo1Xwj2Wc4AeQzrwMg
qsSaxxvPYXzgUSdVDLgj+a79hyD6Wmsz/BcjkLCaaJpwJoJkSIf1KtVMn9qllu+LCGht0CaYr37M
UZgwaytpggdyZI2o0YP2Uc3en0/nCUlbqdXOE8c3mrCMAJdmhkueL/JaWB1JU0ECBzDReBptNHBT
k19miC+MbIA2xEtCQVI37eOY5+KiG79M/HT3sXaaUOG7af8adHHz4oyfQJndLIIINi3LiDfHzvch
6+h+x4uD1Vt0L5NVEzOdTzdtXn6MfdE9h2JHA9/1lKxh6y2oZQcD7y4LldfU4itu61crxJavdDfd
e5MMc+JitBqv1Bxu8WY/SjKqcCLqhzgJHxOFc8kcTgmHjx0ofYiJ3OaWpf0IwlZ6aIVSRsIcJWrF
mVxrrx1nW65luze0I1gO259aHp9IN86cb2IuGyTOEkSwU+TtgWinJhie7DTpkADgap2H/IehGyGz
h+06SrGMZdwbBaYZI9ffOo3SnOG7s52SmYc+HhgfaNnqOOnxcu/LOKvetCo2eWQoXWS6TSqcdtZY
X/Sc/Ncostzr/asw1PAFju6ps6ZeR9glhiP6js9j6MDIpEugRMBIrI5CRvu83L+6v6DQ1/3B1I7F
1IQPYZFD8OmiH7XAZ7lpM3T8VTCe2nKYEaisf4dMNXpA3UYijWSfYNoKognvDHDP1X4oqMAf7i/g
gsJ9jx7nn78LltnYNx0TEltOyYMeOskDpf9yCsP8Rs5A8vD///7+laGTJ7QMjQWZcU+oFu0U9F2J
r6zyApmEE1pZ/2QjZ4mt7XmtIfG3a4XmJcOk7/n+9jYcephzNIS9mqhleiyp7kPifjNnIpyIQqvx
oWbHQUsTyi8MFOZSNztjjV/U4xlbhlOCyQVT9JLSmrygV/QM3X22LGgcMw7yo8mKEHT0++jF33Ku
7FZjEWyd7CEu6JCJwHobOXltqjL+QD7pr2KMPwoYSZz8ffrJHUOJmcNzTSunA0+AMYz2eyPPBlgF
oD8dFF7E42XOeHr8AUnAsoavBsO/PmyMIy520wBsndmfMkMxVovafRNaFyxQJiFT+OuF1TdgRsLn
ljlqqmxU8G6dbBc6ZxuDU5ztAlMCsDhr+LIiFW3Rs38lQazdRG+98c1mXsRJSgJ/nuxdUetMbYaQ
TLskJUu+cLZysPRN0WeEyyYqR2diGptpOEpZTo+yAckprS+LkfmzDbNhMXIkFY79lFkZI96qeVDL
sOfYCuRq0+j01mSQM452tVMQVBHFKp3oSPVPAS1xXJoY1qKsf9COE9C8T0JVNroV6oOEohEUL328
LrvYEd8QDcOXAqCnPhcty269Y9PY0jpWhAPxPfVsPRW2x1SbMUCX37JBkZ+mBKFvS9F5WmARIrXj
fShPGOm0sWdif76lk5tjUIvWQhrvrmtYxha5M22bPVMr6uHczjyzx2TAPI9DjvixjAGxFBJX5KBe
3Aqy/RL/gIOADJrnotGjLalD8QYr3fclriWkyjQ7RM74nFUkYubBE7PjGt+QSVRAOtV7CxeoKUhF
7EN310pn3iK/mXd1rV4dxkSu3dHigfW9tSP1001JcbWZmgJnoU+H74feceyR7AcZQ8yeCIqDRbjN
dh7bcqf3nc+/fhkHqLhaX5/NZHY3bQGJY8zkSwTBfWNYrb6rkoEWKJrpSTWfzDI9TGqMt+wdP5Wt
Hynb92aqkxTZpSdWeJrx0R6VJZ9AYZC1t9Twt1S9zxe1x9bAvqbZIFRGJgohANsBu384hNWOc+YP
YwJS0dB9lEHhCcJEd7rqEF7FP21J3k5LoBfDShJUp8TrXaxpXaCTD2A3B1MVj4Cnt8KaLKb0uYPz
TX9jKPmF6xpXj2LSuMGhym1LwuV2eseAvtd2TK3ZY0raKFUrETyAIS01Pp8AScSuDwpGA2l7irr2
yJmzYMqmGMLgaOXkYhJCOBLqBWt0nJNbS2or+58ytlXtuh4dNDYcc40EFm3zYpmUze2wLxJJtlFc
MjeUGJ9bYi2XHGESGarNGDYM6K1kU01sFaFdX0gOI5WBUEAA93h3oTvU+DvR1O1i5E24q6ot6dxP
pZPIbUBAxnbRQGMisN7MvSZZCAtmZQX9LdcQD4xDoSQbC5BSQHeb0dUx/6bAhWtK+7TJGAiD+dWq
H7DUxDavaNovFt7bPPhQ4rrOcnopDRmfHgP3lx7D2oYkolJ+R93NdGX+irLpa8qKtrFVjeMRQQ1p
FdYeX+5bPdPyoYOxqSfxEWdmtLFf896AKAmrkGiso2131zJnVBtYNOJI3YUDi5t/rTflqLpTbA1A
uinidWdMD0P1hss73o4dIVbo9l9m0A0bUaCkLMnBVDEfqqVbe9mmJw52n5Ik/WZEZHQoFuOimfGB
jNFBd9zXeTrXIvhishJ5xMVMe2eSzzrt+sihuSwdTr5x+hlwZ0Q8mPm9KsOPawBm4kKzTdKJQr1c
8B7kP21M/gfYTwThYUhqvuRWH3qkaTFqWC5lQw4QzSGaEc3k9Xmn9oM23AysbRzjg9WErn/LgwRv
kWRuXiUlQYjWD9QBb2E5jCfoBL+Gxf1JhISxqzNtPzaO/hda66p0fSdOs23B/+5EWQG09d/itLrM
wbxkVeCDuvfIFPxUWRWEyQLpVTSG4mDi6KMtYUrW/mCXZhCOU+2actD3ILDHO0n+BmJJKzqEVEd/
1s4Z/0aSKdORtq0wOpgWIl9buu+RZAEO74hZgg/+V5yatf1luXG3tyO5o0VPPz9zr67o47WjRXyG
E9n7JYbpw2BWM6jLxiXgiJIblw6fzMGcn//yBlcE8r+lfbZt2bw9F6WhqevvpH0DKYh964aBj0M5
DeGVUk0UMAQXsEo1b5ysoHEiw42J4z0FFtc9qOXy4c9v4zeNMZfJ1nXI24iNSX1/9xkaUJq1EOmh
j5qGIcWSkttpeWWu3kqLojNbP8yKeNGgzLK/yBvXb/3vC4Bj3uGTcYSOeUe9U1vWoWtXqIMJsVhH
0i3jwiSOnZ0a8dMu2eggJhxHFDLE0v35dzbXz/7dTzYU6yd3rm5J9R4zbDhlUhZZrhhBxfUjsi+/
GzV4Xq1x7ML4MGM6aIx2ei0W5xcxxI3nyBs5CVR7OWTmlYqcT1nqzZAdL00xCWbw/TlLmuGqVPk1
tyji0Tr8TZ76HtjLLc2VcnTHNoXklnkvT51zWj4ulbEv+ob+irb446ogKBk6eKmQw00YeOBx9SHQ
k4SgbAMYXkTuMkIP6mHGR8LZ2SwvBGeebQ3Hf9O32DTM5qnqqu7ckxHRN+j3bKEdmBsjIl9+5KMD
VKqFcQVagKMHgosL2QBo5WxrSys6QT2RwHZJ8yuFt/H650/q97vTURYHMke3bZMh4zsedFnIWudK
W35P33jT8gBvdFHv6qH/3AoqwbihAQxL4lNjgYn588/+fXXjZ9uGcjmTKBNJ8L9XtywwR9TvreUb
xFoVy9TuEWkC+rQDz17bpn/+ab8vV46yXcNRyoLk+hve1uowfKGWtPzY1H6OZfWhiUgHWjm8qZET
Qxb8/PPPM9fl5d0zQCCr0MHNclvRE/j3r5fWeU3no1R+GgT2LtYS0oCbg9FKWET92uxYRwRxSds/
1J6rqimQeQl229KhCbiOR+vGlicRVs930Wheucm2EJyqRqiupZL7lAVr6UL1GLa1Tw3t/mX5MH9f
QB1LsXxxwaTgq3cfEDlzwTxmloSIoNlbehbFIWmbm9E7oT/Z7nQ0DO2zYBBmubxdBFXgBvKJHtsq
RxwdFCIVCUlBH28yiXtyKa0rieYfzbgKX5fiQ6Dq5fDni/5fbmfXhLxpcNnZ799fc9ckhmOplOnT
aqDBr5h2KAciJQrAkwEB0SsGb0bd5YQwdf78o43/suZxJwPppAFtS+v9fmjTvOVn56Z/T4Oti2Xe
GA7KnYEgEehlLpEkw3w1OqeCwdgx61o1tc2kTxs0fsNf7vb3KPx1KcMgIx1D6gqe83tg6KDHpDK6
luHDDGS9WtVDy6r5uXH/RYel+sCpnAeO+lCzwU3++VrcGcP/vvddXDoKQZ3NwOb3ZWUNIdWBdPmV
rn+hJ1ihHBHzZ+UccpE9LzEjaKFyWqDBOsLRE9KcszVMIbLe7JgQlEwzvjWGfVz6Uj0OwqdzTwRL
U8E/WvNTCLTaxwwuHydp3JaIEqMKJMCN3jgTFTP4ShFTYA76oVOFBUODkVuFpvYhjMOdoM+ywTCi
9jlRemhuLaLpy8z1Epk/D6I79sAKzwwl1qVBzdADA1awo4QaTOQf0HQrIpEvaynT3cZgLzOKtwTS
G4nY7Z6wCXkajeAYgjPiRvFiO5wuYWJah3Fld4eVRnDWML9NozhqJCSPWp4+N2uCK0XtpR3GhbmY
y7Cz5USV9PpCGsPgXAo7e+nC9Na3kcHprDD+crv8lw0bjC1HVpdtjwPEfTH7/vU5LkJsE8b/FDGn
x1kLlB+O0jkvqTqgNPiWRK3zNHT62QmRYaQzmoHE4CDTqm5Dhv1rPwXqpC8Nw2VasGGNrtjsswMB
wvQJ0DIyLKmAKtTqA2khRKAA+fnLG1e/P/GuDhuXNAPXdYTznnYdZgOyFWpA/y4TVWhMFm3+1Yeh
+pbnzZujzX6WKfuaLkuA9SljJl30t86VQG4qtlMkNGSQMshD+XAJyNWm+yxQDzYT0e+aOKUhTGsr
+RgyrdoNTPkOcOSxHFXMGlrGWob7WYBcIw5SyyWhb0zyLWTqvjFVt3tl1XHuv+Q3xAosjO5k7jLo
g8hZ3JEEcPE0acxCsuZ7A5r77E1ZzKSQJfNY08Frxpk0vDdHVJhS8lh46LD4/ajuBVf4MQ+g6jW4
wY5lh84LGNeXPz/G/8WuQ46Fwh3HgspDfMei/8ddoddttAwOW1jmHF2aPQ9guuodcjb8Re4aJNCB
xDZW1WhaSuzgtW1spwhRROpW4aFJ/7K6G79tqUCa1/UVCxFrm3z/fuq4ZXDZzCDGQjWe7BZJhW3v
plJvHgCpIft/SrsCQCFeeJMEr320oFQvbAZvBF+3lz42or9Uur+v+rwlXE0CaL7Lbvm+gII7hiab
5qFvRrFAZkpMJP2KAEooYRUG7RkTeZ1t6fOVfv98sjLiC/TBPIOcE9u/fFy/1fvre0FrbOhiLV7V
ukP9x8eV484hG1mffRUaa8yRwr7e1YeYMeBm7PnQAtNE+src0+ssDV5yz3vTxuoxTKE/zXUOjDQK
+G966dWcdjlMAlJepuXtL2/0993JoqBYDyWYmzggvD+aEUocT1Zlj77WEPqJd1I/5aF+QR1LBChj
xyMNWMiJaP4fg8A9AhutSx5tNwY8o8XPYiG3ZLTVhyhsmhMJkT1gQie/ZPN4jfYTQt/nqp7ylcv/
QKZy9cIKkZ+ZWGI4GkGq9SzDZdpW3izTZreU7peg6H7qC/LPchbBXtO7HJ1VVbjY5xGEq0TSXFyF
1VEdAC9zFMpCqz0IlPqytdVJ1fCOmzm3d51Zt5sKs9BZRbS2UabtyRW2D31LrO1g2MWRZoFAHoTZ
eymL2OuTZX7kmYZ/vow+vdEAeaPmbEvyC8+TYCx8f6m6udsPcykP9wNIyUAP9avoLgtuSdwhhfW4
kP3oDbu8t80Pxkw5n6ThBxI4vmQtR9wwznaa7IwTDs5fjY4eZBAYyem9XMOIuF6r793H+yKa0DQ8
687wMtf9F71c8EZouxGl1SU2tOfW7DDiTGgpbBlew+oTA/8Ez4Hr+hYBXveTdBw0v6YCBXviDlwN
doJtsYTGg5HF7HF5cGylmv5Sc/x+8yuDkz5+Y1cJ/bfDbgyeskLN1fpxCkEpJdVvraGrcefgAd4T
Ns9cZP6/P/3K4LGXtmRIYYv39WYX6mY3TFHjOylZLFopr1k/uOdEKzKCJa3YWxxx6DryW1ZVVo6Z
5x+9guot5/Lnh8p8d8Ah6IFSy2QnxAym9N+eqQLrh1E3SjKa1l5raE4XHiK2YEXDFtnvAfuGPFlR
cNVkP3urX2MhAeGkStv9mKTaPmpGRmXOeI3j4huFCI1jU4Miqm8nLad2chnlL9GTYPznlSizt0tJ
Clja7sppMv+20jvv20sQSk1LWJbgdzFJ0FFrzMV/LGYyY1IpEW37Ecw9z9Eiw19ypfs54W755v5n
LIuGf/8qLSCEVXN8Gu1g8ROYE7S+1y+dAMnTJnPybD8LDdBtuvj3l5gqHon7ROHZKO/+V0oraR7S
utiEdbf4JgCXuu46EraQovd6LaDoYqB47GcySBaGKYkl/FglZOFE1fT/vtRRpmghjWec48IHTA9m
2Gp/5e6sQftdJvb3tt82eRsocibLaEPyMrKlTORHqdJjolXMtRMZ+Bly7QDuyJJDoN1065czZiEG
En6xvty/ckm9J5UUegpjmzyhWBX6U6E6zDJN8kIiNG7poA6PnEWz42RJqM06Mpspeql7Ni1WMRRz
9Wve5QiNNXaByFwOdvQhykN1sGvsbMwS0ItrVrwxm+j17sz8x36FXhDLXQhse8IP1M+MZapM1jdS
4g0iagKRE08pAc8S6zDtBTYtUkPKkIw2mMgAjU4mw43nxBiM1yLqvRYtC3T+lFFBxoDVmGVzdvEE
HTJW6e2cO87FzoVH7znYV5KUo3UdncfqJhNYJlVIaGImu+jYYRS7v0tm4Feo4u2JdL8Y3mOhXjqC
Pz035W7g+MJkHomQZ2Vad9FE2V8SxE8cLiok9yb5P01Hrwmu4C0Iav01CXX3EKIdbqQbvOD5h2rN
M6RrtWBfaivNi8DnoPaT15C44Mc6QTBbEjG9JcTGOt3tOmxbGiB9RldaA4wj6wrs7TN2edxaR+7B
kOy2CPGq0IpDBF1oEwIH2hADUO7b9jve2SOx2sbrKAlfT+tQwwNKS34uVX5B5bKqndRFpSjPCEaM
Dh0i1wPOLWMTd5yf3JqYtjSwXhGMmbsEdc2hzPFDpj2ELSfWmP+EH+kRPWK1og1lyKOTRcbJzOUx
5LCPRn0xd2SA+3M8bhl9pEVtfC5y9VEW+WenDRGW9hG+UlzxJ7Nv9tpgq6MIDax8JOJaOhb/KsLV
1wzmJ4Sz1M5FJndjI+NjG+1GfmjSN9ONt7npLOzx/3Qo9RTZodMQ4opKHSPZ892YOq+y3Kl2X030
XQxh6GUqSr9LMfWPpUHeVKERKuCMyKuGLP6EErY+DA630d1dHKCwvUmizbdabMXfm+irHi7WwW2N
DDgR+r5ZzwizJ3UcWyvHdVwG3K+L+bSgjHkd0Yhv0jiLECfxx6zurxh5DFZb3UI3QnfB7smMXiIx
3eKGql8MhKHlMZz9ttYvrtKKoxjwPRP1hWYPw99OanOECzsQz+gF+PFLQ5QpQQY6WaSJlmL2spxs
k7DzwrNn5Fme5GxVL5AZwi2Uy57hiczIDGDCWmSr/gjrrQfNOtOxnCIgyI4yLF1EQ+G69c6wyDod
CWQTXWiWRCeZsAq1Og9EIXpt34i09TpgCN7AAOtqmUQxOwBRXcKUr9wKA29AoNDDWXAeD5BuqhSp
KNq+6qLH8apMwXCSIay8uMUTJ5XuQqs329GAdLe1nYi9U0p7m2lleHIGGK6pFdav1LXb0inkExUT
lhW3vRZdbzy4QkvwRDxj3Mk3mKFYY9qWwOmhc2moSFDs/P4RyUPkl+nOdEtUMd9QUEXcAURuj3a9
VzJyblrYGo8VD1PNcXYLYCfxY3zwawN39Idau8BATYOQIVmvfy6riZ5cMb6mphuwU86z11XhIwJi
5yVNv7MxMGFthUOaMqceTpJ1aGLbRMwrDx0miyEYEELd3MmAP20rY6/XM5HsIMX8KQvP+eSTr2Rj
Lem+Eg/UHOJcQDmvUuLPkSWdy9J5bvWJcGX3a9SHJxefjJ+6iOBmxO/7mLE2UFpA56oZ1hjvD30r
gJSb4TlGTX4cQOAwZUzOGsxhQsagFUdFha7RlpSVFUvKs5bCTwMxbhul+1h2ur2fGr05BGnyJAta
fV3Fg19WBcRqHU9aj8L8FOeFfgrn/ANbPgsVGlWutk6jz217DEno27bUxC4WpGnwMobBhxAa5kQE
2n2amlSoiKTTniuk0/GGLFytrniadfXgJuJXGlreDPtqgy4Al7Sa1C5GNVX8L3vnteM4tmbpV2n0
PQskNy0wPRcS5U0oTEZmxg0RkYbebZpN8un7o/LUyaqDQfc0MJeDLKjkpZCobf5/rW9F9LsRzlan
qWC53ISAf623sJlMMPW2ue08m3Vznj2guudrSGs9aCE90AFWOL+0XZRjFMAtNl9pSVJoI44qMHAT
b2NsyxtcMcUunBu8Ej6xtFK/mL0urmxb0KrBp3lQUuDkR9aKNskUG4+a/W7sZFC5pndGQNdvKruK
t0i39B2f637o8mlbNdl4IH4Bz/ny1DSFk7Wx0FqQ7pBC547P97A8lyHUYwx6bswoJY2vHxFP3Cxb
2M8NQ2XhtuVtnqpyp4ZOreeFYCiHDItP2HvrJtSNDZ8kKFvXxks5gWDFPQZ9V6HKmwlt1P1XJ7ta
Se9+deBttOSA4teqYKyNanhGpba+a3+rLKHNEtvvMLtRFaZ5fPC1btOEmnUpSmvayEHe2FJ+N5Nm
75EfejD0wGIpxcZo/I6cA/dh0T66LgkoemXYe6sngTaLriY17geznb5OVh0GeZSfzVb396Ys9PUs
kNrCfSdiI1LGjiXapk9mZ99iniAbQk+oxbHriC1itifKDF0Ln7HQnUORNWT0NdbzvS3TdyI7OJp0
eN/lG4kxK9yfzrkryaZexNZjJIDZZOcqteTBzHrayWGE0XroLIR5aoSPO++MolYngst2SRQbZ3tw
TrOXf2+61L+GyIIEBZ5dN8tbM4qMPwPMahXO/TExiDqYT+Xk11f0ZUiKrVo70HkG8qJLohD5OBIg
DZSCIAhM6VPle/HFxj5hTIZ3bqQTkLJhE4mo3u/O8i5BY9QU8UbO7bnxIEnbPgQZv+vW92ZIVwtt
1Q9Z0DSGEYxIWzdjQo2oohC9oZ+PplVXhyytY9KGjMea6kjaf9PtbYMYwZKhf0jQlIA4J87R1jHc
WyXWe6fG+q4WCyMOUXzCUtCoiz+QFo/7uhM3FK1lMKUS+LfTh0c2eejksUavjcaTJDL39S4x7fck
FIIslnYxKqUHU8+/hKOytvRDid8psEq4eH0SvexO0nWe/bxeZ1aqHcOCGFCnYgea1eq5FK1+6q0o
oIlKAMhklRSL272B7ddkaf5Ebe+lmEz9lM/oVVSYHQjYtWlvD8OG8Lf4ipxkq2bszQBK3LPRdxhP
1JAcqT8aG0wZOelCUcGG2b45WvLKMC6PiuLRw8xkLJC3HoQXM4B02bWfbf+B0omTIKBM6AgisKTt
17TDG9W/+tF5vANOoswdb/d1KKLpbe6L+Mx6XzCMI+nWmk5uNH75ZPDNpIG7BL7InoOTrB/LIu4C
kUcbRMIbHjVfHXR8zZeu1yBnRzaUIdvJdiUM9VQnB0IrckwzM8I7mAUIVdrkwx2y+TCqHseqXzxJ
I2NCK7Rnnfy7XSpan+GenM7ZVpjBk/Dgj039VM6AEgzNWWbOaB/WvNY4ZJ8H0T43xfjqGCp8olqE
HqrOzIcBkzXlIQAzU9oi5su8Yt9m7FrwNmHNG+ZT0urzg9kDHpCF0t4mkT/gRCJ4yP0ZxoRFoK16
Zz+sBdLszomkO9pAOa+7zDjIrGR9Y3Fs5IupCgdYW+M8GhxyFQT+0L3TeB/QAUycY6emo0s2h1NB
OBgZMJbtC4wb0J1+iYBb4ASIR2mnYi5aEXOqjnB8PjW2uYn9unxEjV0dktgbaQX0j54o3HfFD8yf
sQX1eQvCD3HkU02grGQ0OSSRh/147IlhwJp518rXYxEfU+uL02isB8sWSXLd1kbQIVk7tnWTHOJi
ukXNXG0taw6/ODFqm9FZqSodbtFg8ZtLW3F1Z2ZlifR7SmLzFgrrwbdJDDSUyM8TXmo/yf0XIiNO
xHpEl76xqF9M8tFu6/ZxGFBEDjV0/WX/cD9uFZrwtZIwXNoe5W/vivFpVNK4pr3wX5l9/I09oYfH
6LOdaoAEA/rYQLq9DHw1HWaNfR477FfLV9ZJK3QMlrpZ7vhmPo+ytOnRLYmoqb6ufdShpSyixwUp
UxMivJqy0QLQJMbnogNaoLJh7+RLaFLpeM85yP7ZBoBi+M8K/Movrgg/a7lu54RpfWkX9EvYE0cb
5sUqpI1YAm5prSX9NZMrCmdorsrxUOgd86S0QNQMJILjNd5UPeuBvCFHwsuzeecv2cNGXllnpppp
CblCgFSXPyll+Bu6KmQFy6Jfa+Y4HXQDV0Q42mKbItK7iEpsEfNkp4Jm06Fzu7M5grAcabJ4toSt
PyH+TSckzFlW7zofqcaod9pOTlO3q0L9uaQHcJooSN/LW3Mbf4PfjQcH5+uq6MmNwmLN0Gw6L7Tg
X1Q5XaWGq8tiBTeVbYrjkchsrY3Jj5R4PY2dRjLYultYRm1qk7iMB6dp83YTLq4mrPrtQ90M7a6M
fHxWhndiIBl2+Ku9rUnxK0j69t3segGSbJjpJqDcWQ3RMoaVk/ZJR74c2ewMnEkPACFfaZaNX3Mb
CwqxcXnusLQdN06okLdHdcl+q2yvquuyI5HWx6LLq5PXZB9R15BAHI04Oiy6YJWgH3ZHJHXoZzfI
tmIosv46oQR1hYmzLe1WPoqUhWSYyo8p9ieW2uiyvGQgPLTA+2nSd3GSkWg1GgynIerEsUhsCmaV
3ZPA5CVnuzjV4RxdyBJUW0wAPgkviYYEHMyJQ5PVjvkMS3K519QtsJuN6tC70tkn4XiNEFzuR9P8
6UoiwwrdO5PDwErTwpPSTKnax8gyiQIRbxaK443DjoJNE5jzgc9v78pX5TE0mIJpvVfq6Q6CYm2k
88Nfwla8X5gJpObGNZyS1dDE8qLZ/UuDanHddpIQVc8hya5J+s0QGfmFEnKoqvGs7PHosYc41iDA
CNAoNyh+M6hajjy5qflgKK99Yn/O4bkYZIvkOngQmTPfesCXe6r6fER0a0U36vfBkPrNxo0iPehc
ZJWTFjdn2RAokcvmwaj76XO/RVO+gn0tH1qE6GTQkq8yt1e3t0/REPPNg4fYhnb1piR3vFsPbUU6
zNiXDxlWocCIUF82uCpWmde9Nr14GbAhYzOagJ1YazcNwYTBIFoz8n8UWowHLTebi+I1iTu3X7XK
f2OtsmosLyfgwmeZS1Fjl8sSA02eXpqWRL1llynL6VehNK8dcSgJpWtJ02A2Y+7Sl6qlP+TXxlzi
Jvr8ORQ/DGBc2MObiWWVvdebyvzshe9QFD+iEc+M5apwE5s5/kiDbf9oCm+DzdIgErIjJSYu9hHu
mGwmt8IaYMfEfnzBOfjd6lnIuRQGVo7R2ORs4QhCMI1bzXzJBCUxw+id74BOyzdtFtGlikt2O57x
4ufkLUXOVzHYw4NJyp/U3fyUNsVTJNl4WUQz7NNwfFSTpaHA0rIN2SUeuR21d0g689T20bRplbDf
ByOxN9pkH5ysFA/sRc8c8pXTjgfUKGagJXiM7yu4itHVSOheJKiO+ZP8IHeAMLpDiaaki3az7v6M
DepRuDIxevfIAtTEb7VFsRq77F8rxbDjt+JLy7G+iqOpO4h5GHFWaeXG16cNw0SyTTp1MidaoIPR
XH+BIBcBGfCnMUhDHf67oCoxplZOIhaV95BIsmHo0RmXxDWx1FrpRfrsO4u9skU4iNp35zWWFqB/
I2NTCztWzqGDYSa94BpTqyicS9A7WITmefzhOsD5Zj31qQiO8eIVXAb09nudJnIPSwTr+TB/QN2O
Gxw//lWZvTo6ylTrUcRDcMd3QRWAnTQi24/Mrj4qk2LtXTRJozg7OhQvV5kN0MWOxp3lSqqwbOu8
sm53lmLZ7edsp5iCnAE9b4mxfNUN2caMKvDaXfbed05yYSnfrKQD3ttj3XSIq+5Rdb44iNZlSpn0
e9GUSt5ynS6nMxGSUSDscthGaviqLNltVZeXa/KyqH26rtz4nmKjNy4WlU4htIlbfX+f8fsOkkRV
DVvJbqsR+MI4JrGhArUb80J9cVrzkFi4nl39iolWt8f6UELrZYgAL4ZVA7jpeEPiSfiQpFNKmt3Y
m+IQMsj2ntOeZl1/nL3MuCoJIIREChzbSvHbYSPqLZudvAs/pIKa4Mmeo7kBsgHYv1rpvkqPFuiv
9ew5u3xpJpLfQ+Ap7w0gXLOjfyIOBDuQigQxYx/OGKuMsHnjNswvZr/pksQ4t6q5mmp0DtqEAZxa
+s0/Vg9riC0O1aKa6hROl0Oa6W2whNoFptM+17nZPuUytQ6F1VFK1IqbvDrKth7tLDpLr/qme7m3
qQer2XmIEyhUwOOn4mu8NExVh5KuRyWrW27DclMJbr6QCQGD+QFJ8/SUkFfrZJO36DeSS/qUN559
cvrcCBg+bq4zgQtQTbQ2U4boOZ6cMyvRYXqghhwICcMjhXb6iGaVJl3jTCvbUS2/xmx6ELjcMA7X
QLjrRjxqHoOtZbbePgQys657HI3slW1aEcuR20CFwerb74CfAuiCEk8jnGiJiikXH7aKN8VoutvM
6JnXNJNytZ84X9X03YtxZ2l1yBbTHPOrLov30C/fepuiyZS/tIVpfjKHGbcp+kewHvXJtIfv7Pnj
ANMUIXmofx+YrQLLMctzC6hkK3Btryhrw1SIrCdp25uZgfO5YjAiFOdos2jaxqP1UTdT8ore4Itn
1ODhffnDpt4ZZZ88Mh7Ofa/HF4sB2UBTdia6EdMR5ZY9aV8/yM2OsTbkdK7EYL2G4Vd2RC8FFaOn
CpR+kMTZQ9fnOp2MZNrOcYzBlEidPQv6syopp2tpOD3LWufn0002Hu+mX4WhskHeUZOKnah9xOP1
arIEuoj6rJkJOUzlVPbHKc56ukHNa2b3bdBksvnqLVaEUNXjQ9NU+qMyyi/46erbVLU/yx4amanS
fJcpzf08T+ZCqJu1azXh/cjUbG1Ntl77tvdTFlBae43GWw8Fqdq5eRgIN0UUTIltDYGEscpZQAV2
12RniXqaVLyZAuBkHmcsMvh5kMkeUHJS6PJzfRWb5bNKx89k8Y1b6NrtOTTUSSylEWcaBlbbbOaK
Sk5XdHTT1WQoC7RxpKrbT5+yPrJuZBNp4crirTWNYrWbdzSh+2Z4jrFs7p2B9Kz7xakO+2fdP1jE
jj7kVbyr3Mr4FMVq45p68VXSXdnlYCq2sjK6T25THFj4B4OD2321CfEqczxCqAEVqb0b9fRVAT15
jX1s4J7vbYYisPMuOxczMjK/sA9uB32KXbzndKeKeFK4xj5+5JK0U1rSKX4H8HW9s9k98e/Hj9uw
Glb43/nHfL1Ba7mDF3Kyr+bNe8k/O9+pBps1ia8rRRpCCcmFtlHQsYJIgmRNzj3ZFIzC0AGmPXhj
eVbeQ6Ke0bGTE5iSSwvdxgo2m+vm+vWKs2z17q2IWV6Nm3Fjbu1jc0huyW149b6In2BvWPXW5JU1
lHPWeES5mD41pJ0CqLc3WbH1PkbaVXv9kJ+mG4GvL+1XQqpoRmZ4olzYT2sK18Qs4QTTum2vdtTy
ca+iBMFBol/jqZjWdh2/xH29bQGi4ZaiUdnXXr0HhDjswrS3sOJLf52KSTt4qrxiu6uuXh9/VVUx
8kN1NvStxUfGQmDFclYDDZq5e9D65zwb1HtVAwPoR626TEjubr3SX+eo3LZqyD9zJkWZROReWST5
ZyrJa1siQcjsuMFbblmfxeBQMUtZbqblSWD4KHkTz5/lxlnhsZm2t04FODKPtwxwVfh8cx/xVTa1
cgJ7CRK4n9x58A24z18X3Tiljljj+rkz8N0lWCBsWnm8X7yfy1oOjb4ozgbttCOdr7MWnwsqt9t7
SMO/pHL8vijpjuzJYA7SJY2jKtwlneOeyWHQL9uOufd0v2UOCUhLbEmFeMkCCAnXdmkQbu83hkvW
1j3uYXkHaglM+n19XboU4fDg/M7zuCcJhEvqyu/r7ufA2izDPnN2jmvZWF6zLZmvwzkk5fb+l9hJ
zb6Snu46MmpsOOSYhW1U7aYul+1Jr0k4q8C7zTaZQ/fnbJf8j/u5f7kubQA4GTKXa/qkn+ayibfS
NTEytUsWGRMaRKglSoSdT3lssXXmBLTv0DGaDD1mjEOIRvU9B+X3yf26yJU5Jb3qdA9fuJ/Qj6V2
+is1Y3RGcDcaEgmhM+oPdgJlSy4JFcsLKdr7v7SD/5/s/9+S/dn2/0VcErx37//2o6TCPF3fix//
8e+XpCx/tFX3/ne0//1Rf6L9/T8QtaOStS3k1ii4EPerH233H/+u+e4fbJ/wfXiODuYJG8i//9uf
aH//D+HB6QG3bS76bBcRz59of/GH5ftAn5Bue9Tv/mdof17m7+p73TdQ3EO9p6kIN8W8K9D+Ih8R
ceYXnVWCKCXjM276de1S3T5VFvyMzURqdnjCSyV+4GmdIcR4BEOJFbHRsfvSpGYR/XQNoezvHImV
9skKqUa+qlp27c9osvLqfXbFoH0fIHZLcl4ZcojMBmcy1gO9m8bz2C6umP7gp1a1k7fP0nYnk35u
274mZsl2IW3ruIe2yKS+jMpGtSWQegi/2XE/RuvcMSPzVMdD/pBpnqiDUGnYp4ZK64qVpQMIPPew
BaiMlqyQCVuNJ1R8Pd5qglk829yZeHmX/GUzSgK9z8s33SPWfNW5RAwEMse5vSazwbdWIBwsVjlo
IIwf5jTSa27BIY/IOKOiXsXN2C2kG0xMFGj61jkDJsqG+KEvkZ2hCutyv215tXTSsWRGNpboIs3t
xHh3Y5lFBzBA6SL7yHUIzyojOl7FhaLVGFtPlsJgkoqZTHsQIka38Ahr2s9VmH3ANicAQbP8PL50
0VAAKiA3hNa2blk5qAoCKMcVsiE//IrdH66AHrYzk7ktCoCmiTEdafCINBhYOCzuZ3fybz2GNfVJ
KK8Rz9zRr7878Rh/inyVf9NROba7NmuAt6RS1oAKbHpx68kW3ZvD4i/cCFCE18JncDTNULyUBjbt
xGDJDfgZsx2VT4iH8ApH85hZpvVIjr3AAkAtolnXRlVm67YJ3U+9i41/Ww51Nz76PXxHxrw0TQPT
BMN/lJI/lSa0QGoUGK1JPdSaO6e+YY+xE8I5J6Z72bT10i41e6gyLTy7LcqLuZ1WiTaUN9BYmvfT
dpVoV5o/K5CbI/U4eCYV7gwS1aXL2n9IokQ7AX/CglyYDlt2q65nD1q2M5DFi5FXuchgXMvbpaRE
2Uh7wDRvQr0tgBNQTjLJumWbsHXYbpHGXA/GM15yM6UUbKvmkqN7ji7aGI3ua2lDjNlD//FIdGZE
ERaNP6efs02i13wrakWZRbE961k5TTQ1Hay1x2yOtC+1VUzPgyvEkwG9ZYMxk6kPuPNNd6fozC+A
Tkln2xS4dEpWY5cn33PLzF402aqdKiEwIYtOPpoB1N2omfaJ8l9NddQK2VAX5c6sSUR10WBv2KJW
9WrWS7mJ806csM03lwRNO6oaCi9aNmNgS7TxJZeOuVOJV50Kt3HPY6xnOz9URRAZrsP6wyoO0o7U
s9NEYcCOclqDQEv3US/Mgx5G9qs+NcQYxX5i48kTP6xCTe/IQ+WV8CXrseoVAb3DzFLXMMrHuhwi
Po82puw/tI9eFfUfQ27US3a0eI7Z9KLE6d344pF5unEAvezaURlfirJNyA5J6ZBO/FTAiWVb4Scg
cry0aGHblEhBkihDW8taDOhddI6qMPFWCCXZzzJCPuC1KN/K0Uo3Te9HN8eRyFhlGm5c2+3wX2Al
nKdRwqozW/q+NFp8FABYHjp5ERyKuwFa3dbCTHAbrFB7NxNA501f1a/wG7qb16fsuEttgl+WQutD
xXVwUj1nbHA6WKCJdcNobkJni63imuEnIEY01X8Welo+y75or8boxUA4sMA4yDYK82C1s/YZaSuw
kMHNKQxMEyZlPc7AxYoch/tA6RUqehSYNIHovfnIZQf6J2mF4ItqCPU/QeABFAV+5pihx6fZacjp
CzH+OWzFMDjA6t6HkemtTfoOJIx56AJaGzR6QeFgRb8dUwcFhW+9YaYcIZiYJaEWz3T6nasc7RZA
UlxtQr6fPUYo+wBObjyYdadBFUm1bR0LcWwSY9xnubLp5ZrjRUvNnNlqgp7WgWMOC38BQdvuN6ks
DaZCk5x1sZTwZY2owRT1Tnkka4jEbyBxOvLqyY7O4VTHn8I2ny5xjybRNHVyuuZx3HVgvjc+XuOj
7RXdOqX0Dq/NMQN0eOaujy2oUcXkvaJkSOHApfYJRw0FjgyDDfKZ8TEsEODzGbgMyWWasuetqp2v
L318oMzUNRCO+eTG7CZJTaky53pLDTAJSmnFWy0yykNjVhgJnLC7ulONZyuf+iMZLwRF5dBfOsbN
zRi5FOmrwdjPzhAC/osGJJ04mpgQPOgKFrb0iLDQpq6pCFqEqXQQJL9Ta4JvkbY0sVzoEqVXFTvk
Qcm6zlLkLQU4Rc9T40HLIM2lc08HK8UAKdyeb3yahkNMB3RfFj1IJCHYPuguWnUkYJ9dhG6fMumZ
D1ro9gETprtTPpmlRYeDNNSwbPPzZhDtppASGbMFWqtp21jC+xlbenQyEj3barMmn6DELYHmYEJT
BfsGRSTKgWJGcDp70cJKppsEj+7Yz1hl06FXD3CD643WF8PVYOTYzWBMN7nrhIQyD9EutUS+KRMX
0oNOgoGtQXWlzJCMlELEsMb1kx4xx7eX2s8TPCyiX6CQeTD6oQhERaqM32NbWyHBm09R5bBsn4kB
bJABgtAbFqaYMx/6lKK6M5N24IJVDOjxUzk0+GUUVjltQce1wVj6HMOJlNsuTYHulApwU6r3O2LH
lglEIexhvqOxoNsg9AyO0iKNgnwkyT1LZ9yokAbSTTrozKFSz8/J1PdPmgaU3y7mcj8blXPoJlzn
mj3ytZMWu44kw0wrfG1P4d7eIKMYNyQW9rs5cwZ/ZU1Z+17JGpaXPli7shoFkImxVzgcmzp+HJy8
PuSeF+Pi8Fr5GZT/vBVqrq9Wnqp8C1rTdIM0Yju3bbO2DS9jgqw+0JMo77exQY74nuAoNZ89PiQa
hs3sdC+jNdfso8JedoFFYe7CpJ5Xa2EsZWrHmigJAqfok21q+QZh9QjxJzusVzLqtUk/9yRifUTz
YJm0Y+5L+//Xu6Ddj2rZHLT/a3nib1U9SQQx3f/++8X21+XoR7XsKf52YXPfXzz2P+T09INdIQ/l
if5xz//bG/+xS/lv9zdIxv/r/Q0rQv6r6+TvO5z74/7c4Xh/EJRhGNj0XMMhbQzn2Z87HOMPx2L1
Z5jsOv6xtRH2H/RNBGZZm2fBhIo8/x9bG6H/QRnTNfCX4MV3XNv7n6SWmVBI/r63weVg+/7yzhwh
fBRy/LF/lcYnbtLYWQ1IIx+qZO+r7q23nCv7HSSe5RgSEk2uNPqMXTFipUmT8hCNUHrtLtb30jQF
LSwW5dB0MkBf2GLmBz/skOhq9Xs+Vkigjf7HWIQM1RHN6qwgAElF6udQLaVeNhrM15isomze0iMD
NAVSNZp2kyv7TawNV5F+0adqm8HdDli2eoEu3UVYay1JXT8lpYTtaEcnSxUw9W80ukCI1O1b0SCQ
oa7obif0C0h3VnH/LYpFvO4869kpx2EtE/QLIiJBOpwhvOjhvC/AX419zRJsCTmjVaztnUXVmGao
BWatLLcpyGRfC/Nrptlgnm3E99ZMDz1BP8UIh13KKKJvmjR8+vKdeOk6keyZcr7GIk2ufjXEVzdk
G9UZTGjuGE5nlvsKYdygAworDrj4oDaXbW3Cv9a0TevjN0NLrRN+0SLpJJt6h6gZkLeI9x7AqVUy
5d3FxNA/+XBz7Wy4TAzi+wqNQUGU8C2P52fPIQ/CTLPs2dM/xqE64Pocfkg0c3Mb0iDqURT5mAk0
I6T6j/glaFTQIBjYqookEhQBRZA55msZelZgGtOLUZfTzm8lT1Q1JH9MLkq2IQxIXTt5So232eUL
rUU87aoxqw6LdtGetfzMeIQniycWniawysp3EVdgELj31MVXu5r905g8FWF+8kKLqMZa81Y6T5gW
jU2DCNi4wuYPzIGMZFFr/n6S2TH0TbnDNq/BGzCOU04p0/WiiK5X8m0gDok1BifEU/7jhOITpqR/
Xrzfer/f/br/08X7DaGV6qCRrPP9koZTel0MzBQy7RfZ+99f4/589f2W+9m5oJLXRM7T79e9vw0r
9ToyYvrPjWgLuB5/e6P357Q5qukWYxn5r9/e/bH3RyDpJ45Nx7V+f8TvG+4XozSi63s/+5f39+ue
2vxqO/j3oiibINz/845/OXu/4/1lZsCU2HzJMTLJxoWWrp/vJ62xpGjPHj4wxXyjSIpAcEMPeZiy
7mj7NruHCF5HcUYkkP3lRMOcAd4amSV8r2od5dZS2+Y6BIDGVoQ7t1Ff74+5X9t72OIFEGCUENbR
BgTErF5tGpOw80CkTbufhnOssfMaq5KeGYeSoRfaOYQfcr6fE3CkNmTkSbzGY3dCaXxUvpoPNKnU
hlijVZlVxUo39kATxZktpzhry4lvJ+aZfm3E+jhggvoMJwvnxnKT2ZmwVgn6C11tOpWazUdNAWY7
1Mo6R5Fjne/n6MeG+MWnp0UB37K3DzUOrBni2jkqtWEdYgaDXfLndS48W9FTkh6Xe0wy/Cb9mEZ5
JvaonpxTXZTEsik6fUacoRtbPvd5jKGfpTXiypjoFz/dIpkhyaK10b/lnn6+3+t+oiMB/3UR1WK6
q1X2BUNVxeCZv6uwKXaCNKxV6E/lcXahdnu+fWrZALdE2ewLklM6I6I7b5Xf4FMAxGrSYlvqRg3L
LXslyoIciUYV2xY3PKC1wgRNhmxAzOhWoO6M5wml484vqpeinMZztZyMqYnbz6AjDPdjPJvyxj5W
nAh9LI7Kjq/xLVGWA9cNrqU+VPZhTCpw8iWqyeVkGFN4v4Rb6SOCzRyNsdcKMjdcnnBIWI46SVZd
RPmGszQ/s9TXFe4KSS9+i+5vPmuTMZ914gXPbVpkhxluUjxz1f16cKTNSrc8Mg2Wu6XLkX8/99GA
e/E9krvyg9LApLHnZ5xa9K2lr/qOPixBQJYOfbsrnLUOxdtI0CMPxLWdQ593Es1auqcJgevqmcjL
Vca4cZ5GcOhTofYWMRd1QOSC2JSo+QA4Y6yqhf16P7CkoEnnxARFIAvML41VFZe5xTSJTUOyV+Ci
pbXtdsJ1vhr0qbgAqKkC5VZkgyGodNqQGO00egSfcJMsuzaVC2SxyoaBXG748RCG80OfIQMEtrZQ
BiPjwbXxueIK+ZzQ79kTgfAAPt3Ym0udfcTPRqtjSSAel4hiNlfERYfgaSKphu2MlmfTdALHVbrc
R7UU6O/nfl35+/L9gek9cvp++7/c/X7R5OvZgoh6uL+0a3YuQO0E6t/y1L8f8Jen/nW2pDHRhmZM
UNo/38n99e4vP9/DraUK63XkJJBVf7+Jv9xflq2xNrFqrSOdWMSV1lDFvZ94Sx/p90VaFBKX4d+u
u9/aD1a8syxarN4Oeo65liGAM4Lar6JvkOzk4wb1JD8454Mq6wfi8ybQSQxxZveNdtRw6VPwYhkB
FjQvv9hgxkb+mkM+QqSwLbAEC9gqQEmzw306wDPN3KAeHR5hotTsrHwzzgnNvjyfDkVtfKaSc3Co
l0Cbh04E286MjYj8z/ppcMp9XE5PnQHwCm86f7MWP2i03/vMgkcpEtIzDDCVA6IAoFAbJyqMNVZI
UgONmayvHF9ZEnZ7wlZbN6wCwzj6aYuzg2LqAWEHSl7ae23H01eIhh0Xla4dmV9UmdJcjlN3izW6
QPt/cc0GF1DXvuCNB2T2OR76ccW83O2hyGNLtZqRioZ3TTGXZhmZ6XGhvRV1MeCgRdgXjd6+iTMT
m4dRBIC0sYZi/z73OAMh8TB76nCcjcoY+NoPaG37VTm0Pu3xoV1Duk3WdhUeMiB1LFEoqIbNeMC4
j1IjiaFGNuygBbgOFpLiENvDRLFdHzdG0xJ7P5ML77XduGoQUwdJq6B9sgILF41IJtxHje9BJm26
h3qerIos0vmNtGh145gPQeXv9dAessne9RHWlkx8TxbzSKE/OwboRHTbl0kTlFSK9gtKBKwuIQHe
yZShF8JcHeaFPBAWlQeJpi2RSdlLbWLZGmca7N3svLE9jKBGyXarODxZizm3idiTM3Lat/LV7YkR
nXNKQ1rVYqaA73Qnlo/uh3KR/JjEUmQYNXe1QxXHp5dBh1gFptJYVIyAl8ku4q+v3ygbxYF/cT11
qyllb8Ke4EyDzCQqzXu0tPU6T9ECet1niBs/4t7foxxsApcdPY4I5+DPYs8nJtD4ReNKPxnA5i8d
h2OX+Drydp9NA6VM9h7VKietyap0+QmgauxTF++qny6FWWhpvX7CM6dU+V4BkQpavdpLgkZog3dn
P3XOFJbjC0EUO8qbzG7OuMZsCbIFQOiAkvMkkgGpIrrOxhBv4zxNjw71chln8pIojiUUm9QPiNez
Ow5Qr9YfpDY8F/0R346BJdNh+Tzb4HxDLGKOtYzJ/ic/1vpNQy4dNOcQkLrIdwlqFSG4o2571SpO
C21J1IuCLBrPmXIFbGl/F9v83yfgwIw+Gc1/Undey40rWRb9lfkB9MCbV5KglXcl6QWhkqrgvUvg
62ch1X2pq6jpiYmYl3kQA6ABKRIm85y913aezKThkArC/dCoxr4f9X3U2zH8WcoehXMZTkW98dQj
qvrML7WS2Fc+o4WcpLBCoEPE3OVh0u97Y9xrIDONgFE2YZQbQ90PSGCePKt7RJv2Jmy4IeC/Qqo6
urED6lobpr1SOk4rFj56ymVRCHWE1Adsqo5PnOOjaA3s4i3pJ1VGrlRTpzsUbXbCdzsXQHD1cWcV
Bm4FIvK29ADMU5Je2+TbruoocnHpEZ9XkacqMGAyOSJCxwufA1Q7RLmL55FuCb7N7ipCPnwBsffF
7UjvAdpGvi6ZrBrE+L0tPOVNRE22LXDNBNDpN/nE506wA6ytOo/9nODjHDb01grTJysja1iPynit
VxEZjh7fTz9N/mQkCurxhuaRGlWb2A11nxyzy2WIQ9lwbVtZtoO8061g+sMNQ1RXhuEiAZ9mhIfK
JTKsOOC0nyrDVutK7LhjeIcG0UWaOxBb4bA/Kqg6KeUAU9ecEj8bVkRG8oVw0rV4c8OiWAF78PYW
5xDKvCRiFqRKEKk2rQodwULQeAdX/U0yU7CPnRyhRBhi9E5r/vc+udZwnDEJ56vVtV3RZlS3HYTb
Cr9GYo3h2oirj9C6SLqfrgG93cR1vSli8cqMlU4Q+G70i5yr3AhpJkO7YD9XHtqXoGQPNobLxiG4
lXbBRjFtttqqxqXW5yuC4wdSJGeEp+l4F83OCxYDZBCmC79uOeO1Q1geuzp51oqm87MAzQ7jpzms
0yVBMFo4FDkn9mxN5uuSFwxWGi3lR9gf3TkI7tE2kIF1kxOfTLJ16K6m0PxNFKMU+vR79Hk0Q+wj
Z6oxWnkvxsIAyUjro4/zqitNcpzw+6Aj49RcvzQFFyWz635XMVb1nC8a98ugb6JlOhrpAEMUdKFz
Fj+QacTMIs9vjCWpMVbz90DjCughsNUaMrVqi1yQEch7SSDbot8LISQb6M5M0F8o8PpNuYDIiQIr
1nmLf0EraIxlpJC55LLH7h3Vz8tQvQvH/lJFmwmtVcEnEjZkXGacTlTzJdSzJ/ztlLi1ZOUJCugZ
4R/zQDi0PdJQIS6QmWdtEa9XWFW5gawPRw5SFG4YgChB4k+F/Wrmfbde1B6J1i5K0XedZNpNb44d
JvD4FDh1sVZbj7iLcl2nBmIR+4Yst3WvkIrSJK5DkVSrtjeVW9LcqO37wlVv02KJRI6iEbx/+5EV
4R73CX5XYb3bFIfvTOWXmw/7HtzRnaiteDUzG7IJEzRqbV9Zw3OTMLBw0TbpISP/PHwr8KevlbQe
VnkUMkSewQAv8YAYx0qsAZNOvNBcxb/G2nyxO+omnEQE1qQgJZCCpwfBKVvSp7JQ50ck7Mdzka1x
YSw29sBpt1rs+7kr1nBAQSMn0YsT47XHDbUyBIUt3SgeooKiTfhY5fNHNFepn5pTvwXO8TyDAdiX
0ZK9Ol+XJb9rFEIeY9qA3Ee8dijZaKJNeLqRw0TiLq67tRYW73Yxb5oERXPFVpU9AVSv2CXSjdUt
sUcDiT5Jg4w/iRGZY9HIU5PGuDnNV0PQwF5My1dYz8hP07tpRFRu4X6LO0A1w9TsaGhYVOLCR1p4
5EYvQy4dU9bKbLhAawmz02yZ+86WR3ie5x6dOtyBuUBhZF3S6qLLX4N686xhW9t2vfXCeOulQICJ
5luTQRX7TTv/IB+7Wg02UyCBFYVwRO96cidgrpZxGhzElPT4cJJ7wapuvHkniMEB3RDQdhbX0/jb
MrpmK3KlgAScmlt3pp1L1OyPHmEhlW/zvujVpylqjJ0bMYVP+kusO8YpNI7oxsfDa5rOCPtsYqPj
BoMXMDJdjIBwdPzfk1k/ew4X1dxyfild+Ssk+nHBE3urKopppLdl4ke5XhIPc1USJUqsEKUOxQsw
u5rMPiM3Ppjuwaxcd++GuJgDcleAJYzdRXObtLO6iWPiqjK3nFELmASEErLr1CT9lURFnGgPPO4N
tXytbD+cM+OgjMlNbIag6YnTW+eopwsPVRdh7Sb2n8Xm2HYB4+tgTyM9vB4NOjrVsG7zxr6Pe/O3
DgpqJeLQQsEIXI1T8QC7XW0vGNeVqfYzYtDUQyuAidlY26R23FXGpHRLOJOYL3s83TVH/xHJL3UH
/vUpEbuxd36kAcqOVM+HTY/t2U+NCw2aag4b81jOjfCLfIwPcHEuVSV8LMoa0f7sNqsGtcXGsfMX
xZruu4EGsi1q1LRe80Ix3D6AHErAGaX6e09lZmPpc3zoDP1pnOpTgwp1ozWGS7jsdaZBBgeMx1W3
P3lJz0VRCdFxVASqDrhOYHitiNIyfaOqSYlFiZsEJRlt3mYSdohrbqIHiJd1NdQ3gx7dqZ6Zb1xU
fetCdA9qeGFrxQDjEdBDK2Y/1+lB5bpi4TMlcyHMIWSbYuHIgq2gVPqjDYhS7eBmphYzHCTkV05L
JRAGzrWdo0yZ6RWnoXWD2Olk5d2lFvFxGFRd8j0RDxRc6xEAKLtzf0zIMDaibJ8qb7xLK/OpNnpG
vJ03bAolvcs04iKiarL8zNdiQGDRa0bfHi9UNmzShBgbFCuUNnaTGMF6Bu6+UqJL1a2d09wn9maF
3iE5ti5UBX2rGm2Bi0kftwYgyZXdWIdaGwhA64urrMWptZwtqopwjdAIjH1LlT/ajoP+DCogWaNI
iPzK0K9EAWJyiFKDoXTo+p6if1Q4NE9MggD9U/yvkOV5s1XCFz80gs05UXWifelCakGyip/qaaB2
/cOOuuooDHdGirjCE1J8GNl9X6cw7MPQ3XVuehfrxANNDRleqEDNTRX+ImF4vKjDntZrT2u1EhvV
IXnGrVwmX3i4fHTTBb9ikW+hYe1FzkWRKFtGRUsJq9u71Ml9Zj32OmVMbOYkMNc26cO9KPdBG2Fh
5tQBfDddD5FO9m9wHTrmZZq4w5Y9mfa6GB90TJiN27rrYILCmnnKg+OFLThymuRpeyiRw3hzz+io
O4xJvkevf3JLEPioFnIurUsWme1g0zN7cnMb1KmjbjHMp0SKU9TZMa08EJb2O1CHbB9ja+VMjty7
AH8Ap4rBx+wd637GcYV0ejdwLaS9mop17WGA7MvuIWlb/dhGTHqI4NFO+dDgsgewZKrox0LsTsAO
tjjVHjTbACBVd3fCgWQZDgu9ubepxeFiXy1gMix3mzbg8t47x6Fvi60TTwyClwyGjB1KI+MY/mFN
+oSFnSc2cx+ADpfAKsHjCCgCgz8SX66WNUE/KzhTvxxVj3Ghhi9xsneREXGxMxP0RtYrdkDOH2Q+
aGmAkdNx3qawytZu1jMOJn+lR2HuUW9eh/hz1xNKHdWEmsM3xtTGsFfTPO4HYT80AUxbrYe2WXVE
91qc+hHzvIQYt05B4T6FQdPzHRdUa5Y0GaNn8qwWiKwI5IW6EN1W2ozDA2OqUGkTz/WrQclaa5+a
DHs5yrXyco6ViZ/oOZ0iZrON8rOhSKGpwrhotRpmygwyMNy6ee3cKRlEUqrvx64QFWXAKaAMYf7y
5vBpaok2yyMYQRxD0JCMRRLd5gtL4mmur8CcYlyLivIGIEW9nRmb+0XzVJA3xvWEQo6jZNvOBEiS
wTsm9QZ1dJ64m3pWg90w5g9GGPS+6BiW6mrxozWoAc/wIud0JhIH5a6u+gVNo2rKbiN+MWrcCdf5
G2NkCN2p1CCEIKzDs2/NOvmNPfd6yIcH3GaO79i0PLSOkCiOyoQJ1+Abby34SCAcNo5pBAGb2bCb
tTnFDxkzswOotTtoncfCEbvY1S8bNUh29P9IT8bilcT4IIx8S3PyiaooyBezu+uWg5R65GZivohO
3zyOsL5PyMjSn4THLLuaiWFunGjTGYG3jXHjJb2CcC4y0WbNexdBG9JiEmS8jj3To6W6U51xOybm
02iHhFZbLbOyaP49o23zOwWVRY1jqH4PwmFnROP9EqfSh+LDmnuxi+BtNW4NigDNDCYZeO/GEocU
eL9B5IltVVuvs5Fpey6bSOizdlrTPLlmt+j8fMJOgfIb9k+O77Bdro7upCBIAjvj1T+JLMNEVD0Y
wCq2cQBapIca1bTpraqaD2MmllT6Nqdm7/yo9ZQmJJKIVa75Dmk463j+qZnw6ETdnKLGwxVnMVUM
G1NfEffgZ6adXCCxB88imOmM5TURzQHHtQc1ZwTsVBnZc2MYlR9VmoGj0WxXmk7VlhqLsq4Lz9vn
PWgIFUZY6EwHo3EYWqtoFswPRDoPTdZfZ2jhoFOJt4IwpJU2ubVvGxg4u/aS8uQGXE62V/L7of2Z
4LglkMF4xecNcoTeqxb3QMvUVj3Y4oMxZnLv2HQbrX6AnVEeUI5QBaw8JuWjP0SJn1oWk7YYQU1I
FWyFZ75duqK/5mHJ/zMxZDiMyOu2pfJS3IDc8VYRRKQNQDo+GmfsCgQuJKBS21sJ/36mGh9piCAH
kfpHB0V7j74XZjjOsM3UBzSuGF6uHE6eK6FAVs44oW2UTqEuGRYQhEsy1LASq/bUkBHJ+BCf7a5y
wx0H0EpLxv6IKiY+wDfaujF0qjTD45rU0+PUgRajXw9LjjTvLq5xtw0JKdAmPajSrXdRzycurdla
DYUWX5jKZQupmOF1fm0m7cVUUDxsnBSTD6XjIwpidkfjR4kDySeBl/4DWq2Y4asFJcjscRd2yghO
TXP2HDFUDboUyWjCNXNsGrzIHdC0XNnWibY4Sj0s6Zp302Xqi22pw1oDXzUMpXdh2I9ZjN8ka5fp
UQIGoVD7DeenXa4Wb8ysLmf1oM+Kez3W3pXA1bPxhPLaVdTCBioFu8lFVGtk7aUC12AtQC34k0VW
dUn41soqrobiI8bXtLLGA0LFjv+JYMQBxPngme+x3eebqLw3spuxnzDDo4zyqyDs/EoB3qoUZrCu
rYmUE6oMinLnGns0UMxDETYxCMw3FIGom6s3LtXSXUH8JzvUyKA+My5j037AG7mz3K7fNVPWbKph
dgDpY88DZcoM+sIOKHdiPy03RqXdFu50shLENhW+2EOciUsdPPimMik9WnGJNbaiGo1JqhWxb8TF
7Zzqb/Sm9JVDbswkkNhh5dHSmCr0CD8lVn82kRfecW4mnySgiOLR6F+CprcZEyWfCOsYaflNnIO4
wIsPKAtIWR+S/ankB20Gg6Abww2d/5YuDuLpJNEYNeDq2k4ZheqhTjkWC7LFxPCDxPvOn7uULzjt
8Ud1pOrUXfTESMTY6OzU+AnXUZ3Fh7mlpDoprwGI76A1h2dnsneKOow3cQsozLRRG04qGdGIxWAR
Q4TYlW5E2gGx8GvaA/2Oq/ginxJvDnsCDYl9p0YD+0eL3sHMwrWtX1ig6FbhVD72S59IWkL6xVNi
5aQxfVpE5Lp8pFkcI+fnyJe4oeKmK/kcuX5+9vm+mC42tu9Y5VBgCwXC4Hmdz6jsFFe//7KZz3f9
4ybdjNAldWr1zeeT5Na5Gi5Z5csH/rKVxZsEPDJhlAbnIgqC/ZC6IQPe5V88f77P7RS4iUiJ8WAz
L/+xfLhpevKD1Rje69+3LNc/nyj/k9a13iJMpb7cdETpiS389S7nt5JfnFyN8iIiyB0CkVw9f6Oq
pRW72NBOcaM8BoQk0W2kVhkn1SswOEhNqk2WIDpIindDtBoyhZnLwBVT6DozyZSLrg5TKB+YFDNm
vr2Cy6luXKF7h8QgrFCFYx52VMJAlDxmnOES1KSmFr4z5QdzUiY17tl+JFlv4jSfZ8QY0b6HmakE
fbIREwpluygevb7eTwZ6Fgt98YCIGY+tNSM4tfr0SlWXlskEQXFSHCKywgt8l6ehTt6XFkYzESCT
9NVlZcxvJMAR+VlbF6Nu7jy0JJA+yTfaEjh3ZeT4GLOZMCMDhd6GbLxkyeldjXlwoxqcUBMHhYBB
UjfzIyBmc+Vga2IA6F1D7abmOixYU8hriXeEK5f7sWF269je9fTiVwVmBBHPw9q2kVCD+j+NXf4T
NFe5KWlxGZXjhypsFM9oH7sCDHaY0q5x2GlXRiYOXNj2SuXuKKSBRbKnN4Na3jQqz+h0lHWoiwuk
OWtioZn3ugRLWXGzqxDG+1FkbPG/vSDLYebQbdElkvgEGM8UbeDHY0PL3Kye8sz+KEdDbIZ6+hid
HO5ranLiNsphlYRcA0Ei5f4wP0eh/lBmDG8rzmSY8yviMH/0KlVQQRg2eUZog+M1Lk1rPy7Oh0KD
eOg2NNCTeK7QHbm7WsXHCjMtCGJt00xUBkwDBmvfcTYdMqYbvaNph240vdWs9M/1SHaaY6YPY8C4
wq6SNc2elxkkMoU0h3YUXJBN2Gc/Jy5qkAWXqDBQPlpsj/jp9E1sQkWjxFkTjQjphK486s8rTmMA
jBAvWJ2ioFu2+PC1R1hAcAsH26JHhllStPbTSGIqDFUbKGBWb7tpy6O0mciBwvRaXnez94R75AhC
8i0XMdg1upZmBPxYYCe1tMxEy+OQXrRonuzKaVdf1Ic3n7kI/1H0ZP/GRQdP/zt9nz6urcNCMPFG
MVRC1/d3QV8UIACNe4pTZFMYq3xQvKOT0lmItewmU1F3xGbwYOEH95W8IM+8i4ItSH57l/eltlaM
AxJ8wtzxkkC46k9arni3pphWInLy65QdoXTae04F4f/wwaWL6kvOg/zgtsruQMiJYVP3//sHn+Oi
sSdqtAcawelBsS3kGpTzVgKyIFkBZMG2iUtPP4uurSQiLNogJ/Dff3nfCezLZ6D+wd8ihXQZ5f39
M8R1nNgiymH/9t10jfH/kGpJdGDkp609EMf7EjwowJV7F1TrZdyrR1DZEBH/B1j+9/Ag+TkAQXvY
5FSkvfai2vziOEvLaTKb1Anx3AY4cmAWHRYXeKtyEhzb5HmYsWOWmf2guWF9CU8BNTbFlqHClRy0
yuXgdfUFA/qVhDCHCGa4XmVc0TUM1WbIaRpFqHYZENYcmBbgmBH9ttLqCNvph5MhUW8K7KF+ifnK
dodhLyAspF7pXMibeFnqsvn533/9f9h3F4udqYH4W5KTnG9i1F7tXBK3o/BgazpQdlBbfuKRhqiF
zrbCsB2ZMwSNemRuCU/A0qsDGev097OZYbu4KPKQqHF1NPealQ8HeMUQdEJsHU0VDDvYYDqgqPG+
D0A1yU/+fy18vgQAW7bl7+7vUmcpXz7roP9fyaMdFy3zf34VYP/d/lkW3VvxzfwpX/NPaTS66H8A
5bYdU9U03VBNtM7/lEZrmv0Pxhsa2jmE6rqm8k5n8ycKaWwfOhJ4C2LtF/On+Q+DiR61e121iKsx
tf+VQpqsBI61L+cl1bJVW+OERGfdXaJwliCJL8diNZdQkIMpuran9jagLL10Vop9gd9llSvqYS5K
Z5tkaNN6N/GzIX6lPNgdDWFrzIojmsgRaV3QWLQZJkBf/Hapt2Q4zV50t7uDAJQwwSFqfBqAkGoM
TpzOK/Zol59aq7zNR+vai3SgMiXlkod06n7OpGWXTjJTFaYEhe76JUrFewFtzUZ0fJ2BhLldauoF
iZepklLnh64CFmTec/URjPVNA8qPtjHSm3qenxQr/4GLP96Vv8Ox9IHE7RqXworWmwUgd6hoNZaG
dRhku5CXoTCk4JXE4XOWMcKJnelDmAD6+PbWnKcoLkEmVU0mXBNJFuHwJmY1vc270u89IATt3CRo
PJ2TMkTmvp8DnTn1RMloZDIUe/EHdJ5TMWRLbwk2+7DR9FbdqS6nOwGRK16IDuQ+wtMqBY47OkcW
OVxqhDU/Ird7ZWrmxnL5z03RQ+GOgXlb9hZtQkzCY+5u+hG8DrO/TaID96XzTX3lui7yjV6l1qYz
l5KK4d0rgOvJy1ZvugGFc6+QqTqnEXyw6r5lH4DFSCyQbmbPWAkxounZm9bbiJ7iKKRdhjkoAgFI
Mou7NZL2BSePvrJno/TpWB11rxwvKqzwqCv8RHMo1WZNuY1tapMh30BG33f0BcKubLizZxQG9M3V
NaEvE5RXnXTXeUY+4E7X9Rg1p9jNfsPcV1YiR55NLkhEIg3SV7bBnPCJHj4+Wgf5bZTpb2Fpib1B
1VgkhJJncIQ3aGYDVDT18sOKK8WokTuRdS7iRclZQP0shKvtEAxsOVIu89n7qSEIIUTOeS3mrliX
WHVXwwToCHIEFZz1aFRv+KUT6iSQndU2uaq1Jt3YtL22lEkN3T7CtB+JPEpGsHt1vM703x6yCcCH
/bMaZ7PfCOjJDBN8UeLtMhCnwPEOT50N1/U9xbh8TAogdnYE09Y0rOlCVR1mKZF+S+8Rb19DdzuK
ngKSZU5mjTivi62Rz0PXOck1plcayiuAZyK+E+0ayhy+RPPdqqFkUghRm2tHIbce+oGLaA11Ace3
o20sxwWhgRwsasz0MLnlD89YKGjMkvC5BesGVh+FB+ctb4KPjhPYWp01Zd1M+jaeKc9MAqzsRB28
EJeGWrDthPhYwDE9jbuRXX0heQ+tVqyrGD+jRjLS4FXVHjE0YHZkDAWqIs04RlryXFuuODjMYW6a
EVNuT8ZxM9Shb6JobmLqgEFUEkeC2WwDVoFfDaC+cMKdCvdv5brqawyAoWR6NLnGljMwIbvWB994
AUmevkE63nTYOBpSVzCdOQPWOhLvC/Mg2GebEKGnjUhVLfVTGo9vWMy3ZQt12OpjgDo21Ur8/Iza
4pyW+lCOh0SPniE/XmFrJtPepUSJZrdexSmUZTPDouHS6/ZorKL4Kn2KY+GWFAKxA9ZCdDEmZ0/x
WsKUn0MspcRxCAOMV3DNBAzHs9837XQQVEwy04S9MnRb3VTegHPepVn0ZhXxdZEb1rXiLBM8MG3M
YKfbpMe9+BjHfpZp04YQ0W4tVOwdYUeiZ1tuVTtGi8n0qqMQuG/gyMLn2Sj9obey5jpK9PTY2Z1H
L4o88lURTwuFfx4bghms5pgB1UKovLTDQvV0vks+o6U2q9fHz9d8Pra88Mu6HkXoc2YqSImrDPiX
y/Eol+B73syK/WGkwS6JDG0nwRhIQJly/B2WkTY2OQyoXbphHiF7OK3YTa13jcWVwmlaEgSPNhos
1xhet3OL3JMm1BCMSCojpOicqDd2hCfS1R3lKqIUp85UAmPYIMQNwydxO506g1yUNy2CwvXM10CN
BTCIvDnTQc734YQlOw+xOoy92blF9sikmxZatJwJk7m5M+LyWOUB+DJ9foDjvjLS0r2aLQZ5bZzt
J7O/BrCoHeVNhTQULlh06NscZcvCrq2tE/tVeows+8YOwx9dkN+SfdBhqhZIL8NLiMjewXBUCshN
Feb7JiWMQFt+OUurAXeF9wKSMGWi5b62Xn7NZhoPY/eYU6U40hdzU7I4w5ymtl6EWyHcty7mS8Xt
ecJp+5vhO5w91052idNeoy5BAN0u9JFQL4+qc1UUFW0+khnKPUHa1dHR371hEQkicwvtcN5QirNW
oeY1R3njLYphXMp8YLmodZwem7AErm1Mzl4h3LnuSG13hMcFPM2RPpslZ9xzUUzWiQABpEfzlj7i
vanmwzEvjxHi+hVqNJzSmkrWKGIsDs5XVVPLbd7Brx3rfKvS2MiLQV/nY0ttxwwB9gUpFhO5Bxgg
JNadOUAmX/Td8p3ON9/u00OAsS0gvVVOvUP14+UbIYYFf1VFV09+Sw1mO3q+9S/53ZxvZmeojufV
zyWsoVvHUu8Qy/dHeTN3E7X7uKFQMZfKtDYpda4SWq0VkAiBLcobV8Pya8SLMlzeGKAAfEfTn4tU
ZHJ3mBUO39CkL1Kr+m99oh1MmCodlWA3uhB3f0ZZ9K4IAlnW9VKdE8su7y64nfNqng5FvpePCEc0
sy8fIuIb7ShNLOpTzoTG5vMZ8rFGMbfm0EbJup3M/XlLQwHAClUlCcPL+xjL4SeXPjfz+RbLI3Lp
y9vI9T7vH8EusJ/+9RS5JDfz+XHOb3V+jryvDCzfnBQaGnnivH578L9dlQ982+bnR/18O/n45x3y
O/vyb3xZlM8K3H5mBCJSdJSNQrLJ8j+cN/3l6X/8T/78+B+f+m3LctXJTVpn0PzMjIE5Fq3oBMMg
OpWTJsJtrQKcb2ZY3ssDATo3iujLYh7iLqEzyaJct/JHDhIO+ci6d1rKRuEsuiPQQJ2L+h8X24oh
nlInC7kBiqXmZePGEB39X6e0u6OiZw6IseWlcl3eaLj6UPZDdNcGrdlXmdttqlYgRqhPxbj8ExiH
8f/o6kblMgqddPDqVUZ/wF6ATxNAPmSdXIg2YVxdO3lNVis7dDlq7NrLLidXBQkmhJ7+tS7vVJY9
Xy59e0k5Zh1RBgyLFn6VvGkWQadc0tMEImjCOACYSH6UGykhi0xkqbC9IYgWRP7y9rm8Vy5+uXd0
jeeCVDjfXqheCNtRGJb1i63NnIyjlsJhomSHbqiAlyeup/gi1R/x27wRscE8aDlu5U23LCUMhhcF
dgI2JPtZQMTzEtrSwFxOKSySVev1e2ll0YCydINHJ7HqaEaFfrB8F0b3kY/0YeQGmZjy8ZetAlnD
ceoc7Hj8mEfvps6hBcv/g3Ci+wCMzbaQJwR5n/waOPc6B153/nz6csUkr60kh+9f32IlMWLpQhTL
3dzaBFaO70cX5ZGR0vNArJ9fzR6NXPkUc/mBG1q9ldAsX22ydkZ+wjlQpdRDT84hyc24E4gNGRKI
TYdvBvSO2EvbDmgYVA2xtojoHV2jR8mP5aXdFeEuxlZuX36uAOzyodOvZ6PoGL0Zt59P/OunlatF
378DjYtXoiwp0JdJOq/lu/RLTwZaIHtJGzH1kOvpPLGo5fuqTJf0hnZUfQ0tL+37rhgve9Ux91mf
1Ud3GfuMpCQc2Rd+V1FOcXr5/uUv0cpN/7UqH4hd41e2eDImr9lYEJ44SkhR/PT3uENQI+ot0Txl
z/KXkbt1qA5owpleBGRfyP9GPiZvpuUnP6/KRz936GX//dOqfLJ8yr/fFKlRgrHHpTzk5L4mP4xc
zcuMMdh5XS593jnH6L7V0Mk+f69Q6e29SjdZPkW+LXNNjmS5SHA9h9rnojy+5Ydj5PevAzCVb3T+
yGFVAI9lnKh4/YO0S0mLVaQEyuzLw4SySUkc9WS+giOvdl40pLByItAP8umfixB88iP9EzyuDJ+W
E4PcU+XS+eZ834QdbjsROVVpxBf9/Rwk/7Fu0Ljky0VPjk7k4uenr2ZB5fhSlOjcB5bbcqIEL7yc
wXHW4lk3f7ryg5jNUXd19SC/bEzbHMbLW52/+/N9eOeYmYcwW85Plm95Xj2/Vi6df8bzA+ftfXtt
XDz2qdJyDuOrkSfO3olI95br8sjjG0+7k1z//PAzfKhVrIwqhBtOovI3/bJfzm+hohQHubvGOuQj
DiV+g6iH47KWO+KfF+UmPk9VAuTx3q0W9i6Dt2S5kecSuSqX5H3nVXmfvYyC/1fPk08eg/cRxfxB
vr/8fIPcQc/HTOAuu/Hnzizv9fSin/3zC+TS57Pk4vf1L1v98qzvb/D9VaRxxIT+PWgApNfyNCMv
I3JJvvZP952fIh/V5ShQLp5v5O9xXpVL8nX/7VYrQsRTTEH8jvJGPvHbW/3pvm9b/fZO4XLCF6rf
9ATqyWO2o5JgDAStnz2VcmmGKjdTrv+XffP88Pk+vBAc4nL903f5+SRpp5QbPz/1yyNyMTDDYaUZ
OqfkZY+254IO+flA+bL+uSiPqy/3ynX5fHmc/fOVCKAEkRd9OmuU9Bgc1+8qYGNdNW8y6C5MnjrE
jhWJPTXFN298TAXQZLXt1UdOJwI9SOXcUhdG3Dv39SPN1YNZY++YNXt6KcyC0BFDedS1wEN2XNYb
PRjukSHH27IRnq8maXSgcyxU27orBC5BzQgo6rVZdTFPcbFxwg6vpEnEDJA1X6FOgh+tDdfukNe7
0aFah95xq8hz3Pd/+PN0MqMS65dJFZmPsJ8WWYG8vMoL6/kGkcm/rrZfLrly8U9P/3afvHTL+z7f
4U+v+3yHMfUuiLnFHsXUbxnSyWGlPHbP694y7hOUzimLyevmsj4uO/bnnX98/NvLbQvuLrZyEM3d
clKTL89dp0iu5TMHwHxbXdS38oFJHoJ/XoTCg+c1K9+1mGAojCSCGt6Ibq7DMI1Wf52M0btTXPRK
xQ9dPiEudBDtPsM6NbdxS4p50TrHUTUy8BjWcXA786mt4hutsS9c4V0ZxfBGlF/1usAw9Da3Xqze
uguE+l7ptJyX07MfM/Tfj5pbIhx0EFnHxYi2n7CfXiNfSAkVCNItREUMRdkmTxZHKXXGXaf0p+aV
5EZrq4eMDMH4dbzFTZiphPVgp/CzqWxW8Uwu1RhBJYqzdu8FoK00Kz1pXGf3XOIXNQE6z9KxNooS
PNl9/xJGAn1BliOAIRpXUGejygcKqaAQviJrigp8QCCE5+D6cIQwqBRMV7T0qFLYBoBxNS+3QUrU
IIJtf6pYsoAzmuE4o79tk5XZBuCmzPJD0bxrE68YU+VuZ1fK71wRk5+jlvUr3B7ENT1lwI5QAjAF
r0rnBnngWzQN4d6ZjTXFAb8tgx+9Xd+6eYLgH/N2ZvOtkuG41n8aXtFd9VM3I4FG1JxYW6cJbD/L
iw+yfw+WMlSrEi4kcvm896e0uIHLTb7dpL07ODOPKtZ4zKiwS3Tq19qYmQB0ogr+PXXeotrWJuW1
2U62elDkWH2ylspN5jNto3LeRpDxCntPVvVRSQZ7mwsV7gC0nESliQC8M99qFTZCxCjF4Cq7NKRs
oUHDMBYohVIY92NZuydrqk0kIegQ6/bRm+FtOU5ITo3r3Seim9YL0O82sfrniLZ/mgvlofSQMc9k
Sih4A9c0Y80VJ6jk1GvBZTE3xRaWIgVtY1xPUQzvtLFmvxg0YppGc+d69RsmGJxiKNlwj5uY6RCv
XDgafERbKV5696qYkL7qABsJjAZjQU3vMZ+0N2afzCrNTNsWLc3kgBAhQksoOheUmXoFu4A2/LTH
DOalWR5RFdkXtYFXwalS4mOGVUT+K4UXtEKiWGf457opI5O4D3eRqfVoQzB7EYiggrBTqviFRCpB
0uOxqPtmj16ygwaU2fQqPK15IZjjI/es1s80+8GEuz63xYdTadHPyVB/4iqACDiQ6VhYJaazUtuw
y2lXHYHYUEcjMMLjyZtj936EmUEUCFwMs9qWY3hBzhHgfYvrSkmHrdfLcDf1v0InLm7SMf1wtXEf
E5DhE0FIc66zrybENro93uu9+nMmdvKSM0VKBaEfUW2bL6nAuoIJovGbun5enNB+7P0Xe+ex3DiX
Zd1X6fjn+AL+AlMSoDfyboJQKlPw3uPp/wWoqpWVVdUVPe8JRQuRsPees/faFWgxzAsdgT/GyM4W
t8H7DPVEKJQc7DyJ3MrTXwgbzXt8KGb9Zva0EqLxxe/FuJoa9USAxZtkEauZSyH1286V67ux+MhK
I7glDrlaFWQlbfy6otiExRWHc3USUP/Witm/qsJkJ6FGPIYhabKS+FBALOK4TDHmziJGU6tckSuk
b8jiAa9lOpNHERJ4Q7KWcHbbNWcMNOkY2xB8dnMvMSlSiGyF/TOl1JYO/RbNw3RKAsK2SpIUG39w
hdjHJnNNJXm2Q66G3crKiMQdpUq6t3z+hw3ySKXumRmAsLX4VrUITanCC5c/0yADyizF3mc7umN5
jwlc/fCzVdHlz30WeI5OVNumT7x1nbAiJSU59hHEp4p/5/jjk2p0z3aPODbB6IsWjY2StTcpMUI9
MFRXI4UJClYa7Cy9MVdKyVHb6prGlzYwu+TyofTwr9M+SoSrpfUTokd4CrbosRurR6vC0adH3q3q
hW5eedHGahvyaafiWCVzkVyWWAm5crbacAfubbjog+ShYqq5Qoxcl1KiwtY0AMYT4xkSCSsI8bq5
K5HnNbAJJw+ZWKeBgAgRPTX6lO2bCntg2rewEnVmhKaqo5NSOMp9RL+YO8Z+27BRx7Lvz17R4NWn
yUwGJtV/u6h2Ichg8nVntGwIIBChMv1sCrvQdpHvTUKnKTvojWPZr0VDz1StaAX5sv8p+c0HZIFp
3Wi3Xa+JPWoyyBSVuhn0mDzdIWX7Bf5Zm9RHQy7Q/4xxfMRJetDGdzi10iVRJ3aXIDn3koSnJY26
PU05ZNKdOcfEzKbELYWCbCXSDgcKrN9VA7Lc8oWxAjmTPHN+PJq4/wF1sKNmI1lJGicrVQFgoYn4
jmq8gwkh3MqsMSfW7GirxcFbpOSXyMLYjIQOPWqVTxBR1LMqdTdTEx1tMoqc1jN/MGPe1iXFWjsk
eILqnYGQcUVbj0ao559VUy3WbWldPBmvglahkENZRLfKHG6N0ECNn+ALIvlxp2WZfTwoBb3ggcPx
KEuPCRYNAmwUeWV7pr7Wwme57i03efdI4HOlqU02w5xejTUZMdBTJ5vFupNuyyQOD6ph3g6jtqUx
FwegeigeaStLHU92zyFeWqS+IX4E+Ni+0d3mAPVYUK6nWFYRghmp8ojdpbnFPkOcWq7it+z3bcIa
yji5VPYQHWET24g03ao49UNt3/mh3+8rfZWH6eSqJopMgZyyTzEPe3a/i0ClEVRgJEjQItxyowlD
oenJxeQKdVBBI6974stcFKhupqKmxhoyuAgEOfVN4X0L2nc1piaj6SVoPENvqUhAfVUJ5ERdlo+e
ciMmOG19h7ziTbMnom80AogaFSAnXhhXNoe58GMY9KJwBxrhOO+20ty0bI9GR9RaER916WXsY7H1
NWJy1ESqCKuuXycyDcpKmx4GbBxhXbIasjlZQSFTkWvXFrc9lDvLeB1RagxpceylBAgR0JyVNqT4
uroeAGqwU0RW7puoGtYmakAucnvs1BKd/aDd2+aI9NZnwBwGJDZIN0FLbjvjpoLYTE0ppjvCj6kM
J4GkryZfxrBOPJnXY8UFC+Kq6KZWFbLQEYdyZwQ/i2w6DZrwXPq1rIlQ2QT7XPgTGwhebio7hXaP
SoIos9CQnKHhgpqQ4+THkDfLYjpwVaIT3JYcgiG0KrgiHeoLxzegKhjd3kajCZrbcmw7+EzH+BWl
Ca4R6hKnKmvuVMR6Gxgoxo5snB9BGj8YJLe7CGKg4AqrATwzMExSjPtAPKfMf2hHWyAdiOxyiSA4
pcZZSG/CD8pt2DJ3GKWj1E/9qZ97VaNkbuqccYtPprXC2RQ+dnAXdvVR5JPYA9yjax804E84KZdq
mTijIuj69vga2lWcpDeqpgET79sna7Q+q9JU1kWKhcUm5LQLxnOHDICUlmBtWs24hU7QBxPyBUxj
+1C6AdOI4c3kWmypZMOK2bWJFwnSCdnltY222DCYM0CdMbzDwKba4QnWN9JL1qsM1HM7P6okE2cp
0U6mod+HnB2EteeM/phOlmNSpjrK1U08oA4ng+ljwuzrZVhTQiRAOMAjGKnnJgkiZyq6XSR1Ni6O
3DFbHCG5YY/7nmQeuQYq5Zd77LKJG9LvnMKWNM+orKDKEYTmhzKkC20+A3Hy0+r+ph2Gg804iFFV
sgUI3oBdgUJT2j2D8FjeSgN2GK2Rd0OU6rfp5CB6oREa7GwpeM3GGeLrV5cmG5GSBJV0TXxlUxUZ
gKqiuDRMoJEAZpc4HDYAFZiaEOMUjdZbmqo0CHHdrQsTFwyog8fALJ2REcDgFXeRACmoQDHqmsRp
NUAzAdRy0sn6U5JNrk9b0olAFY6l8lNM5MgXRsRkQXgJAkItXSdptGXa8FLmREG2aA7wz9WAAyC2
WjAIVspU7mxitIcWJYENKZjvf1DRqveIFg5ZdNPK2jxCRxNvZek7guOTCCkAYZPHyjeismgVo8Nn
npM64e+Tlr2wJ5zyYifp/dBaH4Zl9C+5ZT+XpGLgbkl+hpFkkn+loLYRZAtq7F+JfqliQ31KKvFc
o+yhQaq4jW8mhymDNpHh3JSaut8gEG8A1fo7JYswz+npPdgkw0mTFJQPYqcolB6zOWitlmGb5GPq
yhgYmKtNz2ZAMqE8JIhL2ZamEbHn5ETIVhA0vaENNibjgWrMC8dCmLbOqd0pgdNJ2qXXsIqWGvif
gggg8CN4sIE/9ODnt76wx505RUShol2vTAAfIXl5K7Ige5LSZcsRcC3h9d0S+wawWPT0YRIuuTGa
L8VYyZQ3EavgYptg5hHh3HI5Izh1KGtr5YMCWRGqELs91dBkdjdX/YisvGg49PEMjQ3F58Q6xXIJ
uaptjOeU6VLk08rPUaWtjaoCE4KEbepKRDByk+IxAOlf0RYbqh5rQVR3TuqjHmMcfG0imBMJkw/O
ZElcH4hdMDaQRjBdpyM49qlPyOOazJUJStfprHqbIrdP0nTcjXV0m5oihzo47Dmo0bF6IV+lEdfM
SxFcD7jrTGK4RVF1txGuR2NmawZCp3NSoU6TbSNymJ1zwLEHQonj7O9nhnIIbC2Yc/Ce5EjjNM9F
C3wJ6BkB468GNHyocnJb6ycrvAv05gn2OAZeP87XkD0Icjf3bI3Kr4nthZdh+2w83ZpwLg8IrNqS
AxqMkJbjGACH/hQUGBroe98CEzK3KMqyrSA91VCimOw2jFXKpChXtLrI6QjxAm2iQl323VEEnwnr
cg0a1N4WYfwr7M0f9O+381fcR2b7ZlDlWnlm8lgNPdWwsdkZ5AraaZTCOsoqp29fVK/GhWyfQnvj
G2Cl47Ixjp8lBIyD5/n8AmHdqUxBVlC2CoDdKaMjMAZY5mQ0WbimuAr7mHovbS6mlTFgr6MwjAYP
tix85MdJbV+IylPBOwiQUVN1kXFk0BHIBVWQrHZjwi42dqXdE81BD9YU0MCauQYxXtsSplhN/ogT
lpgfMk3xXdFGYEuV5kuU/n/a4v+EXtaIfPmftMWXX937z3+UFn995O/SYgVpsYa0GGq/0E3ADt/S
YlX+1hKrf8kyPglQTYaFTtBS/t9//Z22PIOYDZNnLV2FHaGY/xstsWLMYuZ/0BIDZoLqrCJy12xT
/Sd/QdDoQ0d4nHYOKGpEgI5cUUH696nYrvygTdY0bjLcJ+zAwXvbTtG6iQOD7FXmlJNaPXo5oJ/O
oLphSh7mH7Vy52xjCfloQ9t73VQIg3KVUpykDO9K0G0Cr6/dFsHjuieVYJLpc3X4o5NWyTaEyjxW
qTe6NmGb1EayG6/Oja1iHSp4j+duNBnsk/E7VcUI3CmMOC9Oh1oLrF0VNfdaOxALa+ikTPvKLMdr
cNES/iH3nXCxLe7lRpKZwxj5RmmH+qnxqweOY7z0cv5MAspGy4aLbXk1o0dEB1rXD6S3Reic9fKK
8oxoa/RzSNiouXGqcj1GPeuwF8rRU/VDImOSkSDWCDwNjq0iG6bYB601Sm4lQrKbGMJVpsrPLW6b
SJmOtpHscs8vXvO8vgnl8QxFHepbVyrM5/uDFRBpGHJqdAd5uo37V8BIkEMUs3bLCXRLPyl3mN1J
eJs/QXcAgappT2vVykA5G62NWo7rrqjhZeGmTMAC4/304hsDsCLDvLR2CRrvw62Sgk/IS52VXXy2
LTktORGeQVMXjMKyDd1zDzP8Twja4bq2vHUSaOaR6rl3YRpkKsdprI1rz8ULB/9VLylHcIlAR2H3
n6LuXwcjLXdMNl0/CoVjw91jvg5kPgoDai4JF8YsqfeTp28MrpNYbiFMiXn6YeTU6/DBMfpo7XUu
A9DkapTV6KUbqwMBwdApFBi3GPRxvp84I3eSclNUkKi0sYpcq7LPRAlSoBQAShO4EMzAD96NH0nh
mdQ3xnWsGxIBpAdINkWCPQX/dLFhIM5xYI2onxm5F44gW/emKOUjxqrmJO7Bdvg7v84RlbafRkVg
Q6nkPzLchtt61tUz1zFXCVPSg1fIz74OmtS3ep3V45E3aud7UKlIJ3x91XWddtFqwjxSvyLurnRy
7P/PcWFBaqV0X1H7HkBUJ8LWjvgV03Xm6ZOjzIZ7PfQfbcBZFIw1dttGJkgplS9qMNTboFZTZCAD
lDO2IjIEMHyhymRRigeHPlCyo7K3N3suTF5dWTd8651lYuXz+8RwqVnHDDCy5xyC3cnKuWLX2oOW
YBor2+w+8bNHWZY6J+8SY2eHA7l9w3Hoev9YUbbYA0ASmz70rPWo9NOTGYaQBP1Kepe08Kz0kDUT
mSjqQuEcYnkgNiQCoHVNvlTzFMAjuR1revpM5nd+TlVmXUXOsE6IyNgmXqBdrNQ6Bbqa7ubTVVau
UwonPpzaV2SB50a22l8lbaaTkL3TZBEdG5PZtAooCx5rmXUwQstzZAhL51BiqIl24lU1Cu/ol+Hg
UiqgAVBTqvWsRluZo6k7kzQkV8+O650pQm8fFnpypi7aM1xnDOdXDNHw6HWuAenECbqci7kZqIBS
MhzgHUUGWTGUbdXBUoxSuHXC854a5OgPLZRqyuZkUKlk2MapaR1yWdrWfj0R6UKFV2NNqCPRRx1l
pjxKTySGmF83SRSdM8Pb12KOuWKTE/gMKYFA86utDb/Qlhj3sR/qcwsGo8HYHdtsIL4Oyk0pm2+j
VFA/99Mj5/58HQHghRSARUMhcOqw3GjzPXAkjCm/Hy/3Mg0CGXSp9u+vj0hWWF88Xl7/fvj1zuVJ
OMcsaXnpt7vLS4NhYloclJtlEctbluf/WCKxUflBQzBlvatWWBxaZdYWTYu0qjD/flfKuRvMj5d7
y5uWm+/PxMQ/gsSd32jVJIOsvl/6/sz3c8unlxfopWCWbBHWjyJpp/Xy5L/+BtLyvZY3fP27ZSm/
3f362PJfvu5S2TtyuCfb7y//26K/v9jy8tcry5O/Pf7jdy4vDxWhioOoqvX3cr/fV1fd/WiQc/nn
v/r6gd8//fsjy70/3748+duv+/ff7OuTvy1+WQXIrel8fX9DErfo59VJjoJMYk0vy19udLOsZXdZ
/m9fYnlpeXK5V9jYDhODJDZlePWpnX194OtdAy28mGoFcQgokuMmm/gnnnGOcig8MDDBuwYhSKKh
uE0lJT+IEZ0IoGkUanj72F2WZ79faio12ZqedPjj+eWhMX94WcL3q19Lqf2KZf22RA9seVRo9WEo
4/KIriySYTOHHcKW1XJXKhEVfj0eQ2opASFVzm9PZl7c7eP8+estywvL57xgVDaD3F+9OLQ5D0hm
eQAjhuAyGydO/VBPEss+lrFcoIdBu7bcq3QEbFqrYX5uCMBR0wPyqUtI4Mz2+xAtllNBoV6gzKsc
kcQp2xOXq5htxhg421u1vYa++EvUvziT66ssG98SopnR0AmUgtN8M86CpuXGbJlH/6uH3+9bPsbW
AMtK9nshoL8PQ3Ec6lqAvsuAVgw/ssCuNlVV49a3p0DDvd2/eql5n3tc5kOTRlIx6xIXkekiVFoe
kgY4wyOyHd0GjSEOctgWI5ctmQdbQHKlCAHky/f7w3ID/ZUxWh4zy0tTmrzwx1gxbcebk+4gz/eW
h0UzKdsOdIw0EAOx3NBYBfY8cjUn8YkCL1fg7EirJ6eJxCZd1CfLDY3jldp7YrcIGhZpw5c0MZQ+
C8Xo3SIvEGESbBRuzcG8qfo6PI50K9YjMkoyh6jWJZ60SwZkdeR2gbeA54VR3KAdaCLI7yaGjo1G
4G+p4uMRotawQkkVzZgIvRYSl0NU4XyVkTytzK58RVF8rhiRcDljU0XDHV1gDF50QFRXi+GXmWXj
zQBTb4/g0xgnWNpSoBwU/Sj0nmxhlEHOl55m0WrNivfeNByIP/mXmnVQ6RMlyP3djHnLIfVblSuW
9Ld7sB8YZOUGJVCtOyzbgD27bHbkQyZrBgBoxub1L+abvrGUfZncwV2dXQ6I9SkMxVy6Em0nl/SI
v6VisTDQGi+Sny9J2JQxNGCY185STXX2ERilZ83J3RXS0xmq/S1WWqRMy40/zgJ8LdUvvZQp+AB0
qt6LFtUYLeAesjpSEQ2Ispn1r9874HLvj+dG1E0O3DRg1fPZ0BbEJUv+pmYUmAAz17EezD/pt8em
CEKX+VmI+Wc+ufyhcPtWx9kFHbJ0ghm47E7Lz1t2uHSRt34D8i0PiTiZYN9KrG9R1/dzTSyp7qx9
/kPY9CUG+lZF4gnC0NMAzF6OumUXWu5933wrK7maMFyN9J1hc7En3a84+ARuft18PxwhAkENTdbZ
iDcyJJ1uvUhvv+5q+mCvOgtk9zhLcaEEsEMve/V888dDghM3KZwyBFY4bNrZa/N9M87+i+Uh8Xjl
lt3iYPXaQL+7V3818kjvTvOaw3ITBASRDB7bi8aPt9P1DClJC6M31t1F+rusun8rByaK41Cr0HU8
jMbbFrco/Tp2owl9y9iL6mi2eN2GIiqcqKd7AMRQqbcj17zlB+kc0kau0LGViVrIwAgCNfZVAPC0
uzmyquGgYuuIUG90snq1PEGGTidgQI8wukhzp7AVyMlx0KKTH0YPPak1rl8XQB8rnQrxfEC0Czhm
Vh1nFvEiy+/5Ogok2cEcQtVxwtWGx8M/giOjwDfSuZs1q42Wxht0/Q+LWHTZ8Mu9751BEDV40O+z
AXRiRYXfAadbHfXkfVBy7WBXmXEU8w2c5Y1UNkQ/5YQbNMtVze7DA2TSzIcpbzK03oVysOmC9qkt
bGnjV4nvlIlGX60LqpQmq3EKKQxvSemMjo2etVtRF7dlTFtNB67AcZ5IK+zeuB3xRJJ1SBlSsjiD
dIIAl3pSibeVw51S1HstwkLUZggRlkTnRufEptNVRe8+nzwUqNM0aLjU2mbrHbIM55quWOXathg2
y/NYe5hH0QQcMlNtpSfimSgWdJckhZMvavvGivAKWlX10JtbjWkvNMh56XrO00nsWc5XkvSUa+tS
PqWQGn1Rlat0CIDj4XcwAbmktYxNa77O1z3+vEDJpU0I6KdQZJkI7Pm55dUpClAb1M1D0HKumSb/
0fMSbwMDMD/W+o8JgNlBrX1ojiRtEXN6GGg3HsKyezRgNqz8FFovcR1Q/OKJquW8AjIrqrdtrJ5o
L10r6gKuPAlG4Z/YIvJjUHYvSu2PMx3d9XzS5zo6GqsBOwjWDw76+SaTJB8xk/xLrzkWrQpfXy3f
W14Z7khFz5vmkMw3y712BJPo2UpzMHW4/KK7Cmsgay8I2nXGuYSaK+jzrzdw9CLmeCdCud1ggKWr
CJCua8Bgkbvbf/22oOgE0S29BaBzPunON12KU66jyOIkLaeZEbzwWD35UjMx2Z4UUqTgXAszfkK7
gLQs9gj/Bll5jpoMWj1wHqvh6rCsnXScbQV6qNI6lXIbXxuCRCab/6xKXJ5cVIdSPR6x+wfb5c3q
fHB9Cw+Xe8vbzG9F4/J4WUAcZnTWFDbg/I9+e99yF8hB7EIy+Pz67PJcGvX7EHLzOjM+YhkJWp4k
pdPnjY/DW5eIrIjuwUZPZ3tS4jsCgaZd1N9FFSYXTaWnXom5hEYeKjTXGvEFSP/R/uH36dNUjHT/
wJgAQ+vMVTF1ErtciX7CLJ4h4W1TS8FWmGDzDeBkk6yg0u0h3MuvhiMxa9WHN5Do0Bf2W76YWUZq
Sl5XirVet/2KQipyVTmGYtdN0t2kBh8KrhKS8d5qzaLb6/feVZBSffYUSVlncTi+iyokrSg3H6Fo
Y4L0SUlVOqN7i6Xj8nqvJcSIILLDElR5wHvaR3OYhnc9IMo2TD1xKf2ivmR1i32akst7oOZ3meph
aExyH8dTaOybCTDe8mINgn1o4/fajpNNC5t7H/kie6yC6bIslbXGrh4a+pmI2/5qUBdeLS80lvQa
RDTZ+qJSD4ZOAzudE0ZlWFs3uUwW22BPr6UyiE2WgSksa3si6DvYLz9iJHUKfW+onYq6VG6Y/XBA
MF6/sUxEFfWIQoIgKu+WXBHliMJmpLrGT5moKUy2Gb+kUjVtxdAoW4UA3hecSnSnWAntGAwIo00A
UiKxbo3Yoo+1rB0yF1dhE2o3nT8qp0yDsrAscsQ00w0GTdIsanb5mNsb2NL9axoUX58MckAWTa2R
oGSI+L7thrdliXISGqvU94arOqbaeTIbSCzzvwIPeLESuXykMpjv66FCv0gK8DtsveW36yW7U1jV
5r7r5fYhjKe7ZYF9YaTrDuLehcxx85KjfPjagIaVPaoySR3lECdu3bbxQTEieoXzKpHrI0SM/m2i
HQ+oTvN2Kmxc2jnJaVkq0dwK3GF2MSQ53nXZ7ZYP6iXKWiNX73R5DI+BFdvO8vUzom0aVeRPYY7M
N5UHpE+Fvg9Ebt9GPgVWe9Syj6zVD3j/1OcBEPmGibJ/8NFu3PqDhBp8fkfrZ3vDlKIXxMEAtUio
PRSckG5rCZ+1j/L1Ixz0rYfU5KUNM9sNtHLCNUd1lOjRnQ0X6Ws5Kdz4QU+CV0Zbqhv5mnVQ0Obe
jPiWv5YDX5B4V6l7TVCqupJAizZoWXBTVTD4lv/kp7mDX8l7rW1RuHGR9kcmBsqVMjEe9/nbVpAP
0BY0b/6osrk98rwE2Nqr7AXV1zJM2mZpY1hvUylsZyiU6JTl1KHJFAQxOv+elo5sN031O7HFGgED
enNCvSFfjFlJvPyXgXOAHVnvSW4NTjZI2qlGAQAzmzb3sgi725m0wU/LG0haqR1BdMy5aYR95hJB
Buv8j+haFtEofnStibjKFPU5tpqJXVABiNTVyUfyty+U06Ue9F47a3qfn4kCJIqm6pUf1DW/vk8p
W4QTSMHFkyrvBAWhdQgqSX6k0nH5T8pUaBBn8+ZSkJhyaj1k1iREqu+d/ry8AXn1uK7kEqS7MhYn
Hd+50/iNfMlbNg+aszWl++onLR1KkX0j3yFbKbi2TTWd7ay7mywJA7Jilj/rBLWd2ervpZZK6yRk
GSX75zHjO7odzfsnqfHvvpZmB/eFlRtPnpRILt2s+CgUSb+wM6HjDSzv3WJjLW+NtQY8bBuWd1DR
O5IgwaRpeW7c5SYNjeUtBNWuM4qz7/TmI6eIy+qiKnp/jI0aIXpXlM9yUt4sb+XoeWjlqnmitBJv
Gg6JQzlZwbWHic/IJ6t/aMBf9PkXa0xqV2ZjSrfKSKQ7gydpO5kaSFefkjT60uonPk5a2530Fkl6
5hDOi2brEohBPza+RbRuyuGlA8tfVo+pWqjYqvBJr5tyg6RXOahAwq5DLclrVS/mkdHz8s6p9RDy
dYpyO3hEVfQjssymq45DW7b3mCXyr/U9+oBzdHt8k0h3cToEAude9oPT0KI0az0RvExtTEbavPUK
+0XuWu1RkEK6mTKAPjFAj6sCGATZJTuc0p2XFVQyk8PEO1W3HdrAfRh047YBAH8fdjA/lrd4pr+x
aFe9eTLnaku1e6KrpPzk6WDtjbBuXpRUOS5vpVL3HgYZ18mUPGNkK+lWkQa8aZlt3ZpTOgKW0fSP
Nq1c1a6k15hAHqdv8vqEOIAAzQgIH4PI5kdq3Y5tanwMUsJF0RbSVUNeeyhKYrK9vGufkU6cl2UF
jfwpRX70QH8B9eLQDmB5uHQLn1RLvrXx0YU2TlBPebGJD3EnMxiO0ZT517QmweJrGfOXWh62BJlc
LJmdSZlPTcvH5s8vb9P8w/9xt5Zw4//cG7fpLf977tblV/9fu/cUfUZY/fqHYGJNnj/5txa5kP8y
FcVSTGLt5wDiv5G3hPoXsBBTIxMOPidFIvBafydvGX9p8LBgUwtNWYKL/7tbrqt/mTZyW5rbQoGV
JWv/m265of1jr1yH/8aSTIhbtN8t+U8Gno6S0y85q+1mFWQcmmdYOy6kf+mxPCU7Ya4ndVOKg6e6
uKvah+Zd//AfmicwUjgikJ0AzhuAsUvPTXFsvS0sXNCmkLuNORtlZ0fOHJ+FkewxbmjpwM27IwzE
UTfZOx15poXMJlLPCR6Vn+XRdsTedozoP/EGUR38rgf4+o2oxWzD0AR//gDeVZ6KmTW1Jpy54qlV
lLugBbdlaTdRz0FetZ+SxMWiiMNXI1Tuftsh/gUpUrdniuBvZLPlv+tsKepiJM3j1+H138hmDN+H
ktEFtPRHuz/Kn/lddYXAI781m/STzPJ5Wvkp7vW7HI38kTJafC9trLN9b4n1dCWWT79VAMGeKO28
p5dpH9/GUKQvnOz7W5Isaje8jO+WvsIPBPcg2pK0A8DhI38KTtqNDCb7F2wu05UYJse/Yob4N/or
dRRApiTi8plzQwCNWFGGW7Vv5WP62CHV0/akt5AAyIhEm1YYDSiVTuUajWd9Sk9o4n6SUKHt6F5b
QAzBjzONd6r78qLEa+VYb62D5qRv+SM66uAjeuDnbIbn7HPaMlCBv372dlhwYnXVvfvWrj+11wjR
3Cb6Ne7ARzvT6CKojYvVp3os63Vjg6yR9kzz6x9IQluSHZz0B5nJg+5I++qtsxzSTqtHZAr0slSV
EJOV/zDXkB+9eptEt+MNjGn/7JvrynrIb+NfdKmRwUvn/MHYTnfAb7LntH8gLTWPHFaHfxpf4Gxv
+nhNbpPxSdaCOJuMqxXgMm4WrX2C3qxNj9oOXK6PpHAV6/RVX8gq0RiyKzCKaETIt7q8wV0ibqu3
/mj+yG+8a5Nf1PseWTierXwX+kgS1vZduJUuWPAu/gHion9jHpH6jZS5aVGvifg+lBaSvFVwCxP7
M3IBqrZwrZHPrfofDbh2BCjEh5mOsfZeVJrQBBo8NMHZOup49JgdkM/pEm1wnLb6JnCh4MFfgLxm
vCo/vTPUBfM8vQBysJ30ihLiLTirZ81n1daFQywQQsHUwEWxirbiNCirLNoSt/E843V1iFlO8qu6
RWk6XIhY0K/yq0rX+M7fi2qFplojx0ld94A9HzrWBBrhBiHEqWxW6i56b/fVOr2qd0qxsh79H+al
rY+NtAqfvUfrdgpX7NrI6xsHVbS2Ny/ptUfugoL2JG5r3cXqVeyyH/0mK9bRrtwlL7Yzp3CRvbeO
zvaNTcjDKqf+RXiy26xTjo5V8qu7YKlqj2r0QCZ6eeWqf62TDQ4NGVwOAvr40L9Q9hK3ZPQgvlVh
WTmJ27ybu9BJcIS6drCeKHmu8419axz8dhWcycww05mmDu+DieEHDfn5B5It6op9h/RoYkXSyN5G
53HnFTtdrKp1dUnTdbsPyD6hr8Q5UGsccOtd56ITak2nQ13CLPpn8hi4DC5fMdgkW3U17oYbqnXm
doR6uI8em7fR2Y274FGX1xIiOVwXVwGGqVkZD957/SlR4sVPcO66/fhMVcuF8Gvftsg9AadvIerL
uB+2g7+myGVdtfbRvu3OzWtwiMyVeB3v5GfZgQePKulOuVb9fzg5c/n7x7Mj0fYGXjngwgqRRMYf
LFii5ZHqmmq5q0FHZcRT4S96tsLa+Z9Pw/90Ep7/jWGrwpa52KnmfIn47STMIHlsZU8pd4ZCugz/
wh6H/egPv6Y6JKYKprU8lVzi/3ss8C9O/SpE4H/+dTpsWUraurBA0iN6+/3fan6pm4Nd18hBZvxj
6LnGkEW7YvAZqpua9KYY9Sqxk41XPEW+rTuK9Z5rfeZ46KU7IZm0/8aH3ENQMlkqh1qCibQ18CiE
mnyK2+E60NjCWkKGqKKNeJXkUHcBgVtMnQmEmyCareKyvjQDp4xkAlOR60dkMtE1m7RyTqOmaheJ
Q2xuPPIcntSiNfBJhEjyZfRJSZZT6rKmuyZFT8teLiR/nAH4AO3yx8YQ7b1v1OrZTjII3AWy3lhI
K/iUxd5u6tNArOqWOEBB0nbxanf53jeQqKdikxjM43uiL/DTVCQHwdZbScQ85GVzkNNY2WrytBdI
xzfmnCqlIxaXTI9sDXr+VL1DQjaIuyFT6ibM+Als9obTgUWaF9UMBDtoTrC7oa59VguA6jRwCweU
wGdbNfFF7ZHuhbl8HxPYeg67kor/ZJISqKr4UQ3pEFvjziirWzMJ4zURzpshROusk5LJl7Q+1QeE
N5xTM+YZ7HLeyk+a3EFBR2NTmpDNl9CwBznbSCq0Gy2SxbmpxTnCFebAQ+PCJ/TrWGkjfk79R28P
OkongB0qSVek6uy6TiX+szHInq3JHOmjGy2XPmyVb5YZ04MBYJLvS+Jt+rPKdW9nFCbXs0m9Rl1z
DiCNrhsyfTdqaD4RwTtBK+RCAVuVaTCDhA5ZMk0PZIqmeW9M/r1cEAIaKxcZW4E0GjfK8LMcjLup
kLQtNMxnSpZPxZC8B1cSGlO3Huq7IcjuI89/UMP6Z2QN+NHYgSe9pW9RP8/39d5FhUc4Ywj03Eg1
xydd2zFkiZ8YUxjjkpABGTWYuTLJBE6vUn1No0hD0MdctTAeQ3U6/3/2zmu5cWzbsl+ECHjzCktP
USIlUS8IKVOCJ7z9+h5knnOz7mkX/d4RFSzQJgUCG3uvNeeYgoBmT7XuwUbypkxLIRByVVg1MBfT
AeelkomwGvuR9HPaueaIKKSKTF+YvvEEIYfKz1Ml/w6NeTPON0ScVoZyMQuErJ/RFuJaJaT1Ca1q
ZM9cGbrDwC8wE8+ds3fyZU/hwa2IGerHl0qtnK6K+R6ZW9HCVGeSLcjkuP9mYij4U/5t5ZFvYCxT
Ys0dUUk1S+50Zr1Sn3Ra+IVG1eLepi5xYWY1qIDe0SR05ZMBNm3dg7kguswJpQ9tEByjEYkbXjDq
fac4T6eXZdAgUw0Xsx13aNPBx4m+inTxLilsF8L+mKINU6JvC6PRt6R7qUFSFMc51ggnikJD9oBX
cNFoemUXCr3Z24ReLxSTSpB7WqeG+V3M7c43qV7jI5tXadGv2gzTLeLMqadY0jwLJW1EFAGRO2Vp
45QaLXBUXdLmHsZhV4rZkuwsR0BRh43UI+/PwinESnXzTEmEJF4mvtHS837c6DN98DxpmLPJVhcH
dWc+hR3qB/r4rZtK6BnUGTDcGIuoBdUx2xj6Z5rdSRCPhxLzDVzbbYPzDSPp/UVabGV/tgb5F2dE
ul20GwFzkSQ6RU3DKQLNZMddzvA5WTlR8738XUey4MtkVHhPAFJB+RyXZyKLmC4yBahWptvuSwhL
dhLQKmHKGF7ly7KSr2nlEYmzz/fTXvrMyU/dQsvVLdcCG2kzdmfX+YVzv97RqZp+mkDyyCAoduj8
rnZ5umdZX6lnqsf4s92p/gRjySYA8avYMmUXbSy+8ju/kf5ubtuXeKViREUryDh/NCraeUh28XLD
CGRHOSItSdUlWd44iE/0XiB3RpnboPKgAEbaA44pYy2dUNVEtqjazVWCgmzsJMYEfO1MEB09tbUv
88n8ba7r72S4xlgVUpcYBbXnjcMPFHvtddzJdJlmW7CoNjPrcbLOzQ9WYLyWZyby0ZNpT69GYATi
MQmMhtwLF9e3dVJ+8o8lDW6O+bV8kN1oBHXrleR1pyQpMG12JQp7226F/AKB6N3UsymjTT4wgBI9
lh4MDGpagCIXpHAk+/O4msD9MrsaPaXdSupaS/lzPCJZCY0U9wAJGUs10aaN29Z2VXvwJO7OMtUW
vFF/0iRMO252qhmbtoU3eonpx4JN5ZMYQ5iw6HTBsrfsw8qL3vIuIOaUyenB5Jvj2VhDlW7e5SpQ
MNmPTjk7kKFyggugmh1l2IRrbva0hkrE4aGtmb5Z27o7vrOPM84vqlY4YZSVzP7QKYn58uiksDoG
bxbsjk6Cl5xK9hazy28keUqzbb5AI/Pz1IBEiYcgIcDOj5a+yegiRiv99jwO68m6CgeGMOtAXqR+
xWU7rDgsCmHNLr6Tj6MX46D+HqCLZh5LMvSSzd24TDuPOaN5hpVJcyQ9mMlW/w1T87S8hkSo2u2V
hnJ9e+7OuDj5t6MPpr7vt121Hn6zJrsho/pW/OSg74vPniweYu/exksykb/hWAdOGwqE5cokAgyA
8aXym5eYpVZnm1fOAOWrYLGWukD/scRYBERwgF/ucF1XO2QXgsT5oYDk6qlnVR5OoLfBQMq7IicL
SQKrn36PlpxzkikU0LmO/Cj7jL0W9oJRB/WFSJE5WvNn8tEDiT3SOyAJcMCmuYuIgc68NHPYiQYL
yUPWONpOqj1jG24IxupN1jX8Uj6fQZ4PPxAA5/C1z16jJSjITMtI3t4KX+rNS54jiUoe1rSgZiJ2
IHsV/xcV/Wk/rYddBk438jly0VgKNgqjbY9SYEOdc59GLjOb/PdsOem7aO3yXQiQ3LAJtCfKTATG
9EWrO2Q1Z5NHSYfNeOe4mhHsJVhEnQax9QpXzVf/lXrqCmhxu4tXN0Ki6Zq/50GnO0wGWIABuX7F
MZUduyAE80saMB6mgSBjgrFswXRo/9J4j3SP1EcW5DeXdidHDUtU6gJe/tGQ6jE6JKTHJ1bkt02W
nYeAWZ51Ni2nfyuZ4UyB6RBp4Ujvki8HhFcFFHOu+CsWLh/rfJ/4yuVGXcEzdlsUesvLWHjTU43t
6ik/sZ65dn565/QQA8kwFrmVi6rd+I3mJ1oVB2DD78M7yt4P/oYTK13ztoo3ZCsTBFvxV+eEDnvW
Gs/zdCTxd24ckd4gaOFD+IytvruHX7IEHF2W5d1zexSu9VZ7gSbcvZuQrO2PeN1uwRJ4TBNO4URg
C4ttgpZe0tk3g4VBf2351pfsFa9cQrunGxas3eSXh+jQ/ELMNhusrrLEsY4EBqtMty7VV+9qe0ZY
9awckku2RUknb4i9VGcvnG15tmf8qdmu6taV+KSf1L3xUr6SUMMEEyoR2X4hR522okKOdZCCSrOW
3o12sxxZ0h24wlAKYY2YfAFG7mQb1wYAgNZwjR5bgVMUbhVu2O+FiwVzS8uzos38LimeonAYmAet
cxp0XEIwhCvykifJ53cKY0wRoPRP4rQrUd2kDotUPIlh79/2lFXGksnCjlWl9Lutv5hVWOj6u516
is+CrZi25JsnObBe6Ayh3sGYCcoaeLiaOKQU93azRj2OqXPaJcB7PNM61Icm5oJ0oCkucVb+4FxQ
1hx20dvyqzg8hjnVizbFB9UVlF3SRxGtmBZZ3vxUBFB+T1ECo/ULZ31qnqJxn3xgyhzz7YJuBnJC
tzXpGuf6nsG/B5FP8s147ulBRsKPPdSBaXhl+sT4Y6FFz61ztkE17NFHfxMslxXBuM+vVCCUd+lI
AWRQbOmYrxe/PtFRJn2wOEUfXJcYDBTl0xr8fj8cy+ektbVfnR+1TvEGmNyke0yHjh2Ab51LGeMj
LlKuwyT25JepukQms3An0wLr7gcEg+NLjHbX9KMznOxIHsF8mt7JVxcSqmFOt1Y4YlNExHAQvKW3
w4+IyAJ4P5JXfdWX8qMMd+prlTynT2aFFWelrdLrfeKJIuZzgp+ByCdxGwALmxSA5GrhQvEmrbD1
BQSlFiRDOfVKDLo1y9N+n2Qg3oNa9vtvE2g/1kjNxZgi4ju9mi/icghfbivDC6/9Nz72ilnAeSih
7NtKg27Hjg6iV1wAqIZP5Ul1oudqBwMw+4Q6Vf8ofv9RUd/4mTfFp6ycClw4LOpQPOyH7Yjtm0n4
C9e85AQE5WkQA43g4g1JtR8qncQLozo24xufSm3sALnjBenK3Vi5Ml/xiSNftY4UlD4VX/zmjqQF
Y4SzGRszveggTG0C8UAuhGdwZ7etRka7rcV+nJ+Kb2VhFusV3xqYk+y0WNtM8ukF3nzFOKByGJ4G
fR1yWZzFD3pYLBW+hkVkcSKCV3pf6JsiNrI71SvbezwuaoWeeRYj3Sg7GfyKnClQnTQs1D0DOn+b
hpTVJNlW97Sj83fkYeG+UX7a5leDk+iJvwkGA0yQcB19M4e5HRsmCScA8mHkENqJDrvziBa0Mqe6
pj1zXFv9RhyPnE3LWH7YeKrhICd2fB52w2/j1/gRohQnoe2r/mbVaLVu2TjhT0toABca7OEmxjBb
e4smm2uWeHOkwNgs+9ktdkVQMLt0R90eDxnTjAbBkRqgtpIGtwKOaNeHxFtEYqR99be4ZoqYBA28
ga26r1cU/Bheai865NfbOg3QYrVffeVB24rP9ZbIvxx60D45klR1MM2tGEzfw7d54KgUIqc4L/t4
f/tlnaNjt0egpX5Z6+SVmJq7eciuX6fZn28/0vI0a+QZkeLpzOn6BqKRaPNfhhlUtCksljJ4ljjQ
wXlNCQmJgxnJaCtmcbvIKvt5qrVoQ3fSiTVD3I5RLhFjfn9CErv9UHRCIELw8NAytqSW8uzj5vG6
x9bjbcYYMZBnWcug3Etba0rwOj2exiBbbcL5KY+61Vik8akVyWnTJsW9a3aSmHGmq1vVNcVG9gyZ
/VUp0RQUlY7dHsGgHZuOoaVH6GCc2AXO3wJCp4t65JRY8VbXTL6bhXhJUAvRR2eqrRZDtOzwBsGq
A9ZuywM4kF5DmoRS2k/klBmVYJBPNoteC34IAINIMcrS+JPDOPK6tLtKmR57dd+OLxIxDElxy/1a
psIuWky4Oxpbbh1CGCa47qWlj+2WIV6WWOXCJVSAfcBl5U2ErimXXXA8jTfmDUVzOSx8JZni1yTx
tRoMgJAaEv6wDj+XEjZ+raH1rW9cCksoAs81syNTiQFfkE7VTOgvCL1ludaOW7Xnul5lC4UUc9zG
d2NiCKtnEKFtxa1y1dVlwItebdIeGuBtppKpCulzBevfrAxkl4yjcb0dcBlLS94xf2SGPJbhKU/C
DyhH7aaTsYOWyGL1lPGvXTQ/z3zc8QBMjXKdke5kyE9dJaJGpa3uznKReXMCisKamVQQ0rGORusS
F4RnpJgw4sHctEa0C6vpXc9uMnIdUqPhwD+F6WfeN9iOLOlbrXKWZQP9+mFO00AME66/QpD2an5V
TRYrGCMsZzErwAVLhxosnJ6X6FQginon4KMV6BpPYnfFjE15GX9iGp5r7QcvW4OVO38d4pzrak2q
9dhYP/XN2EpIimwIdFRObnwHiGIehCFvlE2Bpe/yJmBQXHWTkti1GP8sIYm5DashE/5DPA7xijgz
n9TsS43ZfQUUGlyeQJRHpI90GKLxbb7/Y7LM6hRBO6GxBRVoTGzNYnkElfsqVi0iEImda4mQItYT
ZL5iBUumYqsnMQRDy7Zf3sZaeBtu8UHnGjpYCtVGAFMdnOI/7y1S7Uc0CRSrGKyR37XU0xIDTMKU
m8dcx4vZzOK5E9X325StekJ0e+eukhDBMDG5tkhyGWPiGiK+wR271b6V2riBpYKC48YUVSm7y60G
U35TAcUbo/XVTOTrhl+qztQ4GXpwKEyYq4IOAlweS71aufQOuahlCUoDCwm3k43zDnGAH1UsGeSY
FkpaJ0AI8zyQmiJaP8caTSXiDe5EFRLopYTFDII6uTZO1my8Cil6ksFomE+L16wav9KJK40JNX+2
qAcV3VpLuk0jI9Sz0kGz1fSCyBzDjcKQkouslmNcSC56Tq8rlNmrZ5nY9qTWbeuW6JtB4gJgROee
xKHAUIKBdWnaDUALBRG+Ue+3LeAgITmHsAA11BVUn8BFmF23lnMlg2tScV2UyRFSBuoWQqTc1m1N
RS+hg8gQ6SkzFKMmJAJGod8W9dXRtG4nUhEvUj3fy2Qz0LGWxEWpe7bGFuKhOF4KFeltIuusZMhG
tckrQsrXAYcsaSeLRrSqQPlEuuBD5j0p7FqOTvlGoghTWq1RW/hQ/VtaEs8W5vRiGMOLnVW/KoRM
sO5Pr0Zn0b5K4SiqsATTyDwPY7pbSCjGB535JtaJEpSPPZFa72kCacdpNsvHij6gIGLI1K0Efyxw
64zkcVvNJngG2MSl3Pqsc1auZVxcJrQeycBvpVhKY88T9jA1qw8VZYauC79jfJkKohFwoo9sgtTW
cUR6SEnppZNY3A54++SPeGIiW3VXUd+SnXOgr7GqjJoDoGu/iQG+1EXrim3NBP+2L2flLl2O9s5z
aWrroq5fRMs8TFUTDKNOp60Tx3XRNL8ruHaz+BlFBZfTWy/YODuwZhCyzfomv2aC32Z0fxst3ucl
lBt6CUx4WOLM10+dDCoCuJjYt3HtIJRndibIu66nKtII97WqOT4npDnaWZqcxOaO+9SggtS0fafy
nt9pvURNWvhkVHFhzapV2y7rTsfWnDbitmxAF6Zi/jwN3RXMfG3XBXEmkRyxWGZORGjGqRSEz2mA
IRkrx2i4IdvCvT1ZEb9G39pIv8kxB0YikCKet7HuqLgLbB0KzirM8MRgpaZxhisdtarhllZxKaeR
hyrKas04bPM4uojG5La4t7MW42s95uSEjiPV30EOWkYzWzezux5KOUgLTBls/WRAEgG45BtNuy2f
ROJuJQy9a4h8p8JkDpp31WWcchbRevcyQZsi4dQ49RynzqwywMtWoKht5pp9zrqJXmuk3nk3hha0
YQV4UXHDpFopihAkFYU+JbckJ5Fua6Ax28FMXgT+/leClQk1y95xnsRciQE0NVzIpBs2wZs1imt1
ELfYweDHKQUl5BQdc9aoiR9XLOzRD7LADBGtJ0JfrlMsVT0Jko6I690Pb8NwzLCcDSn2J32EtRDJ
5F8towRzAMrCndOD+pulIcmpamaRKASXyymrbL2IZJ2U5lpNCQ81BUmwUUEjwy4hAi+TO6LYAJgK
W3ORkU+K/P56uPhKzLoMoJHuhKnwNKtdsdYqErAaE1YlvmO/JmopwD7yM9YDZdwcC/p5EETNM3Uy
I+aUpUPb71s5Rr41xN4CP3g2u5e2MKlrds2aBLdVbiTUIBrtRAJtAoSzXyM4PmTsIicJjV2FKdKt
Ii42NK3yPHmp55YzptXe5KnSHDErrlkoXkh4nQNN12jUWW+GCLZPHiafAGbYChaRzEOkv6tYuJw2
FVxNInhaxd1gYy8ETJiPPtHT7/hI0ETr1ATMe81ak/PnRRC2cbW8EPRFxBUdKRVwF6dxoY5n81Yi
9jSl3ySRNHvSywPq+FCy1Kr2h7B7jtp1mRtfupyIbnvTcUvOP2kZxb6pkyUXsodKVfX6ifqaJDBj
S9RYduD8E+HKWW3Uv4y65sqmc0jEbVi4HTmtbuZLRVY7Munpzk2WLqHYRzsgBiz8UUeUYT8QNZW8
ZAUEOxo0iHxNVEE1rexsQAJxJ+IisZ7oaMwjdY2oM/ZIjVFgSNXeEAlE7S3wz23pdPOyBMltOA7K
PUiavnzcK8HS3NRNW4zq5rH1H3envMTGV7JwrbOvhM6QJym1thnN+J83j8fMZra8RIw+ojv8+nFT
D5wBDFiSV1TM2kJJvoo9Zp1Wv/2CN9mCgLMg0YkCBLY66jZaPFDhi7HaRhACSJRSbu40CKDgdGqa
OSu3qOo2QxSVa5Wqk3Y3YmZ1/q+bfq5OQoE3njgJfdOmc3OzZa00NvLdtfm4uQFv2nRXC+n7BvDI
v24S5AXwJet12hJZkt9vCpnEEq0md9jQxOdiNKmKKdrtSQxHGb6Qlu3yOlODR7f7/wN0/i8iQUXV
ZUQL/yUMcD+7z/8WznnpPuN/agP/9YZ/43NEi/hNpHcMW5ImK+o/8Dl3sg5ZvZZGfCfnxZ1z8299
IDQdSdZ1E94OIb4S8Zv/RdMxoOmIoiJqkoFMENnD/4s+UNbM/9AwAOVBIEg4qKgrqmyhVPzvGgaW
X0lczua81yWu53kWMZM07kEg/9jUadXfa0v3ZJDH5n++QM0DBYhM749tthQOK+GnJNbgIFplF9yo
Wxb6aL0OzLX9vlR30VwnwQ3uIyaDcdX05g4Fx4j3TDVhqC4/E1TdJ4zejYMIOkFOm6U+0wSdqTyA
LCSNBq0TeSYYLDpgCe03Y5xeY4EgbYklbx6OyapS0axl44TgpK9BdSK0JigYuVitEzTYU8RpH8bL
x19iFtatPD42cc+by8tjUy2WfNiaaCxcBtiWkLx7HOXjKRx4/94V//iYx1P/2EuPVz0eRJgZJPRS
g57ESEpDd3OvlGHLen9shv2Y+6oanx8pZ4+HHjd/os4e4Wb3d/zHY+rYwYR4PJir4b831Ydd+PHO
x1Pi/e1/7z4e+/vP3B5vfNz/nzb/z//63y/z2MLtpq0JDJsAkGLJE++0i8fWcL/72Pr7RHu38/29
+9gCggn98bH59y1/P+bxlsfdOM+RVzLxcf5XL0aCtIBwuv+j//jEP48+3q5Fd7z4YzOhAr7U8Z8v
+x/f6e+/9/is//inHnfj+0EhyOrg/n0vQG9qo4/7cWgSPFUNoV09nHK3x21yD+cZ1ZSj87GZ342G
OjFRedSUweOhPy+83Z/4+5I/n/F49Z8X3Z/+e/cfT2d/sgjuZs4/m49X/cfHPe7+759+/BP/+Jbg
AylP3a1cNlogmA93Q212/1Mer6wfGXnWSEWo6SQqhY/7+LT+9aLHyx93iYRLN+Pz462PB/5+Ek4o
mq2P+/n94x9bf995e4Qv/H2PSRYPs0J6hE2MLr/C3NxJOCRt7e9mDwRvU0jYph/PT5j9YFmiZhiF
iFWKlCkYGLASA0Ie3Ew9FZqmrf9yXG5JuzNmqutGJ8yrhcZn9YjNeMSt/dmU7hZGjb1JdMgdCfFn
8/Fo3BlbNY3i4HHvcfN44+N1f+/+4yMfDz6efrzw7/sej4VyRp8QVZJfR4vJcFyUX8Ncx+4SNtvl
PnURbzRydM1g5Zx3Hw9L+eNGaScGdbAP3FJFrDZS0VTQKMGRq/00bkZ4SBvVCPXVbRHdbK4Pi1qf
Sy2fMVnfI/YeNmkdhFpBROgj+uOvQf5x9+9jyN4qt5SpyT0QAkujEHtV1CkDe6O8qWmNs9uQ9BXk
TCWI4nHaYJ2dNrlOaCQG1HMCuxx6YdSKm3AIz5aundoEZVjVYJPtEoKjSVNk4n6/W9BAVTv+Cnno
UQlM2bJJZRIR7cSUKCoNae88IAXVnZyBsdgiGRi7bFIj5OxfNWX4VMxe8os2qrfJrael0tJgtiyc
x4WohP4kLS8hOH296sVVXS/txhLrdqMJ9OoeW63ZqCsD4QSk6Qp1QBNjQW1haN5TXB7ogra601f+
pvg8tpJBPCrgb/2/dIz4DpX4e/ex1cwCSy24DA/X/eMmi5s2MG7SGmDEvaGjiyLsCxJcqV3rjY6e
txo5BeYCVJ0ewegSxMEF1fgkW8P450BU7kfs38PvsfV4rCafk1aEijWY6rhQlnlg3o3e1QzfRXug
kP7ef2zBf2SxiQV8XplK7grGMG2yyrj/wgrV6BtMaC953I9NnppqOhegBwaKawYtlDbsYdKKsGyI
T8XGKi4UQf5sdgBk+1Zex8vihyMJD1FDtyiqRPqOcL7M+GaBdoGx97ip+zVKRy7IfWpuQJVTf1Uo
1FKSaOyyoxqKek7BEhf5cI3jyVM4kfH3I3HHBz+f2tSfX0QSUmkUv0wfZhygnjUp5aCNfs1Xwk8Z
w652azRoMgo+J4M2a2dPyRBU0Xtf8Fm47Fdz/+79UqpDTXhHu5Khj8beMMmOZ6A+QrWtRTFClhWJ
X8lyiMQnicKc+rsPPwGd89Fp4yiWg5UpB6/9OtIcEjwx/kQLTXv7lm/MaXtfvUY+YdMpfcfyPZ7X
xfKNHD7VcDfEm2T0NQQRuiMKcEptxO2DOfijetHVlaqtFWU7RG/GN1bdWbtoJBf0XiPBINyX+mtM
EjAleKwhsl3MWzXb3eJ9I9K+xoHmtp1HYYRq4YKqsCcPUQladicqxpYBh2pwjvmydnprjd5AgTH1
M1WtbVBWB0B6r5/SNM+ohx9jTAfEoSNK6Xez+XzLg7F/o11D/+Sp6n7rQ9BszK2RAcsmpJum4Cad
Heoyt3yN7tExzZXab8itjrJnfPi9iu70EA0b3Vy1BTnhK+VzjFDVlYHYbyhDyNmuaNdD7ZSEasP0
gULL/lXOifJKeat4mqHfyMxRA7G0ux8ZFst782oKm0lcocNHRsl87SjtqbcJ+YoMTxol+BZKK8jp
P7ymWyKIxmOUuNKl2xOwbXpR52ShX9KG79azviZfGeMy7Syt+abju+TbqNybOCgSGIq+vuxM+Std
mFKzvO1pPOxEi0qXW+qB2QTxsmmMp6zfpgmuAc4LhRo3nc3sp4ww8+2pUSxbnDjsb3qOYhSk/G06
cIIbUhL6uaRFcphO8YZqRqR46F/VISAPQfvhnFW13zERcxMIHRdXnvRTNqdbtiaAShHvO4z9RG4m
BViAAa5srGpzDXEYPbtSO/oAVcfpPkoI70iBUErc/JmCMTImtGPpPuk9YlFG1TFo8yH8mlxxVz1r
giepZwv4srhSY7ddF90qbNyp9Y1yS1g57MoGTiEr67ZxK0qtrU1+Mul73vQxXciqScHYeLl26uQ1
uH0kPzut8+fUnwL+zIh6GmTKvluPy1ZHiv+dfujAgQdikduArM5Rfh6LnaH74lkWXBXu3m2fGMfk
XZtsZQmoRUo6M3CnuFqUADgVyGq9YxnBQSTPy4RUBksUZ22ToqevnCiGZ+irNAFmaNjuOG5lfOG4
KCRQFRu2aYHMikMmeSfs0uarK4ifUe1UOvfmEeh2k64KC26Jo/+uaGZfzM7RPOVAJS6kLMe1ma5e
s4lRB6n+eAXbpxtBSrXk5lcFVRGnfL/bpRk4SWzRaW64fEpL9yh2rNxlnx84mI094UjbIriRGOgJ
FAsYN3sbiQJdaTtSnMlw+CYJ6o7SG7oLCyeFnsq2f9eU97pfGZgiVv0z+lrFy5oVX81Y7AqLaG4e
mirgO2G+MYudDHFQsWFDXao30jRUwOfWNt+KPTYHv5RfwI12iCQYiqVxN4w7XfTjrz45LJbb92uB
2HMiYVDNzUAEkwNNtUbGR+IkFzw7e9JTj+pZ8LrlOU58bExy/aEoR/r8fYl+8sYcDu6xi95DyffS
tBPUfXOnItpFdSEGGhWgIWyt/ISgYMqc4pQgFlBXlHSayp7zVfdkvSGetnBTGdtcXU0rlDQvCIAw
rkenhcxSe0Gh/Wa1jjkH5K0gUqSYhpJtEVxUXQo5ajhtkFVZqxYkPCVedEKxS5dGYBbM2berhLMm
OP1yVhfYWie69Vn7aYk7Wnq0/XH9AqCuaI8Ctk+BvTjzAh7l5dzH53nZmJjZSVRP0k2fewbJ3Ojx
059xvg6wWVlP0lR+K2igoAuXo+NA0x3B9CD6ygBWKsjNZ5Rqeb3KQjz9q4GRJdkQFZ/Un2O1kwQ0
rdjkvIxLIYgQxBgTZByyEO7CSkR1C9soY36bn3zLY/yeqFs+PduyoImRswx2ptPbp/AajM/IISXZ
XTAhUffuUQ4GuavU9Bft7kuiORKgNMHWdqY/h7xuIzuCnfqGw6n+C31n9UZzR3/KvGatnpTMX3wg
09v5SW885SNcdSliZMfwONIMLxsd8Tc9zvQ1OqeJI74YhzH1+ObIDKmGvk2WG4YrC1zHRUXyWq3w
he2/mzdaHtohRd4ETAYWIux3jljukHXkoA55RjLghKvCYZ/aSLLs2Neef9nfldf/an3dXcf0556U
w20lP9G3QySTXdTxfsbc3tI3lJG0Spo37ZnAFPRMKHcnNI1nuln8n6QVXjqWfjus9c6lg0Z8x1No
eIN8yRPfTIOudVCDYslDlQJNnD44U6gS4pQfjd4a3wO5OBjJyo82qI6Jh+ZEFMEzPbNcwqgZkhDa
+HjqNqpLPZZfAui8Cqj8sGwU464k/rLs2gFuInu97Etva0Q2CEUiR9nNHlFfiMsOwi/xlczLIbHb
T+RsHjmsJ21VnMRLhJiR4j7STtRQYXpAZlpeyoBGfREkJ/OK3onnpDe64jVRXl8G39pDtYSKCo5F
iZnOQQ7KLY8lNkD2U5vZGnpOdvsbimWOMx4QL9JZjpzhRX4FQuLe/OFJQ11tD0/ZFhGWy8Hu41hR
2WloOQEgHIYnKvrBB72NZbfs6oOCFteJVoBYdlbs7Tm9i4WTjbvgTBtouVwzbH9hgjDfXngFAksk
LcsOHP2VlurAHw7LZxNuPtrPaVccII8CtwuYfezkzW0Xw5ny6VU6mSN4GG1sUgrsdB869Lndmwsm
wbd82UmfurVuOsilDtVZeE+eJ7f/TM+WnZ4NW/ypXwHgrTW7guJod9foTYcZ7Fpn3LK6wRDgclvQ
C3fJefjq3hjJOHTYwwCq6fQwQaRDGd3H8PFpeW52oD6qdXYQVppr7LQz2F8XeWlgPd0c1PhXbK8C
8cp7vXGWa+/IDpYwhxFKdDREaldBWZUkNrBFoo0TRAGTknW+5XB4Tc/dbvzJDqQe7erPnFkPla93
8ee9OCTPqBx/iKf4XaxE9gRjjLbVtv2e/v5CXsHL7aVHIu0gARMvyUmnucPYYiMf5fYsft9cXihO
znyR0DzbZ+ur/+jQ6XjZtj4VK/NTvTTX+cBAyACpfjbX9JfqjAf0tNNLts228gX47FN9Ui+ZJzrs
1EDec+vgweMf+CLsjNHHbx2Urqi2d8aKzscmfr8fdCvhDakAwxtMHka4+gMOP0I4+Dz3b1KcpNXt
yCVxU39zrJYXIpDWyzb128uyjRhjurcy88o9V6fs+3Hcd2/pMUbhxNWFs8idtgW/FxbTzu70jUIv
iMgdlP/06VmTfneL2yFlsDmZkt5F8k5YAU4seui8rWA3CTZa8Olr+UpfhBDPDg1DEip99Coq3SZk
Z/gKLsKXuGdc1h3Nn9Zo0Dlbnuj2rKb1xA8yH6bfzRVVWWsrPsf77TwyJf8F6J8Q8FfhuPiSH61K
rkiptGpRWb+OynsWIOdaJ+vJ41o81P7iKRthr+y7MvGM5+IbhRSmjdj6ndEtQm4uc8nEpPhm0qAl
keaEiTAwjsuun0/ZvtkypdCmjHNFvJaOhVY9fPpOTiO7enLuErPFJXEpQqKYnJa36TEAPkaJu26P
CxHC/kv5jUCQQQWvxBcaOf5Dn1gyfnAZ/Br3OgPBa7emAbPGY2N+dsd6Y30VuScIzviMWM78ZKu5
QvjZDUd9un/rZRfRdX8e0AtDSsMA92K8iZfmiPAyQ/V9us8PPqSv+oOvCKUu0dz6e5h3yxsXxOEL
3Rtfj8xfBmMGNqYI4x6Dkjt75DzR69/M3tewYobHWvMZG4gb2RFjRexEXnNkLOUy+bEU+3EO2kt+
ZMjLj+Oe/ZqtRKf2BJRmCFDlDbpkmymQI32I6xx65c7yzDUnPj4dstI91IwrnLiuHlhHMQCWsiJ5
UjtHb41fufMG5UHMMPYarb5it/K0AHdKuJpO+m6wSy54uAI5UmtPYpBEPeSzGnurueJ8Gb+XKxgi
7bf0P9g7rx65lfZa/xXD99xgMdOwz8V0YofJSaMbQiONmHOoIn+9H1Lf9mzr7A/H594Q0OjA5nS3
SFbV+671rDcbhV6+Tff+Tflan51jf47xEz8At5Hubkh3DGnGHdNB6jActM8qMLk8t0e5abfaWTwi
7zswQ2XPhztvaz8wp5Af0KKbr3ifz9VhDoYPDFBzUATohzYiSPfpY3KPhuNc7uUDtsaNeDU4BHBC
aFvjeeTMvOecDV8WtRmi5Q8Txlyy01+mb9O3+q59yh6Km/5SchV0v/u38ZP7iI0VieAxPDmH4sa7
B0q7Td/e0632oM4jp7MZLP8cdRVLBIQb58X4lt9p9i6FOp4HTUeG9kb7ouPJRZbLFAotzNUXL75m
pNFfuvACMIl58YnO3i45oAyoj6wX7tO9IKJzOWqNZ19ckSOGxkce1VN0so7+TMjX3sCU4n6ATdp4
0X3mTPwvziQCPfVPvr+NTiRF4d8rn6oH/5UP8R4dmOCnKeLjtdo6MrEiDsFkbcT6aK24/ZZL/es5
+tXmAjhcS00rRnS9J5YS1XpvvZk8Mewrmd6zCqGMu5I015u1EvX5cL0XTZKwPWlam7UKtX4eT89B
bftLvqZ4zOSsjnFEpE0o66NZS/h9wG0FHeFyTM6d9nWkmCNmKDD5uGtGIwkmHR+Qx1ktobmR2BAg
MqoCXY9uDWryB7CHLICXG5Yujo5VdiVptkspb72HGLENZlNuDRCddFSXqr7Il77CCtFd72a9njAK
SC6XSzZ5GSMsSkiIShEPe21BdJZJhaQsH6q5wZS1gjDnlH7SZDZ3LcrDfQKK7ySWp5SMx1Mcw6js
p+xd9A7VF8RsacyMGsMvDSqllkk5qUFZfg2Ji2nQwv6kqkVHQMclurFhGaO3qJODmuEEmCYX3Ea7
pUYbtAgouXDymcwI7ZBdvaoRR9iQTQXek6WX4i7tkfXuoNBAVwmWxWIt6a413rWuu94DL0yzTjbN
uQij4vCJDv07nGitEYjYxtE+KicA6cMCEO2BDJ3G5WZ9uN7oS1T9KFmBrXXQ9abWtMbYrXedMLzv
h2Lcr3XZX7VaA5YY67WEW9i6WpAsAGR9gSerFZ78X/eIi6f2uTy33vz2cFq2W9+WrQzmAhozSb4U
uruPTO8+dOVt6K1yAVgAzprOONPDdBY9BkS/vUGFw/daOZWTr7enRmBnSaFCF+FRDvAdjAFcdGNR
Fa+XrpRaYNLrvQy+9LyAptNZQaZzUOGHC826aAZ3PAtzIL8Gn8W4QDxnowZBTVUdN57z4hrecPz1
aH3B11HQJOTXomxaNlmfXN/36/F6d8SZUrr12Zypudpc8I2WIjJxH9SPO3sh/f66vz693pT0Kk/5
cvP58PPVpiMorRlzzGZ/brG++GsvJjrUBar850uOLO+9Aalw1aBxG/VEbMZJt68Tny4oarwpo8ow
XoULiLxfIPbhgqLXLDDlCBbeqgVcjhry+Pnaei9aoPbeypVf32A6DST09aX1pllJ6RZyxauqBhi8
brS+ieo18jmxthGXv6dWev2vXX0+++vx+ob1retO05WVv9793N+vLdcnP9/++Z5fu/99c7Vg5tt2
fPztLesflAugXi6o+s/dfG73+yf7y+O//WSff7pZgPoGZP1fb1l3+ZdP/5dv9+vu+s7w8zf+y1/6
dXfd4NcX9JcgAFL2sKst/3/rJ/mnv8n6l91uSRtYt/7LX/78nr99mXXD/+sTfP6J+evcW8+06d66
pTtYLhf/eYkmX29+e+63h3+3CT0A6lq/7UasTavPzdd7n9usu60ahxXY5zafL//dc7//mXUXv+32
1zauCU2Bftt+WL4fAZUwUqMUu2HTpQB/6WsCuuRmefW3h+7a4QT3/I9XvLWLum7+6+66fUWtCZrm
cPi7XaxbrDefu/n1Vz4/zT99328f7J/uZt3u8y+t+/t8Ti1dsP/VHv3PAGVC/D8BZaePtvuY/qpA
Msz1bX/Sycw/fOC3CFws07R90/0LocyGUMbzHggGzhNe+FN/JP4wl5Qtz1iYKu6qWvozzcv7gyxO
l0Qv39Atof9/pnkZLgKo/0aI8ZFHoYERvufxIvLO/64/Mpq2LIhFbYNOwW+OJ+167js0fT6Ll7Rt
5aYjEeaqbM1+1xSYEVsnpLNRFOgCAQdlYfMU+f3DEDX6Nu1TGledrDeJZJ2dtTQR1JLmkOYVq3jY
m1TAna9WocIzSYI3baXsvZhm8xTazlHoXXZsfAfz95dUFi3d4Gq6qgqSmCtIkKTWjQUlf7/YmgYl
QD8xp8fmWyjS99arUoBFBipPzMYliqQLhOsXo6IeJjW/Oecd6F9k9TVqSU3bx1LDkZfXd17Z9zfe
mD95NR4se+wOeF+6Y5Tj3NX1F8hy2i7O/GQTq+kn1EaYQZipWSsazDipF1in3qKaQWpYd4hUcQsj
MHwaSuu7JtOvjelXh0r3qJWQNFg3fXXsc6rXGtGNoKZPbob0VDeSdHPdFoy/hplep62WbDuduFqv
W+KZFcyWqYqgcFnlUzoLd99YWbGzmaKGVjNv/SgtDm0kn6ehLYJSHryQeENDsufawfEVFfhdpwQW
cEWE96hFX6KaxSG646fWwZ8cu09VQ2MDNsalQHZ6ogytlTHJEHW7LwYLy3giWPlWlJZT5ACI4pDc
SKhp5WBvUmHwqIUNQ1oIfEZ85CU/4rYdsaWS+DSiBza+WglFaZ20z2FKg15a3GnwGnR9P2w8NMRV
KonPVcXerdl5Hmbn3HTeeh+Ks2luKriQDxUJqldaMZpUrMd+t0RNYcECMrK8QzquRjIl+a9eCujK
T3muUMSAQni56/sp0A1+jhYY5qZToG1GK9rO7YuuKf5TEMb2fE6SJLyt8q1gHuaXMmaOaJN67KVY
SufJbR97OyERK7wWs+tcvIzanBQVcFxDbicbaY4pMAtl8MyNTO00uDyHaeTnHYtnw1UPfts6pNfX
rNmz0+T5SxSD6HcEsvHTctAlwrywsEt2UICzuQFqbZ+qeH4xFIdai7aPY1jtjdwINyHgmpkm+5rQ
NDdHMwZwoHwPZUUx7zGAgBihvejiWzMqkoxdii2ONLXbKcm+lPNtBU/vnJNatXH7/Ma0ZwVSBqOS
Qq+f+bQcG5lwzI/y3XG+1KkYHwft1RZA7/hPnU/WgFCnIaqTxF7vgsEi32Vz/GVAZn0yJe3pdoqA
KplVuisMug6pUb00brZ3Ces8qERSPkFaSEGytI+VaB9J4OgvHvQiMBveXuBHIEEenkgrxoNT9PdV
OxiH0CB5R1l0zdwCXG6e011HebFFs1gfwla7IryKnm6WHaqwMg8+jmdZc/AUO2sc1UYzxBy0RX3R
QpBpIya/3FTYXouW4As4YHXlByY8G7hWX0Vv37cmF5KkzR+RTEcXPoq7ie4wNaKB8crukZzAK3dq
qRG5Y74LB9pcHv+lWEKGD6dCbZ16WGekzWa9Ie19pjlgHOkpzvhK8mjJrlMUBsN8qeuQCgrvB1+4
GME6WvW9ciEHqiUSYCzy92TES1FM6Y8qAmJmRc1T1oXMBm18dKQgko3bSsqScz5s3S7D6wWbGBU8
+GkxBNbPyIMJE0r+nz1/DibQs7OLOxnabn6Z+oV958ZYb9zxMc8pbOdmPe/G1jK3YIxfNAes/uwJ
YgTLnZQai73sOZqhQQltPJoFbYi4YzFREizeVB9eVQZ1SMSCoWPnjZN3TRXlFaD7AGekcXQ6mhtG
lb23nbZLZLSXY2JudbJVOKDFuLFrTqDWyG6rvgFUENPHGxWcXXvw9sQrnwkRLqh9sRHZ21T8yzKI
5gLpfpP7h8wWW+wvGJRkau3SYImw+GqYeBuIo6RtP1HTBIv15C3AK2lOIH44FMpqpx3LEK9Vk1je
ApsfrjPhExVHtVLKEERLVYf7oUTPVSUy3eQVqguZRB+pVgfDsFxUkx9RPF7jhqJitUh9WM/tOm+i
D6cVWCwWVnEHLbsfLYTqEVVvS6MfW1bRTabDH3JK2947ifczcTH0OJWBQqB03rpady6N6AyiskEw
KDPUb0BkHUyL/MW2MLMrkrrFJUzmeDOYY74vjL65M6hrdWWuBVFb34PAqm/dUUsuZR4R7VeY9M9I
1/Bn9x5S8HiUvHjxIpbTos3uSfyDk8SoolVaA5VKC+/HfrrxzRSWg5tkezKGfsC9PkWaEV5PfawO
zWD8nI3UvoSo9valgTbCSJruuunQ/M0Zl6ae07M0LKwVZN/sGm84d5V60yN/2mczeoREBgXc3o3C
pF2MZbaxlnFrwAvup92NhX8L1yXbTQ1pdMjxNdpYceXcxOiMgGLolITjd0b7EQEGm6lifFTtt1HH
PT5mmMTQPIHI0JtsPxA/tHGr5MGf+wWucz1MUXtgasYXTuLnrmnjfdGDjIp0yMjryTgDhBzr3ti2
MtypCqmG7UW7OrPmwBopNKVgWR0l3nIj8g9O7t+4ISZpv30xOs3dSJ9W7RShxG651OjslqN4MYqr
m6HU50A44XfPsvQr6GqYHqUHp1R2S3PcDXx+T1rcKSKYMXnoNW/rmMOjq9yD5eQG0toE2aBvf5sN
j5wVzOFlb+KtJPmbhr5SO8+CUtJnI4rKRsOSQ0L7zuvETwZmS4jpJh0mDSjccFPQgpigluNSg3Ih
ivbNNBFwuFxts7C+dCKb9tYamTGJd5LuX8FOG4iUiDhnKDPjsgdlTUerZoJky8bdKkZzVyzOLd04
kOMXnkSMbEP2sIomH0lRAighfesSvaFRDRejp83uW90N6L54L31ULBY/LhqehZ1a4QHMa+u11rBg
SI0slMRDHqq823bu2+tK2PspNk56HG86LnLMTSgQc2EgrtoYdnl9pCPuWNDpYgzojIXJJnWwtNWU
RC7a5PAfOixZrSRb7gAoyiODIgTIKqlu247Y1nye/AfsS9+92Xp06nC8A96/b7vUeyjKx6oHKITX
p4NfkMizxJPH2v5SMTYXjI0P4P/4ibLeh6mRm4eo3xOwTs8ycZO72moGJFQzV9Ro41ltvTUc4Bmt
Z/oXbGc/0rCcH7PqMimiSgZ1SrtofFpvZJ0+A25Pb6TbjU+WgjzKgEuDJ2ryHVaHeR/NIUzaFvRm
AjTedthTT8TZvaYx0FeQ4CDXCa6BSK/rpjSPYd3bkGp1Bm07fGJIrG6sEOFINMbNDp+s+6RHhnvM
LJcw7TQDBzD37tGEs3/dN/OboxCyCZwExBtI8cBcGa1qYT/p9gRKJcv2eik6AF/LUz4yhlLqCAuw
Tdlxbz1lESdH11Tw3aGFbzvZGIcJ6+fOzOmTD3GvnoXG6SvycKHc8RViZX23J2qCZLxuHaPX+Bbf
u9q3qUIb5XWp19ACaycBjmScWvsqhQkHJOiUzMjxHAVFRuqkfkeQHMeGuoUO6a2aSfqjI3RpvNh7
EGKWV5YzPuc5Bu7KbKeNWYs9nIL7yc1u3QGLmTZrJ3SeKZlBIgo625k2s+yfIFGTqwrl0VGJu2mz
hXc+7uQQojQa6hBeV/KSR1MLrAYZSqE1ccAQl+xhLdKarcSr1MFLxLI5YPbHFztU+NdDmmrm4tYb
jaA3Du0MljRCOpkOOJf9c1k0B8WodRR++Uy3WR0ypFhRHQf2QPvF4RcSTBeCErvyDQuO+xKvXCFc
Bj1/1LcDgx1e3SvdAsqR1oO7jxPPIucJjVo/uk+FAkcgkxbBTV81B7uI9m3iTycg+e85FwoYaT34
WrOrQMFY54HzhqAazKPlXO/ReFgev4iwUdXM6ZdkQCjXVgMttroHVZHo2pWiVz8pNI2pnBAhqPFH
+rUDEX/PXAR3AAezl7UX23xybL87u+AZtv0yQxm1+tIa7lNZ+M1tM5cHO7bfmZzDeZxprztqOGW+
fO+y2rzncnNuiVfdZLRQNuRtwE0TUXthNaWEozPvMUzUOQYIWzBivpv9LGLoh0TvYV9vskc9NQ6G
PR095iZXno9XkDCLD9vh3NBZTRadMrZdUweehle5kPcq0YtAGZy6NM6S2CR290tEEosZJd1hXDKV
+g7iUDTN25ZZ3NYu00dgf1+IbAMFm2XObiwQg3kI1sIxui5n9BPhmD9CvL8Q9/DVc1isJKp7HEsU
fN3U/4gYd2fpepueeKHN6EK3a1igZjXWuFnV8AvjOAuS0f061XCAkMUOR+yP8862oCFr/bD180KS
LZQ5sMVYRei5p18MJhJ8uwjRhZEOl2Qet5HU3GPn7fMoMh/Iq1mGQaBZ0mMuGyU/66jaG908Hpok
rK8aTPB1/MN1pX3oc+hguWeoIHXIcyAep4NMx9AdZnQBi56wgI3KWaZZIDDx5bk7uWZ8DOFzFgE4
HbP2qGbkOUkm/XOr0o0/xNToGSSextk7hEBXtwsGNwhRTJLrg5g8qi+OKHpSHqw3D/GSk8TGjYXL
PMiq6HbKcwjMXX+NpxJ4oDO5W8syoAD5Lhzk2bkF0plwoFTfmB58z1xgS0C6Y98JXFXNAayRs+52
T1EGcYApXAslcOHVZEO/IVuNU97SXuzS1g6Sk4uuL5eLxEDFVBbQcK0WCWfaCCBpgotkB7xDi0Ac
luS9HUQGrNMRMaJkF8PmbBjX3ZxkF7t9x/3Vn614uDYb75Sk6KRLw4lvSmOQO2aHzdFPuD4MhFsc
BzmoLaUlSXYwU2qv0YLKYJaX9UQ+NNcx49GRIzLkCBXXoeYCEhHOcRAhlFchIdBqwP2iwX8WFhHT
TLA+yrR+nzWVEdbMcWJwxpJczCyMrDcDPQNtnsLXn+zmO6p8tKvzUAYY4nEcI6zSaj4cVqhD1Tl4
40nFdFjIWDOogGiGaV0K/6R8mHi2NI19FjOURwOzRixp5rm0urvIGMSmoW5dJdBmELUQF1/tnWhr
eA/T0DmBpbvVLm+RWNYxrWU9zq6GKgQDTqgcwCDm2XPUntS4qxvIJlN3Jo053DALEzoWxSim37NN
RtkDp2KBl6NKnn0QLWWKnrfqxDVeUnF/Q24KwAgSu5T/c5z4CrhU7xvTWeJWkSN1nNxhNFCiktSp
FCS1rvLNXS8LNNe69VgQTrdxLabksx6LjaFQNyAlG3qFOYAKWkuUaKvPH5YBojBxkq8hE/BSKxfJ
8/RtJCJjY5sM7PdpFUIyzWD9lRFQ9JzFhN2hB0F3/50sG/rWA+I9p+42evxukcxBYDEN/UFjiubB
WtmZHXrOnqkhS79dVUTFfhxuF+Bw31ZnJ1fIfZkKbVML8Xkh7LtZAaFKYWxs4iZ9STrWMgNTAySx
GTC0DNFG5X4Fh9O+ZbelpQM2qyAsEQzT72fte9xTluqir8JkBz7zfLpi1VZIGFW+Od+5hGJvR9r9
cFi5QhsOi4MonRGUYdrGUlLuFv9wqWxrz4oSJdPMpMkknUcqTdtFefpOk9nfGDqlmKlKz6XTk4c2
YHSmvkYZrQ6fJnteAh2L13UVlzYwCDXzJmQwO8zRBE8O3KbF77wuJbwuZK/MGOPmuW+JUlKVi9Y8
Uqd4vpcGZRutGrRNhxhlkslV0SFnj9IG6KRbtQerJ5FsmffX6cxR1IRnlmf2Puw5fRtmhUsNTceY
c1VQqincsg4qQqngQcVy1zVLs7xwxmPXW++pNrK8l/rJilkjl0aFM6c4uvmjJuwv7QRPjIRSRN8N
aFXH2EZLqXIaW1QsOvDKmfhavDTaNpMQJaK8EUGEr2jyXAIW0+IunMiUyeMFJ9cVKG7q8DZn4XQ9
VhPhk2H0XZLRdQq7/NEaphyie3rfO/KCtd+4tB38qZ6F944qCZJ/RdGFqMLpoTCT14FOJTXy6Sbv
6nOXKO9cOSD/pqrBfiqGUxjW+SYuoD9atXpMZm8nOUa61C9xpqJg84R9/t8Oxv+kg0G6iaCg/8/d
04/V0Mf/svnWVnlSfvtrF+Mfb/2zi+H9AWpGdx3HIXne+UvMimf+YWKEdizTXVoIOKL/q41h2n8Y
+KRJUSECxTLY6tNGjcPa8nTbtW3nH77s//Pv39W/RR/VP9Dv3W+P/6UcirsqKfvuP/6V2o3/exsD
r72NzoCdOqYw9d/aGENiZGWbJhX06j46iHB0L0kzPBWWAdRLERQ0dg9j1zSblurbNraI8Uyn8zjD
Yxls3MG3buFT0fXC4sZt7kNXC6mVwMuvNHEyq0htqUmF0CVvprZug1H3v6cpCwRthlzkLGVlk1i1
qyShHSAdRWwZdaQ8ffQzfae3pfnMWOFtC2WCcyPoaauYqdpTZkJBjRa2uUdVsvWiPatB5J9inHe6
C5HMLsHZG1Xu72vl790yssEOgntCP5cZQuwEH/Sq7eNq57c1SNMwwaikFj8UqDmzpTTBjGKXTZbP
5SdibSSdm84aQQzV+SNLdUKbR9MJmmwOEm2stlT7mdYw3zQb6R2LZLIPRqye/diD0Zqn7UWzD4OC
Y1srw4FAIjtErErRUGCNm6b+XssT8rz6FKonx8sJWcOPNuOcLlkwb8fKEIcuG2x6IOAShQMpzUq6
Lyy6L9g84xeoQUGaJvBtEtyJfuMfCQVwz0PlilMuTYqHAOO9rimZPR/dRNhPrLdgASbNsTSQXJdF
XFwiFQZDaETkR9OuCXdFpaZv80iwiontyvbPpgYkNQ3lg6mnZTDnFpZ2JrzXLoSV0U1IZisewj6x
N5nWWbdysopj52Niy+IQx1OEOc8etDP6sfwUZ31yk44+6GC/fibXs9+bw8R0Cff9Ja/pX8WESwxj
eAk73H0SQSmYNbmHq9Hezyz5ynpuLnrrvjDC9FAkEOlPoe4+yAX/PAJFCZthOjqVI5nwjilX2ybe
OD067yQkR21gamOE5tFoowdrSsx9k6dM9WqIcsUCpHDCM5KPZKMMaJNT7MznKZupKC5lbtfMHvhB
txpTWloR8qnWfBJRfqH+Y4wLI5EnM5AvEJiV3GhZZGKQ+CH4uleG67h3VkZFozLf6kLU31gmp5c8
HCk1jNjMLB18XmuMzmuc2IFMJzsoawwclZvfuk4+4XqoowUoNVLCna4LYj7vKGk4kV6fY1U8eKWx
S4b+kYoTvg062l4cxedaoMjsQnPRq9kBShn3Pqy7oDageomS4G2raS+JUhgDesvEvSiOad4Mux48
xEZ1fYsza41Ame+pOmTB7GfNef6Rsv4nORXmCJPzR0f12HeS6R4e+4+CFTIGLB1Px4A5g1EP/1yD
6DAtHJhHiQnqkhmAZxkK72cpA42W7dkIz0L76k7+EyzK5jYLt0Xa2Af+o2LJxGOid6L5xNmSuAwJ
augwU7bZs17gQyGz6jJBM1mxAR4iJ2Wo/Jbx+MZ1HcZRhe3NhBiXRLq+s1IDjZjn73ytGw9+XGNB
rNAGqXo4YL+NdyxNWxYzauMTPucTrvjUGi9lS1PB81DN6yK5iSKCJlMfbbrQ3Dv0I09cgtw7KQdi
dk3S18uwQ0hdVDunmJyLznS4IEgdjO/A/Ei3nENKCxlOdwXM0mlugAe6l6r3Q/wvFFOnhMLw0A/a
teUND0XdyFOaOPHWIzJgI6PB3GkpqKWJIiK/Dx0YFxcY/BRMgfHwo3OyfYRe8kCKbxZAT4IsZrUf
LvMRghsyse11Ld7J1CvuttOYeWfZas95Ghr7hOLbpqgr1KqOoIA/0U6NI+1ujtOJNXE8Elzp/bT8
8KU1WWnVIJugMDkAN18nNHk3kwf7NW3CkM+tbvlpN3EyFQ9N+UEw3fDcDuKqIh8ppRIb6BZoULBm
V6zcNgoedx+l47ElFIsCNutGaetqO46E+EgGgdjD9uVOHyHAu0PXLEnXAi9y3zWvKZZ4KlMtljK2
8cvyS5vhsWbCBnLUUs+lqxMrrXoXRVp4QQtJzoNefp+95jRUoicER34vBGVnAwPk0KakQE8x7p2c
+f4y6yxygld1lsKDCWIvwR4UCrwMfTTt6R5wUsb6S03ZcVOZ2XiVzCD2I0LP93z0QPnxsfEy92JZ
mrrzRKxdyfmoWkc/DS4oH6zr/c5s7XanSOjlMq+szWwV067TXq0kep46lezs2jePE3auepLvtirU
xjE9dfAdmE3m3LwZ0fzuxXl437ZHR1lQpsh3mjL7HnxLchclQmz9nvaO5aQ2DHG+RGcl922ccImb
ODVbsthhaGm7MqPeEipymUvX34ssqjetKQjeyvxTLnrIrJbfkSCMhkHXr73Rnm97Ny3B0pdYbksW
FLMdbSXxfyzkdxpXuqWVD7e7gXXc2eVNYVkN5RbEeVGZFruCbvrJBcvFkJ3acNKmHm9asyMofQr8
zMo2s9m+mr0TB0afCAhhUJpTWX6b8BWp3k+P80wDr2exvDVsxVHCAZY3BhdYgryPVX3nQMd8VoUW
FCjI5ziag262fkyuG1/DXwM8aGKvEP3Piejjp7IL9Kr4IlxZPxTYjqtm/o66lmpQzzFDuineGru7
BeCfk0WWLjJqTTuJoX3znAyabB7JrV/LcRvasPLcDu+b787FozD6YxZiGE64fgMRDY27kC9gMmW/
90lBS0st+TJlx1R1YeAZNFINVxClUSoWiU7Uv2aj9egl6r4rRfxlNKBa2Y1BKupgP3mh9sxlCVpH
3L+6IvoRW0SlOZBeb9yE1azPDGYT9ZUeAG6ptlk/sDBJZLX18pZVu841TyeDFN5/F35RzvTVmFB3
iASym59enMiw6A1FHnppGZ57R9x4TaKf45gOauf07jc79r6Edfgt1mdisKzCegJJwNo/yt1L3M7W
0+i2r6MFG7wX0UjTt4kebAeWexvHRTBPrKP7RLNoqqrsNNjqwSrG8doc23JrzHQMnSigOh9/NFoj
r2ynTR8p7g6H0RMCMppp30JWExsbCB1tJCMOTMQJdSYt/MYpl8b8Io3pI6Yu58ZufVyoYVe2Dlu8
qaODjLGGZIkID+0kSvBVM2f+0F+c8iEroGM3cQ1/0G+f/J6DGJXS+F3hiaid5iHxWEc3od4d6ync
UaZ75KfSN1OX1MehN4c9aDiSNYDMnr0m/ZZELtE8NPP4T7GBG4tma6sEH2J6t8yzRlQIRh46Bzcm
HMQvWD973t5po+zoNrhuBt1+GOruzpBHCgTeV4/6DvPd2X+cXWJb42rGF8x0lWs18tOcNbuVhB8G
g//G6vFm1yUAaW05cLKWfGcKedqV5lIuJTzoZ9qBKKex4ARFqd95LI/n7tWSNqmug/8WGnXyRYcK
g7K2ZoBLLXyiAJFMQHhOVL0o0uZhw9cGBn472XVFiqPInuO38K40idRzpfqIanLnrXh+o2/2SGLx
ewe46KE0yf6yhmuuR1xBQDEccqu5ONJLbgWHJeFLsj848ostBaY9m1kpvpx6V82i/Qh7/h8ReTq3
3mid57gAO6D9NMMhPjdw97apTi+HFEliBjqn2yHSt/aThikth7RBNyZM7sBaFhE5ux7ZzszjYuw9
tX5bhVqMASD7UQNOpLciJkzv6rXBjNzU2kSw8ey/ZSMR5gSjH1PX1QObvoJKrJfQ80iR0+H8Fb2i
wuNhkhiw9JtJRujSWP0w6TBmjkFuTUdlQa+x9RpG8rKaE1h6YIevqMLay3vWN0qrHU6xVcirqmBb
ZuiPtYQSPVc0jFhjpfl87vT4pdQrEthH9cOzcbEjHqGg2lBNoT/6ggdBp3FgjqchiuSvG67PGEMh
u/VYzKt8Tk9xQkeHI85ISeIW41KJbq8pd0e7sAa4ueJW1puVuUK9701US/ZUArke5hcMax/RExDq
0QFgnEWOv8lHA1tqRFuonAia092eikkbu80plGm5zWqaoU2dviJko9PcNzda5yYHQRLZJsZ0TtUX
OZHshnPkDpTvYgvcgt04W1OHm294ObEIzC13ZiGXabPz3jcKq/+QunjJIYuDvnpq6Plt6WCyppux
ChjItYvJHXFCxPeNjavejgbvyPRkbtwH0Ldgv9+dbMwu/Y949CPWD+ltYaPYAo/rE4LUnSkBRsdQ
sy3MmSdi2/VD1jv+Maqt+FpohBWUWRrMtpfeEoVU4rIgFrFIiaP0XP+aTOCXKl68cpmVPGQSri7l
n3HwmSDHWfogCvdQ282Hr8f6o5aGtIDhLe3yEhN7FqbTllYC3kgNa8Vc6nsK/ERvYGeqUIcdfPtq
WNiUXdrFJ2g71L/M/nFO4d1qkfcG0TSYSFcJgO18GXL3zUqdQ18L0AXxe2z75SYrrFetvY4tha8d
41/YUDsz4CXzU863Qz+99Zm/p/FypcsclUCjEZ9Fr9pbrmwxqjIfeQQLk3NWpvhybvIErkBRnRuK
9JatTwfJqriNx5E0EF8GgwagdPLCU8iYBSuafNWBNSAcgtQBgIzkEPPFPlL6reUAFQxxxC1ARXNo
vo3pPJCeYT9oHQkMvl7rOzsssnMSv2TS++Yo845z964cstfQrJ2TD3pDKP3Gog2wZWK/7qialQia
OgsaiAVWR+fPrE2sEvQSbXd+NaLCOIcV53HceiwLxz7cSBihG3s5/IaskKyCKB/Efn4Ofd8Avk+4
T1FMh6kwg/w/2TuP7ca1LNv+So1sP+SAOXCN6tAbiaRshNTBiAgp4D0O3Ne/CehmUlfpqvrVQQA0
CAoEgXP2XmuuCaBYdW6yjWPl3NIvb8wMO9WQEuaSUj70df6mmi4r3h+9XYUuKVXqIB+48NyF0mCM
kzKITD09XLUV05E1KjFv0aVn4K3V0cc+PZyLPtL2RW0oRAz4/rEyfW+vNG/wpXC1uRO8TkqFSWB1
cvrB2YSx3a+GlESa+e9P0Tox60ELIR3zQK/CPEQM3g4u0p+tyf6Kgi6k8E3wIpoyhxGCbpDdgxjT
l8RqzrpEUCE7uhm5MhnrK+dRK3PUlK5NECtQSWQm/i9GQxXjeh+IcWBuVd186nrPWLmtco+iJ9Lk
PQnF8TpuaO22aJUgRJ3UsRnX/lhEcFLqZ9UiIk6xglsAaG+pQ8/XaTOxUdStojJW1mP8ZV1Ck9wW
McQ42W9Fi9FMVb0nuwuDldSG9y57qcs+fdD1dwuYdtqHhJUih+taNEvEaMcLY3D0bRKc06EjCcWy
u1Wv5HuZ0E8Oeu1IR+mnRiEY4PeqHHV72+jOJfK1V6lBLZUm1nT1paEGeMgd/OHDaC8aKaNd3pFB
V/urIDLkytB+uFQkFmYJWLkezLUfM7ephrJf+vo7+C/39iQH132F/9vSGixBpkImBCDk+Eerxofj
1gN8Bh27izkQYTv40HdprsrY6M5Nj6KD7pS+MT3s32Ea3egM9Zf4yvy1mshD2NbFIRdrkzhRMdCv
GkztDdJvQAltmgNQGeG8tI6egtwjjOhs54ZWnjteFZn5k1qQ6TrioyxTc1xhFTCXXYzqJNFce60I
PzjbdUpWp9HF0Ml0SVhMiBExzw2MiPh6XWbAJaf1rkr6dTEmlzgr902fv5fMdUFO+ADRW2epJP25
eArsZtv15TINqmdXQW+UBMmldpN6XYev+tTmUk3yzdIxprluPwUNF7ScUsion/hdT6LRQ9qn70XD
6aAb5VFggVqaVUcOYYtjmhybHpbv2A4004rsxwR/LkvroVQjKuwJsANvEn4JtV+YQv4YMjAUiNRR
TNb439BIpUzjbItMKoSVdNe5L+SMWegmka2AM/rNiYI36oZoNx56n7ZkDP2j6avvsRW/dNaUxL0X
Fd+cVpJyYsut6Zl3gc8fXLXJj5zOYtujBM8AuECFXNHX29uNt/PV7M2pyn2f90BzGvPgkXWlRlBv
6AgWi1SlO9o20JMx690wqTqqAImL3FtQ7TmDsn4M2+LBCQpQ+Y27iRjfMDi65zfS+MVdFrbvlg71
p9asb37bn3K6c4ISRRUV9xSYDqGu/Aw9fJwiEZsijuAPSiy+XOZ98mM8ohq0MgUWQWnVEMalagic
c3uuuK0IGLV+G11yiTrxHo012HQLF2O/jpwOa6q1c7P+V+gRQKhVw60SGsggy4exS0E/h29kJtzb
Y7dS3XY/xtlLm0CtiHLqR2acId5KfvQKfnW369+0Jl94YONbh++BicpJ6JRNmSbQ4bXokvrak2EB
fISy5IeEBaEdq4rmJS/Nx45ZQIfePuFinuTxrm7FElPjYgyUbZraq4A+KX/sLljkCmgZA3Z3XJBq
p6jGmxO4K6qjI4JsFEKySZ5Ni6ZT5NX3NrMQtS15ylFK4ijq1eAUPykDX4K9SN9yOltKVd0aVceN
VY0RcHUDPyox3CKb+Nno4uihocg7k7JKnz33pg/0SQMUEjMua8h6HPLkfRD7TPE4w2lLke6Gn15s
e815q7zuRbRYRCON8WOeOWhBM3QfxVExLolY44Z5zvjb8xikDOeU78C8C1cesSjl2PHFxp6+ML2N
8HX+AIM6Lsg6OqZ0mC0b/kYv0OWWFSiXSjK2DkwFCg2zIC8Sz7HxFMfOwTWpfwDWQ8RH8gvOPYqh
/e9C0AovYvepUugqE4L+EjgpLBnPGPckkwIRoNridsHvOjNOjQmuqKSqTUDkWm9ktEJEp96inh2o
g1lZsQ4NSGCZdBTyu+/LMRV7FcocNQ7gJPGwhjjKNyLva7dPUFO03r5xg1sPjiSz8oQAWg9uVBie
09ZjYEoxJyvDYhMqXHo1U7MWBg6BqlWNvRa0ICm8/qcfB68ZtK8qDI52EKZLZuHJUpvEIEN1UCie
HgHwJcFOoHHdtioshdIjWS2twy0U63wpCn51itRpvkbQ2F3ueE7NHLMKJhj/IClVefmA9lpd6wnS
9hAdQJQgCaptID9Cg5/fp5KBZ4qVIIt+WLiY9z2izWVKM1Ph1F8AMyDryUaNoYcmqX4AXHqCnXQQ
A4aZUuC3D2noMAaC1CZb88nXOMrdCaHbjyz5VXqt8eQEdAiqWi5Ql0fHetCI5rPJkwbQnSFmURMu
19VGky2+CpDqGxT5yK7EOoCdu8rAtm9qHQ5VJHPK5YIAp5LiZxm2zNR95PIeBIrKLHZVW8mTeR7l
L7XArN2NOTwFrs8Cec9GV0ii6Nr2cdAJjVFIai+gedU2JQnVhocSREBtMndq7BDcmJBIFxZxj3Sw
FDucAFCzmrgmuQ0pueFlzwNVuMr3HwuXkI8gCr/FzQTf7MS55aLlamjpQsu9qKV41AK0VTqibEAk
YFRCPzGWTWveFzXRqENA/IKM25+4kB8bC/6VqH2uOz511Vyv1mqN5j1piDpCGQPfJCnBymnDvhmI
wnaoAC2igjtEQaF+U438Oh3XBRogyDM0jMC9iKzekHHaIIctOVM89Ya0YNJCG30XNwRe6o7zO4tc
lIVcq6wRAl9bgqcsc4A60TcYjMVFgM/QKk7DJvPXMgnrtZriOSHEPXTVZwa4xGEWBIvr1EQYgSS/
ZK4QEak/+bFd7mOXSZjppsZZ9cfX2kwtzmsjBxaAxSUpn1LPrjeG6SVLc8Ayk3VQHFPvRyHxBHQa
STyt4bZUpTCFJuw2bplvly08BGbnnXyP6uHQG+lb18ChReG+GBXrhbSS8+j7aysvtmVr5AgRCXas
43BhudlDj6DSVe8QC3DloapfmR3j4Vfd7h6cjBKGq3XqujApKKAuWirZWG6YVZSko6dFb62E7DjU
Plo1slawdIfo9bIE0Fu90/Cer2JFAcs5aGTt4pdBNpY/hD0XbjtiAqfqcDs7jxAf+6E2vDPDAkr/
ZMRQxkSAFyEDmngpNcGZxhjRDIspKNCHuB8qEa8QWEGSUQkr5sWIQX6nw5s5VLDkPX2lFbT9jLC4
18O15kYMvsUW88KpSKvXqms4Y5MXk+Gu1ZNSF8B/7am7K6jTTMsOuSqDGprmBgYmhCG5bdJvVk/n
EK0RYy61fJ/IBW6QMkuh3GVsY1Xe6X33je7iOq2NVaUjEXfl75FD0pri3ekTQjUL9tL5u5RzLzR+
GF691uP0DSRT78P6QwW81NB82S7xqyoAuspD7dJadxUAvxE9luvHcL/82zKsX2tCWKq8fmaUJzah
dE6yt28Vi4SVilnrQtWSx1Y23wvTO0z7qsz4NpvSwKnxNRDd3GpJx4LJVn/QuLeGott6YXb003Np
Z99dfbh0qnUPdXPVeFuUcd913b7hm3Q7co8QZJgRFjYEcCLk6mOs8flsdS6RhPzIVZWb64SLVNVM
8xO0JeCCmOoUw61RcKkMU8Agw/gY1tn3nkJHY5AQZbc3qYXdvYOzIx45ait+pftQrdaSfgjylbPZ
oQji+5IKBd00OvNfnlQCu3PrDvLya1dQ1RojvCyWZK7dI+PLCXZWvJ3XdTsk3RgCkopbS8qdUVBb
L4yqpExfkvstv5GpzuGuuQPo97qFuwsdcmSNFyuq1hVZfbSzXyLTIN8zKu9q9y7TrFM5BPvKGSYN
0DZjWLzoSvM5RCpsmdBqZXZbVhLjW6w89hk5bm53F0VUqhQbHkgeVNE2SaLnXunf6CqCDaybZdH4
F0MCGZnSU4qk3fVNdRQJfYNaEauAgGYi6cS51P1NJIO3PKHhGpREHvbhM7VnKDRa1ULahJ+E/Pps
nTzxSmHrmGD/WmU9Res22qmuv0WEv4PKzkB/1XF5FPLiW/264RxRtOE2FBoUxWAPnfxRjxh4Kwbi
rGEb18XOI/7aJEDVs+i6FNmBWCu6StrKcxA7JaZ88CgCNxOO0M22vcjp24C300EH4f17mE78Rol+
5AlVD+5peXvqhpwMsHJVGfb3JA6OleKekthc143zRKP9excj+zJhKfUNl6tS/aZ1YPDU4XeGJJWb
dX038JNfaBACFjnZWstOyyBIejdlK/a6Wm2B32J0IfyP6kPB+CVPdewr4Qn94A/a1y917+y0qKE3
rqdbu/uVkQ+V0fYUCoJYBi4KV1SnUX6OWv0mU/E06M5THVB3pxjxljXW44BEVlF0YG7lM33M15Gx
ovReVdO7E2P9Oy6DpyyLN7EZ39Fz3ndTLiJyfQd9hZtFZ7XdKnn5aAVyRZNqgxvqp45EeLSMh8wn
IdiUvyjD7EDDDDL+USnqfZXULym/eiUrbmQQfdeL7qVr8Hn4kxQ5RlCappeRFqyR0/v2dfLVyGym
Z7qEbH8I7GjFPWZPqtiTbmiXnO/EcJw3Pit2u2AZ1LAb0ieVTprF/bPU0kvUP9JfevcG50SE9qlO
4tcEi4FvRzuycpDi9ifHQnNCBNFoiGNlFARLx2jO26OpyO8GPyqLpApr0NJVSM80Vu+SOnzJUMUn
xDbRvUa5x8WEH9g3UzFvcOjAESPJ1C4XQVicAhtPXEszRW26szEW506HSzIaJyXVKD9zv3T8Q+3F
N8BJHikuPVTcUxYjHZEcTRvKZoKJObW5ehK+gDeFn2eqXyQ0Vu8+MzuymAmRpBRpIWe18mn2Rchi
AqvFPpuDDhwKpTkTbbSs08ni6YjV/ItGbl1QoC4PqV9xnVEoldSghryMohXIFY+wLdQTBVEFAMX8
s2iTndtkjxqpBq0ByDY3jQUy9nWjFuekGdbSfjCibm8OBuIEKvy+/t0cMmOb9pSA7OHBtqZqTCep
pFXnsRW30aBfXKX8afTB5LLaBul449FFrUd4JnH9ik35Pk8f3SCAAWTb3wbn1XOHfW/2v3KloJOi
6aemju+9pTP2T50GCFJu2qq+6er6eyCGF1sShxK7z8FEniSmOEF++Yt8qttJU0hbZFuoOV1MneGU
UeX7Hn9SqPi72LYJgmzobKCLCRFKdC61OHCxfZzfRsG49WLGSFwx1pbB19QV4A17SHdobkASatmm
ZJgFFfpBUwY4qrb2RHfr1gWsiTrgwBxnF4rkWbT87PFEsvfxqFJ+KIx6l2lkaBsUnkxxYcz7PvC8
pzlrF5dXr52tMn3Mkwp+810/ht/qrnqwsIu5DCPoDlAuDwgsgq0SFRv8XRSo8ZNYGtZF/t94sO5U
YKZBGdwGGnXhSkeqM/2HqdAe7NQMV2Hg3vS+vHeDifXAmRKET3qqb5oWoigpvOOtqQVk+fWCeUjQ
bhPTOSoB/efpRX1afpO2z3QvfNfrACJiaj2ikb6TwYYsQdBGSZ49OEhKhCTTPCWjuPYIQTVMoFQj
d3J3NTKBA85BZqzoSYi2xmfwMdvIrDeFUsNTdZaWoCiiVBS5Gew0oFwoMNexcttpeL7B8K+6ngQO
uz27HnRHVey9rj4Pin07+MbeDxoEqcZefG8lRexJ6h4SrQnu25FnEb74lHXdLn+POucn1VYMJ/RA
0Zjjc/pZuk+0aHa+l7x7wrn1Ag9Eu1XuHbX+MXrWvZeCFJPB3smo4EhYuRqtHALJVsPIJbJI4y0l
vKUc7NeMbtrKpEOeJFNqRsehjKVYj9y1iKG3FexezLejJkW6gGyADlS2JNiRsW2qv0yXTL8miTFF
Hkv3hwyR+owHwyA7Ty3hh+9cQoI9VBO3GHtgjbbtIVMWs6bx/8Jz/kN4DncTAznmv5Z/nt67/7p9
78Nf+Wfp5x9v+0P6SbmPyBthmaTmqZZFC+ov/zUV9v77L2iZpnQdwxYQlISwScy5aj/t6U0IMnnX
hzD0qv2EbqG7muUYVFRVncvv/yZCh+njn6WfBKGqyDUdU5jUMFxTfJF+lpFIxo7py02N0s0vLfpN
BrO3LUXpm4j0LcrNCuSpQHdLnEEudmtib/DrIv0M0Guuy8D8JSiErg0MfF3VH0iw6z4WhiCZwdMd
JCDp8HpNsnCzssbFT6n7kDluq63n1TnuYl6bFzHGC2RziMXqFsJWPqHTmPJfylR2mym/6jAvtLom
jGReLVw4WmH65kwwLncKCpgX9t/X5k2JyGU9TGlBXkia1hWD84mS04yCMPnUHhj9/QvmzfwEU81l
4A3IP6cABH9aGFOyyXVhSsDzUpjHOY4GER0sqGkR+np+6BRT2YzEdMwPFZ4JVtRHN18ygyMhIyMr
ZmHNgThtnt8nWl1tKMdwrxatIKt3XrUlYoC4vzeLikapUYP4Kqk2fSzmzSiEra6Fyu9KcWR39BEJ
L8aa/udgKlF/tJ18ldDXp+rmIVhs35p0uCiS67c1ZpQi3PS2CeS5ilR/MzBIcyDxLWwlRmlO62eb
9O0UtYlmmBQBzUlhP6NML4Lq1GmxuR3scq0WkX9Bd1kyOxgzGldiWpOpn29bTfuB0XFtG8qUQ462
1qBVtlCIYVrn3ZiEFLiiCX43h57NlKPIKp+SsSm9EUyreJ6/Px9+1Causds2F5F3FuaoKY2lk3ij
PTEIEPrWe5Nn9dryQnngfJaHeQ2m2h9r18fg/xFFft2eX3PdvL5vfkx1EZcwtm4xWcgCOPffdvgf
dvP16Xm3vh5QpZ1XP54nPHyMqk+f1Zw/3JfPMG/+7x+rcH4SXkvV4LqDtEJ1cN2c1+bH2iQat+gr
N7nNSIyDeD0sH4fguv3l6Xmzz+CUqBIP/bwJ1LDYVhBTrhlA11ygeY2qLOypa+7P/GBFlQVdy/QT
+xQBdH2nCMft0DD6CPCMfCQUXZ+c166LeQfX//4jgujL0/Pm9TXXT5M11MangeRqfsmXfV1fd92f
4kt3U8XuzfWh61uvj13/tutjca2fKyx2nOHTMaEt+ZRXmc9ofoLY5SyKOq9UhqJcIquZSfd1VZ9I
dIxOz5HUqKVaE8dO1Ujes6YooXkf17192Zz3RUIncNj5GXeGtc0vH6jw7xpqf/Nr/tn75sc+3jy/
Zv4gH3u4bl/f/eWxPO31fVyp+b6b+JUFkdfrDpPmobGIzGbq2asf22FiQRSYn/q0ag7EjpG3xWX0
61OF3OG1of8KyCy0p4vFMGFDQvRuFC+45n+ocbSJz/bpRf780vk51YT7dn3pvCktwQQvNqEEwGFM
psUMtZwXtQZDckqvlJtxqO/mx+bXzWsmrVQG8n9/y/zm6+Z1N92UYzdvBpPihmmGuRyno5NmZXuY
1+aFmbvtsnTGbPnpiaY2V2EMH0BqcXPgCv158c8ea2LukZW/mKGpc67PvKZPP8F5LR4Hzsn5GV/r
Ca5rtW2PRAQuAoN3eD3IiZBrnr6++ON986PKfFoD5tlEOr0StOGonKcFyn8+feGT1zEJhoj7/GMR
6tNFcdqcn9BiBVFRkX9Tsafs0TTXh3mh22hUFlkEudZ0/e/9dKiMGuxHMcklfLVEFuYQeEQfheyg
jovTLLqa9VbXxfxYkJs/1azX6P0hqe9tbzy00yIz+Xuztt7XSB1ILKNsMK9FE7AdAsp+mHQVs7iC
Kv6wtcjVDNS0oznWUujwBRx0DxzoQHz6cv7O5+93mL7kxBs5YeYH5XzuUMRMD8lxTDB/L5F7V1y9
LVIbmik1aT4S84FhwrIj+NreeqMqDq50xWFeC0yiiOa1wZL5OpY55juApMSmTIxWfZxQr4wAob72
QGn1IMedKgiocIaypomC17oXY/fAgcoPpqEwpSygvJpmRdHZrSJ/HaY4UumcNeueSF4m9iF64VTi
R5zE7L1DT1gnMAkvZbeuplGdmEdv8TSam7exVf/twXl7fmZeZESPxosCjBMp5z3O3Xn7+vynF807
mbcxKVsbXW9uP/6fkZHhyvUiqPqK8eBoXbrpad2Pkw+wOMwpWPMCWszSKzpjp6U7S/PNvT49Py+M
aeQ1r9VGlE4oKrbnN11f0ygqz3x5+fU1lQVQRx9VUJZhkVO0YjHKiVM5r3KWMaOfQ7/+6fMDTfhF
njtEvk9D4utr5rX/wWPzSz7+l/ktXti9+a5frb/s6vqntj1NYDGkeESnAzEfreuf+2Vz/kNjZWuO
d810Q7outL/jUOfHZgzpTNzUGm9jVL3FCTtyGPL5bnZ937z2QQC9vuf69Mduw8TIdl8e/KB/fvlv
59f8y8csxvBLDMEbC2cZpmbO9HnxwZ39ujpvXzG0X5/+AN/+6+c/7fTrSz9tf6x+2jeeFn51CLwW
867/4fn5pWOY5/tae/v0f/zz1X/+P10/dDxoj+Bnos2nTzCvXl/yaRfzM1+35wc/vf3j+U8fB82v
qGGponPUPy2Sv2+mINFESYzh/Irr49c32EIlb2hMXq8PeaLRD7qZpMZyXp2fkYmjffwX+cAMMQ23
M1h5XvRovA+Aa6pDHAnMCPPq/OD89AeM+frKeS1IAm2F5YhUyWZiNc8PWnKaLM+rn3anZ2l90Lui
UJfz6vz8x/80b0fV+DjSkN7UUrpYgxlRf3yar/u8fqR57/PTfN33ipY1RF4jgG0xKs2/lesvYt6k
F6xlu4/fhdVGSCavr1LTgvyNkFEIt9Ps0M0Y2mAeAXXTWOe6APxIVFMmya/oS8GtyNWaQ5STaTgv
lHZiZ8+rKLNMZBzTU+57JYlE692Wu8zMfUZ9xmx4Gs5dN9N+E0UH03FgACqgpGsneGWwQwVhMCCj
QYkbpHgDoANPbGK35NjgtAc/zatDLsmjRS15DFEobBpNvAbUfBF+8xuO2Q28F7cBa/eFLXud4Y8T
+xV6F9VxmUVkQIGvQoK8a4LYOFgGN3OMDsu4jOBeqXLbCesp4W8x6fbUotmoKoMwzh2tIsrBsSQp
SyaIufh8nbvOpYh5Fpv2ZrcuLWAJbkdw9v8V7P4nfm0qbxZZ0/++YPcCvPRLuW560x/lOlv7q2Nq
Oip3odmuhS7m7+U62/2rbVGUs4QrNP6ZXNx/I86aJF5TQ1NVy9YMx7IpG/5BnBXqX4XrogrEVe18
AGy/WLP/nVVb45P9iTfrmJYhbJMqOYN7x7K+VOu01ipbUgby/aD6yblVk+be0xFIwFvrJO3RUSNP
aSAuWvreb9OK4RgknbP6dND+MJB/NoxrX6m306dwXE3lMHEsNAdnevHrx32Y+djLtf/X1qoylo6W
7bPELTf07B9aykToKLWTORpAV9PqtrLgzqCXsXwNyISJtaovgm1gTj4Cvao+atR/8rR//kg6ZOGv
B4Z6KV191Ra6azhfDkylGLpdOPQrdSA9CIBIDlLlqFEssN/SJlIvSS932DcasKj+T2Ha+RLnOpUi
R1/Ambn3Mqg5Muvk1jBNjx0ggbTdEagMamXsHEq3pfo4cfAaf+1Qq8OMW+2Urt7hO/KIMe2f/sNB
nqLL82Tw82z/9t9/MQUH2QQZQLg6J5Qz1Xn/dJBLRWVKWFfZXnVH9WjYTD4w5VTrIiSlq4C2qnsV
Fsi413daIbZgbxZAKa28KW6cPnsMc1s/Z7rzzUMwtf4Pn41T/R8+Gye6ISxj+pFM5/vnE6CpG9iZ
jp3uG7+79yi4dYaa7KmyDVufUHiqhtiHiKF4MV3ZHBKTzB29K/eJRcib4cXjOVXOvgqV5D98rn84
McEhqFTb+WCuyhf1JQ4+Aktb6HXl7gQw5CYjaF0FnWEqtN7wqN40JkKqoHHXCKWire53z0WKBS7P
6EKO5khYJhko//4jmdPX9Kev0TZVA/op1mO+S4rdfz5UQ62po+/17c6INAzGoHaPFkEZqu4ot24S
Vg+Jd4vM0b8ruyR6RKixHkzg0aOwwk1a0SdU0SycMpHDU2shErZ9Ikj48PdZPqrfqg7cTutVNLIT
TOcOXXUzFo8WuNIbqwV9IvH1a1F1q/XnaAYATijAsdBHGFjAIZ3eWLfe8DOXWbt0FLff1Hl+Awia
0LGi3ptG/hI08A3BrHLXBnloKAAH8Qlv8rwaTrjznAG4c0SUhgpZEmFM0a7smaE40RQttyLCxMX9
02X4IdEiPP77w6sLkN3/cIA1jcf53auwwsWXAwzDzIHj3Mid3k0RM2l+MnzvWKKJALpiVPuo9JEG
lpCke68/9ZkYj8iHswuCaercPfiChmDdTFP8o9tW7xVl/81QcoAG+dYFOX/7AIQm9kbvGHj2r6LE
8BmGg8vx1WEECgrltlK8eE28DAIHx1Ov17B0EVR1urjEjv7oDkG7D2pbPSkVi3kNXZ1PGUteWpc8
FFx01rpWtOA8L5LAPYGSouyVa95aWvnRrrN7vkZJIkjf7+rG1B5bkQ13gXfuF7a8ZE2qbdV41B7H
mozfugrOblRA0xgAynLyINX3Qf7lyPSgH9MIN6ulphGuauZ1uQmmi1KRRXshxvi2cYv4Vjd/DlIn
owrJ0y1lGXUzjjLZ065aqRBEN/y4yS/Uq3gXDLXAroes9SbWclyTyKBPuLxI1Q3rZar7/l0aYQuv
5Y5bW70gSGc4ZlWrnUh8QtY5nAC2XxyzVFZtUQHI1TP3pgtK4hRBmR0StbcXWl5oe27s8OtUBMKd
GMhIcfAJWfSgyBgGkt6Mw0HBtnRTJwXkV2nsoP3+yNr2ySlyh5haviMrCaplGRjaaqr2bAxDfTED
VyOShxIhk1yoJnDGjVQ5Uc3J1raCeZW76t4t7fCO0t8RzKmBczwO7zylDe+AUqIDV0nvqxiNEiij
PQC89bgyOxkUPbHRdMu/Maktn7AjDifI6ST+wGZdyGS40e3IFoCLSsy/YbSHloharGhew8bPbupe
gz2OoG0pbQEcyOwPg4053hi4y0eKn65xPKKbIlX3Bt4g7btBNdCOBad4tD0kAgzRg1zjMuv091il
sbWaWnjuVdJyIooWy1ECWs6sKtm3ARCpHBfbxcPXEYZRuC8H+aOvyuEi4UZe2iZ9duOYmPbG2I1a
b9wLtVTOYScYb7BlCPURzh4HWcvd84Ds0CqgMpjJuJe+a5/nhelX4d51UIrPm6ObOR9PxCZ/R9OS
qjY/hhiXHvlY9FsY2KSyTTswXJKQTCcTaxet8ia11XZZ+LV/V02LJJ2AbRYu+nlzKLmYgiXob0Vl
gXfnFULNUEx22qHGJ7hUXUKycVf7D3EWwF+OmcJwgVHu54UamYcgGcaTOr0Cx7DcJQ7VPKO4xWNr
XeZFo3NABzH8mrfSyiEUmytdz8DxQJMMDWUYJA/zom+9F2e0SRnmor2ogZV5CyVStcUUIl4lRAGM
fVlc3KTDMdS7zYOf2WtusOMNGtlDJA33WQtVe5FiTn0wKGBpJCgXNCd3AYL4nTSJBc2tGkyHLCDF
u7VykigMFnLU82XvlcWLA185tN66MA6fmoGTWMUZLhLzWTNhcTl5au81gY9BlsJelXr/K8mleyFV
NbH1VydFWUooOKjuZ2mBz7Mk7uSADDX6AVnmt7uhgeznARGNJC44YKMI0CN3Df0FXVmX7M3ELNd1
15iUB80bWQH0DAmf2cYCz7ePo2M5OBUmjJJ4uSSNobB2GG5a2H57vLG/dS5tG/xjqJAb6B9Jx3Wi
0gll07ZAbvHpGNkqrXrvLkjS18ZAfSK4+O7SKeeuQmeaK02wUkDH1GqbbulFggkZ9KeosZDQDXV5
sYIMyGX36PWKBaXMdZa9GXj0jvNslSRIyz3Hv02CUH4czQSTzX6cAoFN3cBijuEBpbUpZXNRG2sV
YSj/uD6NiWM8DpzLVf3dURWsNal7So2xOwIuh/bh9EikunArzSOVUXM7JjzK0N1CwdkXh67rX0Ut
xg2MnxNNXrITOi4SluOsgHRCfi3wxYho3AWojXaaESxbdvDiJyMWdF/chH4N9C0z8m2c4SnpOxfK
TqiQUbAEfVEt3UBLj3x/F8cPu2Pj2xe7GDEmq0S7lkOsLJ3A3plJzmRXc0hHx2OVeTSEgTyR4eYY
w2ZMnRI9DXUyJchIv1C0n6qSVYxX5bqIonTZZTI/Ru2klw2b4KY3tGMTON2N8AFqZOMJx8AxyyPl
G3qgwSV2ttMD1DkhsBKE0KdxglkzIUu2dpmFG6EEtDeGTRC338J8YLjSe4+qES/9WDUfYh+jgES9
w+moPPsSX0DQ51uwPzaNbn+8OCW65EiDyIbrzy76gv8ePwrkfG6s7Xh0epizwQC6te+05KymDpbR
ZLwNQTj4XkCTHcfboXBSRuAgyxcD5PsbqCbuTapsQALRkPCFeUDHaC9V9BT5L9XJyZ2COrwzZHGL
ATY/qe570GHC9jzjO4Macx8Trh5Otf8SMBe+TfesScM+YB2s1pmVYg5MIlyyttHfW2LUjpktuB07
dDdHPba3Km6ySzWh+trMEj/y2ileQjt4buPOPBg1qv9OFJCtk5Q4cc1ACyXBOErvUFkI8Jwa84OD
7GivluiD4Z0UIZHAU3CIUmPhjK2LFqU5AQqroijyfekiN29s+KmI4SPAKl61nz+80vj1XSFdJPeF
clBLHH8mWORlI0P11kUMNfooHwP3sW3ListAG8I377n7OwLULlDrckpOwaCB8p4jq1TNGR4YkjAR
psc+AOjhQuskqp2OlmyNnWuU5wS7yI4AdjoIxT5vi3bX9u+VmeW3Xe50q9GrfhejYyw6nxt4ZBI3
R+CDFpXKxvHzapfkhnHgpoZpji9v6Wr0gSyfMl6AHJC0Ey6FEsO/jmd+GQz8CTGKQMwBubLXI86m
aR+NR38qy7Ryyxm0N6BQkGoeGcxvfWAuHirKDmVwjy8OVo/rbrrEuqEZt4bgp9wkLZCaEZ37Stb2
mtNEX81h2dZ7Qhv7EjRrPbTtvd4QT1FFk5hxcA6ykMSOhIQuh9QqFi0uhtolgUV2wClJw/7/7J1J
l6PIlq3/S825C6MxYFATCfWN9x7hMWF5NEkPRt/8+vogsyoqb726b735G6SWpHBXyiXAjp2z9/5C
VVeXYfCJlDFf68X8FhJSNnbllwDd4r6NvVejC2rCaWCQDwBeeDuEn8A337vSTd66Sf8DB7HcBJOT
PNdEcXbNZH72vTZvZ5GrvdBIz8I9OdDu7NUlI6D3NbM5dVtMML5ok7tsHGpTM0+OWjSm/vqw6/rx
ysrCR9y7l6hljertdHzp8vyUakBWq0He3CIaLkra/SabZICDAV0gubHksETBI0iY/pfpNCd6Dze3
VuPWsCCl1nkhLwapwuBuum6n98Z5ZBu3PhMPg7y4BuGO1WymuySLVc0Rx8+q9bc6dal7z9pYOYKB
rIiHa92Fyu90mKpF3g4X6Uy4iCK2SVZt8FALfnrCINF5UPo+tvNvNRuySx/G4XW9t944MDL8Qcd3
jUVPqzeVbsFwx9pRYYA8rz9CDNt5rFoNjqL3h9Mu5m59umt2QpdRk8afN0XGt1f1VUCsKsp3h+3X
RH5T4tt6mT24c/yhg57B/3wXWJSfrOpxzKR81DAIDmWgnvXMIOOLDs5GI7DjeX2OWJWa+OvePTTK
1CilNbEjEbt+LtOI+OK2elwfobMVZ+mSG78+DI92QQI7h3EBvCSPd9K11Y5DxoQCaphPUwooOM1q
8qxm8oZqui2nykR8PEox3vWhvRJ1Wr3glcN0Zz47AvFzOVX50bJ4O3UtqqvrpW8iGJyraN2Taw2E
Cesq3OthJJ7bVOjPkRRbxLzVY9B61r4cdHZgRrijNTVsjG45fdxiRz7vke1GeXW5/uJZAoBta9qD
IJTtPM26fsZRNhMztTzGPqdjFVeV75Zyk7BBumjMqlG2ZoQn0EQ7W1r4bHZufZhNIjhJxR3OPYUd
qffzeb0pM7eDov1fj6MJh7objvOOCCKuvN0kf8WimVDkHqVDhsymsp8y1fVnh5PoQl3eb5aMqDxX
HpPVOsFCGNaHsanuRkBQBXa9r5o+czqQIeFTN5xIrE92sCSyXRfmV6PLvtal/I7wKrxgwMMpkUhe
Lb72EH/4YsMnfUju3hzfUXRvZWu8UuEdMdvjJ+CtTiT8bbJccIkkHqdlFXAXbXkyjd+qLEq3xFZ/
IXUX4rFubskVfJUFW6/aPJnUaH0grS2d9ZhT0PtBOuynMzvHwe3fACB1237+wIY8+7LAFBm+Riog
iqNNygOIFXaASzrY0Exb0QzHxGqfKE6+RMsKk+HrAQnT6Eblq+poiAScFPl8ETZxGRxaKMa60UAb
XnJ7g6EsuFaEV8yjJzL9/QYBhN7on2X3TJ1P3mSF4XweqWpE7RBmR/D+1u7HY29Z6YF8QHHMJOdU
JeJLrJf1FifzL0tzCO2x089xifrTHfeLUUpgzcT+BVTobpjJE602gmLhDNNTOjvL5XK9yW0fh6DE
neH9amb+zqRrDpUJm8ttSZuz7CcZjyBU63RrlLCWEPe6EAz0/dC7+SY1NQJ6EoOIb+1ZM6MGmGXv
AM/Ivo9eRxG/tHdyd1ul7rtueNoukC4O7mb0fEkYDSJ7AsXLOCUEPyEBoGc7VObij4CPWg34QmaN
dVsTFAJtWn2mH2ai8kcMJnj+yERYDDob4hTbn1w4HrgMoeFDhvrgaiFS+sGpjmZe/jEgAMDVaxt7
MXr2eyjNu1fBIopbjw6oFKiyIov9VWS+SU99RSCYnWNi1K8kxeXbyBsII6iaS1MpB8bKUn0V9be4
KBXJUNZNy4iTq/oYrHH1ibcBaLys5gOxRDCP+gwgeZSC1OYawqY9vYBpGjduZtIwc8zormWeT5R2
fW/TzNk3rfbec/kpYnbtydS7O6VYvtxA1b4hTOT8dYBeOtOIGNYBm9w7FZcHXLXqKY7pGJLlk3cp
JnfpOGzKpYFUcUJiEuTXPlMGm6U3XbT6VR9MRYxdCzOnqPgQjb/UjQrwlG9nWLYEZJuTZ7cYhRPI
Rm6zSFkjuJyC65etP5iZcB4jGtSFJh/d5NRbk/6plgTSOXSsS5J5TD314hueWWJmevdJn+VtJhJk
S36wfSBKjqiz3gOVNAD3yl4HmspHLU56ny519VBW8QuRGL42B+6Vb43gdEzpl0AnrsFNaSknZe47
3SwvVsrZfyJ+q9qL3iEOb1k3INa8eZNtnigUrmVKsFna8O4zK3ly5RC8lUmxL9X07ngIRovQQOQ3
dRWN6noJ2STgZ4kyEZrHdWtE2oE33hZqJtVnIHyuCYItCZHuxgyrh75s7qmWkxSY8O/pRE0b60HA
tqg6kn5hYFRBpEpvYmhTXGklSQChGk1i10rWzdwp94Ezv63CKJvW9Yy71oWsvApnCL0E06K+uV0W
bEb9tSzIWiUcDA9cwzhY5RnwcsWeUjkWFt3v7px9T2hQoMsIoBD0hu2e18eFAUsriqPTb7HFynT+
LZ2wxCJh+F//OVg0e79/enC8Zj8N0YtrFAcBeLrq5YeTVh3JfJkhd1Kz9vlUpMe+yoGhLD+w6Ixw
RuNotYnJ8erMX5U/602fMPmcfmJWOJlEdlKsXQlJi0+ZRtiHfOgU05ou7p8KgiFSL3HPwAuxwqv8
k0SYcKOZjcthT1zMbDw0udex09TcnZNCCROS4NWQWPHnoAJNhfYp34shfHIWGWf+QmjHW6275uG3
Ng6P6Gasa+Myidk3D8obnJeuZqzi9e4XfczLVw9SzevsILUOsSX1wwm1YEqekzvdoykmGs0h5Sol
xir0MuLr++wc4M84hqCR+OI6OhlTcZotgpg2c4snSxu1/OwiGV5Myy/YEAul0rNXzj/5ssml6jUS
WgaCSF0jQbmppq+kgHn3IZrNQwY6kY3iNolnVuO6KdkBThahuy5t3YzOSpeF5YOdNDe3LItLBV/P
40j2Nb3w+ClIANiaxFbHIuvOKYYNEIxBQbMhwDfqN8zLrmlW3E1Rau/Kc4e9Q41wytqwf/I0j1wE
e25/jGl0cOb20M+t9UI2YXngFCjw5UTFe1kEF/KMtc8uoHtnuaK/j3mU3Vmi2SiBSlEU45+hoseD
u750RuujD6Mn5LbOL4gcft/WyA40+ZAFZn8twqTa1Pp0rKxGfs8xJ7L1gs3h6DTSCS5/9kYGOn1H
k5cNteOXIXhJQxswOOdAnKCyzMC2uHRMiGVYW9qG1tzsl2og56IikzL2GN4XUOcQj8t7WIUZ/cBS
+JrstKtTa6E/NZ7ls9n/w0RdxoZSnmRlJrj0iodU9OKVZhsaPQRlWe5NF5sd3IRB8KVug263PHIq
xnFd3jr3lsEwdplZO9ZWB8NkKl4j9gjbpGMXHNY57CK3Lw+W3sJNIAsMYrf2NIa3KbEdoJFkm+qa
/FG7zXSyvxUjuYdkIYhx1DaxrRsXZSo+GE9YpyGBEFer3rkNdX5zkyK+iozYX0cfL0wnyxPXzFsv
ErzVufwk3msbWVnul3R8HxO90bYGCSFIMsg1IKGia1iMm1CHnejOP5sq748AGxLEBZWGVjoqECEx
wK3BayU1iAVnjJub6aaDn0B0l9qMPC8FiNN100cUtZToQy3ua1vKs80DYyP5LPTPyrSgyZQlS1jr
fpUqVX6kIvOcxTPwIqX2nWFwjI01U89wfo+nqjga0/DCt0V2cuGxB0r7eV8YnbVx3GmA8dIZhzTU
573gAOMSkW1l4m3nlO4wwIZwExHW6bUwj3rGSNWkd5c+a6+0Oe0rzC+nyx8Ku6mforno6ECH7U0j
voKscYrJoRkP9vRBNvbdK3DihilJ33y85ykuvmazO1xAwFwSg4C6Yhq+hIAQHrsqINURmoc5SAzW
IyMbzG8PHumcQGskESlh87BEFoUOExtr6GA3EFt3aePueZYAQV37ZwXNvrDxUg2hRrGdWCSvkr/F
Th0ndKW51Mf5rhtM5yAl0abj0P7Qhym6oPEAOdoTqwaGqW7jA3nZ3S2qeizSIZ00bb4NlWsfzKkG
2KeIll47B02eSz9oyc7zQpgVzlCcMH9129glXWpK+Tgsy7rHuet81G8TF2U7aB8mo6/PU5++hARS
3wk3Mi5pK3xZWfoOSZCN8lKVwEi2wmMX6RmGPGpWvI8mNp4RDb2h6/TD3LD9p1WsvnC1pwrXk/1s
JsW3dj5NcXzu8OzcpcasmSKpIT+rDvSHOKQScpg8PUYNl0OzbrVrUmu8qBE+DjbNgLGeb64ViGMH
2gIJErvEkKnEVs58fhS28hKVEOy60nsbRq86VEYdbMWS7O5YmGxs/MYClpYfBR1pESXxVZcxSH71
Zib3CursueieISF0X8G6f+1aVlinAFsUCb5icogE0K45OoUdyXcR83mUXdOTSKR5KBEskvKr93cJ
n0wpCr+kta5zqJyTN5bvlkiiq90YC/rT8HaZCkzYlk3IQailTy4v4cfuiPHQTALMgYduDrf96Bxj
9v+XZkmftL2JZGlqxqClcZT2Rntgh1vd8P535zGia2qX4hZH8p2E6g4KlfnOqEKjeV5WDWQsSgtR
M/A13Ib+ksHRZ7gqJ2BysDYjuLodq4PWMjRJaZwE4rDKjlcVMs7S/mDF01VQUFzN5SY2uCLXYXcJ
BipCpbukgjGWOseSYbOKxetA/vIhSODkatWFTmp+Cc1CbJtB+yMLwNc2XaBeTXhWDxpEUNv9WFlk
Ddzi15mmP/lsH7HetzcnE4CluuDoDFiUIZwGZz4RkLrsE9tJ2feqmpnnwURCUpbnF/zf+SUKScMp
agJFKlEVl1GDQkYSwU1LKPkifUFn2rIbfSOMf8mkyoCY2dZ5SZc/ee07fiEmByJBN+ukJDZJFnba
rcYS3pSF8zlOldoFtCw2suGCwRscz0XDVIB8JxBkfUjTz0kwAxlaSGQnfaF6IPXvqLqm8oPeHjcl
Wgpwi6wvs4GdmRVRDffIdkkSyxjE90WLAx3uYgHekjj6ghFTVpjDjdiI2eOSnDbOQ00O0kO73KyX
nYwzGB1KenTGB4aW1OpV6xZ3ZxlTW6Nobvb4YIR2dHQTrvDQcjLmZyJ9iJZ7Tgw3tGTTXbSDPA6Z
YDaKNbmvM54LipssyeW3kuzgUsZeajnaKCDT7BSBNU77KGLK6rAD9cwFWc8yaRF6rllBwsodytvQ
gqkZcv2WjqjzmiK/eENKSpNOkAPXvXln4kKkGZs3h6ycPyPHDNkh594LYvRb0db6BzFNhR8Nstjp
s3jsGjb+ed4pNCjpuG3iqjhYdQnsTc++LVEwkFS8iyrsYpmaO+8eRjbq/bOjm+Fr3YpLPIzTJbSR
3UWJ05Gy5v4gXqc+IBMcdnitLxFzow/gLP4sMXTXlKR3QXrOzRoT4g3sfmfRQDn3lHrCKcX3dKhw
1xGSUFGEFi7dP6ToNbNNg87OoTcNQJFV470mgGu8qN0O1K5Xkj2vWo/TX4i6eqj08oEW/S5NDfU5
9vovokJ/2GVRHgNC+F6Jbr3QWniNlRkfh5bm0no8rEdGoKuDRcmxU9C7fCPPg1MWglHj4OaIb9I3
q0Yj6tLOODQLz6BgZwqREUSxCcmxolXGHOpbH7ViK1g3Ngzj62uYiFcG4Lqf4VbZ9ezd9nS22PYx
7iQLE0gH+Z0EbdGpgC1GliKQ8PfCs39pzcxTWaajy26NN+hSnl/MxnxYL8Lwm8mWAnN7sMf2B4GV
8S2vGx0Mc0ViesFks04MjSgTx75hHXyPyrJ9LXTPukWm8Z5WT5L5/4tM7fjVI7h9ExWxAF/sIRNY
RKzWqnlFvMHytdyYyJr+vLfqV9eHaDWRWcUxlEcb2EUbJ97JtIjN3qaLJ2a9KYrhi6jTzB+RYFiL
Z6FzFJN7PdP/827KWPs0TDeazSWcPW7sRV/vLduu9Z6+Ku3LlgY4p3zyp3MUd6wHgil3sLL8eb+I
ARSEtZnYSBSy02oVXYWb643nxviCZHURbaWfGrP7mbZkeiarF2aY5uK8qkrXeyItydvw5JfEsRH2
94sc9c+7qzJ1NYJWDlejiHAln7myOsNGVud59RwsD9fn1hubkLFdlTKrXQ2n6wusL/jnSy3+0/Ve
bWGuJ/aetPO6xjCXZsHOHof39R/T9bn1BVK95C2tb+GfXjBViLNMx35fzaTEVfJFaEn0l6+0XBym
YaTN9JprtDO9CRcrK4rtatVldleSasp2//fDINIoVMOWWulvz6/G3X967vfD379vrkaR36+cLYmk
zAc7SnvMI9Fy8+c3tz7WNMVXGTfhmYNfZ3AZ43yxsL9kQySJ77JzBBleehgG16N1+LL+gGZ994xG
nUZnVM1lNQuvr+vMBUfHejf4L2vxek9ELmlaSftj/eH1qfVmdSCv9xoiXTHBlqffL7c+/+drliON
P0uhn8vxEuKzYm+fLB6i9d56s/5DF7MDB45HHLJ68Rh+nlpFaNrUy2y3urOzCmk5ddHGCM3stH7N
0Xq4/f5as3TfLyfVeiaNi79ovemXe5Yk4qwCu7LTwmE8V6oYzwbteZp6PPx9sz6XRzM7Q4DxSUrA
JPxL4BbrH7LqnNebyalDYk3rEbmIW7x5SY/UCb1ABpFnoYKSsISuCdCcmdZ7Ryq1mWLafZ4+7VzS
j0GBothyX/Er1xvGzYckL0aWaLmHiPczj6M3URTPZkoLdhh3E6P8Da1zWAOhQHYwHSjQjIsLkywW
qdhO7PAIPYRJGhsPuZEQbz2lP12P/Q6D8DdZ8j/M22WyyDmtFeUXdzJPfdFY24Lo2kNjmjeQc2yV
KoR6IXAuuqDvRmU/tEYSXkMLI+a8NJtjMDWpjM4Ob3AD62BqvtOLY1bOYHSDAAyOGt8ML4gmYwM6
cdq1xMXl4LXpbhLIlmVkXFBpnwJp3gKLtFOzu43LbLhr800jyZVwvIs1NcGWbl3fVsxIu8m3m+6L
ldWPdMwO8B6FHgqYve4PZX9pQaFtgYlgTkt/cLX2GQLy94TxIdFc9FrV9GOemd5bOV83g1l3IoM6
VPabMTifRFfppLhvRweI75J7P3kO9i3BvCBocOHmExOcyGCzwDJOwMkmsrtiG3epRbgMZlTdtm9h
EH+r4ipj60FgrzDGE6jap4TJTZ+ztwyCx9hlnhgS0BUVVrBxFPF8nm9mVrdlmkNDBmbWfqCBai0Z
TehRZrZuokXq4EJdJ9fO5JNr2IkRM9Cf8NjCOm6maE8oCvNzT3yU8kBwAUiknBJf1cG+6YOnuL0X
5WTuyhxqtteBVqau8QnV6NnTZg3WKsovBoGS4aApDgFim81YVUDhLbqSBoEyXm2+TK1BGrhsuy3a
iGdaVDf+9obYsBhFMQm8eyfm06tJz0psMJ9KFu+cnX8AGmln+qQEdDdLgX+yQg4uIYxjMFvMMMzo
MPcx7NRO/84GouGUNUTtc2wnPvUhUNAl9BEglfoytWZBTzr+HiviitFE+ygkgx2gT3JWcvE8OfZP
IEa+PZyJ9SLCteUz7mrd2JEJNDFEySEejNbRWuDA+oIJ1hdgcBuBDjYWiPC44ISpkuFRE7Xp1wts
OFmww9YCIB4hEeNkLC4zAbeg9XL7dV6BxZCL5wVhvD4FVo+kgEE86wvo2B6JqGlgHxsLBDmfwSE7
Cxg5WRDJ8wJLDu3RedU66LHmglJmroigE7ryiLr45C3A5XJBL8M7dGgegGO2FjBzwF/QkOH7ZC3Q
5gjIY1kv0f/goA70cOa9t0CeqwX3bDJGozMBL2lcYNA9VGgWip58N27a8TyOgKOT8hovIGnoOj+r
BS0Nc3x4dSzIiQQhsBTOv7IYF7wRD/FjbGqESOd7UwUG16rMOzrOvJwmWvwcRg7Z/ea1ZDALKKW/
VLPNjACkD/DCZ7M1nedRxPspm/tHHCcvVVH/wCDq8U8TverJLB6k1ZIcpIvhREY2OMygRmxTitEH
Oq52uUf+ldWYd8HOri+L9oLw+5N6J90ntBHp+40x5aI1XJ3kPVeJS/U/1LuANPHAGF4RerQbox+G
DSQkSidFWZiRqipd62Ybk0XIAnLFEV3DXsL95kxOoFMqmdH2d+AoReJqCeup6mFQapIsX9pVJJtp
X8yxlzezda8juqvjPBMom+cLCJ62qV/H7aJWzyNASO2vKTNeUFZELy3t+Sho8zc5XKa58QD7Sq4r
6ZdcTMOVMCh1SzRA2YvqpqrpSsalfg7n+thL/vf/WlksFsfA34TbLqorxyQ+0RBSN/7ZajH3RuLF
jqmOqXDT49Az9G7zQNugGXxzES2+EOZWwyCe9vYi7hhlG/9f3oLxP9weuKO5oOrEyxIRo5v/JGf3
oMN0mKfUMdeQOwWd8eCEXAG0IYp9FrKPzKA+RxCg9l7ZR3fLAw9q5KSzqLLfNuBcUMaRZ7WITfVe
5A+9S0gpw+UT21X9vqhA127Uv/7gjEVw/U8fHFgDHfcEOnwL1fvfFe+4GTIzKUc+OK+Vu8wW7ins
g7swCfVAvGAd7J7MkbEXp15O0YFtU/oxY7a10u/xMMF6s7xPssGFG32Xhv5e0syh+WP/QqBiW1y/
KIHpxjw2JZm2eRzPf7qn/ncryf8wN/CpewYuAteT/Bmr4Py/uVumJsEzI2TJpa6gdLdgrcZtwx9h
E0SFoPqEKqMgzb7p93PmfO1lzOWBeLPWa3elQbQ62v4rmVJ2mtTHWbpfvaUDUiXqgzOPcDqlDqOC
CdfkZOG3iXW32qzbrl/C/89sep3Ur3//t0+qvMKPYc7FP9q/u7nk4pn6FxYwurD/Z2SnYa6/+p9G
MPsflk2UhuVK26FVulhJ/sptci0SmISkWyIsabmWieXjLyOYKf+BN5Hxou3qpsGv8Vt/GcFM8x/8
KBdRg/JVJ3DN/H/JbTKFsXhs/vtpxsDBME3PsSXYUN10zL+fZk46VjnRiskx1m3rIEf1ZrvUgDrc
skIZ3VNiOtFTmAwM+USGUpC60FS6+QwpVG3SfO7ONtPWdCjkswI6sKOVVuzjWSuuw0S/YZgt+7EP
UDyo/lF2gFMQNb4gaUIXHA/5tVl6yGZ984CupbE+fyNCdEmiHJCvtIW6pET9gPVtUAzGwnmqvNnb
TiRDvjhQGkHDhNtJBOaziwNg3xrCuNhl7F2ohLu9IIXKNyKov2pkXlgCP/vRetotcoXGO5fZxSpk
dpzHIF/G8sNXva59dJ3jR+wiq6iQGqua1ZAQCXh0kwHKJHIQ6BHANuZh9zbiod9EGqtJ187tW5OD
vS6X9rNyQUZIXZCAGWZ+boMiymf6vGN5n+anKYisU+9Wn57jFT65+QdRjdk+j233SvhqdKg7DXHY
TpWtuJuQfD1UQwTgRrAi8v7qIR1w0+nSEPYb8GG9623tZ0pCEPPm11LmBIza8OWltH5pqOHLkv+d
3syMQAHT4EgjI7bq/YLhzbGYh2cEd97OMV4Gx2AdtvI9QMJmr1kNgs3ymjSd965fkifds4vHsBu/
BkM+7PORpKIpTxBd1x3pcYd0gMbVDMhgPJzBI1flR2vsn1d/BhidEZxyFh28BXchr5qLYFSlZECW
lJO0AImYb13jDLLH23RWncDURJ4czzhr3Jos7EqURIL85DyqjmmSW0dnkswTvCDzg9J8JcovqHdO
QwxH1Dy4xApuHTtQlHlQMmvbGA/KaEf4JKrdt17EBG/q9zi/6lM2Vto2TMiKKvIp86Eg0lpP0bxo
yo4ugnZ22ejflcaEk+Rs80kn76OHILmaS+zOY5fPi26zgAz7Vpfh2TSY+bnsVRaStrbXAph1rcTG
AbDTfGQC6DK3zhtiN7JvtamnV7XcMKy9BGkfH6MCOaGeZhz3EQKYxjxDlyjPjvfMEmHcgLYZN0yd
ud9kiDFiC3zZki3PkXV2ySn1h4TUVlqzSy1JUpYrn0ZzokSPIJnLhilsndcdHoSCDb8ew9eummGj
1rliiC411xzym3udrx9tklbGgApmzGJtOb0Xk0Enno+c9tpcHZJg+U6xSiUBiU5GTry2Ocl+73Rq
RwZ1t3kdxqK7jHX03Qza7FRXbBFtCS3LTTK/1FG2Af05zE5dH6f5eYjbS4We59HRc8JaxPLnT8R+
IzxHnqtVs99abntol4NVwYXFbEcCeCNUumOU5dL0Tb/odHkfvdJAuJ6eYUuYNyN03yMtKC/0axDj
Lp1MGZZf81IcnLpBdMsV+Ma588Ums5krl3D2Ipuf5tGYTrpjc3DHcMwDFe1NpFQE0ZeocTo6CV3L
+DNJIvAMes/cdwIpGWQpJxoM0k1dKqyMGLjuZhxXt4S9WFIX3wiTrfzSLWFdEDk/vkF63bVWTML4
EjcMWof5RJfsQEC0dKJi9uTe/F6MhXpwrHLrCJTQzQApSp+9r67HkHAuHLAQdv4hyFwrpRXsK1cr
P2K0w5Pu7LsKs0mYt8VdeuP4zNwm32aOiq7ONMtN5dKrZv7vbGVhy62l5d1D69TGk5XqDwauxwd3
cJ4AImrsEoCUuNCY7gt0Fbm+833owRiVNsiA5D0cQngDuXJ3oGX7JDnRW4Afhb3p1DuLni6H284G
DL9btPQcDS05Jkr7bkPdeAET+lBm9t6KaFNIHdRXktXljnWovEq0ocXUfdEnrvzil+5ExoPi6N9F
eqzfm6W9UyxhMOHYd4fQm41t2GEljHsLZTqIRatyPsM48N7NYAruVi3ONWwbf1QBWviEadiQ5ONV
5pqxn/BJ7yW7E0xBI3xSt/yW2MT4kyj3hiPqkteyI5h51xgLK084LvKvpN8jc/gjib0OAa3RbdKm
ZAq4kBwQXMbHPLWmS+WmX7OYbAF8khc3iEgqztLXevqh+uChi0hVTjTta+50F6WIKJ6X1k9qDM3G
iBaeA5aDHbwQVtq5qu9GlJ/DCV8yBoZvM2quSfKTPRuifVdXHqVl4W3DcIIdGrfx0eOIJ8jcq9GG
0AU3f4Zl5L1XYWUfZz2kaZKpbUemwUsypUBMp/h51NPqUNT8h0TklkemDy078IXy+ovVwENkGvM1
iOwKWk9OYFgawYhx5/wwzlpy6AOF6JEe/0FGBmRMu3ztMlJNiyYfD6upyzX7oy4cZ+/UkJbt3tav
XsVsF3eNe3BnOewcBBinsNAH340sQbh+EeJ3Y0RA//ubIXQf77pBam85nuNEPDKYCbe1Je1ni2Mo
HIa9hDh3ZsKJJsw27AMrtfINBHo+/Yc/jGn6RJAn3idx0fvCewc28Exh9DnTmdii8/R2Vtq8hT2s
2U2rd811rrSdSt1PgoGHc6kNX1Vz1oSJWrJSJaDmxeNoicufC4kzJSd8NKyKiUPGU0WWITiTYoOr
Bx5UzpQdkqzaQZ/LcWoB/p6NT6PS7aeUffkp0yvzaqQmKIGKlTqywElZTeEe67bTmVNF5WsZJ2Qk
uSzrnVGbZL2j28jMprzUhomrJw8F+KbprMM5P3K6b4pg+CGzZyKgsLIyCj+0AslXXaXiOc1C32l7
72JWBCgOtXdu7KE+O+ZD2Fn6M+qVsVHhxRLxuZ4IgVHoMjYwHS79GCDZiAAC2I1qnhovoMkdBNcy
MDtge3gcGkb+V3InzwSXt9tE0fdysuxXNVdUBQh7sSA9VTlHNua78TnUu5e20ezXWrSbrJX6FiuE
vnchyGvY5K958i0zceS77fSz1u2ShhyAgGWgtTgYbiQad5u2wWa8sdOQvA+97Da9m9HGTMWmJ/L3
GxEbdGv1easGMnJlauj3OOPYL1Vd4Dsd9T3ftImk4sP1QtQKVdk1O7PVwtMwJ0BK3EWaRdhvL9Fk
uAkthAl9RTCQ/d7UtuVbbuVu6t6IrtIuf3W4yPYl3ChA5BneE6s4NYNbP6Jf+DKQgE9u5UvraOUL
aZcGHlWmJxJXxDPdabHXqyr1h7QrvvbVrhu5tGnzo7DTH05C2WEB/GGS4txc6kIf/1B9iGbako73
UQCwi6zhAenPp21F3SGfj8ztITqJpHnCQEqTsHUubpbt0RKL60JQtTIy4/vpD9M2o2sLVB0F3cyi
4MQEA2MfZZAMCK+l0dLFwbQrhIqo1pL2MafUGq2B5nzSPVKz5tecT5GBOhIHywqzY0T+5pbwtGnT
m6HYZ458z40GuEw668e8tOet4UDaZRTaXlJGMNA5YhQYZXic3OnNarr4YBrBq6PV8ZHZWAx4YXjA
cU9BUM+oqDua1y3nPPOLrTS014QWWuDWX51K8Qq+6pPqQVnwHMPhyYNqSNcchWdSHvXUCnxPTPrZ
Ns6MH8W9SqTwKWSIvQd3sAlkPz7nlnqP4J+mna1Obp+zdqr5ORUFnI9oupVxvRnDcSREvth2ZixO
zWiZJ22EAS7d3jc1ivB6KJtd36T6PsqKn0XBkhtoZnxNi4lZ2aTKDZwx6966kCLlKOcDuy64LZpZ
sc3QkB67c7lNlhWlwamW4905rcUQ75dm7UiaeqtemrhTyy7AAHRCgtswe1cnpQnXZSo+1MZ/MHZe
y5ErW5L9IphBBAKB10QKZCY1WVQvsJIBrfXXzwLPTN+26rZ75+HQqk6xBJOJEL7dl9fP3hzpILGS
9NjE+SNT3fSWX7/kUuH4ychxw0YCGe2SE7Om0QF3vuAY3g5lkzdB7o2J5UUSGHzdp/7VnIpPhCSc
EkaZ3zRD2jDhIFXgGUl2404l7lwC6L631JBrmuXgg9gIh5mQlxyJzjTgt5M5d59bh8ifrJgNmuyW
BwCLBzuwqunJ8WF/tB63p+0Xk5GyRGuqd2tRL0zfjAN28QKN3ODZZTmOpdmfK+3DiBhpeG04bB8H
FzJcYjc5p0r/bDgcfIeEM7XROoFKiirE7UiUB0fTiaFzSBr7tvRbqHK+2+0tc2R6QQakGj5x4PC2
4x6wk655SMX8x1O12neo9Pu8z34Kmwon4UAJwe3No0KtGvB2Wsp0RzvutALV8H3V7tnuGQrhKM0p
HLP1kgboEfYdSfSUgrcmjmAh2LwFYrIKuU7f00zRk9opph3bMsC37tDlrykW9nsK6bZKFNWee6qZ
1lin3KCo+ZCtJfa2re98AtovVk2TScsJuBr9kMHbuKe8Xu+jZY6vYp6fSVSMp6o31WmzcHK5Yqeb
ubCY+RZ8GRKi/9mCdbqtjq4ncf74BOe855pwMNMUMHd1NhRs4LLlNB21J88wYLqny5ufNtYd9iWs
wB09c/72tmyhylhbVLHIstt6qd+AxUveflj2FIW++DiWj64Y12DcsvhpFcmj6pinU1DJNzTJ3ukz
FTvgBsk+G9buOCqJnmyUF3ei+rSJwMjmdHJfxJxd4fg2Z6txf1mqHQ8zRu+g0pL8bpIb4awjeM8N
HTXLWBH27PZfF+5ELRmWq+J5WTJe8dH6g+BvY4mgazXW48/Frfl25+QiGoF7j8tnQBMYX1zRqHDY
JDsidxxsC5PeyMXQx7bxzH2dlUwecdnvqaJwjvAquiBuVdh1dRkKy4/3iYe9PqttDnaWvM2spLo1
BAZ0j9MKZcvm0SJiGdMw/zNxZpD0TXUgu2tjYunJTOMZZgJIsa2161m3j5Eg6eAuP7v13HPvDNdu
9m/rkd6iqiz92yYyzvWcdWE7Uy30lQJliCb5Hi4I5GTs92gdOThL3GT2Gt3O0fjJzZVPyMfosqr+
TXmjPNe22z+01QMZtxO7eH8fsR+dBFLOvsFqFiNanQaHiFHu36wT+dWeIQpcqz4/mm1m7U1GPohx
62+VrnT/NDOB3ppLWLqom9w2rBdJEuQmwTVPLLFuwE9MWPqt8ikmIOq4dg/7XlUEgHR8kooeJFV0
57a8w6kpbpg15uekjLoGHD6zRMvDhN6h/h8sn82v6kC0FRGGD4NmGU7q1CAv7tal01N64M/7voij
Vwa5p8Gss6NOca1bDqcdaM/EOteb1S9OWMOyO24E/YmIOqM4OssOKlnrgDh8G0iHrjpr2wLn1jYZ
M6TfZNvPNzWm4nGhdGhpH5aiXzCxTQFOt+6F6HjRObQ8x757y73jlPaleuhn8+mfRnj/FU+VszOl
khAQooozUcGiil0Rg1zWvNHFWFsREv0AsLiJ3OFQ0WEbJK09hh7XzIIo5NlY1aNFG8xDpT5HytcG
c6oeagvbfQfBhiSbuzfYDs7EeoN2EFexlka44IqFuSHnY1YjUnnC8HmMk/Ni3eLsi2+TbHrPe6N7
hQyLYFD+6A0jeRZ58h6lmxkwij+/dqwU21zUQSKwcOod6UP6NiLErJZsn+OM9cVpHag1OJDjoR9P
LHL0yeCvokDS0X3+GlNetl88sEBkwQHF9Jhvi1ORjPb9ZIopqLpInyre5D3TXVwlsupCgFPQSzAi
cBExQ58yhW2vvrO3r3Y2HKyrJe1NfkpvkhN7zTlZTt7MeU9PlHNPEYNBoTnONamN1mTpP3L1lgeG
xKEJs+Zp5ghoL0+FO9QfKYq+6lO0IyfTR6qu0KZEdXXL9E8qWvPWjd2DW+DthDdln1MLJrA/4+vs
adm+kwdGxooGeZooZBowzT9hrzfOXbLSPTw7dJgz96CyuPFosKqMkLb354p5y2ltM2YHRRsCDihP
Y+xHiIjUpIslTm7zybVPNU4d+l9m+sVnIX4MI7Y2ca7dqXu3On8nLFTNHSv5PRP7OMzTiCN+5xFh
NPxbs/ql5v40z1Sctl1P/N30P2KDV0uhzwQc9jR55LV96JgMmytlag4G9AdONtND86nEWh0nKqYo
NiovIoqqm6Iw3Kc4jvdpZ77FY+98auOdPqXhmjgueAQZnaXt6Wuq8gtfzHQvOxqMLLs9iVSZYZ6w
zrOLG3vDMBBjCvPRSF1iZURF7iZrc2CSN8rwsz+XQ3PySROwalLPNEa8Z6tNrHWm7slNWsRMBVmR
NmvvsKY2RRiiZLEwy9cue5wJvyGlyJ+2E5PQNEgPCIFRdJhesC1792I6QxBxb3z2ZduaotDtKE7r
5MLVxhflbpVUfY3FnB4KpaITwvkGTPb4S1LKcucIbi0p7pn2bG2ECUH3XTksmoLvSAX1SG2P3Xf6
6NajtftSLEasdUzFveJkJHB9EfT7w6iN4ti0bXYkZOZT2pQGK3AJRKD4oTKWp8rhNp5LQSfaML7C
n1zxRgDQF+rnCMb5OUst/7kWKAQz2oQSDxOjWPA9hNeQnNNjV8izQcg2MFTUPMdArgwOd7eTzt6A
4XQXlsskKNAZHtFHAkpqs8O0zsV55qyHrK/ByW4lPgQLKFB1LotF7tlgOLtLmgJvqf1ho5qTZpTU
B/bJm/TqUGXta+P+HEfQTigcag+V7o8kU4RkifyhNCfnePbPnsyaS1U3dzgEOdh2Zf5IB/mzZPB/
4vQ1n/NF3HHU0WdtZnFI90+KV6bqyC0ZAJErG8W1sSV+I8wWw2BdSFW3aMGt2EUj4zWDRKrySs5H
7BWpzSyC0MmPsaYpZarpBwZJ9zAXIOmUUX5XBtbENdOnhPIFdhwcwAZL8hfMup+BqdDuRJKZ/UhK
RAXtTadUe3ee2XQXGj/nwXR2XYpsnOVPBgN+J/Opo9s+mL9mmMEdLaPhFxi3T9xnEwnlCCLg02i2
CHnFMjlYFTU85N9ki+Jq8EmUdpoXNcThUigzaBuazLvRvOcE4hy/ENReJ5pA4VsNcMBVoUu4TvZs
X15HYBPvF4WUqc/JXw7QdDhVz7ECMkZtEkb+w+xU02XQerpsbWSKlw3tts12HoFarhUYOlwD85O4
MzV2cZNQRTdIXHFr8yiiLcqYQwM1MF4fvv6dlDeufL0ud+y8pxDc4fX3q2/eQE2SACY/N3Kfj2oO
OVKzuFaA86zErfbahE7y8yuh9gXtThd8SMUCoq1Zu8vXB1xHlER75nlpEAenKesOBS6hGjKwO2Zv
VZv/qqsqYS3SN8XmkCsTro6Om//xqmElDz10XIsVBvy27PcxEVcyIN6J8uif5MDYRQ2kqozUgv+x
Ru/xBtK2V0+EFY4Y1/A6Mtl80BsaXceLvf+iGJuGIloFPmEvNt751wckXxIhzF+oMl3GC4iq7BQN
4022IcmX2Z4OVTz96GMfuLedPWOatgKOe92OdDhzCTJCwlSBLgv6kfTIjZD5/3Eqs6dywZAmk9Ld
dwkdRHDCUQerI3ZJKLBFcbOh2ihlCZwtR1kuh4xL1m62s+kAzKGiXM3/gcXlFyWCp772XtaU5iLT
OJrVqBneMMhglwQz5Z+XjY9uOTo+2nTcRqY34vXDIreMy6dLWIQy0j2nwPzUzVRpz8qiJ5n+coX1
K4gLquTNedhFeqaZfOEb0ZTfaLwW+8E0u3+Y72p+oBOJLbByb78A71KkxVF00bWiMimw0nqlgDDj
zaP16yhG+1u19tYG3ghdFoGz1xDB1mRtj2u9fPNzx9l/zUjWrmqvTrn9XXc3VrKAU1ND9qGqHiAW
pw/X6zCbW+5LbMw2VibPueA5erWnWR7MpDd2Mw5Rxhj6lBkTa/agxfsi8aVbmEisSOydzVmLYrWY
Qc34hLuMVFid/J43Qb2ldWcyQBVl0A06/eab/IfV3tUtiXHz6Z/35WbkXNAZsdXJbyIZb9vFeyn8
X27/Sk3wk7HQbrYOzXcCZRPKhU8EqpT3qjDB+A/Zn9mEY+PjgJaGwSrsYyC0hdoi1sZmGpTQeSMc
ZJVwwrr07IvBb45tStVFtzHHyt7bNuPAwSQaTrwpKYtBQzzKgXv7T44pvnQOftdZNJ+JmykXTyiO
/4DnDWwXyq4/zWTk4S2vY8YBWD7P3QMV3Z/Cp5rO8CBfIDe8E11/636q+K6w5ECh4o3ZYcEfh+1S
bRME7Z6FR1HshCyzjE+1GjaDK646XOoRWpAchr1pYe4k1fotg7obGeobRTqgEWLrMDlpFrqbvXuG
wh5OqxEUMxHCxtmYjsOliGlhXWSJ57AbmAgNnHhXFLKmwUWIos2QOZB90u1wYfRcBxtrIaazVI8q
my2qq6Uu9i7tn3surOauyPBvao12B/OgSvRTZjeoEaVFmKHL7gSex5UtfEmeNfITxxfiKz7bjnam
dR87I6Pj1Tc3SQOqBAnKepHFoRvmX+lmxy7DOu73Chc26w+QJByl+3pxinO7ijBuXf+kuRBRVzOF
zoKjOdYixNwKEnkrCDJTcRkaUGgu9vvQM5ytn/dI2K4Mx2kL9jcN1yTH/0X/EsFTvXJmLmycaB7S
F/pAQMEql0rfv02k986BmOQamXDFgnEZarKXu9m1Qt1qeBqW09E4QPRO8vutlBoid9E8GxGVz8xQ
9KEDdMdJaRK46Wl4XxfzZozIKHGeRMMjWqYdQPYbOqtoOFbPkIp2lNXi3fKp9VHLa739tkh3bHgN
353OeOSEMKAwR/cm68+/GhfqbW0XW21R6qqHxoyvsx3z9UUVDeOb9RwY5XPjYsfRkcOBmFjNfgQq
xVrXcFexuRfm46ViQr39azHrzEGs6Wd0yoIMNBdUbFwUaw76zjT5I3x9qcVwT79cdpIZD3pWLd/V
VB90whytL1suzdsuvf3Lv3405d/HhOpmr5tp/62MdwaYVWCWxev8SD1TIHlh6xqu4sLBt+Y4gzyr
osAuSdI0bVDD3Ugx/7FfUYPQN09+lQpibmSYXHNgCGDR77cW3q0/W3MwpuOb7RXfB03dbrJM+PCh
jXPHswU3ZOeHv51O3IPvsDw79MntFOZ/g+Mp7XCWukTeWJ5bqk0E2IPTYE2vrsuewXJOx3xEuhKU
QkuAiix8UTfikCuVUiCf6n3uR2xddLFuvB96HCz7TyMIULvomDOJ6a99GwFrOBvdd8c0Xmj7uocB
Ch7Xia5ay7CxxFNX5cnJ67woqPtsRS1jiuCNy/3Q5TNBtONsSoaTtTwJp3ldxlTz9m7vsn6+OihC
pGrjw+K04slpIVWkNW1ghZxv+E72GAGmFz1O95xsH7mtqb1y6cEsfEkmMCn/uBYLBHflPQVoREvW
/E3xJDUDDKuImC5grLB/owfZPq/d4gUlFJRA6hEglPm7mxpOTxX8Sla66JTgnD9MUfTccgXEmd61
9yiiLbB01uStYbMkZJbXM0Uf8ynP8YgDRs/3jlfpY/bSpMYQlHH8yDoRISsiY7hMtqETWLXFymjp
7jy0WMg7vNNp76kd4m3xUBWmyQNsnFqniU5u1uWhpvs4QLHbMmzGcShc82yq7giWGbmgUB9JrmB5
WRxivOV+ZCRybROFmoDjZkim+546w4CDSd4O36O0/GHyLd5JtSyBa9GcjH8DFszYfJbS/jTSIHd6
92rWDmHk9EdpYWGplh63gDImSjkpAOPC3gUlN+sA7kdgjE8VXWTceCx2yV3qmyPsOsc+sD+Wez8j
Tg1VaoRE4bz6EDxDa/hlWkbYWXZ0dkg/5RjF8Wy7DynZv30PduBkFR6J8CZ9+cqld8sQZmNkXSb3
d1RhxYyFPrvcJYNW5n3gV3/aKsrf/RJ5pSvOtFJmn/6p8XMdpJwgw0mUgrSr+9uvO3lIu87b0aOL
eh9dE7CTO7nOlIAm9dnprOrAFwCCSCKQCZd6IFXaewagWUCROxS8GUZhJOQrb4JArBtLsKtpA92M
ARpI0zaZj/wCRmauQ7t/MkesOwYYHmhJHPCE5qEKSlN/JwFRbuOUn9LP/L3JT6YU/GWigSH2xDfH
CH96ZrbySAyDB7yAJSInJkQW1WbLpFGanlu6V85YsBaSPgJYYDo+aFrZ68zeFb71C/nefVCDV3CV
uu1XDOijro3TlCDXDR2ie57fW1yw6XaX+07rEwtUGqqqdgOu0u/FcK5z81fU0qWjnRn0mO/jScJ1
eorc8hQhDLFacUqhKQZeHkASaJAeMDkwr/NMM43w4Mm1bRfMAtcWafQ3xxZQl7e2YlfJNehdrw9t
x/s93q4HQu7M5Ipo3C2CisxKpgzL1/18MBmgHaNUfNrti+MB9h0mPArJDGOB+RXOH9wfB7OTEJ4Q
uSoHm0tWPmKuUEcPPBUDZSwMhQozYbAdZVg16UP13XUImMpwjYe3NfbLxLxxYtxViutsbrc1HDoV
gQkv11dpVu8eFfIF/Q47VkGvgZHFmZpkI2NcNAsWDYPmnV2XFT/8qV3gB/EPc2sf/NcC8LWMRJh0
EBiT2P6l0IMb82q4c3nQcfaS1411XSoqihqD+90IDa8hNGWwzUEJ32MHa3cLAcIUDDColeaJWx6b
tJkTbEjWg0WQOk+G5SxyfEBtZx1cg3LWYiKUsRaPRB/TvZOMP7zWfV77dgyQ+fd1nZ4jCkVxClsO
YyN0xyD3h7MJc0CB57pUnX2Qi5mF/UBiMMrtYxpNTA/depcLh/xyxmunrenJaLUfxLw76sy9MBjN
gyaqT6kwyE8AindnE2ID0NW99uxlpzvrJ6NfcOW15+y7FKLIas8PJtTI/fzEDaclrbcGeEySo1Ar
IRKK0quo6RG9aEOtbrXftcxvxI98ooxbTZ4J2ITnvKjGD8w/xTajiwg8+lcGwcYph7it+C3HHBpu
W84DJ70ZG9L2p0zSFMcGykgjcDn1Ve4hBQGLgtgpCzDROXAj5jdyL6LlT2XGc+iUONsVReRcIToO
jt3esWM23qwSR1vH9wRPd1HUC7iN9nORjze6VNbOEWNDGZUI6qae9qZRMWhmbrHHv84MGjNSPRUH
beiP1n4s+3L9VhcnXPMHMXG0nmzbOsJarIOOWAnqpInW600mNBv/Bt+YA3qjnQ8FQRNIkO9lvgwB
bRkYXWbaMVIu964NkQ30XGAW27uh85jCU6bkgmNtia4eTDN9GaT1phgfFaJHX8Emqqwq5pn7luND
PGLR4JrO+wMTmdM9OrGKr4ypbieMh1u7eHL0beuqZPQW+1W0H3rvSFgkuUpBoUpBxnlT8Xtqfg/F
oEGKcf5fDZItFhOjYpmg1Yo4Izg0PjR1fh95wB0ti7eNEm2EuQ9yY1Mkl6KFcdzWy0d6Nw/ip5Pz
uC51+a3uG6a8o/+ZQGE/xn6zg46yYIOzNhmyoGOdq0U59jwTuMHGHdH64aKd9FA31w3EkNjsyz6j
MM7zyWvkglpbHFtvGIezNF2K0srtSZw5Q7P2/b/YZGMOYw+18JvyvP5sbid3bztdf33456ceFye5
CLn/yp8aS5MhcmyNdIWmP2oTFr4+WP/1o//f/1egYux6Lp6rn4v9v/KJY2qCIJ25Zy5ysI6qVc8m
V8KsihbcRsT/24yCtbSfLl8/iv/rR18//d/+39en/Ot3/G+fIsTMZSFxh30nrIyVpqG5c8OQx3CG
DtpaSRhVPc68JQKa0yHPxCtQqLj9JibxS4MlvQc8PUE1y7ydaBSBbbIftTTLo8COHEg+S4zYTHsH
ilZ0wENUX5Q9IggujF2HHrVwGtMb3nknlliySwtnksGP5/vJaKDQwKgs3cWkWatnUonM4TKq3Ykh
uWp+nVaA4YiPJRiA2xht9PlJdNAn+PeHNXOmP5RlDhSme5BNf3KFD3bQ+q5TZ6AyHbJ6OaEiWSmr
pONxhBp2iO/WBQ4x6Gcor5Hcl7PzWdvRwwIV5ORxhd+G2MYw/bBraV2jpAeeyRBUeuhCC2muLL5v
/dRBM6QdfBxxFNlSUSrGiVJGxutQ/DGpZn2erI/eWn4jrsb71Yy+6YYwZOYsJ6fr60uVZYCLZnw1
a2uLoFWnrKYQIJq42U9z9Wtd0lvOLmyDZveKHxpdemUpWFR+x3HhoLgRkZH0skNiDU8Fveuj8YSL
COCP7X6boGtzS0/4DBO0kJ387BAo4Acm8xHOWBHarXopjZjW+Gla9taQ9MCax3tiIB9qmIjPcHAw
3YQTTwFDp6oFYovWVxUPzilZVwC2TuNexkG5F1GpF0qCqDzfbnRzQYM7ctG89+ZFHckz3+UD1KoG
Mk0QDXJiMPyrcXlw+4Y/sNra/qo5Rch61CiwjUf9bAV3gVn1jkVzaA85Gw2V79AYl8ovSaYWj7As
n2PSu4zX7XHfbhBOw5o9UGNNtVMLce/OLcWZECX2d+RUUvOnjFWQfx1aelEsJ781WVB8+wwQP78u
fnXos2IKxXbHG6s6Y37QR/A48Ur4Fa+FpQsbqt36xkURoBUVUNqf4rCO2gscKzzfM3yV7eu32ntH
ekgos3nHtBwlc5HcvIs3L8se3Nl5oNH8exy/klbMrsqk5SlivIgP330aUs47NvLT1x/ku2BD+JqM
Cck5lsaxRzMY41aG+DaWXb6ixfqepXHzqYhMu30qZn8Km3iEtrtAtXHNhaGVzVS9umaJy3J2l5bp
pSoG/t4RTZ9eRe3RWu5GF68xeONwHsbjyu0/848c8j7amLvgVgtQqImO9prjWw7fLU1ulWu99bNb
Bo4ffe9q68ZJ5anPPVI0+fvcjngawe54U/ThUM/OFDsdnkcn3pmrGV+GuOBWw8hMOALLc/5FNnm3
msE8euBugiZZPuCFLEz80aNGqsEOUUr1tQIw9ly5zW+THHIbZ+kTXVxqZzYySKf8NMF0eipjJlvD
mr96yvOhFnJe5/pw8JhIMZpW6X2RpaFpRPHRqERMLkj6oDuh9/kFqsskbqrZN0Iy3UwcWyKkBB3w
eMeQny2uM9+lnWc35Up1wXBYGu9pRsrRTBxrTB1Hwq2P+XaLmryKfjowoa1i8sDckXRoPr2oHJ0j
H1KP+BdTh6r2f6SkD3BzDZRAq3y52Nvbr3eR6v2Ol12XaxcwXr7GNmWTmr6rwOREGkScM0i+dnex
lsyt6vQtrWuHtiqYfqQpGvgEdDywb+uV1Y88KzkqYpwaHzAo/gkpHCiF7wUQHnyuNC7sEDwzzHam
j9FP5oszAFT9+uDXVAJNNrpBnbS3pTWO4JTlnXIwBeUNFUNreol622SMUD+OlkvnDAONrw9DjUHF
NQ1IyCp6nbNZ7sgdUE/tJsPBGedfhVl5gfKxOjcDhNdwqUij9k7W72E0v5QFB0WSE9NuRLC+kLhF
dto+rNWIRNgzWRy2gljLTl5XWB/MEUZ2NWkPV7vcLj3tLzvJwHRtvwcHABerbU0jTPiHUh+AIol4
FZAk4Tgz0G4cZp5je6vwN33UNRO8GqNZCWS63SbYgOY2Wnj2C7tUfB5Vbd6PHe53b4BaoBPjFb9i
sUbJAybjPphpkuB2kYnj1MmOXXNmDmCSeK1VOeyR4zY01Z8FvZ6bhLjKLgGIteGKytVqf6v6UAa5
O+pATBa7ivM+DQyKTRMzljup5D4TzQ36eX7CkVFyLhtuqQE4t35ZPUWe+4M2mGct4vXDqKqr703z
78IhFA0Lao0/QPxVEOHchAlOjTtZpRSH6urVBs6Uru50HFMU/IXIwErtOIHFOnm3B//Dmdz219K9
gb0Dx2w+6F5IbkuTuxel8yfyMKOmlQZQ26r0EI02d8MSw5ZDFmVvxTpG845+Z6vAR92DE6L7baer
tbxdPCyirbX6z95mAferVn2Spe3r7qE33SfZJAPAP52dO6pqVdF8Q6NicJVvaYEC7tm8fHfTBzEn
8UvZWsjoCR26DPV5MljZvCb9buetvroQEW/63hmOnLLrs6sxlWRV9Vzhkasjs8Nf3JlcZxtYzLj2
fWf8J1ZP6L59qeOaytuWp6h8kssAttFaD80CXjZNrAivAMaupak1CRiLUBTfRxl79VkrNFh7+e0D
8IXod6pgWv6xm/isWizfXN7lMZl4oXzQ5PcDUdMzS+FwEjgsnsl8cc8l0/Tb1aG1GnW4csLde3od
rjp2ScwM1kMLMf9hbhkrelJCHK6g807N7VdjyCCH+JTZMRIwctutkuZjj10a+3JX3uomY7qaIqaO
YCFZ0wfro7NpaU8yinG8bUzx9aHgTnjJ3qa4r2/LLK3hziTyoAhS7/75KUL+qevFQvFJeruIdXpQ
ffweL2S8oKM5LKj2U6qo43L8ET9Vk9SHnB6Wk9f60N/iPoAO6bHezRnZcxCIGYn9c+9170S0sxvt
bq95jXIjMkvcNJnxzR3ggKEDlIc+/mN5ctsil1fGQSN31BU/pMAt7TIOHsh38+3B5djVGSbXfL10
sRvdjfgBnHy6YDjNHtTzJDMsRIAvaNoYMEj4YNHa0toaMWB/GAVHYlugJdWEZioW49AoSnVQEVS9
/5ZzfPgnGfjfK9LcvwPNBAZd8ow2sUHbIzz4V6HYEEcg0AHrhNLuCPGsnX079uYlATH/yMt1HNCm
Lplwyn6HbnOQoCbYxZn8ryWhFI5SmNnzJclxtKSv4wZOrTZwapIlRoh9pSgCJYtsN9XO/41COXls
B1Xr5ZBau1DOSQq+LuHsnOXypc/9juzHYF2dDB9+ZdkmQoK5HtCT4tCuo48vllLnN+nZHpz7Gib2
7b8+qKLswlwPL9pqmGvRI1CPOODMxZPANIeuPtSm9TR4fvQfXkbxdzyYl1E5FvMu4SmHl/KveDMA
GYsZQ6+BoXm/6lFbH0ObjkHmpAqetyFROMbkfX2vFwhKK1noPTK+84TbEXRBnlfnQeTOE/PX7t6j
3gPPAgEWURB/Qex+5sEljDN4L+bSGefMB9aHJPcwZ6nc89p3h0rKn7DNugvm4PjRJoaI5SL+zNsc
T9G8FrTFzOUeKALCqYi9APtndOdZw1nRY3XFEvrQ2+T0RNece+bOnM8661UJ5uf//u3m/B1e5wUC
0cUR0JbEZL2/O+JKZ4iqGF9AONjRfoYdfpBRd6qnii83tReOkm4KS7Dpr6OJlTUejynvgdPkAKxF
Hr6LNv5jzITCW4CbfwXYUrdvQleDkCiYNwa/3LrQ9+rQzOvyrZiTu9ks4MRkeBmNqPgAKzc+G5O4
4uH5918bf+//DN/yxcntP+zClvirbrBcSLGW44rtXeb5GXsp8ulxqpzkM647IpC6glkl+EYwvRJH
CKfzrjYS4wd8R/auikNwm9ehSN38UCqGrcxPwbwtg/mt9V36G9oCqZu3FR3aML6Qrrp77Xj5f/tR
5sZg5Jz+bhmoujHsrP85skRKcynfJIyII5T/bSRBKte6WysgtFqb3kdUF+dCMI0rZ/PV7NOPxB6T
b5xuhlNOAiYUwD2fcozgO7xIGDEnSJqrNt5QfeQzUYlsN6QJxUXcOYKq8sHyMjcJF6jooBJ5cqyr
HT+0CrZ3oy1Ff1J3wVo+BBNM+ZvaB9nGZZYFISJL2aZzBAy8fBs7Of4eGXbR0/tZDcuCxx0rqO0+
9SM+hsxzG+p2YOLSjos8XczAnrhQgzMnSFo02Pm8YZTvzVzdW+3q/mZpDVE/o6uE+siGHUW7foB9
kEYCdr7lyjtidiQujCIkdAlJm5BhGh/Zt9vjahBRmY7dWncfxN4wjndnnl3yu5Pf39gpKRcxsh1N
bf1eetLfUYryDS+WuKSxW4S90y4nt8eKOaY2lX1V7xxyjhlxVFkf//5d6PzPlcj1PMv1HGgFpmf9
/YQx4EkM0CN56COYhibWZQdp89Yb3/LRfkg2mpnQrTwgJtrXHBAZkh9AWSz03PjV1FM/tXETTftH
4aLzUu2kT57JnNxcXCa9y0J1H/EOuyMpMGyu+rVXO6/vCuA/aJDUyxycyke/j+IPjG2YNlBHA1Gs
t2bPZ+ZqckO44f/h4dvi9X8F33FTkHqDLuE5lmn9VT5puI2xDrYXh6tX3SfZYt/bS6IDmRvJHfjA
a1HalNfo8qWClrgTozm8cKO5N6aBC2bbDQ+dIGM5ejbTH1ffGlEuN7HSwSZDZrkecX/rYsQ5uBkh
1/m7Rfpv5xgkAHWafuMhqvc+M7Gs7e6kE1/syg2Ro7NjPkfMp73G3ed24R4b99Qx/9qvjLP+w0tg
yf/5rYdIIFxfkvdAffybUeGNZk0iuInD0a7H+yXX6nZoHeZl9rv0+v5xBTV4aXTy0xN4N0RSv01J
tG89PR+lZyLIFX79kWf3/Wg950uGi7mwnZfC02LXwGVUbCJXt2nHNz/5iLApPIzT+KOZTTO0m4Wc
myHMVyelKKeXPGldSl5lqe57J8K+zxg7rvLXksHbPZ3Kb8b/Ye9MthtHtiv6RXgLCDQBTMGelESK
alMTLGUqE30X6PH13mA9O8vpZ3t57kGpqKRISiQQiHvvOfuEbbyKgzQ5whHtnjxJ/FFRPXd0hNZ1
Diek68pLBvL+rBgh343h9OHqTY/MNN821YQ63HZeG2DN5xYA2Zn18p2IHH3tCIPDtI3bK/ohEzZi
8yDqzqY0zLGHDNp9h6sIqJBF8tgwV+eGUc26ncT9TVvCmn1oMkr+XofHbE/1fK1s4+p2VXnqanU1
zYVdgyDqmlMMVt6M4hi95I5Z60krKzwnbRHv3M7GTTG7gGG9U6vXjAoGPWbJcx9to0t3mtPqC5LW
2gwaglRsimFloUCXlXsn7EZDtIT8ZURatqX/8SXhI25wU6c+FrAC2E4WXIjoONNxyHZJD9SqclES
N0VIjBLl+0Y3cjK4XIn4ztDSbSzS4qLH3R7JKfK9mLo8mGl220aY+nM0JCc03Y3vaDTN7cgNNkZt
iJ3VpiwFr2yu2P+BNSLPC+Nz8902CPMEcIOUa+6/6dJsdnOECAVnJHu/DoNjBb6Z7gl1A/zdX0Rc
XdBt3htIts5DTnPUwmFKPBmGD8qui8o6b+NI29yM0HU3MaBTRusFWkCJ2mKK9Wd85uVjFo3xanB4
ZBQ47NVn9xWlmG9K6j4Ups5d3k0MeKpAe/mfF1Roqf91aZFCWo7hWobleH9m7kaGRmOolxrcdRrW
i4nwnElSClB0C3+ara+eIvpaVEmwnowm25AXQFJ6ZHz0hQyhJ9C40wAz35eeN14aTUQHktzHVU70
FXHO8V6BLNj2MHP3pum8tQWQ/mrK7+3SBho7aUj36r7xzShrHzxAzp7tlhR4FzDC0WUZ9z2yIcVb
YQi5iQtUvwHDeRCiyc7t29aHYsfjQtopoywyrkJmCiMW8UNvD90aco19b8P68qPSMJgMl5+MzelU
u+V9BzELdT/HY2wb8kFkLZmkTtxso0ElJMVg3c6n9i0fhLwMabwxcZstPr1tHh1zrWt+QLs7xAQy
IbS8CPGd9kW/10qm5SV8aTYRD5IdLleSYdgDD0F/4oDaZkHeDD2vEgrHZi4VzHvTCS9tkSC5oQRj
NDcd4F6Qq7L44G15Mh3aehlw2n1Ox4Z8kMF7xUZ7n041dArrsZjRXLHxNo+R7WEHbAkuwT4PZi/0
zI2FDdufoYed04KtOcKkO3SYK0OrFoZdflQZypgBa9LJKUJ9i4x9EbUtSgjE1ehd7OcE5w2dL2hx
fYAWM0nLee+5af0QoweZwVaQH48ZD5VkEib5Dy9FGOAlgvyZQJwEMRvr2xH7/5if/w3zQw3Llvu/
x/yco7j8T1ygvx7wT7iPq/8D9Y+n6wIYxILioXb5DfcBnSC417HdZWvP7uLfU96Nf+AUEGz6Kfv5
n23+hvu4/6CZqbNsmMIx5JKI/n9Iebd4ov+0w5GeR+64bUtIQgbyzj9KzGCAUE0Tyj4UiLSla03n
wBvhBdi0yfPQ/m52tNLc725vXCsPukTmARWhIn+vPSITbcvqV+0QBhtl9Yc6RLSouN8zk3mbuv0l
K2k6GMMYHEuaIPsCS6ftqccK5BW7H7fwjQEQCxEzjPEYc4Q4/w5z8lC2Il1NGVJmW/+WpgizZOFS
ITwX5Y681GifG4xL6SocjaYTm799ev+ieSH+xVsidN5z3hVATc6fmz4sNyowBs86zJrEHSlwOoeZ
9oBddtqVmrZzCoG4v6nYgMwmenZaCHP6obGzIqYpXyPCnfdtxQrVeWSGAO70KkJkoSv6AkDBlskW
3W/Pead/UB3+59/d4OP74wN1YbsQ4c6eTZeucyNG/T0vPYgEsJIOO3MQBu95DWS+MpnCj2T45a1H
V202zsXwVsTAFaaq9phR1ZAhlftGPOawMxSi45HoqdUwIPeQJaKMgexXrtsOcy0fnvBaYEDy8xrv
QyXRIzDTLN0QHyWU1cbOTmaGRi2H+GKI+TE2agKLNPUzR1bmg2U5EdfM1awcT1MfvllixmyMSpHk
xXfRhy+yai0UEwSyzpChcBQaacJc372EEWniTdV1Wxb/l5lQQ9ZwrReHXAuwDAKGWCFMBTTH5Ruv
HoOylT5b3xXmdz9ycGkW6Ftda5XzuNUQETdlqE3D3sU3HBBATvslIpJ7kbX5bhJMhIGFzSZie59Z
zls9jPxcU6PAZczpkKvC8HPVC+0HYYRc5WRr05Xr9lzxpxXKAIblARcA2lh3NXoKf4gQZNi6PDCc
fy4ETWM1QsRqeRKtDBmqdNYjV60fmOISXwz9TiaIOzE6f6bT89gj1ktH69ONDobL2AlxygUSFIrF
ymLcShwFMQ6nNHe3RHh+m2fs1QHhx6WyLNgCTNfivLmvrdnc6pGZ+/YsdrIoPud0gnSAvoNRbL3u
evVe2YrPcogrCLVEqtel6HzLXbcqOuUerl44MeioEhQ3yP/MM71/QqdwMATGXTjV3WOqPbnonRZz
y4ZZvJ/PhiAxajzmsiU8jtThiL5mO1vbKC4+NSdnv0Jrax3A2YC2Oj+GLm2iCcVF3r+oHpt5Vhev
1WR9oIb8LjO411b3Ll120X1bfDVJ/CgihjBGHJ9VyvY37vo3oBvfZnsFfR4eGA2d1azNmxBduG0F
p2pmcjbq1jv8b1SX4r7WZ8XOQeziiRTNlLQYfBLUphUgHB2VPJ0HFy+4BewngvEehX7aUgX13S4S
7V1Uql3LVdsdh0OTqh9SPNIcPnZe/kKyX7YJ9fFTM+xN3YHsRwCyVH1EhvJlnvxxSQKne8OIV35E
E71LLeoOdk4AHAqsFSkvb24qnzNapZY23yVVpDMuRrYUJaG+x0e+6nK0l3F5TZzmE//StygjpSHM
tjZnEvDI7qN1URA1vBzxv3BwEEAaIGhQ2xJDk6zpWLKwOs9zSfkus+9MJX6hm/xQzO4Ky/zUmqha
iZYFXTbYD0fvEvf2e8LnSZTFOQ3iU1qDC1H1C/2+Y92HF2nbP1DqEbNkfVrTgPEbgQYm66tLvz3x
NKTLYQIG2L5mltq0Fsg1ds6RHwaozea830En+Vlw5vkugm1mZdkLrJItYy5MeQ4yK1uPU2aRJcRi
wq3jBt1cI8urxD9spACh5jZLWDXYtFeZeQYARYMTWnPePxJpfonH9DFxpgfP1PaV9NZGhS5jQlq1
wcXMco3XdWgepjg1CWgtrZVZikMTdIdERY2fBd+Fnd/han7yJtr7zjS+VJkjyH+lMAsG/fLX66bt
vA6cctv24Z4N8meWyvVyfk9NCVaFU4mUoEMAJt1M9I0xoUyywm/Q7yd/JlY2y8PFs46QWzOhgBqX
oDIelzsST76nA1OB0fsu2uAaOtm6GRRpY0GzMl33A9POXejCCDvIxlvmE/07QSs6aNfaQKKEtrjM
5nETe1SJNT3YQdOJOEQOXQqaCdJRgBcim9QuJ3oOBsT6SdwdBLm5FJWMWhsjxHA+nHVPHYrWeDPt
jZUQCZZK+eDI8i301DKXf28zljB3tphefeqyoO6m0J5jOkYwFDZFhxw1odUli6byqw7jPv2Q50aR
d2kb0WqY5uQweOSjSS5vK0B9qLnNVzPGg5oZw2YsxLClYXPOKvUaROPFkZjIyTF/NZBLJ2nzRXJD
7TOF+jKB6pQtHYaCG2hnF+9lr253TV59rSy25CRwT5VLOROZH4JYsrnKwO2pcB15M9wLi3buiM6P
egyvcIpPx5n7X6PZEa/orcYw/+4gjDiOKqHWYGrlIXTFmzmqbWn21VZM9nkZLULByxErd8/Epw4+
SgXWF649k8HfnBo/cpofvhnQWcSL50vT/pYy9VyjSPystOBNRd29GSADBe1RkI2q70yLxIBAv88l
qnAhbI3whQmGxYRO2pus+0pgrJvcp8Qe15or33MGf36XgxT4SKqYADZcbI5tftpsRJKWgEBNtCiM
kSpWcVtsUiUfmO1Qv3QcilXrXGaANnibQ2dF3YFCMN1HcasuVgwyV2e2JONg8N3KbPEH6Uyf6Pjc
k8epnxgofM2u/lyPiA75G1CecMBrDaHgEg1sp5droFqw1Z3yZ0yfyc8gmPmTiSVvSnah4TGBr5dq
k26Paz9DYAtxghwkaEGEu/KiW+gfPWv4mmPcGbWYdoLA9QjzJ8wBxkkGKO5OyucBvnYaukfREmWm
+xYzUKe04SbDFnRZt4K5/STTllAKDon7LaaE+yHo3mbXWvqqObN+gcHHeloKRNmm7bflrSMiNGQB
Z45g2+9h3X3NGidxHunvcFEQaaHUYljxFhr5Uw6akQOdUVxpvEslqq20Yh+4zldfELFRsdtGMlP6
BBadvEy7UK5+YJMmCZkxMpGaL04x4c+AeubXdfnqooSgF/4QOfWB7NerJoZzUmH8idNntp9HrRuf
gwiRjG2hfAyAnBie3/AouPX2y+2v4/K4AqfhE0ILxZ+XNR0Upan3RBDRzyYZOeZH+VrJ+LHnL3Ss
ZoMgZe8GDw7luOYpfnEQFxGkvwDyRYs0BCWWl126/vvcI+cMUxJJVbPDVWZunIqgFBvnAGwCeWhH
chH6IX80S6IyWOqNSWzqonoZ2unbjCPv2NG1QHYwrsxsEvTmpxLPBH4EGK3HsZxrTBfw4ch3C3wP
DWmF7HNLTvHGqnKY1N5wAYQoNlqJ0L4u4CFVgvBGRaCFyhc4X08koZU9G3B1tomggmESyYQ8MU5D
PgLfxzIKM+xFaPirRy3O1pHlPgNvcZA0NHyMHaPeVH/CtlUUMclddrLDq8fpz6yffUm3J0/sZxyq
YFPAUFtR2s8+RJ34bhKzWKcNg2DOQ8zfOK9HBjHXogBnYoQxxKtU26UeltaqsBYLVNesgMD4WXMY
Q4Y9WtaAASDfq3IhEo2C0b1OYCC0CP1QS+2UWUQRTD1pGUVorZ0syOm24tOOZErbLEM1Ei2MZqHt
GuJl4JeS7uPMDiqIIMr2bbyY+MwpJkeuIfKxZfBwBPtVHXUXi9zvb2+3DMKo1GK1vt05kHuIF7yo
17c7/3qAecnUPLIzIjTl91Pcbk3EDW9lr13qzkI9OOjeeqp1ru3mLgrnxWQuDYgvMcSGqCqTlQYW
h70yB8zti1h+odsT3b6tRnEpmMFt60VEM/aKtubtZqqTpDAE1Sp03W+jbefHIjKDVWHTBZQ43QCW
GIdcaXTdpax3zDOtAwNqy6eAIzu6LUg0DZlDTcGzZUN6vz398jS3W7eXYPbEq92eGzkA4yILXjpw
m9oPtbQGW4oixjdync+rHu5Av0uQh8MGuBkpYRAfDoj39FPgdaHPWGx+wGNNxWTa1Q6YxN6NrfnE
IYNGUzOiM/RSY6tNUrIONAUhYgQTYvlNHqIgzDbjIBTIL8/jrJyfBlqfqxE90xWUNw5scne37GDY
zWEbgmUxIXdxymrNQMl+tAUQN5GDYAktElDRfSGiJ7F5EyMWyMtJuy8Dt2bfjsi/SZNFxKdtnL78
YD+C0Tj04rs4Uq8tfH92icWGBu12omPMfMacLxi7twZz9E2ESGurGRUZsgav39hjeAfv/Bv9hR+z
mtNDjm2Cy0NwBHCbMVU8xDkGAEurrCuyu6M3deiG7Dm+cxrWh6LiUtHmgLLQQ2QfMxckNyFgMqt6
dSKLqULS35ubOlSPOTEXJ+IN4IwM6skCbnM/zIuGL5+aLZYD4+TQ6ogcFZ6NEfGvKOwDNb51aPog
eQS47fghpwxbjeJ7T8QgYfLH0uIC1qCiOBUGOzHcL3ABpxjFqOaxuyR8G8ldnyEACR9B30kaAMm4
LeM+fB7m4pdZs34PTbUyFt2LNwQAERCt1SkoRDnI+Z5DBKsZjGOK8TBETNGzx5TuCSiDPJF3CN3y
CvCE5klWvNOFodyrvOlsOf0FOS7E3S78bpftdKhK7AujjE5pAGRrBPO6XuQZDy2Y1AfNHJDgh4wv
O+Ecp7menvGCwSEsSD2xM3G1gVQ9h1pTHLS+y1elIBW7bpzLOC3ArLSaexrzi/UwccVdtXzpdesy
DTZ+PpjNm1sOVCydS4rvYB93430zadXF84KHITGyvWu2zSkchxd4COjZMX/Ms7y466LokqvCdHoX
w1aJQib3lCbXaYKSkigbc1ZlvccADvgQ03472KZ7iMYQZqcTig1xPA1qyveA3QjzNEhcjY0nPevL
jUWawUNV24iy89A6OBl2R9u8QN/Q99pCO0i9DP9HA+hheDagv7NHd+hvR+FZCIYaYSbKHSSJY2wV
xTbKgy8yzaurMerkZvRyN0UWMxDD5g0z5m+9GtN93O40XD6HrkhPZq+DgOHIhYG4BeX6Aq3mGEVE
H6Nva7YyKt6C2UivEn2dEajmNGAkrPUcnJ/kgOhnWvFdHp5CujISaxwi1haK44NNDsLBdcZHxh3e
FoIevnkrtff6TB1v2BVgsEaYpExF2imwTm3vTiiSqxAkavcT80l07kb3W5Cbr73HTmacFRqKST0q
jtwIMNvRIBFg7mbYxhGerz7Ct7xgYtlLCPoQ8QdW8P6KDnqjtelR5UX4yITiITARZMT4TChAQEDN
uBUL7VS504JPypONNb/O+AO3Ht6cXZyQ3uoKWi+tHGkoIKyb2pMF5+xE5HihHu04v8RsaYxVgG1o
50zQnNzOrHbRWOgnUNtn9tPJtlSFewiAB6edd0Zt2HOtzrRNKFF7pLM43myoei68HYnizoPtIK6y
VDGhTAxQZjrFC1P9d2aW+r16q5UWP0NMWdP87y5BRIzFyIYRI/1VD00U1GFmbQrL2NSQfVPJ7rxV
pWKTPaTr3GTevRjF1wAOviAoT7t56OrTmM1raSPKqaCB0yvdVqFLa82xXiYvb/e9DR2howM3Zom3
r/B+rFRb3Kn0RYmEuXsAWLEdguPkrdy2OuWAT45z1pwEMOpHepa+i/VvsYgPJlVB7XmIovlyuxXH
d1XNJVmrYdj4ark5qrsbyAvv6IKvJq1vQlafIDjYBDq9JE0Bv1tlGilYE1LaVc4g45hF9a9CM8gv
1TWBqDBnXdChMDEoxy5yS8v+62a8pGezocnwax/cYtCDs8iWMF93atl/cK4Rwb4dxnQ+Wh4FfJsn
OWkOcjoCUltHkqwdKgzgAcs/3b5AYX0dO1odaVsOiNtiMR8Zs/f/vJmSRX7Q+8WBZOvHaflyuyVs
ZEs+zpx/ft9OWbzWIVDhlV2wG4rEtNutgjqcHb7FjMcZQ5N6p8CgzI90cbhwbbDkAcKqjrVDfppI
HPyUJbST278Ft63L77sdrv0bQo0/WOadlZ168m+PvT3B7cvvB/zxLXapHBOPSsRKhdSgvx9SS/az
gHDnP5/QcHUecvvBv24a+PbovoEj+P3ov/3Q7R9dzUG10GCN/fMvuN39x+/nuUZFCRyphQhWHaM6
cPxWjHL1+wX+eMS/epbfP2KMnLlxq+Ml5XhkIYQzQa7rJihjEyO6A88J0CUequXu2sLSLAaPPzJR
1ziE5uKUEEJuX2SA3YrmKXSM2/fucs8IBgyeRVZusBtQvJGa3a+dvltSg7WnrHCfHZwFK7EcAZxX
PzxaPhu7nEp9wyFeHhlrcEeoKPAJxQGzJrInr51hr4/1biEYTaesQWI/MligBUAsXWLpH2MxH1Q/
fEV5idsTaxERkp2oyEmQECV6uGzRZJMhLHEacRThj2WfbvcvVoqDVKXVUxzLX1FZnT27XoemdymN
8JO8HYCJffpAJ/YXBs2mjy/1iGJy7ICxV058oOx+x1yc+4wKVkZufncaMq1o+LS+roj1XmxiEBrQ
SFd7kEE/0jw36X2McDO0zlrJ0OXV2+keuN2vwGED7BlPxWC9JOnwHNWQOzvhgvhjgkCaHR3ebPiB
pHodllRGjqjelPXTHenk2oS75nq/F/mhXzRDuhoIvIranxbIzcgcTzJKT7kW7oQRfojlb2bkXzUm
+Cz3JG1G340d8WrDumX/l3S4fTpcq8RDPGGbPQ2jB3ch91NIyIVtnYXdveKjNyOa6Vn9im3kapcN
aYuWtWtj7ash+AYrQgy6fHxyjfklLfuRMJgi8pVX3rWq2VeaAsLprdM0SI8ggcI9ieDXauGa9wEA
IORiaQ0zMRookANotQ0JanVoZuvYWXRImUlyNbHHyprJtUBU7XrZy2i60NWGeeueFJst4JjQgj36
EF49m8QQjPOKfDWYaVp9beuXKZ2GX4LSlEFa6pofkzZsATMfjC54qO1h7/XefVvULJPmsj1/0N3k
GWCk7ksAXjiVkum+tqHPtP09edCQeKa11370Q2PR3tR+DB758D16iDK0XkGzVyJ5GwMcv2GAG8qt
khNT9nzjDbDDaCIQm4Go0nWq76WZ8yujK+lZSHZmYsrVBNl2O9SODT+HzIhB1LDJCE8iciEhcDzB
oVExhID8T0JDZeNnxeGTusTcWiUb+XApZJwSB2edfyltGFez6CFm74llI8hOKxg5pA0Qm4Q3sBoI
0/ImakEq9aPbk/Fx9bQYgM7sfskuO1vSaldiDIB11jkHY/BI9DO5YUUarmgpPruoqzeEPrzE5PAV
2NAoyg7UEo6f93x2lu5BZCKJBJBAsK6QjHKmzyf8lz/LeAuy5anMvF9oYuoNlqqjh3zFN8nAxYIu
PhrddODijMDZsbZZdFRXAjvDvMBRE93CPkb/XryVGa57wj9pBGGgXtuN0/n6iCSVJSWF9QkKkfkT
JggX9l59wnmDfC5M39HqHDqkKjSKIN3yFlSFZqN0/ci4yG3Fcq5VTk7RckRY9LD8R2xwDGOVs2Wq
zE3acn3F3v3MAc9K40QcWqoFEk+Ghipp2dUZXQY1c3Esi5iNECnR44LSihNi/YDW0GIgmmjAtNHO
wEEUINmcUQFXMynZIYR3aEUmBwykPmlik4VcuTOSxov2W0O759SUabSdXROb+qjGdZk2hLg3IEnc
9B2iAAHAucKNruqnIAOIp6zsnDYz7Saw96NkQDVwXjmShh2A9xKhdb28kdD1mX8RsEm1wlQreOqt
6aOxvR+KfgifhvHh7kKFVR/sgp/M48+WOaRK02uMQU4OhUumXviyDKSZdmHbaiMIhk62UwuS42a+
kylMkqF2kYsGbOmNdB5x/BBVOA3JwXTJxsJ+B7KxXf78VsZrt2anrkyw1Z7cZXVAxWxRD46mwwva
6Jls/QIHc9j0Tv0D+0SzQ58cbmqiXRmkkbbMISgsZn7Wrx7ARg6XxO6187g07PE2Jquiw6ZUhmsy
RJwlNdKPPO2HiJK7NCt/qKWfLohXYPqhytM9qHL8A5A3IGuARnH23thWh0BMP2rOIEXbWTOM1x5S
J/pE1HfjrxFr5iotMMqXCnQi412N1nfKQafTOtWdXyktg21VMTqgI7NqM+Do9lzAf8KYmVPMLCkj
5QR4GNiRRQ/W72L7W2wwNU5SHNQi29jZTEcwIdLNg7w9K/dHyhpaafaLTI1TPnM2gHY8a3mPX9Kw
PlvQpT7nt1ph438YMtBsBSjJVQCOijy/DhIVwEqAlGvOdt59B54QW4Skvn0U1jODNbDXnspZqCYO
iEBX29zTri6nJSAaGPHt4vgvAm83mh5hCFgMtJ8KRAh9AyY7nU3gn5EjC8vH+jXNzhlC1DVcOeGr
cGWalbjvuprgukpu0g7OT1Fvqg4UOmEVno7j1UrYJCH49FgSwv1t4P//qpz/RZUDbn4Je/vvVTmv
sQrjIv78uzLnnw/6HbslkEmYjrAtsj1Rv/xW5pj/cKTkeoEIx3ZtpPf/ocwxPcK6bMvQdVZ0ZJ86
+ot/j90ikQulsKtLejBCCBK5/g/KHDDnf6qPwSdJ2o48J7+Grv+pzXF7Lo3lFBr7Fkqi40EXsNIC
9+edvSDH2hBzqdcVOwmNLINK1g40sntj5+Q2OKKcSJ3jlAzdcTBImRXyYcHz0fYa9tQhtFwrle77
lEH9guXLK+2lIe6O3vHLbDA0sLtu7TGZzUyaIx2kuMzp14ExXpeZU9i5x1pvnhzivd0G50BB6SfL
+8wA0Sajh/TXPKu3KiAJSoJxI92dMStkt6G5xK/KbsjsGE5zDPxNQoEDtPj9FhCMdnEVVs41Fs6d
2wCOc5kd9Nph+hUTfwjmLdiGTcEVV4J12kvXg0COxWvQQ4JdFzDdsiSUC6quWaB1Lr7l1A4QHlrR
qPk4Bg6zZcGNl4jSw2pmWzQBCCiKX3JB4uU8uF4gebzTw3rCuJyMhET2GHOV/pp5X6btPWPRvyfM
5WWkKwX/jBIjWxCRfHzXOOihhJmiPrKBqI85LEgNypG+oPzUAvWDAoacotWoHxfkH5My6H9iAQFq
OkjA0TsyLooA9RXWO1KccDsvEIs5sHB98/sLdJwbxWH/go33vbTXmHuK0ySbX1xrqjs4pKes5s/O
F3+6AJZql1Z8ER2zNjsoylNva3SBIqxrhReCgAtj9ubtVwVDgN5JAmFuicGZrInkk9k4VGx1BZYS
5Ci5sZ+GAEXsTP1opY6xd5NHM5UL84etqRtZ5x6k5AHKG7tvBY8x9Wj/RQghtKU7sjAbF2zGxDvl
LTRHJ0KGYFjhqSesCl8HPi210B8VGMhp4UGW3tpa+JAc/B9dAOLpxoHIG/GKiT9CDwCIjDErZmd8
m6SPr9xMD9c5vMUJE4c9eM8oZXdDCHfA1b5HC7VyECgudQKw2JtvkowCjcbrVNjmDpX3naIpfBRG
UW7jyD2i1vPjubHX+ULK7EFmImM1t+lC0dRyeJomYE19IWyOoDZTRRZvr7KFIJQ/YTFutqUxfR8X
QmeysDo9oJ1UECmOB041e2RwVgjYnr/pG2ohf84LA/QWvq6FcEFDEs189untsV2+WOgYctzNe8/I
GXFk32LlfbP0/A7NvOa3+M/z9gdb6124EEkTBZu0WSiluULOVyjcbgKEaR7Du7sdsgwi7lheYt7o
8iuT+ZvK9WC7aFY6SH/jwkZNFkrqEJBusBBLb1/wCkLDZkBmN0g+msWdTZI1fXTm5MsEmzp9lUTM
rxhlj3tv0Yctb4zGIADT6UuatPtEYUvUF7RrskBegwV4Fyzg16GA4AQWsTmVevOoFjzsvLizHSjz
bWo/oIpFfMe0WKuSi1zgslSHzWqAN3uzaA8LglbAooUYC+Qe8xf02vaAJegcMVRZVdgV/R5Lqz8N
ub7JiKZVC+hWQuFYMU6oVz1K32OyAHEVZNx6QeTGDlRVCTX3r98Tji5BtBiLQcGuCt2CUQZtN1gM
8NEQodBqOrw99pPB/IQOKJDeAc/8/KUv6F7Gq+MxmE3fHa7p0OLa7sD8QgIpFjgtovOHagEB2xCB
0zIBmpyxYRyBBd+ALfUCEM4XlHDXUX4MChUBlGEJbRgBfI6n0qCDHVd+tyCJFWziScI0qko5rVFJ
4l8wapwCrDQaVlOwBCnGWBOnjhDJdAXGd+d0c7S280UbTmSGw4BfuOYDrSTqWjmfjGTjcPBu3VHJ
41yFz4qW6y4jDxb1yyBZEdx1MkwG3RlCIqOGD8NOvwTksI3jhAjHBuIbWgofelAkngDlvV2IRmXd
N2FCAndYDHfjCKQ7DYIdyd+PaQlvYzT08qo88JWGUq+TKlm36ubb7TucjYRfm/HizX4bCmHcC6Ox
HmZQ3pQINBZK2CqYPsKQvXLIu47OaB16urYWiwnXqMXPtkdXTrf2MYXhiX2FrKp2/hRR+RDRgEEE
a1L0DqpZB7VnvvHW+m5HR3rSKxhWOfZ47HCI2mNzi/Wpo5FQVQCrzBhzfmCEwoepVK8Yya3dSVQ7
dylZUpqW+yV1ZV2gMNnqmRbsGzMn4ad05JEDv9l6DTtsDHkhusfvWIPsU1lb2XZSlYEGrLtQqrks
+dQp0YDAz+acui/H8HsVJKBNxnSAS+9S3JbyKDzNOTpRfKcsz0V4MpQQYtI3nM76nR2U9lZzCkKj
WxyAHbEea9e14rVWatYGkZLjN2ELD7NJXh2sPz40pnE92EEHlT2r13CPXHrK0RsywuIu7MhLq2KS
lxj0OHucKeLYlpTWI16GJ3sCa5U1Zww5kHpIi+qk7uzSVjB/B520CgxGunn2VZhcRVqPz7QmtA+w
QXcwcu85Hgx9P7AjY53oytPsGjb7dKZOBgGa9zrPtb7dwVtYbGTV7ViUENrF6SWKxQUWSf9UQNPa
lU147bSgBWbdTqTeFcV9hTIxBmlwRXwfbwPdew5Dono08zVo04CKUgyrmAHPvTJWfZ+ksD+AU0ur
P7rjzBBjNNqjK+P2U0HS0wftGM00UEwsP1DJXLpFOU74caoDMi4Sxi6WFrMOOeN1MJuDlBoQldJ7
tAYXfk1fq1Nz8swwWXXYu7FXmM2+nPhUZ1xXQO+9/eC2z0RN5Zs+h7boTtmn1hHijZzynDqYxe2+
Rggmp7uiusMTgkLMDsSxk+O9bHtnHTHe3tL7Oc+yGTDJM/Qxw4Nr9eFG9fzQ7LAvI/7uWze74QXr
0a4AU7uxW5dxK4ds0JtPfETHOXKgNIYtnOFq3jqGRsuRfEjDK/IXpmr3WYKCh1ziuwDeLXrXZj7p
RDrMitafGLIHK4j09ZQb5Uk01pNNMiY6VaWdI2qme81haXU/SHYLL2wi4BukwbjvLMxCSYLKPCVz
qNJk99Jbcb7CFV0iBY+7l464bNbMAVH5XBM0xdk2uWX9khvvc2cosm74eIDl55GS90Zp21A8Jj4O
nDrjmixpZ5/Y81MbxwZBLnG6a/VSvMVi55qdc6LfC9tajvYdw9OT5gkuvl2b3yXJfB8UPUToRixQ
G2/ednPKdR9u6eLmq3YV7jzm3JG9D0biYBCgrk08My81x9fK8+xpEznhp6IYAU0FD8BTlU0mdAkO
2hyK3UD6+AFuqvuItOHsJdNjP4NymCOBSFdSZ6ZSC4/RNlFadqqSKWGqlMgXZYoPlj7fRNb1Eo/t
1gwRRuYRRxy7sHwzj2gNc9hsd7LOfyRJqa1A0f0be2ey3LqSJul3qXWjDAggMCxqQ4IzKYrUeLSB
SWdAYJ7Hp+8PyltWlZndWdb73sjOpHspEkBE+O/+OdHyuJPvyZaqNETZvL8idsKHoZFindUW9ChW
yCvK392bPLnhge9gtWliXEzK3kIeoxkiDYjVNBjxJjJxx3CULWY6WmmMMEyQyExaC7G/PQFiahkz
N8FtLNq3tlHFSg+d8kUXyDFZb6lfEhtC1JfuS42UBkB5rY1O/ZLHBmrDOPJUr+byRxNTypUbWnii
R1esicpSe9sXX05W93QhUmBkF7nc5k31kidrtzTUVzzUV1lkfjTxoLcKYdN9VKZQxdBZOtdmipGW
lLQQ5T3GdveKmqGTgMqZh8uy2NNQtrN52vGYqgVOvGa+RN1vcLE6wpDD5kmxnLcJG+Le5urgfdU0
5W3zjE1yUL9NgVGfrZBqJrYe/bbXKOaV2WTtSSL5Ilb4apYGqTBbPOCd474zYT4xApe3iakcZs/6
nBSgK2PmH7vEqcaHwouxU8PCzZE/1o5TyE8iu+JK20OD43NAYYfaMgej8Y7pbFXN4T1krIXjNM/3
RaYafgi4IYbB+x6TICwxTj+mOQ42LW9oekfO8fXS7LepcoydTFtMkIV6SnClr02HNAFDDiadbA51
kF3fQ/V5NhdAZ7vNKovLGEDSTC70sU+DW6ek5M7R/mDfiA+2diAIeQhjEnvfrPamLeYtF1q/juBA
rbNwwHg2ldCpGu0itOkcs3w2POyvFN6Vq9hVk58XXPkqIqHY8I5Guq1d2H1dw0RxMhL452u3ObBI
VHjjiuhA4OVLDbOxbXAVr3QPHhF8RYeI4BCttS4rLmNq36KufR48eFhsf93N2EOrT+2Q2SkdX60Q
Bf9lBGpolPRY8l92KvOPDJxuVwm99mn8iK88bthvlEZzJ4Begn6jfSOLaZnhKdkuBsLgmJuEfB1S
wGuNHYZvB+HDSEv0Q/ADCQJ+hdfU+wwRY9WMQLHzjBK5dnJuUaO1SwrQWYU9XDOiJKCI6Q09i/Qy
yypiek8yBmi5OgTKeZ/ol83AY7zkgX7VrJ5rUWVnshEdn0+yswjyKQ8rRIx9wwdh0vvFgI4lGYNQ
4aCLY14VJ6JC3OoDS/6QJWdvtvCSJTNvcuCQRUy6m+ZwYcYGw35dbMyy/T13VnUiyc+rz+1PyDfZ
eoBNifu3BXA9w1Yb3AF3Yh/TsIz/vkYQvyVj+cNQgvQdBHR2fSahtsJKd1ocoptO0LgyuqHpszH3
UyAh9pdMcSRmMEZ5eANU7xIvKcTWsN32yHDgZwsQ7SQnrVt3uTgFEqm7rZLh7ATD1crbDVYb78bc
ubtQ+/WsZXdpdurJdsOI1ITxqGtE18u+ADxK2wuaKvWPtWZdRjDFWcxGT1nOuVC2d1USYFveb72s
inZTa8GDcH7BIpxOIsGW4sQVn2VaHfXiaaBN8pj0/FUgQpwCaUiQJY0Orhg4dovwRDTF3hIvxHhG
Z7hykKzHufxogRlkkHLy2lE/QESh4lTbUYkHpom4a7E9PIhCh3ahI3h6Mql9d1lxncCweWJm476l
/BLSZHcbnYard6AAiXEf+XFq6ZTtwAyvO8Zpljj1hdueYmLlRmGwQXSb54keCmwHGihnkCq+3iux
ETr4pTzJym0LnaFxwNW2Mv5gqRabzMino834Tldhd1hm+TGnwINh2S8hNda7ZCqwVIO09uvFQWC/
pBjWxoKdS0UH5ehRGJ00DlOfRL3aKLLncClpFrzfW5aAVfk1JOF4GxkBrOe+/2WM/bMqOihsmF7M
oZIEfa3fle79lhQt7zIj+yntpD6oud16ZWxfOAznCMY5X2pbvJrWQRme9yK8/BPToLufvZnNq1HS
3ER55GzDNM7NmpN2k586g5gDNLPyUxnNE+/EO42tMKmjE1tBRTx0X+BqX6SE9F21D5XIp7cgnOWB
e46CucrK7hl+Ja8Ip4PmxOe+717pO0g35AVZDlRxJbPdnpgVoDPXRr6ZW9e9FTgVGzh/oWzan3zx
Z+B+CTHuJwWYFQvHVhsU+18H+V8y8mNSo2hQS8JrFDXCBycRbUNkJ1trdnhgq/M0IBsGdv3Ddpik
qgS2vWLWEjrxfM+16Gns2XpOtUZV6vsEOYTje7cdavo++TNqBwvrG1xOBwYle9GwDRNszGFLX2/b
ggrWkmKvRN8CkTdyP8hAeVBoQmNUgZFstBH8euMTalyxeRTO+NYPBc+bsWAp7ES972ad6B2R3m5w
rUce/ZKIut2vjHRprejKW9AULqxkWIxCc9mRYXiv6jL6IVR/4ECVfgCN21gO4yESceqSeWbETr0h
PDxWBAgriJF1jRLT0O51NXT0F5cfy7dV8ItKBaJDNaQ5i1Kx46Rl8aGP21vuziZ5a5rQKlcDIbwY
92lh7/ZzzA9tR5ruj3KCWp0bal9zyVWEVXTHWg1m+TsLOfUbYQW+pOl9DDnqEeDesBvSumX1Z4qk
e5G8eLaBPXXqnE3ris90hptbhZc0h2M/saB3kqeyyzzdFlnxIJIAfxyOstjNd43ZZc9y7rn/geR2
nfUUDfThVa2Az95tek8+F9Uc+NlxTHj/K3VnEKXuys4/YFVmN5lxgXLqA7+7TYexxR3vsTY2xtXT
fJzZTUxT5VgFcJXpsOin8CKYz1KwwwTJNnQsGrSSaUBOCLWCra+Z8tDbTAtbGX1p/bCWXvVmdNZD
1U2fYyQ+6rDb1YFsVmOdX2uAPH4588TygJamvfnCuwz+auiuUpQ/xsDaJ7gt0iy6zayD7HOYVeau
eZGkqZAyvqSzYu18WSASpauebTGYK8azqM+h3fwhrhAtyaoNpCmO6Ox4wOCI62jTxCTkrhu6E7J1
vXK5Ele53vrcxy/hMF3ytHpRqRX6RaS95CmT57yiXUYkJWQ+BXtx6H6Ykxn6vbw4EZumIhpAI5qM
xQEQMs+Ns7dBsLGmaeZNoo1o7DfkkO2qqT93uXJXxsh3lcX8Q0SPSrFTKNN3rskPK4P93udmiMe9
+dEyS8QqEbx6QfwzGROLdhn9VE7dsGeNXw8sAMIyiFeA95vFxCgwNu6SEtQMjWIFoGbA5kQZ2XLx
wj/GXXd3DMZtcjCdE+LbaziRy01VXqIQWJ1fZwAbphK4nRu/WEVzEGmKpVKOHDILbfYt3kjcw4zp
Gq2ibVUAWufjw+nxo0MfXDErZHbfmySE+WHbbP6Tau45IbwA6pwN+wh97Wy7GyORfDBWSX6yofAa
/fKrc8cvRyuRjZEPkpJH7TRRlE1P3MlgeG6ENjkMhsgVanI9Vr8B73zMdkNB75jwOQGVjV1nE44W
2OiN8GpcpRVOD3kSZM6g6Cfnjs6klZzgImSG80isE/mvtpg30I8CTQbGbdF8BIl7I8LWQ/rk9G54
zWliHAKmdm95x2rAS0vxBVoZspEXF2LdRKe6LH+GeFjtOYq2ddXnF8M5ecNMBUKm+agpHu1X3UkO
0VdoDc0hoQoc/e4x1ifjYFQuzm7YIRbJwwboHM3z5qNpG3SzqsJcJ2XzO8ADcp1hJdDm8HMQVv/O
TgVvjZNfZEQPVTC84vm31gxfFYI3O7vC5K2tcTSsGOBXH0mAYazTHJAsE5IDiBuIIPxsjLEpfJYo
3pPHHcAHRy1sWR/GuRArGZNHoBrbXOuWeKDuDnAo8w7N7F4BTR3t/uBUXfahm+QKM+2PFgtiHDNX
XLqoC9IkxqLFeO1IgPCgov16zpngT44BMaTvXhTUhV1VNo+e43wDss8tuKGjSJfRbM/OLF0wP4w3
qmfJlhYCCStHzmkWPMqj1RfUhzR9R4CN0ydGwzeOZPWP2C45t469tg/kbPrAYygGCDDOZEhe5M/H
bk/ZNOP7rKUtm+K+vLyxuzPW3aM2EyoW2lDtKAmlwlunoo7E+wQMsTo05ITzsc8f8nK622PLZICc
0cTZ088b62YPS81d9kyylNM2LA7WMAvv8uBqGwECiFyt9mgWD0bDg1fgXQdKc4VWe2fGXm7igVrs
+CGrMxLDwsT+aAM/hxl1DavQxo0+fwRC/+pEOXDlc0jiHPPF48Zog2Kn6SnMjuYrHIx029PBiV+b
Rb2ftk4oMdY0xB7SpsJwEJj1FkSWs2u4/uI0hOqopxg22B+4XeNtreFNTTT0pg1cxY5QnjlgKKGh
hss971c4a/4E0fxnSizrJnXGOV6MXbfjJAn36SIW1cqyyRc5Ec8Afc4twJfas1N9jFQUrOUcvitA
rTZ2lrEab8bkVptGiE/s9/KURdpjnjQEhSgoTXUDhGrO/C6ozAdPlF9cERlogD4oywvBWCwzupHQ
0MyOgsESwde5fYH1wcixm9uzSYZgaD1/aF2NfFs1+1lRv8ZeC44TOqYLa5B8WYaBjASZY6efeQqb
GWX+dSrg+40U0tNoMoltX0/2mXi6P7fOS1PpBnbCot3Q1NDs60icTB0qpoZcZmrel1dktJ/qH4Xq
aSRCD9hPVd5t8Roa+3nuFY+mJtiT3oIgnZZ4AxPnzayyZwfNeRN4zfi2mD3GmRFnEMEPER9DEUis
TurF6IHb0jSQ7GuH6o0oEuGHAR/LHrPs6mQ41jAh80G4/lSrfR6992wrCd9iWtHQYGc7PaHB09CB
jDDjgCoNdngYfVdZYHabymRKOLj4ZQxx13hGcj40oJkFrEdlfiSoe5xUZTDTJeVYjmgJFv8n/A72
uhyL39jwum1h/xpKMmBZaSm8PjDTDBoQ4opKpIp3jCIUMwTmOE5sC5kl7TsSBWtJ/FDv8ddkQakx
venurdA/Jl7cNuhxS1rO8CuzVX3UMn262a1z6xueW9VYba2aiIi0u2UYMgDoNgDxTiddie42iQKp
qj4GMf+uTnCJqnlvLdbwWc6+PQgMQqTQhzCbDrIpt2XcY3MfujevJr9uidem6QlCjc5zPxcvNHc8
2TFAHBiTYWLvw2zIDmGvJ49lryWPMdtCGMHeU1j2+gnQ4YXMWP8geawWpq1dmX3ZJdjRFtJOyyKr
O9HBUQsSXnCUxo+Qv+caDyaDh3fSuLRJVo9stSt/UObB1ULjQUt0OEYla1UWvSbSFACKvE0tA53y
iJANcLWw2XHZN1bJ7oJKRaDby4GeFLCsWx7nGXQeHa1clg8Ysa9wyaky2NdTORKDqG69qbMvtKr3
7id91T0kcPtDejLCLwcOh57Jp4l+cXuI8FdxTt9oC8KsQ4bEZMsxnfKQcd4kA16BaiII787UbWSA
7AI5iVttgPPKo9D3+oQpBXFvV+PjafZ24D2DMMQvw4ghqyFn04CE7pDC3U80On7I6USxp46Nw9g/
pgS9ZDxSKeuF3NGaRY1nRmKeYmKXhT6dIQLjko6p8GIn5zOETHetwaNOyeXQ4SX1ZdpmPNZvLUbZ
VROpeYcJ7zJ7pKfIIvJ0YgrA+IA9PBemar9iqhN9YhnbYsRYRjQDLIDRDA+DBwMDTEQ8T892wYUS
mgOEZw6VViJ+pxPb2GRmPKk0+1XGf7rY/E0t7rl0bGszQkjdUF5K+1WJqOdG5K/neMQnajg3SOaH
CQN6NqPQetUr+lp2bM32FS5BfxylvEacSpm1ZObVI85rDsGvxCHFa+VSO2DrhwQ6JJDXk2JTybtB
cipthuDFnd37GNAWM4W6OJfueBD2YHEyJulj1MXPmUKfNabGcN87rrGGVEEChNJIIM/rxoPDQnjn
szds3+ghnZTO5+h06O3pJ311+9Gt4G+rOYMaoo9+35mEb6MZRnZnmBilgBkXWvzQZ2rtiWZm2nB1
9eDGO0jPQPAolah2fUL0oQMfN8xEkkODnsGR1jqqbR8pJWJyJd2JTXVJWD8hYFYPBwMGyzTh6HTc
7reWvFXkWXLHLbe1bT7MyRhturnw8XwwczEhzyjQ7GQoHQ6XwJrdMdJ8L7X5v8pHsNrqfZzrgWDb
4nQEdMpup4EORn3SOpPjto3Kh3icfxEt5baZhl/8QHKlm522U/UdI+Wd4ts5HF4YeG2l7RKDbuWD
ZIQI+K6nXoQDrQyCe5I5LmInSSSeQysVV4g+CcA3c7jYVX1lWlv5AfgvIwovbqU1K8Mcy7W54IUV
Tpgsjjci8tJDFzVvgetumHMMNCzxAc3sSZi0eru2R8BWOfP5hblRBPMuozl+65Kc9iYn5OA/UmML
MyQoQL0aduVu0IDgu9gu6lg97DVgA9MkqmtfqHdGfvYmij6AmtOtlTvXNJA3gG5n4kv3rgKKgkJ3
kSE2BkOgBRFPevbGn0RCMK1OAl8GfWBGygnQ1vsWgrKd+6XB/ZazHMEn71qzfE8ww58WbxN715Rt
UTP0m4L03Uqb6m3HFbGrdb3zTYrVCIUMxm50Kam2lR34joMhuyWhS96OhlINiYHTXnIO1PTeuO2l
yIf0VGXULIdtukpb+xhGEA4Mjl3WOGJBSYuTYbcN1T6kcw2DguQMoiNwrnA9xh44y7z56BSHJ+Vl
AFUZrgCMg8JYL5mgbe3iZsaODk8h/1z+NhrGi1U710rzFjLoBmkP5PBrzCu3qYsqbRSJwcYhiTlH
DbexbV51Rpuz0p6Lth/OaSme9T3lTqzk9YWWeeJDCTihLm7WcWPfvSgj4k2gyaA4wMf8FG+rSm1D
l0BvGBbE+wjxrOw+RJltDc3PY14gqNXLDAx/s2yBBe0yzPIin6M5FBFbMRQLPysO1/CvicDZkZ92
0t22Y/80Gkvy0bP0jUUHFCEfTLJpI+s1cB5vU1pYmpqEOOuUNcvHplMXOETaBlFlfkzC7oLXtt8G
EXZZIZ4ktg/QhCxrRZBfAtUo5kWkcCO2XdmCiMeqAe+WTtSkuOoOVWUwdzl6pPNZBOMp4TNZS3fY
uiEKtpkPn8PE2FnCt/YbdywOvVsc0L79xHQ3pukRAdUItJpGvm+ArvnIShpYFT/yZmoXfwTJ+NYF
aQKNw9LYE7Xe2iYCoDqbVe4U5u5FTWALdEcFu+WuXVtOiyVo1GmMjINrm8tPveFjkBGYkeXQMNHU
ta7ltugbcHY6ibx6kyR192AbZ1XrGWjH+nM0Ep1cP/GWxEqIperhtYtRdt0g/W2BwNha+viL5IPV
c1Qz497bpSFnZLPsu5sNuwST1L4Q4N6X+GTMEKYv6o5CKQq46LhcJ6QMNo6t4zqa8Mn2zl235C5i
x+WrLor519AW6XWL1rNsr5gZo4MIIjbf7uS39TU30cW4859g/iLdqHxvtu2pM10wvwwV+pH0H+cP
isLyNN7EBa/MEVqCi2d+ioOm2tnVSzfnE2Zwau8MFSP0Nhe9oWE3ky+xyMvtFLdE91K/dxCNUkg/
YFw+vQKUfP/VTvY7UPRqFVnYd4bIuKdZbG/khC7iRfaXclM6ZaOq2HRF9Qcz0YIK8NOF0ptKtuwV
pxGngMAzssjGF+FuKtdgVhc2+r7z5kMK9j1nvMxOK5/lJ5HcaaOxSBxjJl7kDkes5mF+yXLF8ZL7
KVjStUlSYrqPf+Vkv+shXPiATJ2g7u1HlqsGHXTDmfhQsF18napLU089FcdywOmkY7M8sBfz+HU/
r0dZQB1KzhaaPArzU+4VN7MTzVkQPQpqfgCQzgnmaJPD58JiIyTh7ouOy4ltF+CbqQSnqEWQmsAs
SZ5eBy3ydp35B4igddJ/AvwJfb3T5EGWGDftjOBRhAWBhwBerkTM21DJ+qyqJaNq/InGIFoGn8+G
HiAf2M57Z3W7KLONR2MB86POgeoIEYZNxsJM9ud1wEhuh75ekzinDXGECkSV75bhhw7EfTOpnEVq
kD8ygyrIVNxG7wGwiHhjneDnjm16Kky6WSjEQ1NxBalM3FRJVAwbq61WKU0vdL2l5GTQYiG8cVry
eJDhO5tXaWy+tv1HwMjwNOt1upvG7sZVlO3As8IpCs6pVrM5JWQftwyampI4OkQsd4k7VJzvVkkd
vTlkrrU2e4HCdW3Ribf5EGxzlpmNYpy3Du12E0G45iOonnBGPU7BVK29VC05iPtku5e+yn+0jkuN
J0XniaQ7vk0o14M9tdGEzThqwhHblunEAN/0gxLDVRYAYXDqn02cMp2e1mzDj7KRkgeDQkmdtVs/
0mQQlh7DbgIaY2FuZQs00rJTyMjFcjKwGnoyEuL9RTZumqByWFMps2TKw1bIW4NVvcwZdk3dIrPZ
GhUXts5zb5L7ycnmQ6YCNqtCIi53PFN7DIfr1im+ehb84+ySX9K8CNoB8q4l8jficvSEeMEVNwql
ubqa9qgGTQ0TTVX53l7axxIbPcP2XDb28cEo8L547VVvuCfMOe+AaUhGa0G2xXn1lUFBo8aBNHGd
gcexeLvNGrlJcFAnKqMB6lA2rD8VOw8eGyh3bijvwk/lT26JwKK4BSfPuuRxeSgcj8BZDwUjktql
qbLfwcJ/4CQ96j+AvjGdm0e8tHfZTf2pdur2oKXGvi569vcZsDiebZvITGe8Wa61TzHGTAi4xNj9
QvYGtZrQJ+xYPqi2x8SIjsaSygGOVsyRy26VjlyWWZtuGAFxGmvZuczMzaYxvpc5sUSzCV5E82nU
2l9+4DQFdD5D0vWbiAmostisTKUkm0GvB6k9PH95FB0iK+02emz8nqcs2YSAj1ZMRjNi+eCSKUw+
aOSFIVaoB/xt9hYDN8iOWq+fU4++ZoqrCInqXC/fA7UeA2FIIOqoVxDx+oB6OpwrW2pj1UF6Lenw
JTXcEbnSKsS5kR6n6MkxjJmJfHA3iR9vvy2eOXDjNGjEXrojiWRLoMkvZktWgiuYGrkFTHq0TdHv
0LvHI3fYBekZcaUtnxtq5Y/91Bp7pTfYJ4arYxvNLggQwFfNksStQY3QzxIevl9OsMR8Kn7rJ/HT
UJPkYIZDH41DVPhv7u95sa9HfXtH7K62WrkwQQQUOL0PdJ92Q3qL6V5hmsokI/E12d06giE7ySZg
oq2oqlwwZN5ya4KB9e1JRWubeuO1tfSAh7mQW1errhaGgG2hRz9Lt9gPAzeHTdHMOlXEeTxSshvP
+9U3tEDDglvZhr0f4ghhElDanHAhNll2Bw1oLiFiTKXF4rslbf1Z6Bl5JBdaBXQzz5/dPt6EAdwb
nBiMaZznWSf8lcEdNtawGK2dI4s9FVMUfc/ah4ECwXglv7UGPSRDlzsbbtsLPvSYsaj4yJd+cOZF
fKmG4hDRjFeqgr7dkD2MJ2YDzFPCxku6vi3uJGndTUxlosvg8G9fqkQdueHG3bwUOMHffbdzLK+G
/mC3yWmY0LW7cFyqYrb0ZTGrW/qX+aMNhsdr7aqX2fkk7djj6sAyDCx0Z5JS5cElDwmtzuFS7xwv
Rc8LhG5tLeXPeJbB3pYUQldLNXTI+ZxoJWUM2AeLFYW4w6Y1hldTGBRB85Cj8DU/xN+F00v1NCEO
X3yXUZvUUqNJLV5aNdlfqaC2OlgKrNVSZd2G5NZEW35yxH1zR1DJU+ZcWACJu+nddKQoYSa6RD12
RU821mlajjLn7i2tLZxIsqEFTke1dpqjak5TekJ5rrA7cffRn2I8NWPxOi/l3AMt3XZDXXe3FHf3
6ee3c5juC2zOi9d5Wmq+rdi7cXBg80Tlz1IEXlCAtyvoBoccEh5nfQsp7QG3do4pE0Iy+N9ruBSL
l0vFOINm60jNS7CUj2M73eqSO6FjiWa8Zfiat1SVSzokazN9+r6rjKXQfBBkmks6zgE2PJpL6fn3
Zfntev7+MsOXAhp0DZey9Fa7OUt5Ooq4TlqEQnXhTq/pUrHOpuNtWMA4LD3hdlqK2DU65GnXBIbV
UNLegSJhYHPmsY0xeXm19VLpXi1Xih5Q824the96jDY+LiXwCXeAMqiF1ypoUwt8ri1JE6y+uy0H
euTlUihfFcF7bmqXYKmaN3km2X12T8knbI3vPvp0qaYHUPbbywfWOYKFoMQYQA92tu1tRDWAP3t6
57i6Y+uYfNfeLzWarQqtvYAUqdsMfwaLRmga/XbVbOG8NKlBZj+FMEetZNDNK49GRW8fMR/Gqjv+
QiBn3Zc5I0YW9O8bMDR5JMDkYpKpIVZHFJ2F/fKQE8lTZ1AXpgF0Sh46Q3brZhoxhkXhvSdhuvb6
lGhftaXuHddx2XC7WQXeKyfhjPrf4lD/B8ztN8b2b9U9h1//8W8UR+qkv4nemKhyBrmXJX308/Me
UeH9H/9m/C8K/zoO5mONQz3+PQPH9GNJ+BTMOucWJUGs9Fy/wpXWEeOJQEJhajbZnx4y3u5fvxa+
6R+otRSjm4YrhWU6HEWE/IeihVT1E00MTbEH1bGUqgH0Siea/hA8L6KsnjiR+Io47krDfYUURFzZ
aM3cbwx3xrdchK/0XyXcWmeHmjTA/l8lUvO9VEnyYKOU5X3jx9akUJ/GYDMoN/cdobSrxXYyJuXp
M60zj22atT7BguYcWA4mypZJpwHpbt268XR0czZOQ5LtIsNK7m1LzaU3P5RBEP1hcv+l97q7N0Sp
8OViNWLJ6bjhmcfqWR6sW4L1L5PcEgmACJZE+k0rI57uQy8PacLUQBbs7S3J/idMWTZDq3YpszO2
XI7ajwIPr1kdKPhK10OlPYiRYWGmRgKnpR69zR5bSzulT94jhqyp8BDbbn/orPYQQHi8UsrwLuoh
O4dKK06RycEG2uldK2sX1hogSYySxgM1qKFf1hGPSTk2m95cVkxCu1d9mS/mY3D2Yi18RURJQ2bm
nLrNrSvjh8FxUGEaphJYbk1K6QMMbUXsHnRZUDXMwWcneJRuEH7aHeYHY1to+nsq5+yuSfcOFmS+
FIjRS8gfEFxU9o88lxqqS4dFi66/kiAPTyNuXzISoIUNkWpnlMNfLBXGMQGgsKbOK9wORgYTN6DR
06Ff2sl5CMKOAfOU49TMLHnVh6r4AnAfrtwbq0T+idEggoqh9kwt5aeH6RHaUvkaBWNy1phS4mqD
oka5yVlRnzShVK6LTIhnoZFzoizwB/WAe6dM3Q2uthaHoDW/Abuv11GZ/jFLIXaAiZozeZQJ/3RS
v3pO+2EsHEtamBn7Tql+oSEtO1Cf+dgtv4vtfkDsWH6Zc0FdTAHZ1C2BIkLfSiuuF7BQLq2ItO52
BPJCR4w03PHPv78Hyg6K0ZSrv/1D3dEcIBfTtA9sVAnsZ8nRaku2+GTZlqJWtqT0FzLVkeZBLRj7
hobTPTAB8rQNko/7asX4B3IG0cp1ADOHzoxnNqVqrqioHrB1XwcGxl2Jljqzk8IFkuTgP/v8ifIK
vEPZI/WW4b4E+cdIfjp7dNsA08c8plqKfIyq3gpS2ZVGf5fnNKwABSpGnQz5SgAwvrPfxFUdXMlS
p+uuC/D9KmFtSfcTh+KNvQLrSAloJO6FRvuYnTjIRolYeMd/Dt6QRsYDDVQMvANSe30u1kYZl9dE
/qnCfnhxcdJIow03TYJKhzNTnqJY36YBwZfEbQ2WQxy+jh2jBU7Ol7u031AFbJ2DsHtqtLC8jL3N
HNMYt1FpDtu2rIktdjNSXgEclfes3gYWCGqJkKPhqSBKNG+C0V4x6iiOKjcfYlunnrIoNmlSdKfY
rL81ppYzYgZpqlDWuh2H4eR4mEoZTtdbDKNLmHv+QuKFXQy+ZqdPxd5N3ciXIbLMv344G84/PZsd
aVuW6/Ko14nF/sNCkdSGCGxIu3scBQAYyBNSPB8fdZHFZzmIgANK8rvmOiYxk2IZcKMC//sIYgBa
71kQXzcqDkp5ToiEWcsf1MT/4SV+F6H9/VrGS/RsixSvRVPaP65lbm0j8uGB2o9GbEL1JqgxuAzw
8HqJk54C4OuyLP4d8CgHrVKRWxfsTqWpPfbx4Bv67bsATiEfrmlYaXd9PToXG7NaVLhyjS/JQOhm
XoVmSAcfG3qkzkL8D6ug8Y/odk93ddP1PBsOiWd60v77FbnUsNLrE02z2P2qixXKRwJ4K5vDhy+B
iV2a7FgWPRXvBLIi+y9aoY3yt+XpM+BvL1+sOopAi3wyTsI1V1Qaft2MTNi/viT+qTVgeaWW0F1a
1h3T+6f3mxiiFhRBjRM+BtwsqpCwYanbe+EOfk4h41PfDD/HsL5VrVu/t/bPcWIU79gNuOycYIcb
ZCfbBCY+Br22KzLvLa8c2pSm8exi4t7UCUs9MHKPDbYQqzHIOLDkpTxCeMDYyAB0VWaOueuHemkE
znaCM8Ub1aS/+/mqTe54K8sQD3Rq7cPIs0nLYvXXW+SdhGazHmU/Qk3a1zqTvO+35v8H8v+HQD7Z
SY8ihf97IP+apJ+qyP4ukP/XN/0VyPesf2cTCApCmBy3WYEI+P9VlWHo5r8zlbYd6QjmIN81FX9V
ZZjO8jcOPRkuXRiEwLlr/jOQT4zfkIRmbP5Hy/f+P1VliO9s/38vy+APTMcTNGbwMtg3U73xd1vm
mrF1PrJmHbXIOaUY3lipYVUtMwoAqq9DPWOCmLGZJKPwO+0pcRl8Fh08UMUkh7TgQDe3DrdDs1Ct
J1K9Feu1HlvWgQ4e7ahbXXO0ONrVYW1uOnFQQx4hvO9KXSZrsycKPtTt11jpoKobWNJZhNbh4sSb
jL2nPJAbSHHH2cy8I7jf3o8V5whBJO6IAvlaAv9c140Hp0wnE9iTLT1+/+q/vmjWehRIOJPOWuLQ
Hf39VwLEKOb85ZuQFZxjki3aiJa8oqKAnJlwc3x/CZtSIGHDukskKs73b2FLpeuUrg700//8x99/
8f0lWr7j+1f/9R+YcrhKnqREegwxk9V/iJJCAHMzHLt4G5B9+YLlKDvVWFX3MqaiYqLb1WsWD/n3
r9rCzxJHreF29/BRHfbBSIzxPKcnN/OAxnueduuqyPnf7J3JcuPKlmW/CM8ccLRT9o0oUQo1IU1g
UigER9+3X58LiJdX910rq8ya1yBgAMmQKBJwuJ+z99q73L8x3Ukn0sTG2SmD7Py9ifSO0pCNVmGM
/Shd+eDvN5034//Qo55pMN5Aap+29W1qU+kva9KRsjgPcV+nV6N3f9kFsIIOnjAqoeRnMkFrU2Hx
5lL0mZuw934fVUyEbBS6iHeh5GQ4CwJn47raa+sqoLQdo1WpxWsaAQjKbRpeLt2WHon+xhxK4xI0
eF6HHtc+uQRg3D1WodjACAWf/bUa8j7HqAMajq2ubrTxS2Z6dkHSS0t9Si99nR1axzxXkWxv/LFl
AmSgHUM+HA42U34hCEjQONSrhoKulUu8khYTma53YZV1P0bwsUPsjTf2sOhQSHUKNEtdjK7i7Gym
ZNdjFGBJLQ81ZdFbU5Eyqlht7GUf4M1DWknrrurHvVlq+8EkGMPFK7Ay0v4mI0OZQFwm8f1Qn7k1
WzcUNm36/NPz8pxX9Hx6mtimvtExYeUFWMXdo1Fpe50//TK6o7zo87vGWvbcaca4q0K1W57DbC8v
dpjeoWdxNkpMT6x7uTuZDQ2XOJtuqKePN72NSrO3kr1H1IczNTAZRtSOvT5Fe2tsL3Zbcc3XMxsu
iqSzq+36Px7rK2rRMc2PYFojK0vPmuGJw6gx6c2C5gR1rMFELyaKSPPu8uD3JlPYbbC00VWxG6TT
lCd1nDp7jKvn5ciYK6ExHAlkas5c0gvGlRb627K6n6zgaQgBN3FuGGeSB0iaqE7WwMVSSvuaBDpF
bcperFS0GWxwK2dzemsh1/CayqQIEZK5YLN+Jc31GisDK01Eq6Zz0zc1F6R7Y6QH6WHOaAzKBjmr
r9Of3cIxNxURkAfhF9TXfyVoDsAXDPjB502fvJsW35w7V6kySpendEZoVMgCahK4DstDXkWPmjZ8
t60kOS0MCRTCtB5CXtEpcPHI/EQeANYoY/r5EJOrE5VwGrf2rIzuOkwMMDiieTOG7b/3lscGt8Mf
kpCYqGsUoH2gmxPV27Sxw0PRedPWpK4Hw817l5WX7OqgaE7LW5poj+thpW//fJIt0NzcHbQ19e0K
uCUEOAlbBelsuTEsKq3cxqqth2+KiGPAZISSGmvRYCqQAUphR8OsRVsZTADzIGpQomQ55O8WkiUp
mOLURDI9SCwVgtTsMEP33npqh3QVAUzUPMlpZDR23WFn5Nmj7fOh01eAla/h+hAEGK21kSY1t0q+
xkYigISUS6tF0j2qJybt2Q3Va8UES8Ny3XnHkKSmNrMOs3iqmznXdtpzq1h22xlsjcgb/uW8gYi1
km6o5StW8mrvYSwC4c0JMC5o7HmvzvOHRrTFzp9xFaEr+XlWyO0KXEB2AunBzYtIxA1SdpKmHPwc
+LH7k8bK72RmZgscA1BY0MjxZHTGL8NxxNairLiTU32/oErLvpZY+1dj/WrVv7GJ1SeY2mOymuDX
nRyKGFypGZUR8gqVXCvX/grdqNour0wAxGyQouZ/Xk0XC2bdXCP1Iwg2aVSgATfCA5rQXTUey2x0
j2HaI0NkONy6ECQ32mS+GMlDXw7d8R9/+3LYhWgXViBTLmOtUNnMHwP+mbVBK+mwHC0bbf44rMG+
SYzxo89gysO8kCezk9nWAs1HUgzVfCMNiaQv1ToRRH/H8wmKz2YzjRO9NAPkql/ODr65uj7dYhnP
DyDRdjUseqpW1U1v5fEe6jsZBDaag9aLdFg+CA9D22xPFeweQjNOmGqHkwDAOVghXFlmARi8foiG
AaKd+TUeptlVgeLrICz0fXOdfdnQj2EAy6FhULhL1BYFBeDYIyW9VTM3f4iCwq0X+ofE5l5QVKj6
0f+f7BmS+b1ZHqun9l4EFdqpebBbNvKvveUQfhwdoRCRahA4FT4i4BKcZofl6g/QCtPgnQeCZeN6
ljf3XecghOaGnDywekLPVvbg93Bd2TQ6MQVYWP6MQenEkK4atcoyCkO10d3RXZq2kBLelt+7jLff
b+P7cPKFts8oM9sWYFLHW+t+g8Y0LmwuoBInBu2Ul9oCyMtCTZyWTa0l5qZO+URyEcCicMA4GY31
lTL/2g5KU3gVtA16ruFgZI+ab8fkAc9npprr/EbHtbRcm16tKGLMZST6bWGzFvM1SM0ctj0uyQ5e
vNEHr1TqafUE29At+13tGAzMpYzPLXzMPYuzDKk9dFv8WfysZZecUDAz8zPfT+vpoW5befx+bnnp
8gICj4uj073JhJadM4NqKMxQJePInT+UiG7i6fvwz560Y4TlDO0lmJXt8liOtZ8Ra/4vhYWo8hyV
+d7MHGsP5gNFYjaczCgRN1HnTDdW6x27QgN646TjNqyy32Ha6Sddk1BI8NMgL/AI3kFYkczV/mUv
mveycCa5LrvLg9+v+T89RjkeHYwWEEo3/6zvTZo5mNrLbvP90D/+//LE0ilf9tqhnM3gOOyWS68o
UhQSyy4OxEwnSMqYJ+x4VAYG9BbQbAl/+YDbmmHxr1vo9+Gy100mFd3l6eV4uc1+H6YSUEc3jSfK
2fildDFsl1uOMd98SNkihmo57ufrCFbahsJTT1qnjm1m2bhiqAUnV+seupKyJXaSm2Uz4DTfjNyR
13j/6N7rGKJ8A1nEyps7iuPYdvBucr8+gM/w9yNS2bY8mCO6AYryM/Z03h2QA9NQnym7/3zqb68K
26gX24F0rD+vyrakxxTHyWH02WbLLWe+aS17y6ZNMYH8eaaI7ak6L4+yaiGTYdmd5gtFV3aeHpbd
UQ5crvVfP8UAL7QunKFLzpTh4k1eshYAvDuHS/z54X9/5PtH+iHTo+UnLo8NteEeW2e9PPyPV6lR
uSi05v/wZ3f57X/eyPLS5TgsHV61HP/5jd8/SkT0Nw3PbrKz4+Dr/MfP/34Xf97299PfP/1/8Vie
oq0uRdXtWAjRVR/HmvXo3NcCnIBxo5DTQfTjI+kZIFzD3tgMenlrRmLaND197W7KnqPQxVTuFc8x
HAEmsxNAhkqYe913rjVS8p8shb+Yor83jioRQhoRIdkakmuDl+P/RoBr4PMNa/VE51ls2ij2T7aH
Wkq1s3cBI3hdA3hNQpQjUGceZR5yp3EpY0/cUdBCdo84T/tNW4oXomrJoaNf7HQOIj+QtyqsVijT
vDUgy25nzrIrLNoIKrjx2c6u6cd4WzI/XdNqr7gWGvpJdYZwpyqSPS6135CFwjkHzl8r0b3SOgIh
av90owbNaBHF29HpcJJWu3HQ3wAlEO4CRAq5rFHSBJ1sTR6d1gYnPVFUq+MT8NuMLqF5Jta9ZegL
X5XbZLdKffbjR+JBlpEZOsQI2kGQqZemI9fOkepolixIs3w4BVLuZVPcoRNv+KpKDZJP+2mTYl8I
z9obPhWJyM52QcXKra2aF6hQn5a2QYBGAQPw2UbNEvM2Hh9i7FoSHkhF57suUkADib1ViaQxk9x7
lCaeu/RDkLDbMuXCbpG8pxVzXboNGxmKazk6I11QbPzsVWu4sKw4zJZMFvtt8lyBu8erj3mMMlng
sjxGElMfq+z9UIHwTG2EnYGTrCH2e3vPbd7FVONproJnEumic4wcYk3hpNkULB+3md7tNRh1GEGt
LWiphLq8gtoi3feIM/0Ucadem2Y3kYUYPk6D/uQ7M+7X0ADfMAFNmaZllo22uPEhCwIVVMDrD32g
/3D7CjlDkh8V9rqH0HR/uEWCBwBMWxTEMecTKs46IlgZ29tkaFs65wVRcH6yD21vj5kMwWna3mRh
5H9qXX3Dv5JWB1CEuq+QGIcMcLWp19BTGSaxKtWrMt9EOVGaEB1P1iTuvLASR1gC1UngGRe0du48
Aq5ndgCBFuZqqDlfdbr9a7Ow912J03iWd5s95i3aEnI3GFC7W6+/GhEN8cAE4tY0H8Y8yXKFMxz7
4kUzASU6iIISWVR0TYlhQ/XHnKixLu7sBUw6VSLTjWnjGx2iDPSl2VpGo9ghsfL3mRX/LKX1gbjt
AYuo+FnU+UvBELUeO2SvbtmKdY/Mfg+ksLsIcQlrc1w76PxRndE8g3HC7QDWL6D12zzbmHYLKi3W
721EkNcx+xJTSAOqBitsuCsxKMa+R+cGn3/8UEESKYPBpIClfSLueM5CH2iJAkUHzNKOELylqPv2
cYItY4zrEKlx/Un4kbXxTe+H5ZT1oTyjsjb3ppljnLYJ48H0QOtLw1pnmyAoM+s0UdVimkffT5vj
lzr/piYSBEVv+5tJboSmXPYbn8EJ/Wi9JZMQcT4Y47T2TqmriIChbVr6Ou6xIEZTL7gHkFlaKyC3
Mmfkc0omoQ11H6PIKtjT/kvqz7JiO4rXVnJQvfhROJp/Spp4pxzL2zaleY6FU95rA4lhkd7HOyeu
PzG+IbVijFqLMSWYoWGNa9J8Cpv6Nov6a9BJm8A/AEPuY9+i4keX39ADFZ+hbYDMmEE9ffiOOXFt
ugobjxHAH+D82mVed/GN6llWFuhjMWa0R/mgjeeuS76KkI6L61XOATYcjhRO3+KdMgV/U4dxx9Tj
Vw+cE8FTj/hyMlzj8WebA6TPJ0X4vAkXRJmS2DTb3XkzOk3XWzK9bmZI2r7Ok4duhCYQmNhoevT8
W1qa+c4bicXCg79VOsrucHhvg/4NTwpN+v6pCZIT9SsCN2u4/WH3RIZSjAieMJxanUdtuMsM+4MU
0oYMGkTUJA11wEdLJE65Q/9lEF+9KsSm17svFyl5rDpBUc4BpDJx+oUF8tS6mG7JJWb14Kp4lwQ4
LwevAeht+lsNhNm6xci8KWRGy4L50QZc/0fRb90kRwfUdnsyThpmwhVdP5aeLrcqVPYe1ldok1vp
0c9AMVCuRaZ/wsUCfBP+NM0Srl5uaiuExx9tDcwYmA3XBVr6EC7FBvXdxnjrHBTwfhE7B+pQtJDW
YFbM26AOZ3Q3YrgRKiYwb7sBaOyldryeNPVqWmhJ/dsBl9BGQaDam377asr4lLMa3lW9dW5t277V
M3WpRI7+xQMrQ0YG/BG+tihtBpZoEMFbysNod4t7GOMH7sIo5xpzFzmh3BrR9EKmQ7Eqo8bedpBA
NopJ46pHoL4K+5iYxZzQX2rsUg3vpgG+P+IbqevkGYnnwJzR+G3k18CiDGXmY78ZzJGh8NmOjXP9
Xihc65P23nhheRr8Fi3HhBKb5eot6gcSawJ1Jzv9Yiod+UVxl2b61Z1wyWVeVO46fO1wCCDLNoFO
bi+DsQLn3XbyqSkBVbWK+zIFhAdTk0+OzwAZh4W4LwK4JjSiMTwF2oOZk9CGRW/VdWgHYIWRHJCb
HUQArPrKIxm+qa9xxYFDzNzQTjehSK9DLihW85WlzmwDGxkdTAJmdMc5a1mgjnkOHcyskp0frUn6
je+Y+TXrwHGeCswEAAWuTlhC0ezMjznbQC8qkGdhCE6JoL0BP82gIvyiuMNWvo4+OGz8X7oaHtuJ
z1GLSmJ36e3hAgKVWXl1uvFKZrCd8aBb+BuD6HZyppWhIaAVymm3RY2Kj0TYjdllH0ne5zsL/xAx
n92K4i/Rlpb77kddSBGVKaD06jsx4oweCuAO0tlHLkwZKw9+s+agig8Pw3upNJxUWFhWuhmOlISL
qwhPPenffeYk5K0gfu+E8LaIiXdF2z+wyuVGzVVX6bgjTAvpzKi42M0Awq4+PrLY+0FAbnyDm2Db
48VJkXMxmnsXNS9DUKJYrDo3seg2uhtPl1EW93oo9LOGarwgrahGGrDSqwKPqgM3ALhcce91FbVm
l1Z/QKjDFBRw8aEkURInDCVmduuwUtR+olsh62OWEsU0L9d57O6oNmVXGpPOHXbrAVLpG8MR4lwm
87ui0b1t0g76bVfFZwxPJ2IVgXjpAQb5LgO2kIR0YPB3jIg2MIE8FOY4XB0p0q0g03pDDTxEe1jg
a5/VCqYdRTu9PRgBpS8sZ+exjr8IHqIlzj1pI9rsF6LHz1BjrpU4pK4hCaNqnIjhrscqFPePGVPC
vZEX9tZO2mOBDnydZ/p0wJLmMiB64r5vhhsVl8bd5FpH26S2m/TelmmSBn4+BsXpc++z6tvYVBVr
L5IickzJ6D0wv2uiDhftfhSa1bHXq2gvYf3Qop9VDgOyJokCwgjtHW1ihP36R2tjMJuS2eJl4D22
0PxH5CQw0VKAoi9Rpu9S7q9MI/2DlRYP0v7heLr+6CPN6IMeuKaL/l/GG6ssX+uOwnnbGM+mweQe
Hvc9qfcvxMptKODd665NFmIJI2rQp2Az1J6/Efn0kBsaGBSAZyvBJz4qgt50PyCAFtBCMpy7Nial
zoG5aw4PWLwFyYU9Kr7hhPwD/ERqXBsanetGDL+sDNNN58Idw1vDC33oSqKanl1nXhf4xpYAJySq
JHGseg0PWkBnTi8m6CQov1ZkIroksKQtgQ0ZftNV3ySPI8zftROmnzJz9E1K+CjrMbfG5KGJVV4a
lO1+GyptdqXlD5smbk/h6B3yigD7yqHkG5M4c8Bun6wjpwAY4EVbVjkIAttoR2/xktj85iS3irUH
9k/1KMRablqDGW+JGYrIXtdxqIftW8vYv5Z4QPcqtl+rJoLK2bhE+qDR0av2HXbCY9yCviypqpd4
I11SOtf+BJcXWa4ch/cxS/nrDO+lg7RFuRz3bVHaaGILlmtqRPnZ9pjrzLMzB6PTYqKkTwEI2c+R
LO/5rzRWgRXd+cXe6RZxancChR2GH7Ay7FU3R5tZxnMf9V8VseSRNVg7O+hmE9YtzD++QLs48p2x
bDOzdZJW46738ieXWFEkIN5LPOn7wul+t+nwZKC7AwWyZ1r/7uNlPAYek+XMsx9EnV2UNjzG0UzO
0iA6W+0+y3HjZxOYRQC7FvGlq3yAvNrJ4ZIH/Sn3faT2zrsxkaVV9IG3RYQJIpOI+OcgRRpEnUy/
aQXESdsuh3MD9hbgJtwRBFiYcJ9E7PM5ISDmKwM4lYx3rF2oBFkaEN5twyjsUa4RTfs8kSx8yyoF
khAsd2ADqwL0A9Boczeq5hd92y/VTvNTFB4DILfIhZ4YJT5Lmme7IpV7vYNpJHJlAKJm1PbRl3N/
JqtX67iJBnCB6ayDhaK14Fnd1tPKZzsQ3W6DoNB94OrprSJmleIj/XZp6CXhp5jUtHJS65U0iRr3
wxoihLPxwg8HvM+x45ysHUKNBtrVq7BzZq4U2FqdYmJd5V9qKuO1wrCiwvFDzxpjjS3viOmANyC6
7KArNDwVnotS+4mgHRo5MdbMEV5kI39U5CzKTLvHIAdsk28pjQJKqSkpR960LxvuTyzkwXgRGxiC
CMLIhczRA68Zu9RxGoyXmmKFrIKrZ+T6XqWKeZ/Ct9gmrb7tPEzxYUMAcM2oNuLYGIgikYk3Im1k
9t4OGR+Izy0S/9umzy0cVtCYV2pEzo/Sq12FrqnfzNZmvC8xo3b/LiEiu7PMcZrNVQWR70kfPY/6
uzL01wC/8KqpLWLZR+7OjQlSU69v8Vo6iUajZLAvmHKsM3byOXsGQ45pECkmzlSfYiw8XkIWoihv
O9g3Zts+haPlX6r+lLik23SG8QFzrVrFbdfuNJbx7PUPY+Hs9EaIbRfHX15Ff1orEcA7WbCrpQIy
5iTMNWVPIsxIRnfa6FQSR2eToP/btdbDkGtPbf/lKaretv7UW2W7xon1phET4tjc5SSmeTN3Dn7C
apE+ES5zRgAn4PdXSRSuaX4dVeHcWoUAwJ0H+k0GUN5pmamWEWY9Ay7vgPd1jZEfl1TjrFO3voIu
T1dlbDI8RFdPFZugFR96AM6UOEukiDojH+9ZSRdjPT1znelo5c0qTubuPm013cdebtv8SYPAWdpW
AO6Evos0wyC3ymL6bZdyVZBF34gQcVayab2g2OqT90TK61eT5l+zpsRKw7suyzHePXFHYMpbhs+q
99yNEbo45RJm59pPzEEedltrhDr1y0zSK8Ym60jSCFZe5p3kRI4ro5QXDKpP4FbpEoO62+CSWenP
qd+uB5YCDMZTttEb9UvrgnBXxoeB1f2aTNVHbpoXWUzACDg94RnP39Ns+F33Hc5+O+ED7EqD/PqA
s0UoVKBOiJdPgcUT8Ih7/TWP5lhH5C/SPsLbi9ZKAqqjAL1yzUtsITFIfJqDgbpSj8Nn0cdXB+e7
gcyirPtHe4weMe89DEN4H4TjMWyK26ZOd0DBrdh4zfkT/C5YO+WvQrHY6LVrTaBiLbWbIST8LJuc
3bwwncgP4MJlQhvodzIO3g1fPsHq1olvavdtVH5FykF7zSqhSxt3Z2lPrjceCktcOvjJqyqcIUQ+
f65V2m/m1N0bfFvSh+HAdFCZP9xpeizNITrorzQVCLmJOSFJxo66dNeknDGVmRFRYFWbZvK2oaje
Jsd5s1OQoXzEQk+/IO68ybb9yLKPHjbBKqPBAY7/iTbSfQlbK7WzL4M3m0zFF+C1H4mVP2ZQqNdU
LBFEZ86Hx/m8r+P2NWOCjc+MISkqx3glm/w9iapjVTk/MqgvrplQKBiO5phtEqP4YVnRuarFiwPE
sHfSnRpoFeeufw/amspyV33FbgwV6bnHm2LU2o1qomMrkl+FoKtUzZnTGkDAqUORHChzV3UleJ+a
yFVDL1+08FpM4Wvc1KDvbmVdIWUqCjLCGveSg6nJW3Xn6wgWNEmmpfVl6ZigA3MuVhnytuuMHOSV
TRWJmTZ26MYJT37zIs2aNNif1RBox7QZ7zXAZ4lDJHESPkz/9ib8f0Hf/yjoo8r5fxX0Vb+DPPt7
vo6BPYH/8m85n67b/zJtG5uJ7dozqepvcj7D/JdlW5btCN1m+JuVrv+W85n2vwyb5xAAGoZj4U/5
S85n6v+i2GM6jnQJQjFt4f2/5Ovo3hwY9Hc5n7BMyVvAbSIM1qDCEP8p54trKN1964XXzH9z50iR
JYfBTiYcVv14gHcPHAP4syz9E4Xqhvp9/OQO4WcgFF598lXX3tzW/964i7ghkjeDbekz+uy6+IT+
mIVotzZlTn3LsVibkldG66uZb5ODdgHIatCjZJM7pJ1OaWRsGiJkWWOWR1vX822joENGiW3v7WHC
IRgo5EZx17P8TuNDK7uzL81fEVkC17JNaIFI7zlzMYdOZD0gD7mSUVpBM7y2ZRkSdpAefaaM+kDu
g1GnF6sFjMqQ8hHaOAD9STtDp7ORO/TZrtRdimVLLwk7a/ant9UuEhFjeCZAZrZm2dRSsmJvJdZt
DBGJjgrxRF1NcXXwfwkl7dOQkDecF3kM592mnYkJj0pPSFaF3+4ynYJSMW+8bpA0igm1CKpzyapq
U5nM1AL+Gi06WbNqQM6bxVi6HC57epY9DjH1UH/+DrIATELjAE8kjvgcTzXYrha3Q4a197vh5VHA
OszO2iZ2qYwtf5zgtxF3W+DsJVlkS1ngsZfRTaREcgaH0m7G3MUWVcXOyQVkvWEGfsfKdUOKOpnm
KCh0DV2oCAxcNRR0SZsVHfyWDstDP3NIZ7VQiPUh8N2aUvmceaI31Ays1kbo3DvVGfSQgeMLez6G
w52RBs5eOJ1+lN7fP/p/fBPf304exuZWq9ovaWZ7wUz+QCMXMZULrokIYfQe8wZNUgW0yfotCLWE
8NnXp8BGANfi6j/Z88Ww7H1vBg2ouZHk/t7ExiT59adls/xB/zik11OeEGea4GfxkqhZRbGOZwHA
n91pMK59wno71I1Xc+49LJ7eZe/7cEkHmZwK+jcS0uWb5p6R/zkFlsPvk2HZm8aBfodFyWm5IpeL
0ZmANKzUrD9aHlzODtQJP2VKAXJpry4f3ffm+zGpyL+Jo1M/qyCC2fCXLPoIOUsjlkyW5Zlk6gnI
LOawmFlaEP+1GWaxwHKdp4vcoJ6znixHhVscJLTe5Zzrq89d+L8dJ/HOHpt7s0b0unWXzjCtfJbE
yXsQi/bUdDlKL80FlBaTPytdfSIwm81yuGwMD02VGRQ4ZKzXCNEGBft9QYzRATEbvOyBxga1OEQ7
iwaZIEB20TiR9DA056r3X9ycOlNuiI0TEiblSvk4gvLa9YvUb3lT5paQhASSNRfb8oA+j4TLRv61
txx6NUsgrxJ7rATZaZz/A/GY4Jij8MINAnxBph/jJsjPNmEQ1IO0YKvJfDphpp1OQtNGghT6cDeZ
w88wrbxTqCl1MqcnPtlYZ7aA0gBER3cieKE9jVzwO19ZNJ2aAN+/+ehGhOMsb7Gchyw1I1UHyLlg
eun/L090YZSWPx3hlceRNFP9Vu+jx3FsJq5oTOvxdF97JTCQ3iSMtqtvo2n4aCq00lKD9yW6mzCA
Gzvf6daEpX6GEGePVAj1XYmf0PArGBIihBjXPguzPHhuT8Jt5r2nhY74sE/vvV3rVckJ4toNbg1o
FCWvKMOGcn0+bdo+8iiCJ5fCdbK9OwyvA9ZSfYhfAzP3jnKA/FynLqxC4KuQdDgVhuFOVvRF9Va8
+iMTrFxPWWa27W1o5MEOc16M2LSlEdSF9T7gr2NyXJhbEIdYXdE9xSqDQTSlDBFdeGPiOEFpllpB
epkDeCk6TGfWnmh/zfA4NsZFL4cfrgKdCSgKWWPqeJgXYcWMLfc3qAEHoKXnKSKNDjs9SaMgZM5e
PD4PFc3ZMdIoGarsM5Ysfwe3/aWhiCJiiGQJia2Jpg2o8rK7911NQXPtnkKW93uCLu5w6TXHABzO
LhwyVuHJCGFKo65PPO3Zqa30mGHjWkWI0ZOJElmaApLx4z2LYfKtDBOwM4YSrfIkArYSXcJQl/u6
pSULwKHZYo4jiKu/ywN0s5ZZNmtpoiesQp9W/wRIhziyTQv+a51ELtCIFkZrZUq5k7KVazeNf486
WRGBNz62FGCSyu4fE1Ma20lqiBQkWRE5LkoxgtoCjLXxdINKLakGu7Lgh451cm0mvMV88cPZyGLt
dhhhfMngU40J0ViJlmxKn7CbzE+fhqIZgNDgGUUu8ZYvlshJI2AA+5mym+A6JsVZNq7YTfR5NK3S
bltEZSyc6Iq2aUdClBUPP9Ck1zvLbEcCKNCKuq1+cQur2MDcJN+dedJHgiwHdAzvK4QRQa41cSuu
K19IaFftOfcEoIvMOMK+3AgRfsaBoqWDsgGKvXahj7DWx3IE3+pyi8baBuBYvdYQQTZi6p1NV5QQ
bTJW2ZREtkZsaxfezKdjjhHFBh3WEqlY5vSpZ/LqpP59VjiXOOEzhcT5Rr/zFYXbipiVS5+nJ9Ph
uoXOipIpCm57qdyDkTgUxblU8WSAmVZAvcgzusG2bj1Njq/txpwKiMXaAsfRUzyy3LG0U1sN+g6X
WbtJBM7gCAhhrxCFwbl/zm3vV2LMxjOBrNoVlnY7NVtSJKK9M9pck3o6gWkVZJ8qTOTt2F69WR8A
jdtmZtD/CpAPr+LEjw5TgrCmOSpbf+lrYWwKzXxl1X7q8aUgW3xqwmTawDv6iivHus+qx2pUN4UX
DFuH3LdjFUMlYl5KXkPe8XYjn2ApssV9K063hXuoNGO4GrH3gzd6DcMA/zmyhEs0J/2OwbFO7d/R
KH9ORWCs7VLcwD0BLidgcAey2IQKLBrsdcz0hrdq0lYD5CK0S+r3gNOT8Cxk+VXk9PGrTqhdntga
rWi4NZLKDGVFfF2V8zFY/l0EqXI3iPISwieG8abs9RATudMOt3KkKd9m8b3h0M4XCRzkrnnEOSlr
dUfXvjorGwKbk1JPtHIEC3EHiVVH6sUKGK+eSxA5Qz9hkC5V5bKgjNYN9Usfk9RU3IV5PM7lGTLg
Zs+MDU9Hxq12cS35bllvcgz9c+WXGa5gsk8EV31TUn5P4/jaO0xlhImaRmfmTbwaVf5k59BgnLJ6
p9rspwpCZuITRdwEwbHueC/KRf4NpI/1A/76QvXtoS3EWRsAkHmkf25jrfyEGdAc+SASem93hQVe
hBTy6+Ti8iMqyYksCu74UCZSlmKMRysUbMOqz4F5ySTwgLAQXyQLwGncsc/jbC4O/faWe2mwLtpr
hd6C5gSYQwPza5uN07q39WpFXYIQsjBimSO6bYzS0I8UEzTaDSxO5vnJcrzsEaNS/jns4ZvUo8aU
bF6+LBvmpmhH/jrklpjtMJY8Dybl5S4lsJQNkMQ+yiAMzE6JedPPc6N/HObtYB2hi2QG8z3J3QQF
2PhDykogdCLip+rhazstDZuipAO4SKfBPSSskqh509Ou9srE9pAlTxIO6E7z6nFLWjuTG3qguzZR
vxbxdzhrxReV+LKJhoEZsMs06JDxLaVlinzctCCq1HNrZbY+ZHOYajJvdBpae0h2pKnBzqGk+B4H
2riVRNyHfdftl4chJNCONbpDKuyVzEtCMAL0l6wxMFwIq9lYMp1PLwSWrmt8jtijti6id2aDYWEd
O3Fq5zzK700zz8qNIEWIJj1sK/+tnF5E02lBfc6zPWsVlLBwFsF0Y1qj2C7HXuKPO9B1d4sMN13k
tcvuIrddZLnLoT67OjAgzDP7Pm5COqfzLmMXwg/BxJCcgmTIp1uSoM5+aOo/LJk/037uDtxFqFQO
IrgEHRxVMzUfzcBfR9K9amnOyZ3r2h0d/89WyXg/W8joQrY5xnZUa34TDbfuvPEViTEJNK7EcsYT
xlWx1SvWR5NCsLRJOh3Kpi/ewozpk27/CoMRQt5IQhTqeGttzaeICvOSUm1q3+kdrveM+UKm7Pc2
N62bskMwo8LgNvMKlqYpgrRYS1CD2/QE68p4H1hyOX2dP9DMTIsfWpmvU6160ZsoeLRdDZZdAcOU
1bgGqCGznjo02Seb/gM+la8RN8Ol0RuibhI0WPG8XhQSBI1p4XHyHL26U21Q3fW2xfxT5KgEIuvM
mUcbUzFk2qGecVXmkw250go2pqaGi+GN90NSX2Ac3fJF0KRLrOhq6r8ppcW3ZnmMsgmyuirsjcyi
itJ0gphiQoie1k6+q70R6MrMd4wmQit12193sd4S7j0M92n7X+ydR3P0yLZd/4pCc3TAI6GQNCjv
WEVPfj1B8DMN7z1+vVYmuy9brftC0vxNEACKVSQLLvOcvdcGS2pO9d0w5sz/OWEowNKKqWpg5r03
bXV9wbAUEtgyNWIDyqK5+nPcYiue2l1FYRZ9S5zctS72Bn1sfpGwcwbUFuy9dVcvHaYrZKHTbN+3
sSjPVjYiONSYyeSwT2zHCte2zy2YJtnJZXyPzV9fztwVQJwLndRuDA0Q1U2Qze3P2sRKlph4ijRA
bdoQ2duyBic5Q53TfGO+H33v3RP2fUTj/DgjDdFGx3lIJtIZRDp9NH74u1bM1n0HnvFa2NW68Art
ztGtYO/3dL+xqkHfwcEwM8d6sHQ6O7Mz0TuFm8rw4ToYRXYunIHxHDF42HjQc8KQHy0SJoyUOxXs
FKC0llHfcnSNXnxDin/BImZfE1M768goD/aU/+hkiO9M1hBT0iS5moIuSNFnoNPrsDgMPKRHFsya
54s3mSedEcV2KDokgY1BPm72PouE6UnJcc0wc22iHix/PwbmhiTMFm4NgaIiIcmqSaphH0XCX+U1
f03MCL7gNrNvlxmEfyr5PFjOaIOUJ5Oiw6Gvk7fSZSK7pN0FYJOWBg+oJx5rqjQHPrYgDL2vecqj
x9Maj+4lKbMcN8IbpvRmxu02ioPgIoLJ2s65faKe/ECdebw0hTde1BpTFEgdWqJvXLchOJQZ9apg
mMq8J0QVSguaWd8d9JKMbuUjKfaoSgJYQSSZ6QRSJmA/B9s4lQjN7DIGFo0hZmW43rhL5m2QAIvV
azrgJI+c7Lx2SSfrIehifoQ76OyR8kgnmg6LkjmOFia33r9NuDEowA8v0RToj3rxre+4voAo7eoh
168EcAdb7q7pumi+G+hOYfFhTil8cKBrE6AesCN/ZcLHB7dsZLcW0ddNAJ25Zu13YqmlWthqjlHn
hc/VEp6Q/Ypj3fARWVL+HI1LNgh3jX6X5lPToZ8Lm/Kqg+pMELitoqbuzmXXfXgZ+Ut+n2Ce6rHm
JYbDUYWysqXW0R+cUvvZV968622ka3rhvqZNOSDkT5568umuRuSQtWmjf5D32HZpH0OkCUctdMar
keRM72csIF6wnLqiWetlPp+gvHIiQKrYdMK4t+MxvOsdc2eVbX4fWfqVp9G3lhC7U4HT3hM0MeKS
M7AL+lVfOdFKYgu3s00VAq28tiIzo9p5nv/CjSY7Qtg+MgX+UTlNdjcDJtt0rjeRPNx5++OCYW6L
6kBsytE8mSLqd5kgJCDXCcYwuUdyxrynOHYZYnYIR03jFqe+gaNvsGAl0dIvc5xPmpuiWopwGVZm
c5uWsX+U1dTpkPWJ96Nzx33XuluuKZwJbp0xmorlOVzuw+K7PepwQuvhgOjfOE3Gd4YYxKmC/cL3
RKh3EhXHxYW1UfQAwIqULr0WT3uMfgc/834lDNtfbEb3UJHzNf1EFwvqKary+jAX80fiZQ55S1xK
cFlop9LY47FiBi8p6UTOMYnd7DqkpfPA8HrA7Z0m23jsgrWmw6YQpv9Hu4C1KlxyhMCtxWvPdbx1
qAViFZQMsEmleq4lW3OZtbWIAOg4kwnEN5fEcSKg1q3JAHZxGc0ri009NuC9G/OqhmJ0QRf0mh0y
xLJ97ejvbqKmNE6+Q1Ql92m766XcEM7hVIXjqu5Jc+RRdqFzGIICAc4bzxRjGKx3HXVrJxCQtxd0
hKZjUPTRUIYs+T7ssx9TA0oun4dHD+lN5prd2dLss5/03SnKTMIfl2bleUQ3ABgKnnu9lxrED3tc
ovOYIQAhnXzgNoZ/d1iqjYH28M7PwZrbpmDMCSNbN9KF9tq50MvmjmY3+W0k5LgB8DIxzE8hwrO0
TcYDpShychBybss2QJ0XZ9E1cxh7e4TE7HymrzWs+8aItHVf5X80Oi4ypK3jh9NUj3Fa5VunJh+G
lAuUnlPwvMypRVlTS0i/SaI74kwoOPj6BRFMsNU9LTouDH/QDfjMWs0nZlJ/DIsOrqhFkMyMsV2X
pfmH3xFfR0/lOC7FViegdEN0ns0zo8Ql1VHo6E3H2pIqOp17JFt+g2QLXkHxgl5suvVWcHPtjy5J
+je7Bw9TLjJWR7Q/RJpFBkEm3VXrIipR5CCei3beWbo9PNQNOmQNPRJ3GDvYO2mjbeyqofzZGo8F
D7qwzv1LOERvc+YzRqylEx0mImbZsj7nRMW3g4y25TkjO6cAc/spK7cRuhgafTCbQkcfCK2UgYbG
eCDmgEqXPGEtIB7g/7eFW013tt9q+7So3vVaNJdyTEhG4K8H/1SuUX6ZuJMq45AtwUceVtXLzIUY
D/QHFb5Iq8f9UmkhGOLiMLYO5xiI37WRIEhaWlHuHYHp0e8IQQBKt8mY2m5zPXTWHQ+aLYCxiZYF
XLuUFvdh9IvhHDX4JHjMa/DYLfMuVpAkKrf4qBYepIgzNoI2e5onWJU7x3i2aGdv3Kkd14JmDdOH
GnlV8li6hYy3HG0StVoTWQoj1LQur4K4x6xxzhBPAhSXWXbs0uzB0PD9+iMHwPM7QI8hwi160TwA
mGITbqH1xxj8WBRG2R2Fif1og2qgGd+ecdN1O7sd4A5EU0IryDOOnVv+wJI8UWsQ3T7QnIDcY0oS
WW2EB0ZFO8z4fCMLeuB4EZSOzaE6OiC58B40DUFIy7DxRg0CGxS8vfqiwY6D1Dbmq1YjabIC/QyU
iNnL2UOKQ7ZPvLOTWhw6iAVB7DUPhm6S00BsRjw6lLp+12xJ+Rbls54ly8EJLe2UhMhkZxNWez5+
G7LF4C6L5jmYSI1G4AblkLEyBdI2fbfrCUtEvliXIM/9PbGP37s8JWYN9/XBH/SMemRB58QqLrHL
4CKgvAovgfBlqU41tEqj9E3H8pgiojs6Ok2nMrnxTA7PoguyOze30Sil5bXTu0/cUjXFTAyd8DGg
tgmai29qfI+LeLyItKuI+rbqrS3AymeezySt1B6dJPHOaiEaGJ++1iRr3bLzm1NVcDrGnNt5yBCy
zkWzj0fPu0PjWACkPIo+lmA695vjYG8M5FbnJd8mzoczk/qBAj73gtFy33LC34lS00vEjuYjjrqG
vEYigWbmrFuYgduK9PXHQi4mv91mRf/oD8xUiylpbrX9Wnl+f7YdVGFMHmD5e6gWlhrJdZol9XmJ
jeRY+jDTi8y4h5Y3PSHK4lwHUL6JpwXZl23gBuHAraO28o4ahK91rNu7yqFhOSxNvI8FY1efe9e6
7oMEcMhyw6JiHMpy+m4PdSyxi+IKMmit5XN854e9IJrMMPjU/sc4OfYDYIyNzyP5ibyfVZTpVw3d
25U573HRPSZ1qNVx8zA4z4526bQ33xDZrqlQChZtf6NAWJ9HxCPUt+307BYMGx0Kt2Rz9Hei2SA8
4GHA1HSVVemmSJ3mWOXchHNUenf+xIyFitO96DiJLPS4DDMvfQOcyaN0GDsY3bLKeh4d81w1tZAJ
pfERSGiO7KajeVL76S2dB5K2w+GUUQ5sU5/AAZ8EWnxG1GmwSI8AHlcgCLFV4BOmgemvIMpSZM5p
8XRInbdGWVhbaYXl/uFzXQ8Y2ZPml5649d4vxPdo9iinDPm17LCVjUnbI7it+63TLNeGmN71gs5q
HVGcXlX0hyFmT93eznjUJ0ybdoSPyYJbXe1ijYD6GsloZIb9aw4jvJfRxJZHv3mZvWo/A/TGozVG
ZyKAH3XRk3ZddvytE8P0SvTPVeCLCwXc59DgWYK4h15vjJ7Z7b2jJ00KdXV0pW6ZOTcnR8/sbUYK
mTvUdo2lbniuYS/ravGAfw5wp4OPQdM0G3+tw6inp6JUG+0vK5xKoo4JeAMxeJAgU0tSQ9q+fSvc
8hsauW4dzONH3zOyFVOyVf9HL2pMxIv3RkImJ3AcZofRIHpMkG4dgUCm7XZbgld3skPU//XCLdCl
QOzTuUVMi4a+s5+r9GzY+vSOxDzejI2d7+ALf/b4VLdPNf+++n5f+8KgfwaaXeyo5lLszWUtqZKN
2L6FYx/QGpWkt0XgpaX5VMBw7TPuBJhlFCjCIH9nnXlSg6C2E6LMaFqFRwUcnX1kj5YLo8UYI4bv
tg2it/OzbWzHkFH08CFEZUY+BpBn1bfvZBufMdR4QHCLBjxGmqDnHwSS9pRltYPf3JIGqUIoPcCj
5Cnome8RyFL5eEeM8UTiRL6pLakySnDNqUWUJdeg6+K9Rqnm1M7AO+yJkzuni3UO0oaZsmM+cLE0
q8GtX51lNJmzxOjFmMsQX5kZIUl4IUnTvqCMQQZmdZ65QrwonY+Z1U8UoZdynUh7v6fp5KsrgduC
zYo66IuRaBUoOpSxPticVSCZIDFk1zVTEHAX8j9RC1++NZNFvq99mmUmO9JoX/7Rhw4sRkkpsxFH
wgLUf67Wygob+temWvOqOdk0Fp0kpoeMgiXJQq2Jf62pzUh+YaVpPi9dfY3q3FrnFTla3NizrULp
Ej4YnPyCAITM0gAOgZuDe8bC4el1lIxeId3VCzAsjPJytcIm9LlQm4vJYBT6ob+y8+kyiHQmTXjR
GQfwZci/DXctZ99GyTBSJVJIuTtTVadpTLeCAS8YQuZ9ItqDdXs3ZkvDVSXxvDqLVNVLGYO0J99z
XqFJRLuGzvIplzAXtZbKtajIHBgUyU3topE4HSPvtZP/ieIOq0WneC6AygGNUBFWSpnQFae8nAuq
b4RPLm79fRAUzSDT4ijBw4Lt7a/FYJWX3jSa/RClqEacIWZeJSvCNAeNrW8l6UEjbuQTwz7Z97ZI
jd1/Et8KqlPz/0UgZvF0B4D2HxPfnsq+i/7L5iMtu/+N+vbnG/+ivqESs4XBbNO3HMd2JVTtX9Q3
+zfdBehow4LzpCzsSybm/ObbNpN+4iGQZnsW2i5QNl30P/6rbf5mQxJ2PRfx2Ke47H/+9x/Tfwt/
lX9ikdt/bP+Xos9BylJGA3wMgPgfMjEfgZqp6+jZDJ80a8XH/Bso2Ue93yHG184JbCWaOBReCiEI
EzeJzJ7a9NiGUUDqavsunICQtDk4JVP7vuTafTYHHk4unoWSnWIPOMnNYaFqdcBOPmfQwkWIC5Om
ohcvOFBpuhAltFp0MjitYtnAict2pZRLG4nYTz41WiBAiM3zR9od77Bw9iFN01XTYw2fin1di3sD
5DVwJJTAFhhMSg0wyw3/m954Tz7WBSBo19GefogKb3NGWl9PIqdNTjelu4MPO9mhQsy0hekpjsq1
bqaPZRd/t5IF/NqhqDREYXr7mDrSAwZBbVv1ElFKumSTZNvMnJwLmZ5VC4dS5DyWBq34I8pAlNrT
GZdmUeEIaPt7poYUdLL2OEwMwwJUz7DuYIrBquxsG+m3Dd4+fdW80FohaaWmhCw2HdsHpNykggMM
ISHF/LEY9nbuRmIiavOxztITUsQninqTTDqocaxgHm203ztneK7q4qMjH6AjJ4imrpE0DSEQ4E7S
kpzqqXkh1qjb6GCIF0Y5To/flkDrdR+6d5okHBvTq54MRMTXwL1HKuY5/27Kt9BqNB6MYrgHpVWu
qeUU6yqODql+dJPqsSsmmmWmQIuRXhYMJmshibWaGX/UczSQbRUv4GHSn2VGVpJzc8L+ieyBnctn
7NK+orwbx81mRIxDly9ZhUOYUkfXroE0jsfO9L3JoRXDC1gxe4x3PuTb+LFyf+jI+scqg3HDlzBX
5fQ4T8UhwYO99b9DoD6Df9bpEAbPzrTcRxxrMoBw2MUDMyLs7EQ9eEdI1waBA8m2MRDnR1n00luj
OERNd5dWZnWuvOG5FDbV36w/GIuT7gaPQobT0lHhYHJTx4UyJ8ZbjhgS0T7kolCkF7esMaWRNW9P
Dy3PiYPTRldrMKqV5QXuOhqK91zIQDACUQr91fbStyqtsnU6YJ40PeM1LYofM+Zxv7gz85QaP8yR
2l5kBKEHEmrCRlc+laP7uOQElkZ4LeZq5Nmkb1o37/FmBvcuhjSzuHpaKONvnMfFK6c1RTxnQTDm
WE2/1TvCl0qGRhR31xhD0ruvRevGKv+Ioo1g4krkcsEFPc7vvoBeaBhkPHS/+pSsL5iRxmrJaiwJ
df5SVRwik0cSLWr8qPa32oJG2kVoBAsSBjcVDSlkmA9ZN8Au1eHHx7r1sx6aZEOzceM30TFwumLX
SESYFZsL0gBKt2rta59WGxRCV5kUqqlFLxF1ak3B6uTNeDvZ4v3PFxMsBkR/hQgB7a91bamcTd7T
Qf987W8fl1PzsivsKZUJQWoaiffgxPzcYqTXWVsjTmhQmyUF+SkgdqfGzCpriz41z4i0iT7+4ekw
l6seUMSB8cmOqWB0IHUJ61rgHyIiHuDIMAQ/4bLtTuHCkEKtjVZ1P888x792qf1MYa/xBNPx6+dj
+Sb1YzPPks3i4A/TSpqkQIrhC1mE4i2euSe+FaGs2qfLF9SPqEUBGvtIJMHXnq+fir2Ud8UMVLi5
GSf1zs9P6tTnqR1Iyx5Dn6Rk0XB2O0P51BLfviPrxX4ecw1JKQmLafJB/94DSsztRljfxvIlWPAn
+HUs9nXp1fcGYT94+8izzmky93WXnDFJP4/z3Nz1ZmQeXKO4KsxQ39XhqqmK+Mg0thiQqkbh8jFF
A9XKDREgKTZyrdpZOUzqqcbLm4NZnObhGahWuS2Gkgw9RA0bOm7i1HhmfTDD8qUV2rjGY3rRKjKV
u6TytlmcIEqmLby8T4aPRmlG5hAs7w1Zzyhmvi2WwK2nNct+mpLuWhLom5p6eaqW9qNuDe+gFYQE
53P5HVoCRXCnjg4Rvb+X2A8wPJCx3cWau4XulAOyDL/Vc/+riPr20dWD8t7EcGDhHPa0rn8maSg+
LWVx3wcTfhsctW/ulG7zOXqkXE/DsHWbbRW50jOmvw8dgZ9pWItT6vPAbWmIRnRQsIWb0UPD2cWU
WKIbZkSwRsGgfi564hjR1zAPXHEZV0iWQuZe9lRHe9cMzoqHpSroUdOSjKS2xUADfPCP0yj0/DBI
7aFa4M24DQNdK0YT+WmKJSau65Ta0+6xBg1OwCXSckV6UvWbJSd3ktW6VGpYlz4mu3WiDNBIKaxa
BDIBJwHH8edOtT1Xurmv+nkfTaWJT2QCm6YWpOgIBBucoeh82xlnPGYxV9OKYyUVDUrqoUQMak3t
+9r0luoV57RGJZvPUNSoueDpvpoL4lIYKxyMzAtWsYwhUq/aVZmsYxOnXN7F+FVcgpsrQqaPmVQD
q4UDm4VapNxWOgSSuN9cdxDbWYIbHUYFJsbyowFk+rTIhZJvfG0a0UiYcQheJxcuE79JTkw+VyM5
6VPb2shsNEmrH7ZKCnGpzyd8n5yRfA3UKTKdkpA3H8ZFrLvIYzY+gzj1k8FZq+NKqhY3x0gqV5wK
CAWRVzt1lKOE3l9pVgcSvP48wOoo93KG/UVMVPuyOaVJrpfbL2CiQgWqE0GtfS2Wup/XXYWtVx13
pXVRC4VSVPuqnGSCFYlx4S536xd1LtjGEv95GhiMG3DGae17ULTOFoBiddTj7wpoGeiBvUlDUNzq
G/3SwnSelW77IqBcLr9GtVDfd5i0xt6ZukMgp89fCyVi+dpUa2rf4n6ry6Q7im5EwqG+U3W6qbU0
b1zis4VYq7Psa/F1Dn6diF5mH3UurP0Ag53/KBO3tIDt9qU5UnA3RxVG1M4xlrbluP6lVEafx+7z
GsWjSpS0fCwyHeDWRvLH14HzQpIhP4GX/ziGVu8zgod8qA7QJ9rx88r9XHeS6oeXmO1WHZivQ6SO
2D/2eaBToIEWoJjlJayu1k9Fjzp2alu9Aq8RZ1SkvxoSovd58TatlIzL7ZZOIk+fwcuPDPtWcZHR
x1SXjLqUIinBV2tf+4zQ2APEt/eKYNoGFuPoYu1At9u3Um+kpD/qtc8fkPvKEEL14EAK8KUpQJcu
AO9fa//YpzU1rXVJRiVNAE15zMxh52VxCHECAJuPEVxB5ywpL1NrhR/BT/Cb39UhxMPxp5RMbeZ2
wD1NHdEqLtxDm2ifl6C6JMs2ipA4hSShr5xUbPt0CCHnS6vK53326o918nnPtVwPmcySBOgduS7d
1mYO1sKqVJfp30CnlWU8FEne7NSBLhTxTV2tahEInvmrpg44efuUGYgUs/tE7aSfYrS/bbfCpXuW
Yf6bi4lz7h+aLV3tzIeOXleX7P4dXVJxJtVCHXr1IwG1+aCoffrYf90us2Cp+JIkL/FzFU3Yt8IP
4Qykrb3z5UMml3g8d04h3Qn1L0wKdff5GmAINDnyJyaD8dFBraqXGIf9+V61GZo6NmvT1Qi9rqLo
e9CRhRNKLdpgcCKrta/Fv9tXaBp30a+fCXP51fy7j5iYq2xRnv2hPiZT78MKdHYcK97/7W3/7r3/
2Ef+sbsh65nTUf6t6lU98z680Rm3aqucurXb4sExmu6nMcrHUWFw+YAi+XMxtHzdX/vGRF5spq7t
9Mb09oRgnon8yQFXyGOh3hbOkJVpEvIx6s1q5z8+Rm3+7T0gwbcO5jFiEMghbaw3IyK8VP3U58d9
/uxQTYCMBN+GYSFGVK+rhSv/3s9XB0xNes6JotkVt4l25PGPeRmuDH3f8di61bwd8EI3h8EAQ6/S
2pChMSwoij3wL0jTcjGph3uljCpdaaSn5amUowRNSkVrNV6An8ghDPJ3YH4ObmKuCKABAdq+EcUd
+NegMqks5nFQXGYNgz+iwuKkCtBqoTaFuvOq7cTPDQmooa0rn7afC3XbVqtVZ3EKCemQETTnRqv/
mdOk3vJ3VyddLlRmmNr8s1RevAjPIvGICd7GlneeQQ8LvrYAKg7/i9ql/iG1CAku3EMg25MFM1WH
Vg4GgBFSS5aPRuFX0UpVkFXxWOPBwFRPCjmJYUlpeBfzOhIx9z5VL1VFUrXWdnl0IlQYslJ7cjL9
mzMuNhoRdJ2tXKg1xKUbO0bT08lbr3JcqTXiTdaNATf40z0mb+3paHIKfsVLjjZ0pRmAiI1Yi56I
vD948qYANdHmLhm8dyoZEStW+em2+lwDLo0pC3m+RWaNKq0LWThXa2Bb/F0CEzepncjcmneBtDZ9
Vc3dPiJUNnD6VaXKv4UEmetyiFYyl9fXdaQtK9ETB5C0TOPGSNtFVAD3sFtCaM7yapy18L52SuQ/
6lYqnUOOcmx9mrU6iRa3g0vth8tRWbR06lkzscVYd1QnozBJiy365KBMWcqPpdY4RjwXvnaCMtY2
fQNVXLVovha5SLz90npA0P8ybynLVhfCa+hayDWVTZLepGkP6tNUmVqtfS1CeaZ2RvvW49jbqg/K
1LNLrbpTTn6BDbrNagbn0NlMxs4Y1/sDzlLwNYzB1YJUJ041J9pYCRh0HWk4Qmz5qlZaWMG6+kP1
NNTZJvwctbDadpRwOOoskiEr6wNa9rlQHGx18qlFTI0QAk8R/kGxr8ZBY+p8NBr+pajjYy2bGX44
Tiddt1E7fG3nYY3yifaHamaoJk9JhwrHOeJL8hBkYyOOY/44p/hBw4Kuh48AiDxLYgnl5v+xD3am
5gMoh+8/mEV5Q2Y3Xkl1sletuWVcQ6GIEr4PMm235IhCO1d7GsSSIJsOvF1kuoSK+mWxJwcMZd6S
E78JDXDb6GK5N/JHoA+YOzCfkyf5VLWLOCdT+Yz2Hh9ETAexs9xvaCujywhLuykX/b7vjfKSEVAV
iDuG28ldP+vWGXzpykg8Logw2o7GTFSsYa8zYd0jOtRfsf6mx3SA5tbCPkxA11CFAUEx6HRiUwqV
E9l5hyZYHgg2jA9163VnhJ0XaHvBYURlDA7I2cWhPm0W7C29x/RjbpP64HoRzpwRYa4/tXCW2+xa
AOreomQv8F1yRrtkKB67vj/Ag0NpWpMfTCbXBdqORil4fhtpQK1Hb4SH4iHZMTSE/RigEYGY443K
Vi3DHujty7U+rX+B1EMSVbfVxUJlzSCXflSqTdGGEHlY5JUx07lvhnWhaOohOmstwNfpZHZ8zTJA
JqRGlzt4xQt4zhUCh/KQkJN8KIA0LIN343Y2PoMAErvZzHJpiqClWejjPkQPTHMcYwwyc8ogIeGw
CaiOBi3gbIX9xRSFvh4qUs4s20zA1sXlRiPs1CqaYufVBng9ajM2vXxKhQ9OpRGBa3V74dEx7yik
5lb/w4kRHvsmifdztO/Rv67snkXQkaloTf7WDoafQDaKkrRVsYwVZirr2Sny6S6osEagiX6ZdDPa
1knRraZeOKcqWshM7fvfS/Qkq74wAJNSWZ8T/bvbUsQthp9VSFu0WnQq/P5hIYRhbbn9XdHayMAt
ep6NpVMJzpLHGh/G3qqjbhe0Ft5kZ9IfWpuH5Vhkm0WHE5gTNLsTPCkA1WCm6CDpZb6DtAJvx1TP
zt7RzK2t4Ur2SP5aYXqwkPqXyyWcQ1JpGfrvrDkfj9Vizut8wrU1xj+H7NAhScf3wp+hJb90A2Yh
IZ2wAyFJrFoasq2Xl3cWqXiUmvjFlQPpKpuN6Dpp1cxY1nMoRpdi0/U0M0CK/+ocOd60om6VMsGk
QVlu+rTlYW+GPM2R0VCBIDjR6vA0FsY+cKA6WmVmbgKAbMBr/M3ECbouWnFDYXP2EXBeatEd9KzK
j2laf68mmiWlYXWb/+ze/T917+jCEcL5H3fvnn9NH+3f6Q7W5zv+attZvzm6EEInYQmllOXxYf9q
27m/uZZperowTB8DCx29v8KaaPbBYfCFoYM2oa/2FdZkOr9R2QEvbuuUYgUxSP8/dAfsCYAi/k53
MAwGNqbwPdOmccMtQqat/a1tp3eaNtRlqXOLaLCotMNTPeBg7MKcC8Vz71zfwucXVI85eJ+Vv8yX
gkZJvHB5zfyImXFLhMYMqhokjGgeLSf/aAh7xbfjwexfdnCen31YpivaUw+VI56ogl+aEohahOYw
GHA9Fov9kmouFBPdbC80FT4KvaerhytjrjdTbN5cw1tZMcj6pKTTU/HUQL7kIWRZECPBti4uPH8T
nvTOQ221V6eZBPQ9KNO9j+9Lq637rHfbbdEu+1HAaJ66s9l34SZcJM/gR0Ka8A4cpkdmEAZeAF10
T0ygUgiesCVuF+9IJI5OAIRRbSEf7nsD5Q+z1sVIR/6xYq9p8XPrk/I2eojO+oTKUD3CmYsn0i3D
mQYS7uqg/b0Wxg51+qWHCY+4LjoizAdHao3oDVCKl+gCTzGyCyR4Gn+ASfsDYbV5l+cz4kGEY2qL
kqp5p9aMBulRput3ZCga12Xmey7K2N+TD4Bxx7TbC63a6dxqFsntEwlO6P61WwFI8j6wlvC+JFCo
KMflguEhwT3fTeQR1vp9uDiMV/Ke6BG52ZdBfS+FV3oMwMvEXRs7lOY9RJqn0iOiyMmHiKZf8Bbi
JrrpwJp2fRgPa08TwU0tGvSYt8osn6Bn5P4EkmpB1YxVwoUhF5LpCMNuX9k5+/Sm3moBRzmJiRZd
W3nlrpa0LVW2UojDxYjOFWmba4/Tm8zYVFwgXnqXZnagKEzV2Rkm7+KPZQMoK0DBAYr5fmq8+BqD
6M3nHrN0F/U98e/mtIe0fU9Ep3bnpnP/1M5xtJ9DOP2953RPRePYyDKvVKgj22hedK1kof+OxiZ4
Uhsmw157LAeYTFRLxsR9GXKxSgotfmf+nJ0tfaAq7bYJflG92sy6426T1nqfynZ+DqzudWBQ/50R
Rb2aFtt+GNwA90YNwhIX14gbXe/PM+c0HTjtV+1qnMBTdR1qwyY1G76WzjQNHUzvPJuudfVdmghE
ZaK7b8ynSSvnn6LOj+FY9ciLYaEbmht9K0cucQJnm9TOiXmd3Ec08MnvULmY4xil4EHtQOHGv7Fr
R5eY02JYKLF34aHmOD8sQUH2VSqc38USHitCC74PJloy+MA+XpEXTFXLIYombSdaq31PF1I7A9e8
wVHsV3igrP2Eunbjz2P4mqYCJWRe2lsxwU/KU4u5vBPqgIp51R/NvUFXbp3YnmCM3c9vXmu8zalW
3rc2Cv6pQVkgAgfXS9sOP/MPzaiCR0gm1hqo8TnLB//aTnmMsgm4eDbF4hIZZry2iYF8jtx+7yT8
6qxl9Fgny/AsgqY9uYP54pv2HUWB8CPXMFESMb/cl6j17qI04imdTzazayM915XlnSZ4uNwo/Omp
1MbpqTDNQ+/4ZBC3xbAD7jU9jRG8+S5GbKN+wmsb/9DANUd+nK8pTs4POJWnB/JXxrsijk9fuziW
KUPWmBw1V1+1U1G96ZWV7xdRalu1CW6FsUcU8FflsBzGIXtzjPQW0Ep6cJY+fZlLBiPp+Ltbi+WO
IX3x3BbZNS7a8Ka2pnAEfxwxvE+5JqgpiWfuQKj88zm8zHGqvyH+RiDgOM/zNOKVdfxXxsobGpPZ
Y0nO8EPHXIMwcVDpyBa3zPHzO7uZsjstHdalBQ9ThCahECDi43NgPtumhbYrFuTKeYHzVGEXwv0S
1L8in5FUwgyg9kjS1pDRLVla3BXMtW8cP2LThoHQXrjEB90vX0Nba5+0wsjPPY/LTR7EGGhoHR/I
0b0BTox/CmHccDNpP6Zdb7jHzAtnwO2gyXtf9jLk5gZfNUlcfW0em9b23jPOKuT/6ZsNZunsLQ5C
4TwX76OPsQl0rEQuV9bWc8Pyvd/yyG/emTcGZwrpNam53R8gkd1H0zVu1ZgPr0QWUP+KjfzYDIED
p7tlZI8T5aEgcm3lt1a5DjqPMLuhtu+bucVyqXMJ16i+EbHkgOj6Jji4dlS9eiUHJUc4cJ7i4hqU
lX8blx73TOiFWDaN5IVgIan+nd/NwG92hh3GTzkeygcx5KvY1qOnerS5VwcuCSZlmV3MpLuktRju
7bTSuMyT/q1xtF0Sl1R/tT5+mVoQxbZXtMeqjuMXsyEfh067tlOvYvlGNciIAI9XGOogEV2vWe4d
t38gar4/f+6Tm8WQlNsq118DmKyAEliotbHg7xkHJ9p2UzqcJ9zA6AhYI+IsXKdMrDZ5FExbK+Tp
C7oCkmzTuhsBUHIVm2a1SUDMr3I/r+/Jiz4Ac/+D8h0glQHRLQiJkhZkyWPQBRtSBOHOgJHD6N62
OX/EwZLoBk58tIj1NwvB5jGNwwPq6f74v/g6j+XGgW3LfhEi4M2UBJ28V0kThFzB20wkzNf3Slb3
rRfVt3uioCgSpEggzTl771W3+X4xCiZ2MjfJMQqSqw49ChmZ2BEvCJC+qw1Z3xuMsoQV0WU3/B9r
ZUHkMikcanNFAG6L/lJpPYafm49Tkhc4LBLruDqJHwfhEO3bsjs5Tv+WRjXEb0XqtCqnozcNnwzC
ZF30RnSbLq7YEOn/2tNHv1YuAd894oCRjOXAY36gwB5su+UxVxW4PNiXG3YPvOww480huMMJvgIC
AleyuqOl3E4GzhYxzPeWB/VODP1vthZbAhjNuPdNSQKzdWfIhChAW307M4rSAchHHVj5Xhpev2kx
LBypBbG3dRFvEatnFiN5AmZl7wN/7vdT3iVkTBdxF3VfKSgQzVB/MSQ8RK4aLFLNZoFIF+XRi9Pb
X1ZtXMsAubqZzNvRfcMWeJis8B4oL+ChavrByJ5t+h41Sp77z+koXsoAKp2f0F0cSb3slp+yEz4m
WKxHcn71ku6L7rwizz69ZKkRkLAYm4sZSzaiU5bdI7MlmhUrLqaWRCXvbWQgKvmmY8zJLMdtNHTI
xcYE49RgHSQU7YWUbLbyntiqPP2yS2KizNq7R3SJE+ULkfmv1SWhplKHZiEvdcpxc1jVRT+Rrrh6
1msrzceEmIZ2jCJ6kFxPxOT7m2laXpIFf5Jdxl3qHRPbuEiVvCVV7GJARsTZRGY2cjJ1N4twGw41
bYXMeFCO8aElXmZqnkQ5Eg5LOlcAD4WReBPa8xOhgDACgI3TfiHHEzEAresVKjkqG1U9UPF4snGY
xWto6SpaH3P1z5so9L+Qm+MEtrkkh+LU257YOIW5nUklwb3iX/WlA06gf27RecmIud4BjNjf9ily
oyETV6yfygOjWpAlpGhaM8KhCearO4mY2gh1CBvRb9IfMiK9yT7cOIOjHcbJJckj6HtZducmA0yd
/oJh19xUkXoL6v6S6M2vRprdQRjLk8n1GMthIh86cI61vV5NHeYar+dCRKJI6xynXxMtd9Yymbx9
4n1kSExvx9czZOPjUtaYsEh6bUITiIaDKI3E6z2nOrv70M/iNTVfzBauuRk0mzly8l3vFW9rTzKv
qPi/IcZuI0Qda2SDQhfqRdTOG4UJajyW95YO1Y0zJtN2QTu2WbKf3uUacYz+S3X5pLX36OWegzp6
D0Lrswi/mQHukoHsBgfX/IZMFjb3v8N6+XR9+8qWAlJZUw847sa7UmiIRIXz3Vg+lBMSXOv+KH/6
WfL+yu1+hHApX7Y1QUTZyRN85XDmvjIvv5cTSjWSqD8sVD1XQbYwfRHzZjIXKUirCPAipIHhAf3w
sc2yaxbMv6xJvaZEzAroBWEX3UPew/KrOwT1/Iap4bql0emi92RpZG/aIfumgo/1mROwBlBF8rXY
q7Eg+LTzb0lcQQGzkGCPiIJ2JFyHNhR3OB+4KIeGk2SlPu44/GZMd4ZV3BWd+w4Y/S5l/vUNkkja
eW33SoxXqXCPvXKyHeLJrVnExVDfKWwvh3ENyJcnl2Oo69vUHxmykFwP2hwxZoTvTRmgo3e3RBbS
r+vPGJLHMlDgE/6NUeNrK5Jky6IBF8fql0dnynEq2/LgW+ouBLfQVsN7Eo2n1giKvasIsK3Q7zVz
fj32at5JaVkHP8eN7fbAS3tvJ4z2A1bteHIDMvwa0/Bu2O/vUY8PrDegW7q+Zq+FfAbROmfX5NBs
Fjh1d8GQPOUtmaKLQCREgCkV+n2CPvgrfSgew9F59KMmfypb5zVJmNoB6EBaRHqvPHJfWWWJk0eU
2KaJRvAhdnNLJBNdMre6wsNK7nS+lHui8WeMPWzljpExXYu+MB+M6imnrUesT4frz0GwOqpbdn5u
TIYE0eWKMJU+yiGLZRExCWFC2lThHYw5zBi7/ZdM5u3OC5vbgDwg+OGjiKlHX5Z8a5cG/6mQ2Wlx
VLrrzOrWMPAF9V54OxGshIYPKmARIXd0hwj2klzjkKF/6xjzuz8E44l94snLaPWvYVgfB698y4vW
vhhqdvGNML8tSbYY0lKy9iM0fZ1DydOul31lyf6XoFUtB7QybPwfyxq3B0jkD9vB8JO2jH3vFAix
HGbuepQh+2afL3/TOybypjy4zxZwNgnpIf0QPtAFZzMxOC+m7TNdDpVNDKKvo1pvhdfcLwkDPIXq
azES6t0USUiV7nJieoWoLC/CwWWD3i0kDdOfMVSUx0OU//IqBMyDN11PjfkbjWnFVJY3xw6C9M7q
XTbWabQXI025waffSOlYdyv/8/v5TifyX0t7DXbn+ydNgENJ8n8/7vznAlAEu7H+cH7qUHF25xQj
/jnk+Y9mworQnXXmGoc83zWB8kP2qgW5TLSJxkHT8xabAmfu1p0OwvFOoJpuioVCUjP9ZDWLWbmY
vyh4XOcnAcxgYxvy1Ap568rhFFL2IeobCM7o//Jy9Vl2609QLD+9gyhmXJJYRBispulnLdHcEDzw
xCR2WWdbPLozKcy6BQT2ZLO69g8cEPaUWTx01nW75O1Wfa9rG+yrillAedZVTwyImzcNqVSOuQ1k
lG1F2FmMnFJeoNKXF2qh2Xu+tVZYxtXUE/89omsZJxMhDH88/8ikrPfr5D33JVovhVS5zir/AhTo
UU2udsQEm2rGkDPbYDEwmhCCR1hEbDW4anrwg0zXIfKh8+8de/wLuAiAeu9bzzIPgrA9ClYtKV1U
k5aIND/4q3i4PFZnq12/Vu6a7VedFtiv0DqbrHhfQ0rLykntS1M51p8f9n9u+dT/WEqlXMRzXV6G
yi4J8qOibhePVU0Ek3BujMD7tn1qcOajtNMXWpCXgpAAmVs4AoevTCTPQT5jzOUDnwF6x1NZQzk0
d7bRXLjWeFDFeu1YUws2xL5KDfyehMnboxnnrTrkJE8qZPz4yBLODTYpWp5+mbQ0EUVn72qXrX6Q
36vOgYuIgtIPdjIy3nHgMjMEDcLV6LvTlFlBaj9LBM9jOTsk+H+r+9HyLoNmuJD9/ZyO113T3xh5
qqUddF8QtydTTO2PJX6/8wAu9WP2TurctdMDQyWzX2mRN9WUQVJsMO/CJurj7KEp7eTojNNNNNvU
NF0WUtV+Fe6l2oc+rq3S6K5cszjUM/rfsbeY9+1bOyluy3Qm8qAgPHBopoNiQw1zuuTfDDiDm756
akcKly28MnZRYUWOosvG0E5eLUNhPi7YX9ButG/dYIBtXMlPUv0Q1RSJFyOZgEt2ckxpbVyn+112
C9R4nVARiktb4oDyqQiEyNbUHLU3HQM/cYFUSML2BBgUgEmHc5nUv90cdjuUoVd9nTy3nW/GdDZv
ix4PedvdLm4THgb3bUmSR6MigJCp6aIt7kYva1gGdQFmycxj3Wiht5QHLOSsL0WxJ1DuNRlDWCCO
t63yjAprlj917mGsA0RSPbsAFhyc+jAHu+FxZblPVADsgcHHxQDk7Jn2N+OIGlBJ9W8ZZYdw3SXs
mDb1IL5Is7+Qbkn+RV58FW0dxhRuqUzCNbKna7es3jXE6MIhpS1uoLm4U4fBOsvwj7kJAeXZ97I4
JDwCW69pJ80l01gVRq8FrtZNMo5PBWk5gT/Si26mX32VbwtZ/Uy+eLXchQSN9UtGPYHyGJ/3nh0w
MiTTqV4fKxt/fmSSR+jOy9YziUcPyih2sxbYwWhjPvEuzfyACu2hJoU7hcrQyOVeEUB6siSMKnE0
5OtIdrdDhvc09icwfw8FgRrAdKwbPJiwT3qyKUISwAfDuTZ0YGVf3BKchTAhua7Q6EKxWBxqKDei
Uj89meJpcUfazisg5y5uurrWySdEWfiMaJ5HRN2UXUUqSd/Grv2yfDCzZJfPZJgnKWiV/B43L8nm
mOk7ss6taI7ilKUI8tTHXpivLqno3tw8psSEimpiji4vV3goglZfTZq6S6p6qePVTR203urIdTAq
b5kbZYdudT+Tgoy6IKS7WZPUDpjosSa5PWOgsFci8kh0NxN5X5HwHgTW1awj39vmc83nz4RBwSIR
XoeqyLG7WEiKX4rufSQ5nnEqFjpKHjMH1gqrJZHVYlgpV22z3dhvgw6hj0ijF6H1WPVbl4x6rq7n
1pzuNTyh0yH2QsfZTzrYPqBqRpzoMVqeRx18ny6AcfVSNema39KQB/Mckk9a/sAUMJKe7+oYfRMj
sUWufku+PionPNJArpn69lTb7iuL7CXvy2YK68jn5wx+c6ybkdWbvzQ37Tqd5JzeF6T6+y6LspVK
MaqY0Otjn/R/tyUOMsfwPksQ4h4xCwR75BoYkDvBY68RAuC4PeB6VHxDqtPW22RGDxktyxQOzi5g
bUj08rqZelymgUYUtBU59qbGFtgaYFCB3GPBs7bzvf6IAVs/RVUEQ4URofSzva1JCBqJgGOGZQ7/
QvZWQHOHZNXEcgGiIIro2Z6t68nnF1IgdoMGLvgaveDBYAjzL6WRDBhbo43nGb+qvHpzoDawtcKM
tJYvQ4qqcXqeNN7Bh/NwvpBkxanf/Wbx8UyaWbtL5youNCICR1evkRHkI1Ft1xgJQtXZfwCWWCBM
BBo1YWvohAF9gooU0yQAK9tiX0QPlfYYx8I26XDGMKMT6a9hFhlUiwS6hVVmd/lkfeIsZpCP+rvU
AoRhQ8RYWtAYkAxybF1UsPV2m+AlfGWANHyN1LDK6IZv/6SahrR+jd0wZiJAUpeykZaip6F3XJg7
thj1MHh5zx7whNlDVBBYz0lGgUNNv1njvozVI2ardp8v6Ewmv405t5C2OASA0nZiXslDlDtzlrKO
XPDHgRJh0/fbm3xz10/hvpyXh7Tj9asRAEk3ukyotv2JArxH93ZRaFiJN47PU4UIXWNMVg00kRpt
QpAdIGzswz4b7WjSMROLR8mVdamg+GSGm0yRHQO1Y837dk8yDa3DhgCY3LbeVuuj1owVWjCbugRB
EOkREg6LMasP30G4FE7ZzodHfRVWrEOrELAOpwpZJqSGMI7KeE7O6ZTgXmyb5Nt1xd8nRbDFg7+l
7bX3R5xogwfDR2lwDAVuPENFWMedzCxSCNM7AmX8Xa6RM66Gz0ii2KYqwJWdZ8+DBtQISDUDxJoV
mZQzya+xD6GEuuvCNZfeBlV0D+b8zoV6I/v5tXOiG6VxOBVcHCq25H6NiPHa5kiqEs6KLGeeZULL
oerk0HV0Du+Wbd7v1V/JZ1TsWenzbRcN5ZEazzPB6aG+ToxF/knZPuASQszgym3j2G+Ay5myYf3M
MH/cOuCLy8oSztFWpVbwsPEFmViZ3b5k7rhrJW9AZWYAtImq8gr03qrb9MqANYS5HVScxg/ZGkSE
p/rQu8rbSyv6YnnznK7scgWmllRjjEJ4RnMmv2r4RjIPWLtG5Dwmls8GMtmbGoZkyfHFitg/jeJ2
rnd8vZdBSj1paadbo82ceFQ0gsUYbaqhfA7OyKWYxRJxb4GGMSmNZapSAE2ZRjUVGtpkduCbeg1y
osNWUyD/cFe/36ZqvAgSdd1o+BPBVnxwGbkTq9gzPC+xN7FPpwd1EYoIX8X8ZJbddZAy5kXApQyN
mQqi7sO1aSfBn5JwqGhb/oSdCXSWfZNV2Bu0vc/zVC77vDepwkOz8vyOYGTwVi0RLksrfhqj97DJ
OHuXOr/VvViSvjQ6D4p5ef7ZXc7k816EELSIiMi84tavS9ITl/BnFCH1f/p6Gr1lGHoEqF1a0JDj
NJ6LME3c/qpGMN1oPFpKPJAd4c7hEx9S9dGMCxEvcheRQ7CVDmRYOvY7IYJ7NrRPWTJ92CXJXwvU
MKchvEaazttQB8shkWO6VfPwLirqWxZ08DjTADJrxH23WLcejUIvMTvUmIx8jlFeGzjv1JzBxuGc
JPil29kaccaSHZWnxp51g88StAqPOJRYo+v4P2WIve9/T67JDoZIEWsEDJcAtYgLYiBjJQqiCet5
OzXFU1CxbbapBGyHhqB/gj8HXpmkbEyntLlI7RXvnsa4zRroZkJ2izTizRrWl9QgoaAeUW9OGgTn
ayTcaM5fY8BdHrQ4SAMFidMXKZ2XmMIY984P0hvXXZAhM8hAmkXi2A3YlhI/JKFWU+k0nq7ToDpK
7g+LRtcRRo1HrwdnZ4eA7SYId4gKWEx6r0ng3LsziXVJTpUwtMI4Cpq3Ns3JnHsZC3K/shYoTqUS
69IZDgiF+r1rj6xtn4LOJrWZAeaiXtGrEV2V09b3IYpxJdN5co5FYHgbI3XNfeIoZz/OTDKdPyzM
P9ZPzuZvm81MtJG3H9qWIVv7a6tTuSxX2SSmY12tWG1d/zRFTHFFM5xYS9+3I82eYsquDYduQ17N
J5Lg6NFV5imtwBPCIvyyfZfIA/xPxN8kB2OE+Vc4+b4RLBHcYd4T/dEywchhW8Ac5KIzfrVgG3PN
b+y6WIBzNDXX0UwpqDia9UgKtX2hKgXtqSQSXbWR2C9y+USoul6TpBvTPatis37INViyN4LrZCyB
ExFARdNo17ZFedUk+WMyTiw8UJpTntXWVS/c0Ko95jAsC7qTGzmMD+xj96PGXFpn4KVGX8KEOqz5
hbCbO6+hsdCxz94YYfUAhCN6JVOEGg50UOOb6txulf6hOsdtM82Qq3WbaACnoVGcvN5HpjpGTTUy
Ute047Fq7UF4fJqQPFuN9Fwz4J6WAeaTME7ml+LGI1iaKfShC/yTQoIZe3LMmE3gCRQ+683EdzHv
BiPFtuAL/U9z9DRkdNK4UUtj0VpUnq2d0HSg4jPRj0wD67MxUnE5dsZtD700C4LnUONMEw02NYot
KYH7jn/pmLagT9mWXGKKd+kfUA5BGnHC+E34rQswFXLqAkHV0ShVmjsbU4q7eihpdeDCtbCbMDvg
wg2Q0dFcYsc0BOtuLbNHJyRRlvxN+Eoa4RpqmKtnOM9E3j0ojXkdNfBVKec5hwC7ulpGSNPxhF8Z
13s0YWiPur0pyARKmvWuMm5cQ6JRtSkYENmOqADlh7YXavzswh4O8U6O6Jfo6B5GbfiLgj4YpZfJ
XU6OxthOqedvbeIpa/PHmRQ5QKLC8ozPhVoQHYfxw2Tz5XcohJA33CuNy41KvsnVmVm5hoTcu75B
e9CZXpUd0n5rnP2ydj3ilhULeHevNJQ303heQtAxy7cge7H33mQREF+hcb42XN96qIIbowwuU+JN
9x7sX5LS33INA146sMAmfGDPu8YU9EZ1kJ2IBgj7hHzaI4QaGTYQczJSOUv3plLjdiIzAV/MMaiB
EdQ0l41t7ytSSzWumOn2Em21te0gGfsaaUzefhM76hdje0d/0vq2BDTnIgAEWTsgkWsinOpDmKh4
GjJ8aY1gz8v6FxDdIdJQZdJJFxjLiYYt9xq7TM8SbLRNb1QrjIkuZcT20FEPisK350fMz0my3JCA
HTBn15dzZ4E0HnvAlH19dAPxO7WIL7XK325LJG7HNxIqMNF+n1+MGhxN9HWQuZ9LPt1GhMbbVrFL
FixDYa6eZVs8FuQ58JUV+GQnous0YEu+L/mH9CSGNXQou4zQ98wPmr3bNNWuXUxOdTXpr6l4kA7O
wxr9j8ZhJygoG741tvv1I+l5Eskp8GylMdoSnratwdomhO2EXAdkE28j7Xd86gxEUS8+1iI7spI2
gzU4Vima66Btf9OoelnVnqGc16dqS+DP+BJY87VYwmSfLJTrJnJRt01bb8e8+vA1ILyAFI6g/Dvx
QYfPGiI+QxNX/iFD7gxqYsKs3d9EkfSxp2VkIaTjLqHiup1aWxxCKOWlxpXTDnY2lRn092PvXqIw
jXY1NJ/+jDm37EeUo4quCo1CE8kvRHQaU2R6w0gPe2Dpbgs2vRTdgAt0iV0qGtt8rt/9MJA74g9v
YHLPjPvRRaFB7CNE9k6j2Q1mTE/D2jsfGl1bix9acS27D4RXaUMTiTodXNUK14Ojfbj4wmh2UdF0
t77ihOPQjAwaFz9c+hoeT7Ddo6Fx8i1ceaRdbKI0at4mXOqwOI5AzeMTZmEbhxYyPaEjLyuk+kEj
6wXs+kFD7MOr8MnSWHuRAjJuC596Z/roOz9+VYi7tliJcwJF0eZxMmfzzbxCqNc7LgFq15lI1QU6
QA5Jf52stbpupRgOodOZ2xzP0Kb3ZbPtRfsKEcv85QvvYXC8z9Yrf6U1mBi3WMw9o5oKHjwKrAcH
XzGe86ynk8OCs22kRzweA2TpAgV0aPiYgQKS7YWnuXstxTqfzg5G0+s/YZL3FzWY5zEZ72TnSAYG
lpjtSMGnG4xhN0gAi6l3yEgoRABPbHbfu5vGqG4StO4nIryXWyso0OdLPKf5QKLGahJtWVHDLtbD
0MZFz2BsZmOPrcIiEiufzJ2kQr8lkAF5/CRYYE/iiqih5DurabHNfbcr/Ohg+El1SOgvxeY5q3We
YoojB+AEN5jNmLMcToNQFTfL4j9abeI8uFV7IoJPuyetx5xe1HE2iVBZJD4iz7cODd4VRWP/wgoj
EkNsSMGz9WxRIfQIqNuXiWlsy2YiCNUJPwpwoNtlIAFzqT2ahyXBtZZi1yLXneWOkuudjHL0XeUl
GaQv1iqymESJD4HK/gA7c9v4Rh0vAxUyUtMP5EyIrVW5aNbKSm28JhIndCAmQ8k7GS8kpE+Nsaf3
TuQGcKYNtxbmMPNO9HXJrtvarmP1obzeurVGtZvqz8T0ypcqqe7zyvn0KvIqOpLZokq1VKV3ZQ+y
JpseKk4FFLVy0Hll7H5JyQz8bznIV6MfQR36zT4J8ItUre0deuZlsxu+/bRmYRoFpCnL7naSNjOl
upjaDmRlnwIaN2ntN9nrVBiMvg7SvjpKDrPecX6TJ9jcuHn+1rXMyzXl6txomk0lyouak/rohO6F
iTLp5PSsrYEkjPGwCxyEbku6vjtshmeM4n5XlDuzpYuRy1+JPeS7qJRvwh4SSOt0TVgh/0xDVxER
SxxFhDs/jgBkcz8L5HEiuycI9rXB+bpOI7AUhCSVOfBm7SbapnkOq7UpaEMEl+QQbgPgllSHzVeT
1X0cKPVkpoPc9LpMTJB1F4+tJH0hgtkm/IWak+fEXjYSfMbgpIoyuVi8xsRDlT03tldv7dZFO2s7
ajusRrM3cach6cz6XeosH4Osf8ty7hBKBXctnryDH63enphC2gBR91LmLAFJlX0ZJz431yG6ugra
G2X21HhtyHf49p5MpdYjqGCLIG4wNsgQBFgSWlSnDNQI/6ibXZ4Nsab2YZ1vUU9BrFnP9cX//z6I
ksyHfx+46CP8fUrHUgjySCabSwsa+vb8wPNjur9eXOr4Ieb4/7xiAiOSDAX9e75k/On8hP9x8+/x
//zFY7Cxw9P/8138eZN/XpH5TrNFzm/7zz0p1q446ME1XPoD5JTzYc6v/ueNnF/NxhdZ68Do//35
dFA76uP5oX3pazO0/qz+HPx88+9RzrfMYMaWqzhJT5F6T31SVsJatCe8KfZJar+tpZNKzrcSnWjy
z30wSXH//31MgciKqtp/Hnm+lWoz4N/7REJgeVKQO6Pv/3OE81//PPnva/193j+H8Qwt68FnvrV8
6ui7fLQs1g3p7d830tsGHYjzsf7HzVZwruIe5XXPB8fjk+7Jknou64mtuSrBeYSjectVyJesfxQ6
byHTP/657++v51uNDK6CsolIt/w/Tz3fOj//fOt8kL+/rqxC2ftg+Plvj/vnvvOvFYUsKvD6+P8c
63zff3tKJHscZsIDSUVGx98X//Pv/v3fiLwk9v2fw/x50H877PnlyzW6iMTYHXwdniMalmUWVlh2
X/waJDltNP3jn18hfGCR/ufPk4n/M9wXka64mAT3nZ/098c/90GDSzbO7ALj+M8r/PMyf5/7z0v9
t8dZEWA3VJ3/592iL4QrCItT331+gtthfP1z8+8B/sff/3mR86///tmI6u64FOQ9/beP4O9h/76P
/3qY8wP/ecz5vgwF2W4KnJ8xH90tOl9khOeYgmaStD6s2hnkXSpB3P0ZLibnxfAEZv7rzO6ez6NB
q+35JCK1J9cpA7IddPWh3tkl6fooX0E9OYaexMjusKwP0mrbA93f4XJBhnTp6VtU6waXLbbf7XB8
g0OouxvSL7KNGdZPZjKYxygrDuWsnvoxp+RoQNQJsFPDXkP9N5Ix0iXqVljtNf5clGUja2ZRL3dL
p76xV8Zlhp7AKSR7D/qw1ABhjlXLEpshlltMusmhtszvqJqfrC4q91mPKKKewZrKgUBo+EQ7u2aV
lBKDD9kD5rLZ4p7psisfFdQ16anbrHUEXZAashFaAJrYXhz5DYIAlsJ00budW8rkvuvH02wuASCX
1cQj7tvHlSQXx2e7OgevLE3Y2khCzSbBQscORbrPpV6J0QNXNVt9PtO4Za/CTu/WtS1/S8/H2CWG
pJdLPQZTC0L/9dlxq1PTddeodLttLsjxmgiNAaW5ZwGV7zzmdlYoV1lKR6rIKLuxY29j0ZyWbLyi
KsEeo6AMaJitiNPCwjlJFwAia76fej47TzrHJMyyp5Qe4tphjSPiX8QdG3MRLrelmn+LgA8mVNEb
PXXao4po9qUkbKfiOE1hXhCfOh/onV3ZyswQPRXsW4bstVe/i4QFpGmyIphXLzwAZguMTh6lTfvb
GMJD7vp80i7l9E5M7q6fpxfWkvNe9Ga7raT4DvK7OqVpjy6Q5/qUkg+OsSwPto53GCeDlXm1bkmn
eRcqyna07+sjwYElQoSMJKzVmg6urPYhGo2d7fKPp+gaj2V4P+fRcAwFb3pe0XymWAEw9fNFE1iV
BRHpWBZ8kzQ0aRtwLUmbnX1m/JZJvcbDfK3PILvw5XWVrT+0sFkmC9oDvfsujSC5ae3xqyekdGtz
+W2RASoAmEjlQMB1W9csXPZTwRVtiike8IYQwjRDe6v3MP+Mw1qa6J0lqaQUZOnh2PI1yUvE/GSb
oVlTqAfhWoe8lo+SLG7kqogDUMvFMHro6Ix9nYrkfrHkZu3DT2Le3E1qph+LAgQYGsZ2sliXWc41
9YTsMmuwckXZNzlKJMPOGXXtef0V9YuJ+uRoGT9B1CA+yZ385FgkA0eFeb/KJNw6SxUnmXoCU4M/
LboaQ1bfrUHltVQDNN/yq+ytcb/2LIwpPHZ7I3whOhDeWYGheiAhnIiEhlqI0V6tXNLbScJTyy3r
NiXEa1fTfR3ND693WfYsQBPG4VGU/TNi+opseoKeo+7NkuqGHhqscQfQiVQvrZk4RFoVVMYxd1Kk
Uew3rBmTcwpqTy60O4ogO3quTrnvrQe/cF8IaOpdbGtVxR5J1L1JRDmJU6GV7kxrPFoOgsuqWl7J
VvtI0n6ga9x+F+uv1S4JKkMdauZ4fIX9HPbZs8J9cNnk0tpPl5G1N30VfUjsvACRqb8ixiPnXhLi
bv9uKvTUpv9WTN4NusxXVUVXrs3DIBZcOyb6O7m6EM2QtMhOXJHSRjBksxzKLAOmuTbZcfn01UEl
1VPZjO/W2BCvLJc7UvXIs8Qz6FNJxCTB2O3SCOtJy7CakQLrMMUp5wSm9BF1XPGhNNZu6BDCYLM4
dTMWLGxa/VayR8yApgYBfh+Bu7nbD7WX3KNGkbspiQp8wcEzkQMAoUYGAoOKQ1X9IuC/iq2o0sp4
yhFC1K8dwVtbTy5gqkvNl4Ap6kNpBZdERwyV/U4Y1Ytf2Pdq1sXpV+XT9e0h3PkCQURuf7dG+V3n
9pfoCRCn4LodTSz2Y1DjmBlZrtVJuc2hz9Bwo6uVLekvC5XCXKPrnJb20Sz6m15gS26WK0IAQVpR
sLIn3nBm7yOB9c6U9rCbDV8Hona39K0IFPLd2AlS9q3pfGphOPKNNKXf7dGLUB6Vfrot4CTRVQ9E
gHmoam/qksKWE5z63v8QebdriQHOwqqOodwcMysgkZLUaiirCfqPcLoA7LohmN+Ne2bd3egU6Non
VcZgRanjGHJB39DMceIYXxAGr7JEzQcHlrC7TGiUAp989eGJHK5DIGsXqJR9IOn6GqDqczObe9eq
EKJnyEOWvnrLse+3RvsrMluSirZpFm68rn9AA/xUe9XLssoqdgfxlA3rVzv7r3aLrobSMHlfez+d
r9cQUDQFV0sgZbV8/7rtkNG0GK8prgUAccjcS1Co5D65ngbuEpRqb3Tt36O0evK7UXPKN4U5IXCt
jsKt3sqZc6KQYm+PrA0cdZWtiIgWfG7mQFGLzM+7HFirM2jACXLainADhHyqoteXTz4S+3YhXdN7
X+T8ngp6gkGFJDRsKRPkdHzr8msK8menn99Uv/4UNGlV6hxWlYMoqp/or9KRM9uHDlcp4ANUVSVG
fz6PR3dFkNKuOaxCyxnjGsOrG6UfIhSndMSWQ3WTWN4a6YcMfoQrYBcxw25GiYShcWk/mcgtDBdq
TWM2BM7iEZLNfZmShGEhjNhhijrMfnR6qwXg8p62ZjvTpsekRiLD4rag5ZibDfuyr0b2ywmCdjew
j1pH3XdJs+kCgkK9L7PGeGROv0be1MnsXvMOTpa5VC8RKQeMfI/5AMdgHAM++vTG6lgmePZBQqKZ
22QvjoISsuBjYZBAKpFjudpMtAnfs4XG4Bh0N3mo1QtS7Eyx+PEcXZVt+1iNDmoGG/BiztU7hclP
Vc0XbTl522YeXlGFXNmRvBvDahuM030n03ePOBD6EJShiql6CyJyyyHTqK1YKWo5LrXhlXOjdCEY
Moi99oM1saKZd6EOgcReCJN1PRHmkLT1Dd4A1DaYgfDMcLmMr76kLEeA5LwRaQtYgwIJLh8+TRc9
p1OnT61f/YCrRfgmqwnp9ficU4g/DhldFQQ9Aa4FPAbozptUXSLdyjZoGN+xwcQMufbeJ/gjEOra
GaJr4OkluQ1o6asczxetdcdAV4CFGhg21q8U8ICzehT5HT7kgI8xCHAQ1Kis4tEOyG7Fw06dhc5q
/YieuuOcQ8yEhnrjiSF/kOp/UXZeO7Yj2Xb9FaGfxSuaIIMBqPWwvUtvT74Qaek9GTRfr8Hqkm51
qdB9BRQOcE7lzu3IiBVrzTnmtgu87pENjkryTn2ZY99fYIKsAZa7Bz/oHg1BHpul+jc0v6uJuB7s
sv1b06pdqH2mGsRPWArJXEaTpmEqkpVL5Aac/bqlCKvRBNYh4zNmfQhS8/SQz9o/AlB7gWUBcAhp
jq7QgVMbE2+Mr1OzGcYXgR+LaKqbUSVL9GN8b7H8bMhVRH9KxDGSlUsYlz+yjWmPW4zLU+cpaP1r
PRYf1ogqZW5aSm9MQgF4Dsa9V31Ynz2KxZAmG6lr15Qgq6RxSSZJn6m1n33PqdZuaKGPtsdPulIM
W3w9XvuKrYbk2dTv30NyYBLp3ZGwRnvcq5FuE6daEcvc0Lt1dc60ycug+vjUYF4mdmRm/OidEt3Z
LS2QGi4IT2scnqDdby0b7vuUw5yOJedgr7/Fhsqw10hvHXrjzFw/aIkVe8ZsN3U9M8WcIw0UY+WA
+d0sgUgoiD44KddrN62RvVpM/CUXjfFjB/Y7abDHwGM6GEcAWgSpIqZYqwgxcZZTiM5uiOAu9dcK
U04yu1dNrx4BfX0z2nGUuMRjsEXyvplwSq+wGm07Hd4mWghEJPWvsUlOfTHfzw7NGV291WJJnVGI
xqBZPVUCyehYBU/+gIC2NkPqTkz5aGUxgPtoOUwQAohTGK/MB+1NAP7c96TPo5WG7SJCz94JZ3q0
TcxLCXdgxCdMGHe4SM6+XQQlG/LUCN2FHO6hBBnf5pEY9fYJ0Li5yvOh3uYWn5MYxHU45lcTVubl
kGRTjrVXbeq+ELSIflDzh9avdnsmVc0zR8YArvEgSrHTguMYi1SJMZD8x3h69hfv7gCWJ01Z2Azn
7ETtLx05HyDjpl1g6wfQ6NC6rWQ9hVm2jhsqQsjvCZauSW0pTELukJSCymGzQNJXps4PqRYkdI79
N0Pt39bNVVy79hrS1V2Mun4V1XKTEp6+MmCGrKRrv7u+/x0zX8IqWB4de4DMaSsmD9Z97SqkU5ZC
VOxgnUuB6fGAbRwT4oQA6zD6KYNxSCkWokhpaZ86IKnWlkLCg7jjNbHqYxN0ZwOBYl0i+iPp8ynJ
iqvI9E66qUlKon4eOsUMHvDbyssWy1+yWZXtfE0r4LUSXxOSpConQIeBFT6xtr+TxfBLtsNnnHeH
maG2Z1tv6DvdTeUQ31bMNRFIDba+eWAgwMVTiQedyjsmqTS1k/xK41gymFGuykT9Slz0J+ifCPu7
74XJIJSj+6pofMBcMtgwVLrKXHERFpPPNOy2HnyaTWPKm4pThwYssYmYCigxPNnaeDJVX+zCaLrH
4QZ7epR3eUBIk06CI0etV1/dQzkEWWvnoJ2ZI687uMTKosBcQEabxC430+CekI2tdNPvOxmhH8L1
nD3VOEBBpgUHrsl1U0XOdkxAwyK340ftuNgatkfn+QRMBpF7i88vBDOlerynhdwOtflqZNnJb3p7
H4zTvhyDXakzTC+17JFUdZ9R3W4mgmaoL/CEU2AMxHxTVXL6Gm7M9Egl7R6NRXmiY4VCRpPETSQg
9b6B70O9FrWDBs9PviYZvUZdtJ0mDMmGJtY9UTaiq+mlFHG2Dex9BoZkVWgSNltcLV7CaE/0r2nB
hD1g2rkJEr415TVoYRSpYA3JdcRU8WPJIr7y0qdxZPd2SwSt1UDJob1uDUUcWjSh0oiE1EmUX1Ug
iSWLqusujHZO6kIRn8ZzldofgCAOQZT0HNrQI9fdZzxMTykqtp1RKgW6e9lEDMnZUHErDUN7XUw7
BWZ8muIQrWcH2zgNGYWWQUhw0FZkuloBbGMwAGKenJyvMsgupkTTxBHM5Vjvku8et4doBO7tU2ev
mtL+GkjA4ouFv17sEb69SdQsch7pnygIPk71Ra6du5Nl9gXd7J2KetjVdnQ9hwhVa/5YE6lNLu58
00TqIG9HdlNuxWucyu+xHcCw0j8gWa4D4OmrmDXKks021/JZWeN5agyUHDWn+NJpbnQj0JUx/ZNM
r1Jl742lFR5V0yVzzQ4ubNHvYgSMHsPmVVUNz9yjqEGsCpHLILxtE057HkcGYR9u0iQ6wiV7woNq
bGKmf8/CRjsy1MFdF32p8aUm+B79zKPMe6pNqCsuOot1GwTxClEHiiS0lJLTAgUv9yaaXQKK68bb
Ob9Mz8b/4TyPeW/wgTb3JR/eqhicOyODS9sJ51XD/bDCQW/gNiGRzFR4wULwGM4eoGUKdBFGLaUw
oGIEIz5nWEyK+Lt6J6cPh+tR27cqCu+qbxbeIETMVzsX6HN3meCk5jU2up2hRkJgvsLXtVeTXV67
2fA4olPYTVF8m0h9AShmrHxmsoIx7IZD4GXA5j1OzoP1jpT6XeJcbk0uzNR9lpH3YHtExIbxVaSg
bHdYULLp1DbcLSHWaX88tI752nfuhyGRhPC+jpiqdrhxacYk7P9yjp2Vaetj3V+ntXfVsgAoAeus
6axfwXJ49Y3wMhN4WENuS21vpnHXflb1uGgFnrO+RssQIdcaAOqYJvGEecDVQhXTFyU8LhM3lcsE
uQy6j0LouyrqgRQmLmea/gHU8BmRRbtmSEFNhdTeZ2LJCzOAuebJNwWAxVDG7lYiKT+jPDokbnpq
8BabqfsV+Q19qqapAL9a4W6M9/ZUXadeOq6bOjtWesRPYlZbEtbeU6uF3s0kVrkxYGr8t0nnfERB
cdfE7paXcO6jGwkNoZ2HS2FAv0k9pBsx+IvBuQ86A3dG8DMXxqO9eNZw7Dwa6ZtG4+CSsmuEZkXN
ZaPtzKuN01mfsu+OtoofIOKEx7JIvzryW/mgsrfJ0i9pgVWlcHAatyXvOR6up3S4KpOY1LXwnRLi
3VxkzrKEFVdNb/2S/umbbORGrtJ1NJdEV9kSeXP/W6dy3I8smRtnojVrxvYJ1TrdhOhNYQlaZqqX
PAvPqKDvc38QK2kCiw+Hi1mrU6QIdGAJB4qy78oSicFAcCCCxXiIX+OsEeuf2q0+XSf7CKoqoIAv
73KjXiFhY3HxcMeQjrDzANwBJA+wvXp09LLUqsifzh8QQ64KiYakQP0yDViYIit4SRJUsW4P+WUe
5DmehcOYGjG9UYZ7ry6Gtbnu5jFZSRmnuzmU56ws3j1RvyEdv9F54G9jrlPukBfcDnJr9BtVlFdx
74d7m9A/OfThlqC+NREq10ZQnIpMz/ua/E6oyg77D4QWNyPblbsLFSXJvRqF+aKnHn0sdsubqhx1
P0qaN2CaOJVT0XEVF1dO9gxBhlSO8raJutdIo31dLsF5qu1VQXm0Cz0uFHr519j99nTEXwPZXdO5
vQkAW3JKsAdWJwvobHXORP7QRfavfPQEB72IsnYgDk7N20h0bIxF/IB6gX3YpClD87g6cBp76Kb8
teqST06/j4PfdUeJH4TkmmADQeDVrS5NFfyiPOiPUUSJEtCovxi+IE4E+z1ie4iquX1oDEFbL5kc
SoY6vOSTcSllZVxz1nwZc3q7cy/J9IuLDUqLgTM9QhwMNXTGRZaCGrwqSoMBAb8AhpXxybl3NfX6
UcSBfxhn47riVH4M85Qmph+edDxwaDSanTO1xrpKEN1XoPSmNrdIaEbLXANFZxIhOaj5kbnPA2s/
TYo8W8NHjj8pf40DLL83phZNDWSO/W9//ce/Bfkh4b5kfLMBfA3ju6hs9qrO5Rifl/ss8jdhMb76
Ir5i8NPvPImnqlbTsZR5iuNAvnn0kS0M1Cvp9MaB97ObLQrVHiRmk1v5mqPNM3mu7V5ToTcDe5hu
aEDG3QNc4Pe+AwFFGi1uD2M4CkurvQx+pJyAvWSMhmr6xnNbk02AYxPpa/bL6KcOCxOlvTdY37iB
uWmosPMg+HASATaH6KYNVCWhsMhH5sIt91iW/PqEc2RpnhuINv2DDORnpGzML2KVTCzCQR8cnTm+
mIKOVafsF5Ve90gR8Ahf1cvTxcsExvFAbQ7R26D8Z19AxPCJT8B/s9ZTcplN7z6vbqoEDAPKmoci
xOGOkenYVIKWprzBw7hqpP/VjK5kM4Tk5WZ3yTI6UEZO25BATGGGAy4IhztCFdO2N7tTr9E91iFg
w3JCsobQjdvaORZafCvT5fQGPwWdeJ1GdEI9Qq0tWbVcWQ6JRRPGOxBSN02iX8e8pRyC9bkPnPxn
iOf2qku7fUh723Q5KTtk2/NZAGHBVbVVkfkaT5KMyx9UUMnZbBYvAgfOKvYLlsfkIR+eAwdbivY5
o0Uh8tgS6zdpFqiEyabxVcLZWSLLgyGzT2LTekkVq3XaAalLabFAg3L3ZLD+xrj0tLjmjP3omflL
m/vZ1mgwGGgLBEVowArzbfIXUackKDL5EkMO7eZB0DmkSYVOk7Ynxt85Y1aCpbkyarIAvOvRTdM9
yiAeZZ8dZmE70/feZwyJ+UCrMtAMV3TIo9qF8daNnOEMB8JSkfnr1PNAJc/60cpKClWnxlkM6Wfl
0LByq680qW8bVQyHbFrcRRmeEVscu7wjzidkMNXONJ+kTN97mnzsNqWB2ZSOWVZGxzDRSwFt/3I9
/K90K8M9P93cmjmapcFG3raMnoK3mg4LxiWD2rW7YBzANIihMsyg6VGM3AVgXoDM0ezsTUPt9bU2
FgRN3ldbkpIban7GHp4e/GNf0/GL535gXsYFo5wwhcHRbBDPAb9r0v6OqOR407otX81A+qFKrkIX
rkJP32bMkCMPtDWppapjorHQcJraR7UAO9DH5lXH2B1HKYuYtCUem/iqEOaNqoSzF2Zf7/REDGCd
YNAgdCiyYdnPIZtDGIr2PNBvT30sDUk6PnsFPlCze2JqxvdfzMDm6MgGcZuQRkpbnXNrjvHVOzeO
3hWm06yHuogvnWR+Wjc07StnNM4NVzEMMGCBHXJPDhCvShXbwl3qz7JzzzOBUSkraRaXz4U3Owc8
Z8R5inI6iXaZCTWmseot4rkHmTbUtZm7IsqNdMiIy4JkDvvMvDFf0uM5Znnuc55hG5NWEax9sS5s
KBHuUOGb5RZtK3+5JW+ykadIJ25hJ2vctRDCQUVXX/DXvnQen21gdR6UvRQNDbf9Jh+fG493XLs8
pZ1iMBtDj2WNkYzn6xdXucQQYPj2aUqew/LOpIXCFcWgm29lG6UtlEeQCNuA57YqArNrllBrqbIk
s56t56MET0J9EBzcV6aRG1u7F8WeYbETucVOIcOMIs3z1e8k3nX3uR1sdTK9gGO4VFpqqAlJiZ4S
a0UxMSKaAQhAjuWHjB+Rg9F23fCjgiO7kX5/Cpmh0jhUNrHG4UTb3Ku+7C7jI5qSW704df3Af84i
7R/wKeltWFfEqqFB3dh1feiLc1NwJbsBriluJMgs1ZWYOpabsbCP0sbZSVnhcs2JyvoaQ/fdtH/0
OH+REnunqmTruvXt3HrmqY0xlrfBO9o9Hi1sD0P3YwBZajMS9rwl2/naMwZ9PTBj9vBPJZHetpHx
SzWCwAarMdesd0gKhEGe0Ox/RqlgpsPYCxQtlQ7nHLGaqFg51+7tkrUyH6d0w7Z9TJxgOnlYcVYx
Rx9R9BSzIRxxsp33WRU/dEZm7hr/1hYGhaE5PesRQFVr0hUm6q3TTES8Ad9dWJDhNyjwOmM28+rD
q6jtfmUeIzLnx9bxrc9pn0Mwu6LW44uwOQ70+NVWkTKo2Q9N6UY3YYkroXQYG1CrDC163lL/Ah6B
pju4ArNLVlb/Nfg09KuEFrwOjceOpkBpZ2pFkqpH88N50lCJ2eW6fIsW5N3g6N5EcoIcFotjniR3
kPyB0LjQbUjhKVelon9tac58UONo/lfFt+kMH502qVg8gl1Ze8hRL2F9Zh84ygMei7nE8DkZ27K5
5x0lXFX4iprKzfaRA8ZzrjepkRxyE7ZQEzi3cHmTU4kueQ2oPORDJkVNnbmOirVV47WJumG4rrBm
iQYhywg6K+rfp6m8YYdNqIKdFaaSGCZqgQ6k2k1J2V5wltH1V0l1a87VV9KiBSGX9sE2SX2Kalqv
UelC6KtpnGCg628Kbx3nxie99uHNCA9MX5GxG+Jat4zZ5rH4lBI+qBQcjZr2ul6cOYllzvsQqt1N
vPzh0n3LDSVPv/0TPpVP7dJ5qFKPd9v6j4ALRnLHfJgHSCBoEJEnZyjIgo2eNlXNOhxU1mPSx0to
sPnSVtGwsWxbEkd78D08Y2JWL2EcAZVp6GmXbT5sm4CDDNh3aqFVM5b1sR7bRy2reW9jQNpqYEpj
StA8i5yFUSyr99w8uIh9LEqdj/fXYhJHCcca66Gy5+SVllunaftrXfn3WcEHWsz4VSurue4UCeRp
DJKSxyOANzrGG/VA7mow0eSnzYij8GPoLZikkrF80lvPjldL1B1vVV0ERERhsC5BlzXyJmcitsHC
jpwY5XxQGTvNiNXKjHZTAi1LMG0FnsYaXp7Sph93eV4DDwuugZJdhR5nFY5l6GAreLFGSj+GrGCc
HRVFzvjNkguMTS4Rlc1d3ae0YTxIHBPzT8G+FGYdJwG8mYG+TQJc47Hr6E0HzH5nZODfasv/ka7G
e9g9jx1KM0FMzlpOKGzbifXZmb/E6B8aBzpr8iM9LtA5zz7rEZKGKTtqP3jWhE+F58GpnpoUMUXH
xWW3j2PanlWDwgef5had+ZOVwjWQSnwK3eCTdyzQcsp21oEtLzZ864z5y1aH3lEh+TlVyfhkzUvI
cGUwbS/5AKT4ghuw7yNjjVMk242Bn2yIDXmEEMHcVOLkR0aOnG660Q7TA1cEv6JbFCisKutgmLe9
3W0M3VwBHsv2yDKOkw5uqpYBsaQXkVojUh3J78QG9ZIX7nczj1cCvAFV6iYKojOGZCLZPM9AENTu
UoFPK12qM+YoN14SYelOWwyb2jnUbne0ICb1+fhgTLN11aMFsiuXbSA+wKVwKd6dbzt1wBnDijBK
UhH7OWUz4HOz63VeI3pq/OjcMUuj5/Zui667oP9ktfenndF1atPCUVYi4mqJ77ISLl/IWl82+1ZY
R09nbOUAkreZVb1lXoy1bsSuZBvfodu/pyL96CAqc/Xb+6HmexGkcuKDSnfe3IKrpQmZJPnWMBIm
aA5+PrsECSJwsdFhYGLr8jFrNMsIn1hhT0mXPPH938uPBr/khnw/ns+n6d8qE98hxyo3/B7b8b61
5XeVdS/k2j0whYBCmhghHzrZ6Qp3GaR4jhzWot5hjmrgufYEeCMzUv6qz+eaI7/J1FkGzrmqrQ8r
GMAsFejElmlW0YUIXzIfWFhREYHqnXVzmpxpL7mDCtR7OQt34BmvkPN/GhsnNizrcV8Cah4C3PPN
dyHbF1WFdKOXFAWxswJ2TtZ0orbUIRf6agQogXd2YHiy7f0YSZ0pql1IoVpXMtu6i82FxedL2t8M
NP1tNKurEUnaprDEJ1GQd5iFoxMModPozr8Zyq8qAGEU7vnFAxSYFnW+7ybX3CKbc6kuIDYW3t4a
xvDSdlW9C9v6Hh/Yloh2bv9UnBoOpWFXGxjlQQ/kqu5Y4TGSJd8RxDVMC93RKQzeNzhF4dHFobzl
EOaFW2MasEBE6kxng8RdkrF9F278KIvHqGpund7ZjEAdeBmEsuOj3fh0y9cNPT8PYO6qZly+jicY
etJJL4lX3xEutuRSVkysRoYYY57QrMr2dWcAKKluutm0oDbrHa4J8GopRVnVHkpyPPGuhJu4gLzT
kdHjR/NVDL96HUR1sTUrsib95EhOEQp3FEcWAMYt/JqXmMNiNuJ30S0lQBfCgaPoBwDxFTLQq8lk
RQplxBtjst+9rr4RZnfIVTZtO4t6N+twh1BXG+siK2FtD7dd6HxU4hw6rJpjPEjGYT8KjUMpXIiV
Wn3LqXun+SVq/5kJyn4sQmYl6dnhUBqFlBFjaN/IZLyJBiTVQ4/awzpWYZbvLNoDXu7djjZmONpT
zb6qzRNcGdBmjf3SjvBuahqmbg5mpSMiVxXedTE7D4GT3BOu3e582e9TQh9VZZ0CdnLhJ+u+ZEDm
gUxKErqRWOASLBJ2TSIsMkr+tiSoMgRiB4NnbHb5MS5BVWtrJ7uOqoRmoyIva1UZ2UWMzVeQ6K+0
ZVaRzCSR3Gd133PTTFhhyld091/x6H73utwGkM4dEgT2pjEyL5sAGdac2r3og5YsA3sMZDTPjBun
nB8jVz4ncjyYtnPElFlvjM6+xIOx4GXR6PRsiG6L1/byg5Z6W5sVG0bbrLUSO7dmhzWHDyTrt1n6
IZwFcJAeaereYQkjsaErX+ZAbRrQB1idrCdVNqiR1C8CN7AtxNHFAJOwQmjXI5wdL27uP+C1osGd
+09moy99UN78hvL/H38Rc/1ZVlMTh1H3j9Tr//vX//VY5vz3P5fH/Oc/LkHZ//m3q/izQXn/0/3L
n9p/l9fv+Xf75x/6p9/Ms//+6jbv3fs//WX7W17BXf/dTPffbZ91/yeee/nJ/+r//G/f/6XUA9e0
7d8+qn98Ussz/P7I5S38/W/P302Oh+2fcg/+8Zjfcw+k9R/gN0HOOaYFUd51iB34PfdAOv/BdytN
6TE+Nck24Jl+zz0Q7n8ABRCWL1xpOqgW/phWLm1lKf6PSyqCK+T/T+wB8Ql/zDywletaSkleIHhm
IUxS0f+YeeDj5p7jEvJK6KlPv1+iBe5Q2464WWtn9YcP5vek9D8mozvLLyuzKSyL49ff/+ainbYc
3ilpDg5pDThu//nJgl7XhICEwWFqrHRn+0vJpNGPWegBtzVwLPOrbc1jn3K7TFeq8F9rYzxmOYqr
WOdvdDhOZcYMvhkQ3KIz3UByCTciZTHwi/iJ/vVjxaBq7XnOOaYftKnseiDDiYGxQJQxjhIavRtf
ytA/DC31g0FjhANzc/uv36iUf/FGXc/0TQ7UFuKgP32qkYeYykl9dZhCRAIddbaT+Ommj8HIYjxP
LcQMLkJIBIU/WewcqqX1FBfM4AKOgHHVAVnMD5GZ/+Qiv2SZHjZ+itfGa9xtWtj5evJAt9nkqNll
S5h7TmOvx+Bt79Oe7Evbd44aKR8IUIF9vnPgf6RXWVIxJyNnuS8dBixmiYIneY4Xo1A2o2/Egoar
n8k6kWAZ+u8G1Y4hYbe7gpfdac6hgzTR4KYkh8uwe51qujBRWB8i33oq2C6Zf8Fwp+t4SJDJk13j
uDwk/rGS6VBUwy3eWAA5rZNuiN2e5u86q29TM/xhCoL4K40fqp6GwzBqKrLW30wi/VXWizgJya4G
PbvOPbRf/+a7Wi66P1+UUvA9ubRquUP/dFGajaicvJvJj44Mn/U+eEyc9E11uHSRX6IVxU7YFNDg
Q8HMD1ce8e9ob9G6HVqD5IoA4BsSzUOYOj5krcg8NNLbBhCFNnY8nLBtelu39l/HFu2AzaFtZeoJ
hX9CBq0X7qkpx1WTdXRopjvrRZuIJm0ETm6iWs5AnPhq6XDML7nua21sm2FQ21mojywS48lp6ld4
dBeACj5QPTdBsUlTzE3PuV0tjr3bvOTCkyPTwElfYguBvVvcBu2ECfFU6uE42d7GtrLrJDBuOEJc
XLnO8Jk5ZqvXiJCYP9seVBu+RUKYoAf46s60BgYz09LKT5IbpaaNhMw1tukPJcOJL+o+V1wx/+Z7
+ouvyecIZhEhI6Rnm/+8dgAF6ftJDuoQOxVq+yU4zg/dCUgqPE37AQze679+QuuvbmLiahzWLdcn
s+VPF4YLyInTMs/ojFTknnc7+wyVxXIzeEX/wnDpGkoME1Yf7ca0YDvRKOLdtJc8XCYOcfjTWnTS
woPuf/3r1/ZX16wypb8c8VliHPaNP67adNiLIjcyZA/2RbWUPjLipbGT0RV1pUv5BIy0mPN/8x38
xdMK0xKOK30Hcrb403egGD/72WD4B6TGP2i8H82K9cAvk5+2BhgZjimzWv/xX79Xy1x+7Z/uUNfm
nyWZq87/u0cloWUTfuH5B7NDCROHNyTPYZgdsktQmeSqVBYRmhqxqECtKB9TtAirerTJW4AublkK
NzrWCsW2xG2XX3lJea4TFpnATNFt8GsyS+0nhVymSCZkTyY2kCrz0g1m5VuxoJWzKX4pGuOuEN6p
0HzUkwyzTeqV25rn3WYjWn5wM7ukGjquzVvPKfHtetTuaZYflccGEDrnwiQqvXwLyTXDKRUymIsA
Y5I+uarLxZ7mN58dupEqxVnew4MIFph3ABoVocpbN3CCcnllQyrTTVrDqw5QiFIti58RnqIVwE5P
4g7Tbo7mNoUfhvrNQ8cyLQtPNs4XEbIZmAITz8TXxoHL8PxwFTOuWzvZ9Ojo8olkCH6WrXWlcOfI
jj2nNrS56mP1CKyZF6b4cN3aefWmGU72sjtMEu9PDXnDVgx3ovTQECzAsYeUAkHiwNKa/zdXhC3+
FNXEGIroAosL0Za+p5S73Luf7/dxEbZ//5v13wM7yPpobsZDuKh7BmeXFPoGffG8NwImKFrdYT+a
GNZXhJIh8I06eTUPM5lk+MWnUaiN3mbad5bxJPRC3zxY/gDELEcVlSNigESomcOgCenB0Rhmj9rS
tp56Mq3R0qfMZXY9C/qm6xM4R0IrRktocuAYxhJd7sTAiemwvXZ98kTyrENrJ8k6teS6dWafHQRN
VpRPP13hnaQdmxvhqg+Spxos8qpcFDagYlABdns7Fc0V7fUvOo8IPIPpEQ0oMkzfBQ1E0xm9VTU/
OGaEVqm492t/ET82SOxKWC+VZb+qPht2tpA79Nu4YzhBbDu8JS4pyXj4KbFCAjm62WKkZdF8KdA6
Rdp4oU3JXCqa9n7uPNGN+RVAaUWQ5r6QzIHBPosfkgQdRY0EzAuMDRYxqHU08LzWuK5nPHVkkGx0
J+943nYdSHUI+4bxnD+t6mh4cJLqQLd8S9R9DLZ0uGowVOJtlHhx+KjEczdkNNprfV/U7g/jYVoc
KBWKilgBDIHJxpO8bnjAdxGF9ZqAIpqhhE+kNIrX2Wzz2GjCnEwvHlHZhs9qQ9+QgbmxiFiZxG0R
7R0NOrJVlR7HMedK5rFretXvlGaQz4HVJ92ULdWptRMWMCyOkcRcMZD3o/rUhx72xnZhhM1xsU4T
EOKJUx5HqRaqLZcEcaURl//i0EuQvjqEN8FjTiBPpjYDFdc8Vsvm7MT5ys+ibuuLKqJRl7/SI1mR
ERk9M6V7SNz6HCeM/bzIXtcppCdQfYccgEVWO1gWqt1ACkQkuBgmPCimLHuK3DHlsjvUJofywC/7
tT2pOxV6cB0M/UCjRa1pBD/l3K5gQZ27aJDGUbfp2QJ0hRbu5KX8GrYSb18F4tmtXZKUyCNoLaJf
U9fZk9yKCHmsWQXtkFyvCJ2iC3yujJ+KdDwnlm7RU5kOqPjqabQRtM0qo7cxls4q70kVxxJ3ECl7
aZSCCUduOO4YngPSQK5VANAeJji1epY38A7Oc+TcTLrfVobxngPipGhdsdtAY3Bsqqcx52we6F8E
hN6HJt9/3pjmmeSzUyvNo62pUF2qldKt8l3RGw9OwMqM3udGibAg5zNaZ0l8l/gF95M/3LeINskB
wUJAUCLCsSUzwuKuRod8mFLSGWmHMKxhZjgSfloFE1i9IblKE6IUCLiu6/JX45Ttqo1tZDloU0Dt
okkbM+dddacg6r9oTA/HZuA+JrVz34IQyer6ofDd491uUNEVBGxa70ZxBQQKFny3qWT0nOZwbCU6
CW0G2JAqwpzOvVf/6ur+UbX2Gw2zlFzRegKlGKsSZN0kaRI0RbKe5fCSue6m7wKK7m6PtP16Hjum
4gUMxQSpDvKXkuSk/KnJNKKFTL2nfo02PB0fMjr1qxzhkYfQbVF06V3GUl8Y4J27Jps3kybrN0wD
5KajtQcfn2KYa1GzZBddBI+0RNbDWM4MYJApVXb2iw4k37t4rswhx9oalysDQijSlOFF2ewmRmKm
d5WhioMsCYZSVn2Hft3YlZwOkFcejLHDiTGtA86NqBAm5Ai2R49dQAzjd6KQb1E4Ovq+xpGaLGLb
qiS7thbdEzbIOwOISOp0yaaAbJEAtl11vr/FWYEKc5ZP5PgUx7nIBSFNMWvk3Fbo3/FH0M05+l2U
bS2F+Rf383sQPyLR7dbDxKIZOXdFiFwAXNHKc/bdKCJU+WD+albSpPFO6UI0IhOmIwxQ0apLIc8Q
OLhxpZBbdMIOpSS69GF4qhQyztbuAU3P/YlWGwQtttvJABvOd5Wq6cOI37jL222QDMmGcMznvlV3
I6amVajSp7Zq9mK0+PrJRFvdmU0eHr0236d1LLdONJWbqKpBu8A/NXPzYvqc/KgjGZP19FVn57VS
BNAIdByIYvDUrrJY92fXK1CWhZ8OYKws/MwFRoi8RhtCNfUE7oX03axCs+kOJztoX0xDfQZ5fPAq
VGBTYDyDsRhW0io3nPV1vS3H9NCb4hU10mPO8kKgh39DSw2ktswOSqtNOnCMTDMiquRPktjoMP2G
F6rLl2HRmEr0IUMRXZdO9BqEryhMsoI2rZmS/Jk4am9VIyS0yD789tgB9TKd2H7XQkaeRjQFjqI0
GCx3At+9ZorHbCgcXiJvQGVpkKGoE7yFjRSMiPr/zd55LEeOZF36XWaPHrhDL2bD0JIMqmTmBsZU
0Fr7088HZPXPqqye6hcYSzNkCJIhINz93nO+o160LsWx1of73EvT9cjzOVanqU1+Wr2NhDQlsAiQ
5KdCzQkburWRlSk2utkcFdc4ahE6nlPXPY21B7WXFyO3jFMtSF/DEhdQVYIGqoKXULJcM+aApOFz
qxWUip03MlGtN62+IeF5pEdYb2gq4ObVlLca8LQh18+yz0mh7bDFr4cpjiGAuuPGKmmUaJ74EcZ6
feym97y1H4ZBA0ZCFeGgleNb6wTnNvTBBOKoybVwVVjay0SaCp54MH5DiciWCQ+IIWWuGQZSwDHm
Q1JiXMwPZo3KR2Pl2phb37Z0yqZklbMArH9tLEWrxCwyenK2dWO6qraFAWLWTRDSdEqjrkMhHe0u
Ujk+bnccCYcj2JJbH5tgLlBkMek+etcPd6Pjq2OPUhLmr7tDaYbHN9UJeKiYf7equE5joo7QAtQx
zsiZ8lIFW2T+k24rHSJ9R5SUwd50vVPgkk4IbOsaCuLYkyp/rd0M1mNN7kHkS0aOge5u6ITVXRKL
XWfIS2npF3iv63yQpIu18hJLhFBJ9sIhzrBrJhhRAnBdXcBsxKKzXGngkpD/npRLQ6lBlYuY8kdX
Rw+DygwK2fkPS6QXhzzQiLWHmgij9McL06QRzX/4MBTNS94kT1USnYig/FEP4ymSWDdd+e529hfz
CM/xLem9lh5S8UOmwYNskSzJIWP5gwE+xh/BLOPSdzbjevcydvjo6u7UV/M0xQzXsa4Y+iiGIVxG
q0h+iTYlXExbXkVFsKZKL/vCum86Wno3wWDEYtBjEcOqJbIMQQCnq8zNQ48S8ljSOpgJK92MNrEl
dierK15tZkI4mgI6wOxosntO4B6KlRYBJJtBccdlkw+A+/UouTLvhh2ncciqjstYOlg7ijRwPPQE
onWU1fZdVRfPcdLS5Geusuzd5dZyrBDIKtbR5DPPJhU63PlzRjyJNtlxueWaHSnXlY3RKfTQ+XnP
tgTNZ2XqqywygeosPAAOAxdP9Wfo81ff9Xf5XNDQ4+QnMd3PLJj2sL0wfuUWntDgxaPptptsbxZr
W/toZHTLEZDeYaEjiYD6DvoMFq49kVqcBIcF10nDoqXnzmLdBHOmwSzYWJJ+9DQclhpmG88eQ5qg
AUIpl7zFO0KRtqru3li1MT3SyQ6y1cUmASPmCYPr5gYyv1j5fD11G//sTQpys7dr7GOaJTUfoJUw
EksCeAJFF8lkinl0WF6S6MaJSHbiprJ/JvOwPpf+lkWij4qqtBGPmHiN3MIUKBtYcquevy0iTGZZ
3x5w87jrcX65yDdehJg2Hql0rF5cGrqUuZB8P1d6+oWkIea1cMru9DT+1vhAEUd4tG16sEc+X1xf
Q10jizxA7iZ1nWDVVn+MpUuNDa0gYrp7DXDlnVcwutqhyFdo4/QNUXuAeqFAjoHadlAC+1aotbC9
cG3LBx/hDsMzU7g4Kt/d1n+y6hygpemsaiPZO2n3ntkTPvFeHgjJo1kfnVNCUUlQlMgqc7kKbRxh
DvVUWGrFnHbNEYNp0F5Xcx3TVkR1hNteUD2ApFWidBoxYE/RKtBdizIC5WgacOgLcj09jBbneDeX
FYcC2Ls/jLfWoT1lUxHIh+lUioD5ek+hwo6bT75b7hArsBDVi1fRkbloVjBT4mQ41cRj4Ndj1B5q
c1MYTJqouefrrHaAaWq8KVtrH8aeXJlTJzi5l90TcqWJQuglth9/adkR5ILnr1JnKIupDA5WcU/u
UE60rRrmEKVHZY5oWVTJ6ZEYV81wkblROIkqZtOu5z5qs7p8hJa5avlWnJgqBu34z1EX3TRSKn4d
dckYYh3UYWWPzE6GkWAuof9UivlD2P8qhCQ1B49C/8ThhZ5mri+CknhOYwL/EJDgEtbmwL3m4FoY
DngpI5yX1HMlBhn/ra5pQJezSwqnNIWkH5GmX3PzKezR/M0BTctXGsXgPQEPzIVKehZz/ziaAwC9
5yIBv54VTHz68Oxkcx1XIyHBbmBPcIBvhpY4hnG8xvTekaCylssik6a9Thw5kv6WJpy4pCXCcooN
dxYDBd6ieXBr2a9LcTunGEdlezgA7SFbgAqPZmf5pkA1gnc3mxO54o0E/gGL14z2ooXJkk4JZaPM
OnTtAClmir8EJlUYoZ17QVGijotjmpmPvov8iPI9w3HonKpBhBt64vCJeyy6GeG9BEC0e89/Cpsm
2oW+4qRFF8/yK+8KgLxxkWzTgZWC8saDiKZDrVlvZFD9ZFWA8yT3j22QfB2CpD8ANo1RU6ufmQ6c
lAPYCimsaV7yJRowUNc+y+OcF0momyHVuw2ls8sMqnM6sN+VsiKAmWDV5wOP+gVO8+S09GRSLf5J
eYXdPLjPUSqvRKDd8BuQVC82TZq1GwfbOw6b5G45xpSJ7RAFHBoGcIZRX8sNKtdb05isBIrkp664
0nb1xeBSSeBGRmj8hAUNPdNJIu9bU7DXM/SBEiPf2KdrgG3U1bTyMCXIgvWQXecVzTfcIJe5iusn
57bC0tgHn/SMk3q0cXbNERBe38x1NGbBuLYPtm+F64nzmU/Y/KgIxlyBLz1ZdI1ZlRhiH5sUSD2M
+yD4ua6ESlB/oNWWBT3pa17pb4boMbHH97rqjwyxax+8Lwv+Ob4ZMisVQ1RJzBJHljnwrP2dbLX7
APFGER2Kal/rkoTwAunOsAtK0KB0Cj5FZnvTIWIXVKSEjANyqpDLOCw7IHKH7I9XuyUKpQM1vR7s
z7VIaXSk04sN5VVkznvvat/qtiDUQWgmOli1rYyDLZgWRnFEKcoyVjXrm1LGn0qsuIgmxi8IzrW7
BnJxb6TnJBOsa3KBYGE2BPV2Mzvy9lYrn6s6X4Gvv+oVQYFTRNAl6RVpFp2VF9t3flrvvVoPTlVh
fxVd+kYO+zmL0KV7M7khTjkenRnMoKOKF5H1JnwVbIeGqCPPrHaUbMGQKhI0ZsS82XY9M+GkOI3E
Lxzt9haZ1DPBoO4nlU0baRk/fCUrl5iVinhiwVv16fIfl02gVx0C4f+5v+ibgX0ctaZwT3Ul6p2h
BY817+AosnRaOSbXkH7UplMDR4BrSbWGukNBVOn6kTSACZgHIufjct8LUQgbOOsShOpUF4387NOQ
BR2Q06tzoNegyQkjGWzyQUeDSkbrpBni2CYJ/gpGTHEsrUAel1vLBsgXHVPG7k3aTvK4bPwuDVnj
IpBpw8T49djyhAqjMzX/cRPE1AnrAnhbYDwFnYHOeB0Aqco485I5oo+yyD736U9SMmVp3Myidpck
n1ngWzBq3y0UqY+N5eHsN8yO+G5CvKFw18elEPz/RQnPU4m04B0YTr6OmraOvrV/FRi4c0X8f/9Z
9vAXUcKn9yakFt4W+X/4tT90CULY//IooVPIdT3DmnUE/9YlCGn+yzFsQ7qL8ODfkgTvX7ouTddh
bWELtrSHGmT34f/5X6gVaAILjJ1Q0U1T8O7+/d7+0AX80pIEP4o/7v9ZJyD+Kkrg0k9HRHgCUojA
0irM3zpvqlAU05vOviW4MUlvT6ZD0waHNiDkN+gYNzMayyb+N6RrIuGUKOit0M9eoHcI/sn3JVQ8
Tjv9gjH255++yf/w7qTxl3bU8u489Be0uj3T5gv6rfkWWKOZOmFr3mxRkJ5ZmBcs4BgKXc0iVEDc
CtN/tATl2Lygoj0V1EcoVIh9FzREC2RutEkC5k++ooflWvGMhPIAvuBkMsQQ3nd+hOqR8BxFD88o
/K//5e3/tYn3x9s3dF13Xdux2f9/bZ3UQZuAOxbmjfG+/FyrIqZcjxIycWbRrTLlOhCh9xDS9DGG
z1Ogtw8tA2eGQf9shGaEnJVAX1DtV6zZK5LYNq07S5TKGhEWmZN55kP2kVV96PvmEY9nc/IDQQl0
lsyVunOmcXn7L59p/so/OoTzZ3LonAudOSfYGer9f/1M0ojgwcWpceNAz3d1ozurvnYCko2hA0tU
6A5NArg3g9iWievu/aLSjpYIJwK+/GEXudWLO07Vibnf1osrgQ+KXOCIsnmcmI92WoPgQss3egAQ
/vmtL13kv711zh2TM4qz6vdWbl6SGBWUnrwh3FvpthY/TmI3ZFVNM4rqoxP04QmkA23maV7Ep+MX
gE2tO2xZ2vX4VYS3AUUGhzpQ4xYxKwWtZIh2FFJWFR/hpMXyovWkctCm8+5knYf3rmZsEMfrp5CI
h7WDFnqF78WD6+qkW44NypdmSNAqLWAOyYY810x6mypS8SohNnpb2eD8taEs9o5xbwWUqFKzQGjv
K6oYkB0rH3l5R93pUE3BNQptj1UHm4S6U29nO8sOu1Wd6JdprKKDFWntVmBJN32dtOWgmL6wwsOY
PkSfeq3oLjHxDRsuFeOuAQuH81rEW/SO/f1ya0j6hyRuoTMbWvNoSAzpeuVD+vJ27kwoHuZ4aTt5
tpUJT2FMxEYTZgsHo64OY6PXa+Z93ydA7Qfmym8yRzqoRtekq0QwfNbU+3/e37N47G+Hqo3nDrGX
JfS/9dDdwTW60QnlTZPduXc6KlBuXe/8JmX8R7vjOvI6GCYwqal5CSNMv0lGDm1BmAUeNl9cwoJ4
X5gTAs0kS1VxG0gpmjPODW/C9wqqBtO09+m/vO2/9uB/nWGI1zwUOlyS+f+vZxhJxag/rVrclAW1
W7fDxyCx7w2Hwqa0M3dbkZzJjp+VWI6bX0zqgDB3nhrvXfd0CSMo+ukGRb0fXExZTeZRaQ6zjVHl
tA9Cqif//HbFf/iWDYFIwbF1UkNYFf717fb4zRJKrAL8iFs96BOMs2lepaTnsKMb5ro5YvPcPbq5
eRYqT84iiF+ixG0P//xGfpO8Ld+bIZBqmAhJXMf6XURClkPL0MRewi1OEU+Y5/pTGsY2gPm5+ax1
r1lP5ZbFaqSSSyBHb9UiHbpfvsqpabfRNKTXOm8pxk1MzakUxfKACYNaXSMALcbamZ3DBDHP9/2Y
OQcZ9Y89FfBrXlGt8wVIKR/Qfe1UYLi0fDpqcfoWJ/gM/vmjLgqc365khgGPy7CEYxl/u5KxsCq8
Svf1G5rfb2Y3xKdh5u2o2nDWaWwRKJT8tAv3pmlVvCnRNXyJbeMipt7ewKVU2zIG0D7BmDqEDgu1
NqNkoLRxp6hLrysNyNg/v2H77wO54zC5YMzgH9ye31R6oiT6VzN6eaub1l1LspB3XKR3yum+lazj
7l3LNKChoITvnMTa4H0tTlkdm/An5LpLrAfBEm5jFuM3y+3dsyCKjLZ68QUNTQ8tlZ1iuEZygLZ+
PyDGJtKhNw6u+clu0R/qoUHNuQBalPMK+64xQBnAKsywbGxr3cCkLZzs3GVTdqYwa0C+PDlyfMT2
4J5bCr4bN64FrTAnw6exzakvXysXY6XW00QZyZDSc/mQN4H1U4u7FWt5cdM652jEFCWLWDwJLzBe
slGrSbopzCPmL2z42XgBb6Uds5C00PlDydno+c/fuzlfK347UIihcmYpkWUQWfWbjChOgfO6kydu
nlfO1FfVP04QIU7Kqeu9rdnjo+b1A8aTIj1Pk0LPNkwHjC8eUs2sxmyGsb1rzKNyxc7MtWvXUUG1
TLQ0sR70h7iCR+YWVNOCl442NNEc3rasunJtU6clO4y5YT6ZT0Fue9seBRv9PvvZdfGjAgdWRicv
blGSezH5wwX5xVYNyb50i/QJAKGx8lpzm8HZ2Y6Mg3dD7JSbDOXAQRYoE/75mxKofP/2TaF4ctHl
8n1ZizLqTzIXbZRdb+PTuI1l/smsyEIj1+stgXd4aiphroEpoWEfaoKUoiw7Wfjyww77Geku5Wny
U0QH5XTJDWf6L6rJRRX5531o63QlXRYOyJZ1ZMi/7UNiGCVN2qmhxmMUp3hImgekxnRFkxe/0txz
7RCeqs2M5DKqqcam+Y6FNWRPG8fTcviWRgK5YgLmTFnauNQuQr6o6/Xz5HuX2a29Cnw73eGfJHMb
JuOWqBCsbl1I4IGBlsTUHwfj02AzLmoDfhNVArpNnPZdy8lfFf5dDsVnl6UWjUYTcuGIrH+qlAcA
rEQvBonBauaD37DzlU7K8iojWGGkO4/A3gu3wqGGlqNQwP8ww4QzfVwP5Czg7JquSfIeJ1N3jpAk
pFyamXvgeCwkPXrw9eiKiLArERt4wVCTUjZzEwIUKRa5DlQgi2Dt5FH6366/CNZ+O1xYLumcUAZX
NQQ9tvvbBU25iYc+YApuWjKAMdVI5gEhh+8iD3EZamdcuN8jf2y3jiI4uo2jo2fk4XOrtPpACgxo
K+erixn9ak3geDGdKbWm8cK0UegHx8GyBd13arcWvvFVbH9Nm4C1DS2RzeQN+rVooi30zORBF5/b
thKPWMpeWiiwl654iL3kXu8xx/CF6bswrr9FHdlEAJxGvDlW+Dj00n7KWu2Y0LW5k7EkTNXcjH00
bl1O6TujiLpLPvGRehOjSBHPMEqqVow48amLiR8b00eSvFJQ/MySetvbI29bxfBNEOESrmm7U77T
61LH221K6FHOcDbwdZx/3ZLdbcxMcPcjxvDI988iApmZjMm9Rd04K6ByGlrt7Jw0X5dBR1QoWZcb
+EQC6a98BPUIrHmF4fqc28NMM4k/icGp97EsjrR8C9ziWBJrNXGkparZobZGjeZE9zBc0SbEZb9z
4sZBDYJqJmhiUq4Gn8VYB9w7scZ4rRcwI2k7CzyrbyjoxaHLsSmpRochNkpartp0xkSTbepm03jM
B+q5wUAXYc4A7QimQal5N/qevTHG7JvqElTZdcjntMzraHZnzeLdAHrogvreiMI5BLchstAYDLqu
dn6X6W1BlDWIHav/EcshPemwwbI+pSrl+uO6RpJhK627AcXCXdtx9paZ813Emg/rAIiHGqAq+np/
jXvPeOjb+AtquPfczcMt3hf7NuVgL1krHXrXfjBr/w3en3qIimFLExnqnOCAiE0NyzbBLfi80q1V
NN/NVEpUVwrfbI8DgGolXQ9dQbGn1q65BeTFSewNywhWpL5cicRUm7hEvqQnKRSbyX4gqEbtx9Jr
L+Wa9Y+/8/LwjGrqhysoh2HbiS8penUGcKPZhn5DCXOKmmuKG1BliNpc4WYniaSDcgbSQJ/xllxs
eKjNkF38srl0kUNx23THm9PgyC+ltiKXb9jaUTvduynkP5RYJYyxkJBk3G+Y9jKIvBNBx73PKixQ
BzJ8k+uQ/ixSTrAxRU4nSKYlJOviM+Uqgma8TIYfrDvLtNeRpKZzVzED54JMc1Mz7FNr991uqD1i
Z5O6vocw39ybKc0LZUi+VorepzoloKYgaQ9Jo82hpo+vJr911nR4R6XS3E+jxucn6qVE9XKXKFN/
SNtWf5jUNDzEByunmx+1fElNTNG7y1AxZR6xREkYBdeyp5VQmNY5C+33juykjeWofdSO9r1Ieyq2
RUP/x9IsvJ4KHaFjwHqvvW8TPum0N8gyd7UdyVmE148tGWwOR/5mnLv9hgq41obtD6eNx6s3b5yS
TKDKpSjE2s45+eRt7Pox/T5lQfCg2qE9aNJ/KDDpa5Uyn4u8udS1H1wi2xB3nVf3exHWr1mVyCc7
kKcQn+s10ncOtYe73pBoQjlsv0ZKfUfY4oAZpiMjWq8/qxLqneJKKUQNbs96CUvWQgkSkFVG+9T0
lPOwzGWCOLpvRi26+k4NjdPHQVBm/m6mCGHqN5jf9ZW54kJgb0IUL8eBfHWUls5DV4xfKoI5UnzK
T2ZCYLdlN5veUG9WOFUEqOKqFV0F4rZ3iufBhIbjQMYkqYnrVLgmH2TfSGhuTtj4Wyfp14ZNB6C1
bX6NfNQ96s8fmM6MQ1f7D0aBKqjxOpO+rnzRQjVuRpee8xQRs4jMocCF+nGT1Tv3dyhG8iOr2Qpy
UkePeRZpLHdlM+JZWW66sXfPVVltTY9UGit3lb6BvlMef93XUVSDHYGkOifLVJL4mmUTjhq4r8bZ
jrPUpJulJh+bGkJkVFoHJydqB72dajaOK7/7OvIO02BeZDs+QVmWMx2jeeMQ84v93EF+Jvt9JaJV
NesMwqEndl1mhzjQpk029e+/HqZQTuMm2ZWz6IBYCGQpBgGaHQ0mKiZ4L9Iqa46ZCciJJT06AHoN
lOq75rhsQmE0R01n00Kbt7MBaV+KmdH3GhoQBXk1AzjEwAxeahvdg9tTq/fyLN3ErpEf0yllAEKy
sDZAXp6cnJNF1TRUSzU9yZALdSbRsGrDMe9GCy1nW/Ahkz82v91VA7JlRYIvlvUm3gxmOd5BvXyV
2pxHqPziuGyU05e/bi1360kz932DpiZG/6rNG8bi8rjcXW4FA0mIsAV5JqYTRc+oWRlOfl+P4ime
w8YIxQhmga+2G7jYr2VI1zCU3rrDdrsjy+dZzESnPuiadZ9MeKJQ1WpuS4+l0DaO+KGX9mUY0Fka
OqLf2gGclLgAvloIXDBuK4ClJinfbTVAvEe+7Q5xcU29Z0JDom1AvsRGk+n74DU7OIIWJvrZ29LD
dfCHcuugY74LS4TQoUVq+1TMvNYIAmaV8UVRrzgOtf4TbOy7h9Y+0hxOz5AVboI4oY5BOLTBnuay
uQ76gZjduD4jdMoPFrwht2LsT01R7aP8PddQBLuAX2FegwC1gm6lFf1ZjumyVkdxnGpPthUBavNJ
Ba2D0iJZy4HHZTQnSkN7lE8cEEvOUTSrbZJ5w/B18AIoX8tDSLNnbhw/t9xaHvv42V+/+/98+uMv
WCHFwbZHF/b7a2ZLhNHHy5SVHu1mwuif/nay/Iys+pRmo3Msp5k78vHHcdNjuQ2rH3VTSkUoOZ+i
4PKEQa4nGBWd2/7XqyzPfPze8laWu0lQSub8wVoEE5L2OkbCn4/bGNHTCVPj3ChjgeQW7fc4Js13
NHCvYQPAqbDkAS0xQfNGSUnEaqwvKHsu+JPYyqknc1y42Mc9IRE3I/qP8WqedDtxAQgTtkCtnGJY
Kb+FcWQfIj20MIdU1hGIOiKKHL/ZVmvDp8F1OZOXp5dNxzro6JIfvZJVOYuIjMhcLc8wClpH1Hun
OiascPm55aFls9zNrNzcayh5m/mPLI/DJ/rjVpmioaQ3CjZ8/kPLLzCTB9zKanmVlZO7txA8xq7W
HiCdq6NVM3gitGokinlURpmy9vFbMCCSySx3Q/mJsK/AQie83MRy1KhVU7qLqYTnlkcHWy/1TRww
zQXqE991leGtF6XVsvEKEis+7i46LMcy8TF/PEii0Z9/5uP3PlRbH39mDBpawM0swR90RIlEXlNE
kPOhntB2VfOc/RnBVbSV9AD+SI5bMpGWTV5BCfgVJ7fcX/LdPp7+7e7yxJLU9vEjwZIY93H/P/0K
0wGkLYK+b9hR6/iV+JZlyH5/3VTGyLv4+M0mAgNnMeRYZsdVXgLodQEF/nqfHz/28aJahJ7t4+5y
67efW7phH4/96YMvz/z2K4MHXk0ZF88ooap5FBx/vfiIp1+UvwLySh/K1NOSOeVn5Bjtl2+mTCAZ
75WONCpzrP2yzz726HLXa0m7vsuKlO2v28vDHz+63Fr2e1SAg6PIMv9C3wttzmzO1M6Io32vS+b9
g/LKTdMhImYhvugMa5DRBO7NR8CoZNy8LRJEb7n40GUPNgJ1DbFUs+InBy3cMHnK5fjHpm7cWX31
P/d9aHcrrYGKVgqyrxxlscKY//R8ecJZWRwxqwXUJXwSmKEPWHAhI90dVsu3uuyXmonvVlbFc8mq
7le6KUD8FsTcSxq18C3+nfH3sXeWx/60i8rlMF2e/9PNX3GBUdd9cbvgmwNW/GhZUXGaCjWCUnUJ
da6c/NaN/mkEqoU4idT3IkmS4K5kxQV23YVftMVO4uxsn4isce5hmskw51N24aaEe7HrYXivCqaS
d7FU9YUWxGWsZPXJetBs3zi7+c0XVnBAhH4gj8hZAc+D/BCKr0o05rUq9GdrIJ1Dttcu0efYQvNW
ubXcU2j5Gm2jxpquppOkG+AnEDVSukRNVRPyXdkgUMNnVWuzB8h8jocKHTPRRwUXq7sujdEXIr/e
aBFjPblPX9CPCEAL0CxG0/AP+qSdUr+kNGbrX7zQtbe9jNW+dcVnKwkUYuborpPw/YpgNgCoalt3
sFp93YeBO7CgJ5ThPVLjl1zrCyw3VKB0ncUTHSZSvGzP3tZNwgo/ceTdaBTjAZD0N0UDeDsAi5qj
YYMHvdmEJCrkJlrtYHqFLugcptz5nvvZRN535+191K0AbL1HokGjR6dR1a7s45c+M1E5QV1ci6kM
YIsU7ibOButd9hTMDKGCXRNEh4GTAXgY1aooTBEUR8WFJKdP1mTCccx9D3XsCIJar0F2u6SB1Pk3
jfSSS1+OKLfyeE8dlFAPWp2mQueaRhh/Y7s/4Ha8mZ6ePXeEqzAtMr+OctJf63SPP7Y4gXFxth6B
KGtXTrsOcTlzlx5wiRtshilhKIxB8TYGNQP2xzflGKRBlNYpAnpI6HyypTv0MyuoUyY6bh+9ycXK
IsHi7pjRBzpnnZu/YnBfaQY24tp9T4OISB2JOE4UQbpzKhgoY3dObC4KOHmqB9lM2JMasUsb4Z0r
zM9uq43Ms30FLLm/7yf8UY4Yp8corPcWXkTNsbqbbKF4jMZEjzJzk1PQRg2HWsxCj4FOc52rMv3g
kMc0MeOcTErisbv2hskP735vumdA569B74gDKayHCo7ftpuoIeoWCsnaJz/Yhb99GgftS7dPE/OG
Ft07pyEeCj0L+1MkvmqaRjJbTzthagISdVXrYQOvrINhE7H3gGtMSZcc8Ki8ehSxCbh0m++ZF0TX
2BOv9G+YwbJC3woxwL+ziutYcWBNqL2NrAYgUztPYWnIc/auaDm/tt5XWU6PU5T7NxGZX4zKHB+C
0cf7PU0XWnjZ1Zrj0Zmr9Ie6QJs5Fc1rDeH0SVYgA8ARnxt9/EYeAKimLrQvk5aBVBjoI3k6qZc0
158BGW8GPR43eZagKmyK18FwywPr0wOiCH0XGeMZNTL9i6gnbthi/ZvXp15gw5Ay5t3xBSMeNDVI
nuolLtP6ORnvYl+OD4kBkThobujyCbqyj1jcU0rFdEVF6jBFSkkTV9O4qyGS72jajCsmm8FdCM76
7BKouiNWDobjjPDyInuVW2j1JONqnbTwu5GenHD+fxp7CSemAcXeS+Jtwczp6wmH+drwTePEPGpc
5ZmM9zgBV2gaV74gKcvK4jeI0LhAlIusum7ftILIANlD8NOc/MfU5m9h6Wz5kXxrwN6mddeVp4os
mEekB0+yltQTuEtAzcwvYlZGL/7r7Fe45qV77cKkOUyO9hkPGKz0Eo75hAOwNOzomKQKplLmfpN6
8YyF7LkNJncblM6+sNQlzso3aMVX26rHnU7+guaNn3UiDNcFUppN7NX+em4/CuOHHh8GzA/vgvTf
XF20EMBAfSidTjxH05fIMYxD0ZtfBtnZ+y7uH1sr/mlhddyPKX0Tq6Cam4XrnrXsM7k9xAA5U33I
pkcXFtQGShWgRTtXTwNo2dEAzJcbdrNzWLWmpB68CKnvHSTXaSyfQwMNOe2As1VJLEeu52BVBJ81
ub1+mgL9UBAE2FvTJ2VWzaYMmvZq9TnCs6LyiDx40gezPgdgsvB9johDexcrMCvASXOCXUw9Clss
RpkINrqeaheL2Lq2K59k41LSMsr7sCPOx40EWYvqazFM9c2lXNfJ4YmpnL0Z6B6M6TC9GU2CpTg9
A+QNn3BULh6v6lg1dYnqfwhfNMPvbw7IwUh5yH+U3d366Ruejfqr1sA4KyswqW3CQUs1MmcZjdvI
ccZpVRPNQw0oKW9Ty5jmpk25ggTp0WKgmtCpW9/ihFke8Y2gPhlj/iOJyXayYS5nUwHje8zPYGM0
sJXMoaSKwnXjc8KURbyLSl7HjPvygrGh2w7WwHmBuZnScBK/TDjT6qAIVwQvxveAVWsO64yOB+Cy
9TDm9yOWf7D16ZyNbawaW566hoHBsUsyJtvpu221oOMF1oIpese64RyCfL5sg4PbYEvl/GZSydSr
9gj4GyndT4geOvJLmEM9OHa7gzhRWIfRheup9zMFXje1pxSOlWuaP/OpG15LKz4mOk4r00+jxwbW
Iw7LAK5grB5CL3mfbW2Xps/1u4Y+9bG9QeeYTjaos5gL/Y62C0t509lVUx5Q78az0FIVlfahL+zh
hdIKh68Gqq5G01oYAc4a257nSsM7xXl9l8Ys4d1q8C5m7CEeUhLzZjJe6+EWlJ95SXUY+Ba2k1Bv
oU3Wy6SH+H2JGqBzb2BWNCmZEn8LHzh3kE8nTC80qH5Z7Tt3Ikk+QTP06ehJtQoH2Wxre6I0p9Pb
Lf0Q+W8TYhiT6Ztppi/9YDKDpcQKI6BdT9EAlTAcnxMrl4jL8F8OQ3A/1lQ/cQ2Xq1gzHFBv6Z6M
endHWZjiCmYc3X6neSeuOgAuvkjYYMNnI4dZYQO0C3CMzIBW8zaO2FSrFmW89zAGPbiQPH0qAg7l
fo4GbwSXf6YwHBWTuhfKiI8ea+WhdZp7OOTNhti514hVMxVkFT37dncJYOitKmtSOzV52CPMvRF7
36NqTHd6z+naIiDaxE5z1RKC4gmO2MSN6XzSzZ/M6nAGysFZ51bO4dKVP2jmPFqd1L8TaEsh2bM/
MXqVs/l1LYBn3MrUeQlVpt7DwPbvuhhMfmNUzBn7xD2ZiY2WVVbaznOwMmjW4B2a4MgQqr/qVf7V
KSE5R81w9CMsMZOpNMpsfndWQeidSzu7J4CDeT3qkU2UdtG+SVhp1MylySagjPx/2TuT5biZNMu+
Sr8A0jA6gG3MIyM4U9zASA2YAcfkDuDp60B/VVmW1aKt972RpVKUfjIC4f4N955L6o7RLZVXVByG
aACPYQWPc1O1h34Zl5hzypbNkvWuKBp83KPYJDFIxg7i2CopNQKIjLCTKM/ED/L3PoNkMVwVgkCN
JfsTcN6ZqEg4jbk2Dz00Brwzzj2oyuDuVXoPup+xjU7PrAQPjLKZq7jzjyYs4V9wGJAT0WysgTFc
jTgZnlwfnZrBeSLXM1gXnugPjYH3qBZ5cWRZxd8eWdgVFPtJgYkP9tEFUQLzYhc/S/YqfXiWvdkX
2943ESKFwV2O4XTKbfMH7nq5KSwuFJ+lajWqC6VCz3cgsd/746/Gs27jtJMaIE5W+tG5ycM7KtCb
bTFssZrqmM+kMPRlt8GR5t+brP4hrfycDsB7TcvGMjyDX87Yvu07HCYryqoMTUSvjolVPmWToY7h
QkodjeAPBY9zNlogBm3ozsfR0kfB3XYD3nVsG01Vge+HEe74JToWMK4xpK+emd9KnJzjGFE2iW7e
pS12+JzErKAmjQTDJEHGBWQ7sLikjH0SeuH/rgAdu/WP1DHHJ5GZN0L3fkDhDW9+KN+rMEfDbbsE
e8puot7UcEAyzzsY1nAmkEBukxSpX1JZIEsaOmAuFuSWqnxAi3VKln+z9HqQQmvRhNaLKuSBGLuS
TdscnPrEY/VlBk8gbrfFBB+kqHs8IRPaOcSF5d6Uyt5b0E+3qG3/MBt/SpKKF6v2eftgiwgppsMc
Wz9qHV0pj7pT4Ih9m8Xzg5miNmjHu8ovflz+aFxt3e0kxHnTNBICQD3f8GaIlXTaaBvArowcMgut
3tlHU3+felzUuRedavdZNIV7tfoeS0Vs1Vd7yZlB+Z/XIr2GETp6iWpqB+QTEK+VrP0gSPBPIM+M
MYlsXSMpdpyvYFTsjiWH17INwuZRJ0pu2qUYz43x4Vs57G+Gxfngc42WCfx7CC8PeMJ+WkENeE+J
iwr0wQy6+TgI0kx4FSZWwEQKOEm6+fuMI5Pd5HEpjzrVf5Ah7smF4+8Cn0ZBgiB/tFlXpyM1peme
GyyWTdzPG2Q4JsVRnZ8E6lERldYTiOq3JDAubGlqctQ+DYlQMyB94Y4gGjgr3AiQQfySI3a9NuX0
Du8Fk0Jil5e59A5l0NCfLZgtN0OJVAT9OnGn8kB780JoJoXFR9e6SCVDCyeZkNHORTey1UAuCT1H
QlPb6pTpyLlmUfP2n6OBwnCOcW6ca/7PMb/wdWo3ITedPRleKvqRVUbjvMm5bA55GPxi43/gMBjO
+Akemzy3znEmsABn03lyfN5w0zOubqhnHPrgpazReHL19Jv+ujsYk/dtj1WxyQyyb3VSk7Fp0Lh7
3gcLPkIM8yREkGv+qmcC6vy5MnYmyKXzMODs5nNzkKrO2YgZJBEaQ7QxbZjcpE5sncplLlQzg3fb
Ai6ObvIVDPrmyAjYPjY9v03k6KIjmMwTXDMMii6I5K4iwjJj8bGnI4YzzYcL5rYszlWNywSQy10U
pUGWKwGRLbubKiXAzgpHxEj4rEZ/2+GKYBHhvHv1LxNrtk8k6aWnG8PnKd95Zrpz5zz1TDUe8zx8
MCRTGlz5pJUm5nifcBj3fSLWPKbATmPXffRCcj8dihs3q65F7+ww/jgHYULfpiVMdrPEBZtEC5Wb
yesJyOywVkVHPY+saxcTq4blK33H7ZVfMTtG5C/2xJ+T87QtEj/cJ5MJSjTAJWT41JkS1e+Zf2xy
Iz5iUzMdRCdQu7UkZRjLgGTJ75apiq6jjO92rG5JGoXwlC0kyhXYU+5dgLoSUyr5fMR+Ofapci1K
UgJiDiFCwa3jF+jkvAGvJuCJsiDQqs+xuBuTBMPrZOBZgGfDz3wCR/+71uxY464a93nkDZewzMMD
icREc/fWH6Mzodl1RAsMbXPTZAtsRJqeZp7S9dgGGFQE6/N8WW4nUWE9GOUhB2xwkay8EEJi6GM/
NJ5qP9T3ZM5OgvmMkeib7sSrlMZVYETaub5FvG9oHhF3TNc+C91VX8YDFL3iZjQw6MXSkMQQ6R7K
eXifh2Tnq5xEM9AZZRmS4uYO9qvmSIT4kL6AXGfxq3zCi+3mM4QS27rFTxtgKv24/dx4RnqA7mfu
IX0RPuUM5eMgqEhwTGODxhZWAyWnMpchw4rqjvzSOUYLxr2QyZZiDI9kL7Ktz+xhjVon26ClXFoG
PQBNFX5H5qH21dUe4UlVtb31ySQ4ELPjMstica7bauaJnOjWl6Iks6zsFEt6BNaXbNple2gSxJdz
itiRhMEXxwN4ErHmZ2EQ4SzN8GL0+SkaE0KAo2Dj2kO0zwZrYIOBhaEjop79nfkVUkF5TctrnMsP
hUfpNHh29mQ5LEMk8Jt2Wv+1JAQBzYvpQtRPZFxtVBx/u16uWDM+xRwXD6SP/ykn2EoOLXmQj0h5
ErImJoXgshuAKJKDCkyEVm/NHgUceZGeYrDxa3ITs0uAi3hKsF7WU7TCRTzvg+6VzDhO3CAlN7uM
HNRMs7/qI7s//bU8d6Xrn/J+okzDr7nDDWexcHJ3fKIrhJJ8UFt2efDz7GpkdYUhN87M4WzmZDMn
qJuKe9yPCbZujlk9uaTQ+4nc16p5zgs/QAR+JYNKHNB5lyx83d0/8zWze8pCKuoWGMhtmmkXWqPI
dnMVvU+yldvYDojYKWR3c/Sd2yi9GJ3/8XcEU/h6Ievb1iH/4dSFxQ4XQVC97vm4ze7IElGZmy7O
h73R/k5bsqTGVLv3SqlfXinOYRHpbZeZKPXx3q/90Xv2uspYk0KGbKLBLS3q8FERTHrMZUvP6owR
U1L5hx/70WnSV4KC7U3HyHQNqZxOUpJR2CumKHqRcCSR+QlKB1RhnJvIbmG5lM7IswMp8WYP5imd
3N04tynodRYo5FrNOyOJmoMN0x4mEZU1WOLiCWrha6DSp3CM3WMcp+PWVRQgwlTlzgwJHK1L72Hs
/OEsWSKYD25NAIQnnd8DEouLVRI5YYHWCUPUE6nZ8riFgvTU0sDOmXPDpVQqEBB8yN2DRWZZsBQY
Co1jJ71rkqvynOXRTVcmBGPy2bS82mA0L07JHKnMcJ942Qy1a4mCNwGr9u3cHIc0jai5699/xfDR
GHxXUnTvK2ZVGdhGSAPwm7jelhQCoeEp2a/eOOo/RMKuJzomxHGuOijrm4IrhToNCtRpx+LqBPVd
iZRhY10AQ6uRp+Z8mtdMm9elxgpb6+BCDm/1xNyW9O9U+Buqqdc+a1LolQbqgdQLLgiOfrhStucm
xiMx+G66bYsIhk5XAANpOhQPwcjqoxUXERHUaJZoksDpRWow2WyH7PbDOHmZWEkg1V2s7iSuZw2J
B6iKh0NnWpe5kO41QhY94lRxp+epSOTRS9p4x1gJwNgyeoQ9C3q0v9v5yJQeHMUOss9HQzMMi9t4
U4SC7QM0n+c4l7cuXcSLobGxHZaelbbikw6fpJ/557+/FIbLM9eVTwVkdZSb7u+EHhXhMOq5lTaq
ryl7oEquL6TCj+95SkoDTP/KSrA3VHn4It3wueCDcI47kmm6cPlU5wzjxoIRF1TwG0q47mbLYB9G
ZsEZvzUDxq4GJhvgqX+aUJnYl2cusg4YXV6aZ5Ys/XGaWwoSIBAnD80/EUMXYsKL13TM8sf22+6a
fUXY8Cu3s3Uh4CVdtSQ+GHb2bKKsx08/sbKx3OkaWuQ3zEukWEeOl+oAaf+dLVgEdrSNcTC1TEl2
RmGYsP8wgzY9mL/GxEjOjeK0zx3juer5nT14mJet8DqV+dGoUx/JfducMMB9pg1Qdqts+UQFGMB1
wJQ3He2Vpqj13Wo84HFghpUQd5CD92dgkx6mrCTIiLC8AwoR5EJTyWypDHDFCqIoaEYEgIHm2eyc
ca+tZNcnjv9U+dPe6dHq1YH1UFb5Zz8vCholu6cK2FelNVwferWzrL3gmFUMCq207s+Nkezr0TZv
SVW/8RJgL58pwSfHujsJP37FhnKNuL3cNUFG2njluxuHiniPRrc9AWaRyQhpoxH2ZSqMb/JnxL4K
5Ez4aFvtZPqG9Xg8JJGeVn0lFIPV9BpVeYJTWvWXIsBIHI1D+dDm3yHJJWlgl18ACRXU33aD4ye+
yrzXW4KJsp0HDHddiRTs04iJw9CW8+ERmsyo4z2vi+hUdMaLI3vwXjHnlg94bk+U+iYZw/mxHRXw
1vFPxVJ+qxK6C0Y+010kUXYbc0g6fvXRmrI71VjGkOaZyGjSWaGRrXrSLKW9VbAbVwCxLK28K6Yj
gPdh/rOMSZusg8m4sex/DgtWH4zr2odxCW2MCItq22funBBAUemfO3sbdQkByrg0Dyp8Yu6dPxvG
n2Lq6z07Q0UMNK2OlvllZDJyLUxydoM45WkDXXcRuXPLANbeQCeXD0X3+s9vbMVzgSQbLAyCPeFW
/tlwEKwalXa3/7i1ac5eUlvzkFgxMaM9dCE1EG+jW9zqfw0XtqaCsjs6SlZF9T4wkTdmIrg0ipWV
HRv1BTrS+6CZ5JmWea9ZWHXJICB4Nsbal1bLJMo+/O0U+RFQ/WZk0nY972/GeR94PQJb4e/tdB7W
/hJOnaQM78ZsvHsxHWccPbaJNd74DqjQybIotF1s86get2h+9zVv1pqaxiK/nlw3MTdfc5mp3Tgg
4YDDKHZum/+Il/PE9yPCgXrjMe5g5kMMHg/oGMkUVb5/UFMDvXB4LCpHEyPZG/tGQ7tvlrWj7Lj2
9ZJR78oVSywq1oqyGEkMbLSBy4FhV7Ay8F+sqp5QddXVZ9MQDJ+4h+F6oMnyq20WdefGG8JtJ5HN
KYXfjJ8JTWKv9sHAQC4erTe1wEUa/ZMBZn6Y3CnZRboM1pZsyblIkfM7du9cpLbO0pyzG32ypBVI
AaIkEHpgadSYRWMGrr1nvTDQV0y6mbEePF9PL27mZo8xR9aC6VemPz3rzuMrTJLn0T6vlVzKMzId
sO0TEYTSdM4MViT1FGyidkCXg4VmshL7xXf4SZHwli5Eo9JhzKsD+Vs4uXs0qIsfKi3XDOKI9knF
p4NH0ReAwAan52AagrO1HJ6lbw4Hk/fNaOx1KydB8Wflm5ZYgoNd+8zvyrNCzYeLNvHQSC/2yZQR
IUusUx032V0xz1iLkVFv12f9SSK3YKcpyELq081Mw3Vphf0eic8xFv0bb9ZrqgPNvqLVK88ZUBeI
kb7TTNxd4tqvyqm/XbvRD1Gwt8uwo3+mAZJRSP0hyqc5wZA8EkLhDfKH7RtbXabPpa1JyR5Ef5/r
8ug2pKh7CdlSy2aOfECN3kEHh94iys21U3A2jW092MTL+9PL4CJAn+oi5IAspludjAi0hP7hQZ25
ZGG0sWvnYNApXQr320COu4+JvWAp0XBtDj7ZHXG8ngpB5ksNXYN02uitXJCXCe6RyiJmumpmvU1b
kniCGAVzMbsxbChH7itoIWGvz8Ok9P0lRqx09giwK7M3Sqdmg5iZVKq8BQRE7n0QOaxKDOEc7ap8
RSo9nkMYNueJTdHYec5p0HlzbRGs7MNg/vZBzpxN2ynPf/8XgMjqrHPrLW5Ajf6DfiBa8h8IxDgT
r7QgHYas6K4+QR1CYLTtPXQCkB+mtW0jGwvSGOX0UD9p7ENsknmbK5UgS8zChQFb4VfIZ+tlauN2
3fjY2NsYzN5YJeOVBKj1X3tZxXr1ec5+IsQiqCUSPzr6lSS0fsjRH56cAiCmr4Ez9lqupDD8s5Mv
poKUYWBXz1db9frRyT6RJXrPcLH37hTC7DEHwDvnWnbDxqptKEH9nzotPxIq/z3rB6a6qNe5lGd/
R217YmVG/VWmpzQeP1yTvHbAp+MGtD9NZJl9/dVHjDExSpFOm+vsavKhY2icoQaY3gSwi4JEvSRh
Zl+MhJOSMdTXwDeSodVboab4Y/UwfTyPj3FrikWv0p+V676V1viEPI+gHQKTs3QugdoZm8kmlQee
3NUFZ7oBmdAcQ3cAeDzRGAbqTFaNcQbnd5FDnG/0Ejfs1lTdTj9g1wjrEzvj1xjf+4kySWx6ttxM
T7kden9e/dXJQpF5SAFv7tJFuAzdUrIOXDA8QwmIHR/dFn13sOvIOlunmmyVqUrYJcuXoQiabRxw
SlRmhPGc7RS0p6lf50MZr7qRgXkbWowVNZFAqs2zbVdCFx7y2ntMU1GgT/WOGbHVdvTqdPA9PU77
dShQpAATZjZaTV9Iw5uD6Z1iwxBXRlmU/baxTTvTfg0K/3fZoIvi3twvaOJy6BpU70GK65KZ7ux5
3ANTfUBYpQ8aCUKVMHhu1MHRpnkwym+MLvVe1ektYSC7wlnSHTqS7Tuh9/mQ+T/1oavbrZ718FTb
7S1IdLtpPaPY6IH5J2AJqJa5IkUqDy0qbdu6Naq/Zi625bL+IFETlIDrkh5mSbmypd/vdESX5yOa
mMKq2R7Cosf3IkDAjnE4ougri+tYDT/HzGIuGeVHZ/JfG4sVSQOcE6x0hlsc+NW2lx4D1b85kLW9
EUFoXWlQHluSqmGitD9ix3ywiVe794RTOamOr11g3achmRnUErjLQTidkhhDvVmZ7MPYP9H/LZpH
/WC4PjzmuXv66yfoXesFgWd97HvqItfNnjMi+w5zJd56d+FfSX/CpWL88jQ3RZnkDRlEYYjdRmPT
Y+u0FoXlXKq+/4rbpj+naloEpN4/xuf/T0T5vxFRBJSyfzNX/q+YlvffXf9/3tI2Jmrp639AUf75
m/8V1uL/y7eJaAlCYmj/Ekj+G4oS2P8SnuPCdgX7YfMF2Fr/i4xi/os0E8v0Ue0KB6wGdvP/JKM4
/r+sMBBsFERounYowv8XMgqHGlSWf7OEei5rFtArpML4FutLkrv583+zhMaTq9FxxcmRnLJsF9j1
71I1xM9r3CR+35414oRtIQn+aobhqwcpxIDzklPKPDDUx9dz1INCtBIT5gvQoaryiODOEmCTjnfU
thzs0W0YsbZRcUSrLo7Ddd7IiP03Yn0dR9dUMFCZBQqZk+2wv21jqsPBbnNCL+Z3/YUVQjKeBfk8
cCEPQOP9WB5YZlI5YUOBDczsvHc2c9Mc22Csj65rlBs1Gf3KrvSXHyflxQVwkQlcm1Y0nlVczBc9
46fyc66FpLkB9DcYwuO1IoU+IYNBF7Z1DJMu2VdRdTVqq9mgdRBby34eEqxjTj4o9giKXsSZ76PA
TVBOwt02OGuWigwf6ARMn7Yr3I5O2K5R6JR7N6gbyAuQFgnmhqdvj8/54AU7oDStouCeqiZd28NX
OxUuFS9eLm55jl0bRbqEPDeMeismeQXaCYIkpXwXDX2sZbASZttPQmbTKN4n7ADpkEEQBp5ry3iX
IGl6cVTwVAYdV3oBVNyjOre97oqwdmUdSmm/yF7pi5kYL5Ztbae+exOJfvSAXCgtQHSwb2onwLAN
Up/3+S8Seto2pnHWMrwJygQ1hK/gxL5crmslkdPlTrtDl4Lhog+Oy586BYqJPvFhn3SfOmOA6FWU
cX0ZqpVpuQ/9Upyaou8YN9fIUUby5KwKiHfC4LEXJx33XCeOOsW1V5wDkxG0ItG67vLLPNn0Y6NV
o70BlNOw6U5tA6RhLXv8aa61z9RM8leATieykIdAAtzVKkFE3LFpAyrOqgs8x9psfO88pEXzgTUb
T865Z8XMAxejD6b720hr1oBQgKFOdrwnpS5dB+NPpvkvpl3KnbWMbmHbXe0WGFpkOk/Ssi/sHR5B
YN/qPIFurz/duPC3BNB/NDJpb20ByCudwbg50BhzigwvZY86LFIXowvZDFuUgCSDXGhYFlB+grHH
2mPcn3klm1On5Lxydbh3JuJusDEm29hh/zTE0bYchnebZuIYY3DdDgREcxLwMRslYhEgj7KNLhFB
FMr2mo3fYOOjA4y6dm91ZATVroNmo6yBqPlMbNLkOe9cJH0zZVffWSty/B56t2yuCPF2qu/1a/KC
v5pB0VNQ2sYenzRZxHL+lfUAiFgV/PKC5oHMAdDAJp9FtyuR3LV4fhU8PiZYelsDxP7Q3j0q0AuE
4yItmTvwMpGPj4yA5/wjy57ABiO91XKjyDrYwu958NuMjIM4WbfTe2WNv1nQ+/tEeQ+NGI+D1SK4
tdCSerTQcw4wOhnVfZoS6MP00GsV2P2KHm+Bdx+QfDSImePHtk92oRk9duoW2d28bcOFZlw8+FXN
XjYXztqWUHt9F12SQhi9iWunXId0udDVzIPZfTFu99ZW9zUyzNn4pr9hzfNlIpTdxvGMo892d340
7H1456wWuvhgBBV0zrj9if4EjGDpuvuinY+NjTai0NAcTSd6Gpswek1KoEnFc5k09bbHA0QN4qK7
SOJTVwG7aevkt8RGYYXaIV8P6nXh+DcnjtRpTPSbHzrlCWB6JLIGHVuxUkSKp3kSPCoEjblUJXKW
mc1H2MbLwpoY4YQ+VMv+ArDwt8j+pIZ4w+zJemkKe2ie9m89IIcq2ZlMgg7b8MwXvyy7re5+xqmj
H5D95uu6AFrHAhv9orA2Ie7wSjDOBhK8CZllJeyAHAzWmwCPa9DU836kyESq7caPBDv6zJ17A9Sz
TNGbJ21a7iMyAkTfdiuFjWrlgiTJfbrc3DmPEpECQ+11m7ivpUQ/x+iu2XQZk1IWOBHYcxAM9haJ
FnIAywBiaZm7BAaY6fgDm/L4tTEPXcBSUOn9KKEpsdWJN4pbMmoj+7EMTfQvaKYaRhqnDk7GxoK5
u3hpDFZ2RJ1uY82UCOQ92EvmtED/ySieque2YDVVhHG2n/PwU4S+OpR/qFk/ssBlq1RAnpwk7MzD
OKN3xvN1K9g2FAKl1LhshuSAn5ZtatujcWTTAA8zhhgoJAlQIbCKtAByiC/6XjBwyTzUu0UKExwm
V5Sb+d43YutBJc5RtVxrqDfuDik7dxBeKCRJ+3AZ+o1kup/F0vXPfnoc+gq5DUboSyrktQNLKoyb
S1x3ljC99N2BGxJVpWuGz2lnOORAGfndGEx+KXR5NDJxSIiv9DKfnmd4nv3mFcfOSx7xoMT5e1JX
Ae5gYP0Wj6U1Njsth+lYI2bFoersy9gg1Jp0jYZoEgyDR85VOhIDJBCSngA01SPSK0m8KTqs9iHU
7BPrmbV44PN17RzuJgJcIKZMj9HQYN2cCBKHZkFUTRPs+Kh9snV6GvrJQKvF8x82CncTDyY1hz5A
7u7XKO5OsP/temBOWtY3j4Dxus7lZqjgAteaRsSVvxFSD7tmrH83wySQ0TA6sgjjaJWLpcMDFsbW
5ITmvzqpLvlRjs5LOwT5ji71KaYASQvyQIYwHLYJ9NNwqAF4leYRlculA8i+driOUvKJN4qWkUtB
XX31kdrpIYIwtSlBl4oyPnhjWd7wGTBKtOPPxve7XWoZ+QEVZMLLkryqGrXcVNqfSQTXC+S70lgw
w258F22ORbopX6zcf/fIVuYfXosTaK/o4EhAsA2D+YMI+2E3x0seqWUxbEy/PGPWzInjnzUU5X0b
5HvHds6i0TR+Aa/YApFkeBe+KkyKfhqIiy1ce6FZWMSuhFxjnv1WFtRdQhRfWc+UFRbxym8AN3jg
OteGoZ7KqX8rBjVv6gYefo220WcBNsVhf4lHbK+YS1+b0GGxnHFyddrIr3WGeMr3Z3mtR8i/yIBt
+Q2Q03kg5pXNn+g3IwuS0zxhYEuTx9TCY5BL70uqtN1a7fyYGjA9vRgMQfxB8jgnYvMpWoNMKCgd
ThIRAY1RjWm90R0g7l07F8ZuUsyPRUqWZuNkHrwE609ZMiXE+k7LOpPkRflEOIWfHWWXbItg0StE
7+C3wl1rZzuf9/lItVJcAmukROKsA4fb7soO4U3fIeQiqKxe0yJPu2Zi7dW21zgCtTb731kuQdov
4mINOjm3WRuNChU60hcS+r6hhny6di2OHdpGllDp2SpDhpizxK1yI08qX1d6lrSa1VPUNDfLh+Lj
DdlTNmPESR4jNy+3SBAoKQvGwRVc7rU1t4SWEPXpM7GpOxfqQmtvzAFabWM6eFzMp5o1w0NP7QP6
/tiGAfeYhsvs2cvhngFXhZgVbZCxm9paj3X7yCDrEpSgCEACgGUecT8YACN0xLrINbqOW3YmcXdU
xoETadjO3dz+KN3mnZKX2g4JzdpRrAoJzb0jSFxCGQwkPBhnpes0L3nfB6tKZcMVUIBCvmkEfLp5
vX3MwpK/w9SAtaSCbu8DmuUHwm8ZjNFu7suJTWSWblzHWeWjA0RyHkmxymxCDw3WqmQhCGTQn546
+g1YEWd4a81uZ2Q+RaprP6g4cJBaweDQJKySPNSSq03IONDrcdV5bYTxBCu9FVKbGTPjoYlQqd7w
81sGmJbCemg+Gzl6q8qRw4LI414z4mQrSsz9KtJvbupDnKquZLVA42Wo8QG39acKqEazfLx1ifo9
OB2pza6AEl16d5Nm4+INnCjEy49lDOU+EsxJlj/i+asjtzsymPzuHHU2A55RJK7GJins76S4GBhI
sXDUKWE7zfvkTb+xeTyx65dLxYpRdLQv3dU1vH3VVFeCnfmewCpvvIxtZcfiwDeTb4QDM4Dy5hM8
3jFAJzjOdybhp26QX3RRj0JNbxpXnGlAd7NBRxbNZ2/ofs/mg5nWHD6VKt57EdmGaLoSM4NtxiZt
PT8JGT55Y/yFBIRXmPhjD40RHodNG39FxnAMW3xDzJxi2hvfXehMBVIUa9iEABJwF57Mwj+mJdtS
mxUeY+INWqaDiJLv0Hod53k7070psJcSFzuI+FfXH9PVEksUvkRT+JPq84evOENgEa4NRufWNXQZ
8wsih7laAhOecVTBj+D486P7jLKwSuRbarCYMAAHBt3dDWNFULf/xPZ/UyQzsQFWxW4/gx8zZuuA
XMkuVqfln8qK8lG6/UYJ5wTRe1qY8wtsd7x5AsWSbu/ZbH9UbX3IMDJ4CsNixAltRNsC6T086Ifa
A2xvjfBDOBdGXk0eR9EwRbMfa9N6c5r2gOm84NL2vgE9RHV9heKBj67JX0IXDaBsb1hM7sSpMe77
Mch6C+r3EoPF8DtjI5GyzFKml482rbKd5ZgvSWViBOFUto5RbQsObxehufvZ1PKF0fwVCz62v61N
5HwgfdZESGFDogdU430PZXih/mX0nIxsIF0GfI3YoUZD6JWsSfEj1m7kKqAQwJbfUNqJDMqoPWyx
gf8MvfGxiEYmAhltn+3fPea4jlQvaUouVsnQYHlrKqK4vLDcle0hJLejZntl2M1zVjMVtjT88BE6
ho1bUxrlaaztE1H1B/wfGLzt92Bm0ZJxtpPNsV5ec0MHL23t7hdRQySvSssvHz9TZUPdUoIwP49c
qym8YxPBFwY+tVPbMMJrMlVrxiCvlBVvTC9IDOrpnhGx3HOhdpA/KhZvrvf8JEXSnisUv9uxz4Fm
lvk9hwlydCCe1UxcrkZumpfU67A5zN2xVxwaklwsPdNH1XAnAt6mwhTHGOdYJjpJo2w0aydQe+7+
4RQ7/TWNzds4MAHg4gIcLpETa+M5rW1UNayvjAjlT99hRLB58GvcGWjno3MVj5c5h+Ffoa1q6+Z3
LfgGogm5LZ+hefSLW9f476jZ1KGmiyA1h8yIoVsWruEAuG9+wDGxyo3oYA+QZclz+CJo/DElwyUq
6nJrWuyqYrlnckUZFzsPXkL4nv8ggmvbUBZkiU0zn1ypHb+RV7KVP3YtZVymuS0E+m7C4cQDQeMD
WG308mORHmZZfyNVDI6lK9WaAZ9eW6XeJWF3l3GTrHujfhciO4/MnldRZ363BqtGM701AelVYVTV
66j3Xtw4IJGluSsnI9zchPk0GS9CEZDq6De7YwRTd0yrTBnujNS++R6Ws6GeP/F7L9okdnR9MPFp
Gw48lzC1zcUIQ0yPrvIrVuHgIY2tcx7ZyS5Awdfi0zkZebFT2HvXNeiKbcFzh89x2CfS/gTBQhEt
f7qK/cHYik1WF/gFTX+b2WT11nn9Rb4YuVE9WzP/kocLAjVO+5cqzY9RmJFz0vbngonnxjOTUzzv
TZ0Eq1SJeeV3S/BkHm/YzbKHi8I9Yir6dkv/KjP8R5A6CE8ExIDrn8QPRp3bMgebpZW1HRdKo0fL
UY/PWaLYspTRuqz6T/jRBE9R2OgCvKprTEcY+PUazcJ5Shiw9UP0wY5vhRaQbI7c3FVhh0mmBZFv
tfoBeV1KP8pwMp1rSUfxp1R8QAe/oZP01Ifoc/oF/VxgHVqjTBgIXsXC2JEXzX/Rd8hZn8UObNwj
9sBqw1cjqFrMMjgH9qPT5wfbjujuZu/AnUokYoBoRbEHv1GKAy/hstVLKEnueYdpFKc2KWAplf7W
df+DvfPqjdxM9/xXGcw9BeawwNyQrKic1bohpJaaOWd++vN7qbbV7vX4jNfArrE4DZhmkVVUkUW+
4fmnAO+6lvIG9JvhZurfSm1EHgU6Qs89Uq3Szutetw8KRtW+o7eQrXvGBSS0dxWFSrh6sKWaK2vC
fJ9SrDtOw7SppW2q1F+NgFJgYiZvy2RaSC1U3WMk+tUKjPfcUortmGFO0ttWcjpU8m3jtHsZGyxf
78OrTg6vtVgCCx64qx0Lbjji7YpZDmPBqfcULF3dNEyuSCP5GrcQRO2ELOAyPCf1cZuqjXhEtdxv
LIEJV+CZkMEPhXoXLMVmgbcaoEUjNBSkShY0nKS7zkrtriecyqVsi15a1XwQ8mM3gLVDo4EYI0uQ
vBiZSLhayZhimTHjNllLd0Y+yJ61a4LuoWxD6rGhScJQkm/0FN6IqrVILamMwiA89oipMax6k0C5
zIWKlJmEuCgZw7KjoLoPhnyPxCV3pTibXauZiqPQeVXghgzI8nqDVnqDbNj2osHBO/dQByS9koLT
1F8biWBsPAxGMWW6djJc8i2xCEHhyArKjK2ptFcaJOd9nCiQcxLGFqVpHceo/b4GgrvAq4cZ6wSS
dORBYUbIXMc3bGqf6yKPMvM466p5VOeaG3Dd2DkxWLHGo97SZhIjGfdbjYLVIdHU+hj2ygUFGWNb
1ngJVYUc+ZRm8BcSEUq6WGhhCPcGbjD+G8XEqhbCZacKw2QjUfb6HM87ysn1sVqG/ZjnsGWKgpAs
4dSzro0dgxp7PmQVHRiQ/KEvr3OljsEl0+Y0GB2mIutfj0QsVoWdkVmUTuZTk7ehcfJ3P/OcKIl/
T3b63MYoFLi7Uvc42+BKBzbpjo4FQ7RZbA/eouRShoYjbqrfF1HBtBVk5VETPiCTcEeIVquMddVa
jTDqNi6ge2B6EXf0P4VqnNWxjJK31Y1TsMtkx5NXHTts61BvDQHEsF73lIKLuC56nprNqMovn5tU
wz4yyq12CE4pqX3uAAT+/ql1WzLnCtQ4mvbPHSOh6r5WM5grK5o3YbvDVLI8fi6cRkPfvr6O8Xyo
GxXumsNTYAvrtFztpZ3VS0cMWjsfM83Ut/P61sqC/LwMGQ8PEr3pSAG7zoPTHN4AxrGxm8nDslF6
RfEhuWp+g6QHeNoGecXwGusVoF8PL2GcGxxJouFJUUeF8XVe0PHjJiffZEEDyM0YKaEvRbWyqPSn
Y3xmIexx84UiLwZXsJoG831RJYIKi+HAnMA46+d413R2vqmoSknTrRqi0cwZ3VKFhK2PXzr4M+YF
KAbwBsvv56RFUTFjdcBNeZromlDAkjxsUIFI5+ROCbLqTKpSCvRWRBSiepzDSXQCqCAMctc2ZdBf
6RnMFnmJNko5N9uqKLYLRkr0N1qyB/SlV7XC46I5UPqgXHjL0KPJ7OXJy1N5X8hzfyxJBSWC7V6e
IK0l1IMwE0Poe808UfMio7IOWdAzXUKVSSOpgQftcMtlUTKIU8NX5r7ZVSUp8dYMMgfQBvKgTvx4
Ub3VannZyhehru5rjamKNu8yi7pnbjykSje4aaO955J52zCpRt13Cm8mA8gmVl7SA0/PEmTE6j2i
vRkShJun9gEdbwN4gi9VOEx37Wwdk/SOTFPqLdp4GfT6jdOgQHISJFgzOuLygWI88/0CusAQFPcz
dsUaci5v6IfnKHeuxJ+tbBw+EM4RloiqPYqTt6IkQpQKPkDc/BRAYoXyjvRRzm+B8h91+HbsHt0s
kp+Knpa1XJq3sdGeOs7QSCiMCPM9XHLbL9FMDbtUb5vurOxjk/RWBe7Q3D6Ks/N0yg3nqWkuO2fp
XqwhvHIkBucltkyUdjHvwTAPK8jQZuamYy5p3FUB45+FxyOrhF9sJd/X3bQbVEwKo7h/a8eO4RXz
XCrg9JXYYAvSR9vdqYkImhOJa8wBDyqU5liFqx0B1Ji1MFKM8/cU3SyIyQDnbHaTGHPXKCT5mVkF
0ZQNdC1lvqtU56sZGstpW1GDUqDheFjcdggGsBhzRpJQyg67WilqqDjsjJ4yPXpl0rNTe0AkEZtX
sEaZFAhvSbCMrCyIqmjIIipESFQBsicuHUCR9kKQL5Z90vNFXjJLRVLquFZvkO02+mFn3ip9sgOl
1M9VILhk6CQvUKl5BwoF3wACkwnNUfweTRkX2yZq0PiXLV7a9uPQyC+0lUQUltqXoWxs5rKcc90M
boYOnaQtSKcZ6oEGne2YQZMJmjtTTykgzCYDG+0yLCq0qGPdbKnX4NeVGFikU/M2rVImNyZ5nQtI
fmpLCm/7zUophC6EZc15OVAXxN0idhZ4cAARMr+ir02hiyjyeYHp5paOjcWeQ8BPfRP02tuYD8gn
8C5mQE1IUod5nC5MINkVxxa+p2n7ppKxVNr6gxnzkAbxwONYPjSWculACNsiDMF4DYZ3Vj8wyUJx
AHYPL1fHeWBskoMT4L2bMqXMc+MORF3nJqX46+Cm6C94cltWvdFQwLtxOzB0jmO//iL3S+0bxFdz
n/CT2M2pYZWPiLUv9DjHXhb70Gh5bIf6oOrjZaeE27gTWgfV1r007mEVGsp+MKO7JDLqrW02Ypgq
EtokfReGyCc6qabhTMTYndmWo+6IaKcwgm7GtfdUs5+kSEP6Y9OZn6bwv5vGfK4ZgrVGodGXpn5Q
2Te1Y77aFsgNt02h9e9quVxX9ZWllptZpwyImo6KHzsSIwUIroMnccOjDt30sbORMOPTdOk4tVBs
o15Hm2b50py8tEO4d0yyVDAI83uTWhzWvldzQCWGwYLqG/N0TwQBWtJUusnT7KwaXqUwaFybJMDF
kA9zneie2YSai93dRYCPmCbSlo0+ROhqZy72lH6gSfvUnC+oU12blnmlZd01wcxuUZg+AobL9e/O
HemlZKVFzPaybWOVN1Erly6hkq6yMOTWyYp0ETKQuCbj4AR0ve3RxlswpUFdwxY2AZpDp9uVthrR
84g5okGRzVDrTdLftBbPEsRS9KBNce4UwY0Jo1Obx2aX6y9kKOAYYRhfK9qtcQa1ber7BEOitolO
DUzHNWc4xhGt4uRc2VSTNJh2PLqo7UFhX1riMqXZeu5s+5udvcolxndgZ3dYjqOswcu3sBR0rqDu
jbyncR0pClNhnWRin5pnyriCpJowjex2BQ2tVNQvSZjfQKa4bBzDQ0OBsRFMM9SlaHsYg5xFcngk
sObOkPVHcsc94uUIGudujGcr86EbP88hbAbom8Ix0q2AYVyJ8ilj8g3o6zExMLnIgTt7SsZ9Vt0n
w4R9541sdF/lkDGOiv56bDGtwON06HcZARwynYESAdno86GCPs7vQl3SxoLYq5FoZA3+HckMJlYl
6q5BHIm7DObqcbyZZf2pXmSBXgWnJaacBe65vUXaemiApciojurqS9IPj21KnClBJpda1CCcTOLr
sSve8OYAetf7JzurN23Xvtaz/pyT4FpkDAsQbNfm8AWXKTzECiyQs6rYMn+06ADiycvG9CVCV+mA
TiDVA2gomleD3zOwUTVEAPpTqWzsTEn39nwbJlJ3nZTyWTX5qlzXHlifdpkFCtLrmvwm5m2LZ/Ao
lZofW/yiVT9hhTPG3AlGg7NvjNpNrUgejmUArw5cUklfuhpGQEBHASymbc2uPpdz8GKdCwOdIMED
cwS/VcMvLdxsea5Pi46Rj27TU0IhOaXyemWIYDMrOiST/jIOqc6lvrNn5YWiGRaS47CTiKimvyy+
iuc7gIaMFs/0KLERkK5i6jfp5h2+84chGmh9TFC4UZvPDJEGajdm7pqqNdOU9vvQ6ozLtk+ZgKrS
17LmKIb0UAjBQVujK8YDGQMc/RFqwF4vzEaktcyHiJLxOty3ujfVpD7VhXglOZIiuubLYghECDRN
JrZqClGuEuotSszKa4tiasG8bHGgTybFxoTI46mN4UDrUA4os5a9dMSs9T7FfGgblik+nvaVjLaA
OHSyGYg2LZcFRIaE1rwM7pzYfJIjcIGQYN0Z4nEnD6dmaxNqXJNN1EfoJ4vqfa4Lmgx1uS7wXrTi
FGfOPD0tmQ5RVQAK6ezatbQEVpP1orUxcdyW4VtQFCkkJRt8xPcFigEdhN/DtMpERW6rLujBuCsl
4xHTlxGjM4JPEgV80oofa3W57BlE7gJbxX1BTa8ZAsFRmK0niDf7hiQXj+FWg0EZFg+lBsbdC4dp
CJNZfzFTXB36eqLJgDNOuQIdP+0KP65OMnt0U9dhvVGCMiChYItHPpTt9kldEgKzJ23xJYhJrSOU
INhtKBo2/aAnRywguiPoDTLg5Q0w6LRqmVWUrXGhBPAzNHu651ZA0IcBl0GYJbQfTFaS+1HGYxL6
TujFBR0Z+T+bZBpLH3oY+j0s3hg1c+Y0UYcC7lAwU/dp24xHhWcFTUnKIM+SIEyZDs40SVHvq/Cw
4NBK/GVxlGvI/QN8asaL+kidwLxyZoghJSqcjLrVDsxZ3g1KeoO477UKU0TIxsFJLxom2de9spxO
UagdgMw6GdOWsMsZ2dBhobxATojX9EGvyCWvZMNdqgSuFNW8qs8ZR0ayi1/2fUdZaFSRziHsrnGp
h0vdPHQt4Zma8eRUX00cE3ypjQNXVuObPF5uCo0yXQNmicnXeBOk13YZni7URCyJshgO36dmn41b
TDe/NQuBJ8LBhWYZIRjy/INh9N9UJ4cEH8w7PZHvdekZJ5x3WV+8sVCLU62AOaMNBCUq+No5oUrG
oKxt4rG4UJfsQcjlg4J8SoliW7K0PrZyxVYyI3PbV+F+bLuLQZlkX59VioNdtw0iJd5Qj7ZdNUV5
t2gybeJc+JFGH8KvxtgmObS4u1MURcaVBXj+OTtzwoqWRNydPT1QnqFGCBd9i0LktVCBZfIquB0n
60lRsX/p6/u+QOoOF6bZSbl5Ab2XWvT8pjRUZDOcOYIG1CYkPdbL+6CmmTgsldzvUrsfESuFBvb3
dCRS1l5hNYA7CsosUsyHbYcNTO1Qqw/t5AVxoav2+dOYQX8K+meEwduia8Dlq6BmQDWeA4gTOwVy
INeheQ02a2nFu1kMtpeS8+z1PTqHkelnuOT7diEDJsZyLl/wGcbGT9kT93tJ+gEDLUqdhraN2ng3
jNiBk6r8iqUxpO8MLWWY7On7wl2p3PeOnnvAxJBPshwjMClCEJxfJUZE/LY2XDuFejtYb22So0TF
NpzR+mvV9U9m4gVVk59nRsLYhv8WKEsuUbvZLgiWM03umeaqeFoWqn4E7t6nsbnpnIVaeisTV6KQ
EGVjW5WcN9PGLPP7OCZIJdcWt9IbzXfkZfK7yAv64ltd4IPg9KEC4d181ecJAX2O7fgQKzeRLneH
aSxommfzqX+1SzXapzVoEiXG3sI3hkhjyj0dU66iwhyeKW063ttGfR6pZryzbdPtFjxmjPo+DlA1
Ovlya6pSeox5fhnwZcmmUytsXIV8vMl6dQNLhmTTDmSt2CtaN3rgW7dLiAzVCC+Nhso6Kfcvpq3G
h0EdLlvJAJ2f+sHPpjzxoniafUGsdorBupEMIglM+QwHpBFnRu5cMpy9vmzwRpxw3VWyPWAOCvt5
JIxE2qvV0F+nId9MTQYYegMYbohqSZ7eVvbx/xC1/1uitqNCaf6D6MqZKIci/C1Fe/3ML7mVsn5C
Ryg40FgMWZaI3Brf2+5f/5QURWGXhQZFc8gRs4jT+YWhbZzIiqYjK3FMWcf26ZOhrcsnjoO7kyzb
GjRtmyyxP5Fd+dt0RUO2ZQPqq+YYkAH5O5pI9PmBno0rGEVUB2GWVj8R8I7ppEuBv5jw1LzCfOKH
K3P1EbfzY1Cm9tskpf/9r/1EBq/RN1TTKGRg5/O3aXDNhxJuCpby18jUIUEYjyUul+faDt0koPYT
2a3vEL8PJBgx82Dm40Vn44NyNvnWAVJr6TEpWCTCATfl6R9/VcWUf5tOw5clMZTfTdU03TH48X6K
DJqVVoHCoivnFoklxCYvLeVXFlAeKb/qktUeh5CgmgrvX6Ko7vBGnQ4S9vuUTITPf6eMzXFdSyAR
uSGwsx/BoPdrnRKZ2scpImYWGEtC+dNleBfFdBQJy0f8U9HBJ4BQ67YioLtVYGb7deI4fhq3WBpB
xaa8mDPHENbp68JeLYQLnE4JooatoAkf4FguKbqvkqH19fCr034lDxSA6nGbwjE6IhJevFKpYk9r
pPr4ufgITbAScxsu5cUahrAuMIJTdiT57j83NUoMsLcgNWRoPjm+MhGQIGdydeytiplc31fEb05W
6MbiTyKcVPdFXWGbg4U/eb0p4N66XDfIAgdY9CHG11SZsYBpAlq4YVuK0APw6OpnT//V4r9tzspO
UQ9GyywY+SRBhW1kMSEWi1os8PchN0WO6Z4kuTmucQsfEQyfr0tquahsg8c6q/c4E6hiwNYdqY51
R6oG53LcBdt1U7dIKARtVTM3eGB/seW6BddJv9lDUm9M8WrdtC4+Xyp18mSMdJOSKMqvp2uIi5B0
4YSbiDjz9VcBJjnDPiaGLcT5fiYXBINILlg3ynZabUmOvv08QzWVUEatr61uFAROrX+rIjSAQd2i
IJ8qbtLPk13XFD3L9jwOzK5JgGB81n7EQOAfNOwGjMfsqQ63jmU8rPuyGOfZttLcQW11fjWE0JNA
caIi4087ahdu7b58+HgJ0lgc550q7gRDpGusa+vdoVIM2Y/kM63b10384gA3Dvd86KRcolqANnWQ
9USCR50EIjFghxdKFmQIIiF0o0t9KaqpymkoGI7jaLEaFoiO8cQiftyJp2NMuslx1EEqkZrvrV8T
PtbAj/UGHpb+OjeCbvvD/UoSCXft+qXakmidNmjO129Trl/p14UhgK7P5I9AoNRxCWA7zNw0gU1T
kZdiriJerovp17XfewvkNzxfWzIC9JLfS54BtkIc6DKK50Q6mQ6ArMOtu+5dxNpPL4uA2TGcS4hk
yQBjOGPKpIHaMeETBzQpkCJe7p8+D7+uCX/0fZ8NH+9qIsIUxmlOvEbnNxtbdIazWKxr6zZqCzTf
BXa2GMlEUIbFGxelD12jdrLNx+4f3tnJ7xJOG4dEtFlrDMS6hkKuap7W1RnSFQVLsX9d1LbxAvcL
g5dQYmj7uWP9dP258fNo63skO1fwe7ITf73y6a+X38T/jcdOvemjmiku/exCoYh2KjREEwUQ6+xH
aIHjempWyD29nu+6ULUhhV0jo0oRJ66b0CjdaBat3sf+SLVRBWuP5TyJSoB2RqLmhsQMGqz1veu7
1telAnz6+XJdW7d9HO6HzxRSn++I1cQtWWVWK0vbKREP2e8d5nMb1gI2pqpN9wbJEmmKg8Rf3KY2
VqrCjfhlfZWITbK4X+F+YecoXo4Kz9u69rn4eVsukFz0ZwTrcjWE8y1XQHyuWKJvszj53/3s+rHP
PeX6uc/X69rPf+q3Xyns9Uh2uAyzOniNrH4rac020LWaoxYpG2uqsj0W4k96EBuQ08E41wWTSNoQ
ps1WJqlTBUjDTADTO6y3Sjz7lxi8Qe7mFv5H09NQsLAN+UZLmHx/4NErKC0WMljUBzL9uQOXtfc2
xnxzjZiQMbD1ijaZvDVmohjJBt10mBKDffeN34ube12sGQCfL3/YJnq9BnoZ7ZUIIUisQCZejotc
jETn9DOy/tZYINrV+VZ1iOHN+nKbNt0zl2M4SApTCDPKdpSbJ4QxR8CmgTZ9uNUvdez1P/76IDBq
a32Car3EbDJFNW1PhJzEBpenQSE3G7W1LwQgrHYouMneaEDIWxD3dXVF3NcFYhYDTlW4+Da+U9M4
B/tq+LpeIEOTCtS8RcVcT73IRMe/XiVT9Hep1SJCW5Jd2LbGJh+Nb32i1UIh5TLtfanbKNyOFiX+
tJ33TuH31KqORA5FCQ9vK0ZYE56eR8fqcxmqWXBDHoMgFLJN3A5EhWX7Zkr4wq20OIdRPRsVuhCo
YC1pNem1qTgPHWPdeQ6Z4o2nZaOksOdz2JhoFmvBCFBgl38sFrxOHcNM90M374HPbewQCjdSlztQ
72EL8H4cRuRJCgOcUkHXBbyEUXhhXSd6U3m4uQOEC7rAuljDKJx8+v7yYwf6cCbeBfZNCdyBdfFx
B6yrsZkyCE5H5PEwUZltSBdWZKmeDD/ZR4hyNkKH8CyVMA+yeg7YRIaX3WQorgFtCficcavZW5fm
kk076kcUgpVc+dZOMqaeYqi2LpS1lxYpV+tLJv1kzJr2rij1N8oGV0WGRC7F2ZO8HtbqJJ+oqiP9
iqgfH3POgMgsYIHjD6/JVCZi6WNziu7xY59N0zEYTbb73LR+8OMYiM5BH1uoczBQS8NrRd9Si0WW
2doCMMdqryc95m7k7yATYUQkjw4+Tutbq5TRxvqmdQ2/ITgmYtvnjvV9Hx9ZpvgNX2+SCMVhrbom
jxsHIbOClWiLhbwUOpdPrHKzK2AHRe4zZuuO6zZLArBF73aGUNo4rJvWnVE49hgB8LZSSkMqyHy9
rG/gYNvypsFg7FD0xtUU4EfJnUKXrhJzQBDiDm/ZFFu4dVvXvId22ABIMTJfNxm5IhHj6QDOiXd8
7vh8OV6SkoUVoJJtBuKyRrxNiZxEOOpaO4X03WwXgthopySyA3qNjwXxgfk5ZPOS3nGHT+FddsG0
40baBA6lMKCbG9C1aNp1wmfSJU+kNhme+3Nz045nTQyJD+DET8LjPDz06suAVDVKd5S2UnUTpQ96
cqkkOzSQOc6dyaWV7DqVZ2ZnKaf2gCNuwPN9ViQX9XTWw+WEUO7AMD7tpIPteKZxHcpgiT6hEimZ
KHNJDWUbcF5b84iLuKcv9Nhe93WBdb7Jv1H3a7pdj0Ok9Cw4B5z/bWcdwNM8GXs6qqnpo9q4WuKG
fnRvhm79Cl6tJ2gZ7ggWifBdpAoMAxpdCTTMLek3uraz5K2ZH3rM7Ih37dxav7TJJ7pvkiu4mdm5
vK3cM+NYvdhucjGBD7sEXHjk/R0NL3mez1o/+TZvQdsgVWxKXwIScYGPp2dojB5EgDflutiMh/RJ
9quH2sdgfo94JbrU9sMePN6Nr6yNCcPzikknKQ4HRDnnyr56xQwm6i4wUMWGGlwli7FhPLTEx53B
/K/6rcIIu/NL8Hj/lYjdSzK+tgsJ856+Sa+li/B9foseqm/lWX02MfP3mk3+hLLSZJp93xW+caHe
tU+6/479+emhfw4OfCtMunaIM6555ghnuDpq2GqRaIDn9IYEm7Kky/LJz9XwQ9mY9VOX7OPoZgRT
rf2GILl6H2wdwTHMd/kEymJ55i0BBrgSy296eR1Rtv0SllukzCbK6xnhgIvKeez3wPM4cU6Wm1Ac
mI5CJEamKE6PCgTX5rk5PbOu8Ua8Lg6499+a09GG4ryJD8qIV8ijtuzLEBfvDS0kCknrHqVRcBbt
nWvVL87D7fRMvgUY/lmYoNwlNmsfxj5A2oy1u0/8cjftcRUagwOODqV5g2dQ8QITVV62XxA8J+p1
QfRyeTFu5a+VtKmWDUxOmR4CCjs8o1frjbBEoqJLZEAW2oTTgKHw6GmXiuOmD/XsnRp3g+RKp8q2
8stH4y2iHwSshaXsnAU3pMdaX7AGmwMve0YWKWlip36qE3P3PN851Zmq7+Uzxl7X2TPhczjN2q78
6hRedhxeZO7K+gxjD0Y/WIz5leeEh4wxCtjPhF2nGytMGV31sdh1g49HmPVgvg7X+ZX9VB+mcwSG
YAFVccbjjz21DUHudjDdHI/yt9Br3oU+UtmQmQB9Y1K2WblFXco35PAZzhcQ4c+1o3aNoxRwo5Pv
MR6P3+Xz8UX6ml3pm9JjknanPoVv6R2eIpDwemjTbucFF+lj/Yh+4JrqAMKgTX+KabJ5Ue4R6S5P
2UG/eJhvjFtpr10l7xR+rRDY0qUA/w200zxO23JTY/gK+eS+2w3X6l4/lQ8pBnUPpEsOL8yO00Pr
T66+kZ7k0rO2hOG6vd/fxTC/8TDymBUkeDpl2E2JEjTMJ256NM3P+QG3SBWIzERN78pn0JJ34SNp
v6kb3pZkspheucmxo3Khi+1GF4HfljS8a+dL6uNIuzH9ZZ8+Y1u5kSr87i81xBeIOzwaTT+EaueN
vgmt1i3PeNwwwr4gRxoI6JH78AxpLE7EG0oS4A0h5d/dcpFEiMW3xm66/hrswzNmnvtij2n9LgPl
vur28mGk5WmIsHQXWkANT3RX9etbrumhO0WYm+KL5BXcqeEerkJIiVr2Ex7rK+cJc8Z5wlzAq7Vt
YOJKTCHfrS8sAoI8JETtDhS234Wb1Kt3yZfxvGzumXslcHM5orM1HsmYx6saDSmRTH54qM+CbX40
H3S+8w5zhP2UepdQga1TbFOwBqdPwabVx92QciRAR7J5ny/TM+dFv0rvw/NwF72KUJ6Lifw+hNK/
9It2UVPwWbtIjWaDsN9uT/HoKOtWs4u04EKxGdh0YqYSCHIdzBNEluOoQagx+02s2iAZNmNruNaj
Shw5YliNCtgRBAouq1gLxYRkXSNfuyv2H6sYKZAqlw2nqd6SXiHek62zm3//aQ3wyqtbVZAOSeMs
exOTIzzKbOsbklWLCVXkEKDx6yJp5P4oaRnkB7G27mjb6hleM1y2GrzXGRsdwvyyjdJUPbRUruxR
Urxl0Wkp11WMMhZ0YCiVLVNv9U0bMeAc6wC6uw2BIqqsLHfzIgIh1qhBELzF68Bil6Vl/pym2C03
gnErC6oqHvXtcV3rIjEp+HyNQJzZRySfmgM8Nux9Z4IDBDgqFpbgxa5rn9sUZxh3edNfkbfsY8vQ
eubMD8z0hJluXSiVPyeKRGrVZWjKMha8GWMQbMoPQM7trhdTmXXRpYjyZ0nZjiL/7HMRiqng50t1
jLhKg3y5VtkmMTtc15o1LfBzo262MVYYjTAuZu5nqr0HrKmTS0UluBMlwXUNJLE9xkQHYKWDO6ap
3GLcEWxth9JURXIDJAy6iaCvapyfiFzXNdrj/oEwpFFYtG8lTDV3nwUk2SawZ05N8TDGfY7+ifTD
fKESo3UNrbpTM13HiMrsh5gUml77eCmPsTBnN66dIbizwNXgJU+jEEQod1Vj11swgOkIDjAdHWXS
dlps78NF/MKNbjzmc2VvhmyCkJmIep2eamQCwsrybZGJ6Ihf7nPxuW0Y5PmgBmdYmaKuHkSGod6X
sz/rNRKr9sJi1qPh4Yz1Ih32WqITKAgCMRRIq3mV3opiykfx+LOYjEX9s2FYNKxSCQ0OFu0Rlyp8
1eCsJ2b9OnepwzPSY6NQttrjgFUSMzcWMqnOhTz2m7Yxlc1aVl1/4HXx+RJpW8xJMjGUGZOvP68i
pvbwoBQmRjW8pWoebbxAbco7tSg6fyxEDdmoGjaGYJC5A6sIngyWmItChW6tsCZq0hw/XpNKnW/+
B4wrOvxm/hswDn0+IMy/x+L8uCUX92v3j/LbP/B66PPX33onfXz+F+sk88SRwdds3TahOioq0Nd3
XM7CBEmxiGySNe0XV6XvwJxmg77pINtYGdm2bplAWL9YJ9kntuwgM8c/ybBUlV1/ApgTf/43xkmO
DDSnYy6i6oZmkgD0W2RuVopUiWYYdsLtoYIQGn6D6duH4VZu8dSh25d1Olgb+0jlXegq2+G2h2El
L28qTEFCHxgfhzBSkv04Xo3VHtlYVz8psO27+OqHy/w7wJ5q/9631UxTAcl0sI1SBM74A45YGqZZ
2czn99IkH3Hea2EjVVeyhYdMoD/NDE3bIRUsBWTxeLjJNxZVrWq5IC5rX0vdqwrje4CavlApC4l3
1Ekli6m4j5p5wILcJRCCinoE9S1yySPR3lvmGimzgii45DCCC5USWQYX+EocbjbxqhDbeEfajFu9
Lr+K95ChwyQJ1yL+XGlQ6HUCT16EEMbedrgBVAxOkOuJTeIt4pB1pezEN7ArgDIONRrVEdeBjYzC
jaP/8qUA9XzxncQXXL8wuFopGxuTMY14T8zhQjhBQHnQYXmvmI45DB9Rg4p1iCZuOwbo+YjYydMt
ducbYiUuxXui3ERavKsjPspuvQDeqPiIeGvItkRFC1/4dkdxbzpAKCFVjv+anpk7vNPY2ct58Gy2
dbYRx4jx/K2jigRBpr18ttZh8M87oEZ/zJ1zcTg1Oe2Hdk83tRXvSOPxuubdZTczvuPPjp38TbUb
hLoo4fVLCDx6uW35RFpwAP7G+r3447VibX85VfH3WtzKLWz3Ovy+imEvdulatP5/2hs4CCQ9NMV+
s54Ax9Ex7gmkeCcujzh38cfFOehSsoEHshXr4hJib7wV+2A5uU7pI0SQ+WqzVjzoMhF6QBmumuHp
p4byLket2QOPCvdHk/WhvCLQLTBzX465Hbpj7GC1j2OxeCne3CqMfFt7P8vMuiX6gkzEmQzbPslh
4BSnYnvAiHoYGPMvzwhYd+K4LXQfeHleyuHEIbCnJCgWQVofe+JbmSosne8ftSHZQUR2yWPaxLGO
mF4EcnH9xGE3lc6ZcbQU0y6mad2tTJhmzsfFNxAfG7Ot6XxRNGmTkpUwkLE4OAUMy6F8yWH84QLn
6cj0wDa4/c9UXLFkLfJfBuTLTZ/eTBK0wxCJKPS055S0igxLKGfWroI8exgrM/FJVXUL26BMi58y
XsB1w7CSIPAuwVEmUs97wD8f414Fetxu7OgHVdu+S4sntYUVTcosUZoJjNtZHr9Sx/bzCJG5iWM0
3qrRFVaDG4jcgo2+0UbkejLaZGzuEalyBaH450no/f/Vh35n5ghjwM3aN173781889725Jf80q+I
vVdIJrq78v/sTX98oH+8/ye9Mg6D9Aa/6ZXX77R+4T86RPZCn9+/vf/rn5p+QlaISi9M1yr+QblB
bYLod929EmVMUzcc02Bwzz/lxx/7j67CH5/gx+X84/f80Rl8XJ/D27/+acHi+YsXQVdODMtQDE2D
a/L9JH+8CJZ6Ymn295EKl/uHO+Tf3QN/fGZ/+uy/ksPQiZswpIv4kfHEvOE/O/mfjvDDHeCcGLLG
KMFiAPE7d4DjQIiC8MTQ4mM/467/J9fg5Q261y8DzR+vAWwt9eNLfZ3+V/he/npX/pnnwDnRVI3K
v2z87lUQhDHTstV1cPk3O3+Acu0/uwl+uoQ/3ATc4TzmKlysjyeAA/74BNjmia0zJle5DT7+/e1u
Aobq/+Gj8O+vgnUCGw97A0f/3atg2Sd4tpmqrnLJxb+/XWOoyPrP87Q/2yOY+gniNlpD5/utAAHy
x1uBadGJKpiTzLj+bjeBbWsfP8lfagjgd/Ija98bAsiJP56+ZZzopm0yPbQ/HoSPHvj/fpfw0138
2SEqUEr/anOgn3B2tswc+OMk6WF/vAiOegJzVcHykAZT/PvbXQSDL/5XL4J1ohq6SRni+4PAVf3x
IuBhcmIqFs+C/H3s9Hd7HPDX0f/qraBbJ7qikL2nfG8Tf24OVPnEMEyNMs7frjlgWIuL9l8bIIux
oYrGnyyPj1v9p/NneGQrVFPE47L++9s9CpYp2OB/bZYgam+2QVVM/TjJnx8F2ThB8o/j+N/vHlCg
sf7V02d0hGu8Zf/SJfzUJ9g0BAbu8Lr6/fL87YbIiiJrf/UqqP/F3Lnttm0EYfhVjD6AIJJLkbxo
gSIpmrRIWvSQopcbiY0Iy2JBKge/fb/hLm3uSk5tjC+WyU0ie0Qud07//DNbrxjARoBUxI+PN2Dg
qsmlLUKu5DZBxntRB4dM9TckgbXoulxRplwXK+o3RWXo7EhzFXI8ltYSGCID5l43dL+4VYgig7ok
VYYF2iSbLWYFuqo0CJPnlyhxftexPSyxh3llQPfctkspPDR4M+XzswsKzrWocnN5F2SZwSJyYi8m
cfqqpJ6/PjsA5Kk5Ep1gdG1lBo94WQsaciiKW+Wdx0htFQriOTV2mJEKFVTx8C7TFWkBoVEBZNBU
s8V0OF1ae6HWusWiWYmtIwtwW0HyjmWaAHQCcshMqMaDiwlahKaOOy2frBH5al0Zqq/mMnTSFKCM
a6Y5AFBMV3IhEm1iuTZGkGQJlaCB0WOp0V5AT1AZwdu93eTztLBUCDK5NmWkUm8o0Iviu3cd24Ua
7wGmDOrsVMZtvoTsAnUA6ftV5Uz4yHVV5vzB2y4NAtWEDYB1s+HEw+lKLmNkOKsaRjTlClyeytHi
JS9XYdOscjYbU2M8eJKeWSTc14KpHOpFHCjzvC6DqYTLDE4hTMIqTFd6q9CQ1ilVoaBxHpBkXceq
0GTgjEy3yaHvpPn4MGtqtVcgGEbVKVDMIUJoEIAP2CKk1k2q+TPQhjpCEP6W6EIZ+cRqs6rWVF0K
IXfJlRx6kK9Lo1UBk6+AiguQUqz90g5W1BWhm1Fbu4fa0woJKHedkf+eHB4S91AuYJ6DDwkin8iR
iRX1pLJONjAiPMzUgRGoQEFWXIKQTFcEIVWkjXVpcvyOu5ILjPLMMPVEGRhtiAw4MZPJK5fDQwqQ
Ul4kSk4tOs6Fm6p9/Golyp41IIXTFalCtgZNpv6aJ4gd5Rn3pXx+/AAHk1I4NB41QODSIEptkVk9
Ap44JUkwUyRz0a4C2Ei5Ye4PxOrpinKkLNuAoGEtANznzxNzCwLzKlfBFKtNXdLpPROvIl3AOXJ8
7QZKxn34nNoqwFfXrgJoYsEjMvLI7YVIIyriR2pP+XoGDZJLEgAThXeuzZcNPtbwwi86R9ZmRSCC
xnieT0J4QV5k6vIaTEx4RUWVGV9ojnQhW29WGZPHoCe5OCSt599ogyMiZHIAVlIyjaVDgHFDbZUM
BJ85R02JGQH6Lnhbqu1fEBvWBTiAR4mFW7ZchQYkwc2d8+qRHHSYC4NQuQqwLTZ5TS7sfb9Qe5er
IA6B7p+1MJKnyy17Sqpg8GfaVShQhRqWGT1Q7gpXgXI2nBvKLp7tltLjw4PQqgLVtbqBdzVnQbEq
0CRWFzVNYqSM05VcXUn8oRo6ZBMwRgSf4KOCyB/UskqQDWAmu1VILk6mc05667Rmsca6NnAu7971
0iBQXStMAU8v2QiRspK63kzOBDm7lJGjbhUiF8leoAEQAv/6fq+k5SKxZGfTXJ8MIhEhNA2lkwdY
qdDwMItCXl57wzBtvkdZx0f80F3vD9PaDrsfpEGna8dLzUEP/cDcFHL+uW91kX4W6egIflBac913
O46v/Pu7gP07NaQsPpwbVKbv8b/uH/D8q4Pvmp9q/s9XXTvYYbu/nT649bf51t7QOvT9wb63N3bZ
icHuw0rd38m33wT3ubAF/yN4vI7kSj1KLXfgGMBjKHjqoNILvrbH0Y7zLcprdCxsreQX9tD9w4Dy
sJvakZvVsvtDP9hdv7xrxxXVSz4e2+2p2348BcKnTi2t8JftwX62Q7uU7Hj/asmPa2J/uDPvztN9
bXczf2foduEudOxM7f3/2PYcehZKdsRHreRXrHjXLVfcs+i0gl/v7D7YgJljp6nlHg4dp5OFGgms
TqSoFn3cdTayIqYWGpFacv85fHlm4uVoxf58bpscyUMtGAEft9e385NPZs8VzbWi5RS48WyZXSla
K/uN7Y6B9fB0B73c4fZgj7vlcvjCqV70OFoO3xnb0ynY0740qZbfbffdBxt2ljq2sF40vmDsT8HO
9mUkvexx7PjLweLBojvK/3NI7z8OsWgpgKhF98dTZEN8aUkr+W37frBR9OTbYPSiP9nQbwHHSiFE
L/jz1St78+/IIeKBYiJfSgzPIf+ndhjbwFKBNApy/xzC37Rfum3gxjwg/BzC/+6H6/k2p/yggDY1
/8fFsT2PCkPeMuhpf/XCDj2eMlROV+lW3/v0BS8t871j8cKz1Ir/Zd+FK+5YCmqx1wcikjCrgQAh
8K5aNKNi4+b9CSvUCv61PR7H28MnG6UJucPitOJ/2/e79ur1eObbHN6rFf97z5ywixvRo2jP8wXn
G9EXrbTi/2D123FsA8vloS+97C9hVulp+1q5f57sft7QYlP8BAWt2HftcINnCyQ7Jq1ackdmE23v
wnX8a0X/ZfE7xw+nUDV966xaOMcNXb27dPMOFVTL78Ztf2TEYrDmjrOolv3w+UpfTYEvIU13M1PO
8ad5FsqlXwvBNfmJ7aG1w3f/AQAA//8=</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2.xml"/><Relationship Id="rId1" Type="http://schemas.openxmlformats.org/officeDocument/2006/relationships/image" Target="../media/image2.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2152650</xdr:colOff>
      <xdr:row>4</xdr:row>
      <xdr:rowOff>95250</xdr:rowOff>
    </xdr:from>
    <xdr:ext cx="3048000" cy="885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107950</xdr:colOff>
      <xdr:row>8</xdr:row>
      <xdr:rowOff>25400</xdr:rowOff>
    </xdr:from>
    <xdr:to>
      <xdr:col>4</xdr:col>
      <xdr:colOff>336550</xdr:colOff>
      <xdr:row>23</xdr:row>
      <xdr:rowOff>6350</xdr:rowOff>
    </xdr:to>
    <xdr:graphicFrame macro="">
      <xdr:nvGraphicFramePr>
        <xdr:cNvPr id="2" name="Chart 1">
          <a:extLst>
            <a:ext uri="{FF2B5EF4-FFF2-40B4-BE49-F238E27FC236}">
              <a16:creationId xmlns:a16="http://schemas.microsoft.com/office/drawing/2014/main" id="{A3BBD63B-A628-A202-D7C4-8A61AADEC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36</xdr:row>
      <xdr:rowOff>127000</xdr:rowOff>
    </xdr:from>
    <xdr:to>
      <xdr:col>11</xdr:col>
      <xdr:colOff>66675</xdr:colOff>
      <xdr:row>51</xdr:row>
      <xdr:rowOff>107950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EF40E9BB-CABC-9C85-E4D6-26D2F8DF78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48375" y="6756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107950</xdr:colOff>
      <xdr:row>14</xdr:row>
      <xdr:rowOff>165100</xdr:rowOff>
    </xdr:from>
    <xdr:to>
      <xdr:col>16</xdr:col>
      <xdr:colOff>254000</xdr:colOff>
      <xdr:row>29</xdr:row>
      <xdr:rowOff>146050</xdr:rowOff>
    </xdr:to>
    <xdr:graphicFrame macro="">
      <xdr:nvGraphicFramePr>
        <xdr:cNvPr id="3" name="Chart 2">
          <a:extLst>
            <a:ext uri="{FF2B5EF4-FFF2-40B4-BE49-F238E27FC236}">
              <a16:creationId xmlns:a16="http://schemas.microsoft.com/office/drawing/2014/main" id="{6A57CCEB-2797-B17A-64E9-97A48CAFA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254000</xdr:colOff>
      <xdr:row>2</xdr:row>
      <xdr:rowOff>79375</xdr:rowOff>
    </xdr:from>
    <xdr:to>
      <xdr:col>11</xdr:col>
      <xdr:colOff>247650</xdr:colOff>
      <xdr:row>17</xdr:row>
      <xdr:rowOff>60325</xdr:rowOff>
    </xdr:to>
    <xdr:graphicFrame macro="">
      <xdr:nvGraphicFramePr>
        <xdr:cNvPr id="2" name="Chart 1">
          <a:extLst>
            <a:ext uri="{FF2B5EF4-FFF2-40B4-BE49-F238E27FC236}">
              <a16:creationId xmlns:a16="http://schemas.microsoft.com/office/drawing/2014/main" id="{81AA6FE0-ADEB-A02A-6063-AFC7C1C22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2</xdr:col>
      <xdr:colOff>704850</xdr:colOff>
      <xdr:row>4</xdr:row>
      <xdr:rowOff>6350</xdr:rowOff>
    </xdr:from>
    <xdr:to>
      <xdr:col>12</xdr:col>
      <xdr:colOff>520700</xdr:colOff>
      <xdr:row>12</xdr:row>
      <xdr:rowOff>6350</xdr:rowOff>
    </xdr:to>
    <mc:AlternateContent xmlns:mc="http://schemas.openxmlformats.org/markup-compatibility/2006" xmlns:tsle="http://schemas.microsoft.com/office/drawing/2012/timeslicer">
      <mc:Choice Requires="tsle">
        <xdr:graphicFrame macro="">
          <xdr:nvGraphicFramePr>
            <xdr:cNvPr id="4" name="Sales Period">
              <a:extLst>
                <a:ext uri="{FF2B5EF4-FFF2-40B4-BE49-F238E27FC236}">
                  <a16:creationId xmlns:a16="http://schemas.microsoft.com/office/drawing/2014/main" id="{4A22943F-7366-C228-69EB-F13843522566}"/>
                </a:ext>
              </a:extLst>
            </xdr:cNvPr>
            <xdr:cNvGraphicFramePr/>
          </xdr:nvGraphicFramePr>
          <xdr:xfrm>
            <a:off x="0" y="0"/>
            <a:ext cx="0" cy="0"/>
          </xdr:xfrm>
          <a:graphic>
            <a:graphicData uri="http://schemas.microsoft.com/office/drawing/2012/timeslicer">
              <tsle:timeslicer name="Sales Period"/>
            </a:graphicData>
          </a:graphic>
        </xdr:graphicFrame>
      </mc:Choice>
      <mc:Fallback xmlns="">
        <xdr:sp macro="" textlink="">
          <xdr:nvSpPr>
            <xdr:cNvPr id="0" name=""/>
            <xdr:cNvSpPr>
              <a:spLocks noTextEdit="1"/>
            </xdr:cNvSpPr>
          </xdr:nvSpPr>
          <xdr:spPr>
            <a:xfrm>
              <a:off x="1924050" y="1035050"/>
              <a:ext cx="6108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533400</xdr:colOff>
      <xdr:row>14</xdr:row>
      <xdr:rowOff>95250</xdr:rowOff>
    </xdr:from>
    <xdr:to>
      <xdr:col>18</xdr:col>
      <xdr:colOff>247650</xdr:colOff>
      <xdr:row>28</xdr:row>
      <xdr:rowOff>158750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D18D5BF-4A8E-466E-A15E-5295B61E44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59550" y="2863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14</xdr:row>
      <xdr:rowOff>38101</xdr:rowOff>
    </xdr:from>
    <xdr:to>
      <xdr:col>2</xdr:col>
      <xdr:colOff>609600</xdr:colOff>
      <xdr:row>22</xdr:row>
      <xdr:rowOff>25401</xdr:rowOff>
    </xdr:to>
    <mc:AlternateContent xmlns:mc="http://schemas.openxmlformats.org/markup-compatibility/2006" xmlns:a14="http://schemas.microsoft.com/office/drawing/2010/main">
      <mc:Choice Requires="a14">
        <xdr:graphicFrame macro="">
          <xdr:nvGraphicFramePr>
            <xdr:cNvPr id="7" name="Retailer">
              <a:extLst>
                <a:ext uri="{FF2B5EF4-FFF2-40B4-BE49-F238E27FC236}">
                  <a16:creationId xmlns:a16="http://schemas.microsoft.com/office/drawing/2014/main" id="{E3AFF522-2809-4BE4-D651-39983446BA32}"/>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28067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19051</xdr:rowOff>
    </xdr:from>
    <xdr:to>
      <xdr:col>2</xdr:col>
      <xdr:colOff>609600</xdr:colOff>
      <xdr:row>14</xdr:row>
      <xdr:rowOff>44451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EFBBA86-F09D-6D3E-1A4C-7C6998AD64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047751"/>
              <a:ext cx="18288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12701</xdr:rowOff>
    </xdr:from>
    <xdr:to>
      <xdr:col>2</xdr:col>
      <xdr:colOff>609600</xdr:colOff>
      <xdr:row>32</xdr:row>
      <xdr:rowOff>82551</xdr:rowOff>
    </xdr:to>
    <mc:AlternateContent xmlns:mc="http://schemas.openxmlformats.org/markup-compatibility/2006" xmlns:a14="http://schemas.microsoft.com/office/drawing/2010/main">
      <mc:Choice Requires="a14">
        <xdr:graphicFrame macro="">
          <xdr:nvGraphicFramePr>
            <xdr:cNvPr id="9" name="Beverage Brand">
              <a:extLst>
                <a:ext uri="{FF2B5EF4-FFF2-40B4-BE49-F238E27FC236}">
                  <a16:creationId xmlns:a16="http://schemas.microsoft.com/office/drawing/2014/main" id="{B39D7110-CE0B-CABB-978E-75BD13936AA0}"/>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4279901"/>
              <a:ext cx="18288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196850</xdr:colOff>
      <xdr:row>4</xdr:row>
      <xdr:rowOff>63500</xdr:rowOff>
    </xdr:from>
    <xdr:to>
      <xdr:col>18</xdr:col>
      <xdr:colOff>177800</xdr:colOff>
      <xdr:row>14</xdr:row>
      <xdr:rowOff>152400</xdr:rowOff>
    </xdr:to>
    <xdr:graphicFrame macro="">
      <xdr:nvGraphicFramePr>
        <xdr:cNvPr id="6" name="Chart 5">
          <a:extLst>
            <a:ext uri="{FF2B5EF4-FFF2-40B4-BE49-F238E27FC236}">
              <a16:creationId xmlns:a16="http://schemas.microsoft.com/office/drawing/2014/main" id="{5414435D-EEA2-455B-884E-395FCBDA0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692150</xdr:colOff>
      <xdr:row>12</xdr:row>
      <xdr:rowOff>31750</xdr:rowOff>
    </xdr:from>
    <xdr:to>
      <xdr:col>10</xdr:col>
      <xdr:colOff>755650</xdr:colOff>
      <xdr:row>26</xdr:row>
      <xdr:rowOff>120650</xdr:rowOff>
    </xdr:to>
    <xdr:graphicFrame macro="">
      <xdr:nvGraphicFramePr>
        <xdr:cNvPr id="10" name="Chart 9">
          <a:extLst>
            <a:ext uri="{FF2B5EF4-FFF2-40B4-BE49-F238E27FC236}">
              <a16:creationId xmlns:a16="http://schemas.microsoft.com/office/drawing/2014/main" id="{F8E4C8BF-2691-4A08-BEDF-26FCBCD3C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ok" refreshedDate="44810.988498148145" createdVersion="8" refreshedVersion="8" minRefreshableVersion="3" recordCount="3888" xr:uid="{4B10B500-6FD4-4A80-A3BB-F640E20DF420}">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6">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306578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x v="0"/>
    <n v="3000"/>
    <n v="0.5"/>
  </r>
  <r>
    <x v="0"/>
    <n v="1185732"/>
    <x v="0"/>
    <x v="0"/>
    <x v="0"/>
    <s v="New York"/>
    <x v="1"/>
    <n v="0.5"/>
    <x v="1"/>
    <x v="1"/>
    <n v="1500"/>
    <n v="0.3"/>
  </r>
  <r>
    <x v="0"/>
    <n v="1185732"/>
    <x v="0"/>
    <x v="0"/>
    <x v="0"/>
    <s v="New York"/>
    <x v="2"/>
    <n v="0.4"/>
    <x v="1"/>
    <x v="2"/>
    <n v="1400"/>
    <n v="0.35"/>
  </r>
  <r>
    <x v="0"/>
    <n v="1185732"/>
    <x v="0"/>
    <x v="0"/>
    <x v="0"/>
    <s v="New York"/>
    <x v="3"/>
    <n v="0.45"/>
    <x v="2"/>
    <x v="3"/>
    <n v="1338.75"/>
    <n v="0.35"/>
  </r>
  <r>
    <x v="0"/>
    <n v="1185732"/>
    <x v="0"/>
    <x v="0"/>
    <x v="0"/>
    <s v="New York"/>
    <x v="4"/>
    <n v="0.6"/>
    <x v="3"/>
    <x v="4"/>
    <n v="1620"/>
    <n v="0.3"/>
  </r>
  <r>
    <x v="0"/>
    <n v="1185732"/>
    <x v="0"/>
    <x v="0"/>
    <x v="0"/>
    <s v="New York"/>
    <x v="5"/>
    <n v="0.5"/>
    <x v="1"/>
    <x v="1"/>
    <n v="1250"/>
    <n v="0.25"/>
  </r>
  <r>
    <x v="0"/>
    <n v="1185732"/>
    <x v="1"/>
    <x v="0"/>
    <x v="0"/>
    <s v="New York"/>
    <x v="0"/>
    <n v="0.5"/>
    <x v="4"/>
    <x v="5"/>
    <n v="3125"/>
    <n v="0.5"/>
  </r>
  <r>
    <x v="0"/>
    <n v="1185732"/>
    <x v="1"/>
    <x v="0"/>
    <x v="0"/>
    <s v="New York"/>
    <x v="1"/>
    <n v="0.5"/>
    <x v="3"/>
    <x v="6"/>
    <n v="1350"/>
    <n v="0.3"/>
  </r>
  <r>
    <x v="0"/>
    <n v="1185732"/>
    <x v="1"/>
    <x v="0"/>
    <x v="0"/>
    <s v="New York"/>
    <x v="2"/>
    <n v="0.4"/>
    <x v="5"/>
    <x v="7"/>
    <n v="1330"/>
    <n v="0.35"/>
  </r>
  <r>
    <x v="0"/>
    <n v="1185732"/>
    <x v="1"/>
    <x v="0"/>
    <x v="0"/>
    <s v="New York"/>
    <x v="3"/>
    <n v="0.45"/>
    <x v="6"/>
    <x v="8"/>
    <n v="1299.375"/>
    <n v="0.35"/>
  </r>
  <r>
    <x v="0"/>
    <n v="1185732"/>
    <x v="1"/>
    <x v="0"/>
    <x v="0"/>
    <s v="New York"/>
    <x v="4"/>
    <n v="0.6"/>
    <x v="3"/>
    <x v="4"/>
    <n v="1620"/>
    <n v="0.3"/>
  </r>
  <r>
    <x v="0"/>
    <n v="1185732"/>
    <x v="1"/>
    <x v="0"/>
    <x v="0"/>
    <s v="New York"/>
    <x v="5"/>
    <n v="0.5"/>
    <x v="1"/>
    <x v="1"/>
    <n v="1250"/>
    <n v="0.25"/>
  </r>
  <r>
    <x v="0"/>
    <n v="1185732"/>
    <x v="2"/>
    <x v="0"/>
    <x v="0"/>
    <s v="New York"/>
    <x v="0"/>
    <n v="0.5"/>
    <x v="7"/>
    <x v="9"/>
    <n v="3050"/>
    <n v="0.5"/>
  </r>
  <r>
    <x v="0"/>
    <n v="1185732"/>
    <x v="2"/>
    <x v="0"/>
    <x v="0"/>
    <s v="New York"/>
    <x v="1"/>
    <n v="0.5"/>
    <x v="8"/>
    <x v="10"/>
    <n v="1387.5"/>
    <n v="0.3"/>
  </r>
  <r>
    <x v="0"/>
    <n v="1185732"/>
    <x v="2"/>
    <x v="0"/>
    <x v="0"/>
    <s v="New York"/>
    <x v="2"/>
    <n v="0.4"/>
    <x v="5"/>
    <x v="7"/>
    <n v="1330"/>
    <n v="0.35"/>
  </r>
  <r>
    <x v="0"/>
    <n v="1185732"/>
    <x v="2"/>
    <x v="0"/>
    <x v="0"/>
    <s v="New York"/>
    <x v="3"/>
    <n v="0.45"/>
    <x v="9"/>
    <x v="11"/>
    <n v="1260"/>
    <n v="0.35"/>
  </r>
  <r>
    <x v="0"/>
    <n v="1185732"/>
    <x v="2"/>
    <x v="0"/>
    <x v="0"/>
    <s v="New York"/>
    <x v="4"/>
    <n v="0.6"/>
    <x v="2"/>
    <x v="12"/>
    <n v="1530"/>
    <n v="0.3"/>
  </r>
  <r>
    <x v="0"/>
    <n v="1185732"/>
    <x v="2"/>
    <x v="0"/>
    <x v="0"/>
    <s v="New York"/>
    <x v="5"/>
    <n v="0.5"/>
    <x v="5"/>
    <x v="13"/>
    <n v="1187.5"/>
    <n v="0.25"/>
  </r>
  <r>
    <x v="0"/>
    <n v="1185732"/>
    <x v="3"/>
    <x v="0"/>
    <x v="0"/>
    <s v="New York"/>
    <x v="0"/>
    <n v="0.5"/>
    <x v="0"/>
    <x v="0"/>
    <n v="3000"/>
    <n v="0.5"/>
  </r>
  <r>
    <x v="0"/>
    <n v="1185732"/>
    <x v="3"/>
    <x v="0"/>
    <x v="0"/>
    <s v="New York"/>
    <x v="1"/>
    <n v="0.5"/>
    <x v="3"/>
    <x v="6"/>
    <n v="1350"/>
    <n v="0.3"/>
  </r>
  <r>
    <x v="0"/>
    <n v="1185732"/>
    <x v="3"/>
    <x v="0"/>
    <x v="0"/>
    <s v="New York"/>
    <x v="2"/>
    <n v="0.4"/>
    <x v="3"/>
    <x v="11"/>
    <n v="1260"/>
    <n v="0.35"/>
  </r>
  <r>
    <x v="0"/>
    <n v="1185732"/>
    <x v="3"/>
    <x v="0"/>
    <x v="0"/>
    <s v="New York"/>
    <x v="3"/>
    <n v="0.45"/>
    <x v="6"/>
    <x v="8"/>
    <n v="1299.375"/>
    <n v="0.35"/>
  </r>
  <r>
    <x v="0"/>
    <n v="1185732"/>
    <x v="3"/>
    <x v="0"/>
    <x v="0"/>
    <s v="New York"/>
    <x v="4"/>
    <n v="0.6"/>
    <x v="6"/>
    <x v="14"/>
    <n v="1485"/>
    <n v="0.3"/>
  </r>
  <r>
    <x v="0"/>
    <n v="1185732"/>
    <x v="3"/>
    <x v="0"/>
    <x v="0"/>
    <s v="New York"/>
    <x v="5"/>
    <n v="0.5"/>
    <x v="5"/>
    <x v="13"/>
    <n v="1187.5"/>
    <n v="0.25"/>
  </r>
  <r>
    <x v="0"/>
    <n v="1185732"/>
    <x v="4"/>
    <x v="0"/>
    <x v="0"/>
    <s v="New York"/>
    <x v="0"/>
    <n v="0.6"/>
    <x v="7"/>
    <x v="15"/>
    <n v="3660"/>
    <n v="0.5"/>
  </r>
  <r>
    <x v="0"/>
    <n v="1185732"/>
    <x v="4"/>
    <x v="0"/>
    <x v="0"/>
    <s v="New York"/>
    <x v="1"/>
    <n v="0.55000000000000004"/>
    <x v="8"/>
    <x v="16"/>
    <n v="1526.25"/>
    <n v="0.3"/>
  </r>
  <r>
    <x v="0"/>
    <n v="1185732"/>
    <x v="4"/>
    <x v="0"/>
    <x v="0"/>
    <s v="New York"/>
    <x v="2"/>
    <n v="0.5"/>
    <x v="3"/>
    <x v="6"/>
    <n v="1575"/>
    <n v="0.35"/>
  </r>
  <r>
    <x v="0"/>
    <n v="1185732"/>
    <x v="4"/>
    <x v="0"/>
    <x v="0"/>
    <s v="New York"/>
    <x v="3"/>
    <n v="0.5"/>
    <x v="2"/>
    <x v="17"/>
    <n v="1487.5"/>
    <n v="0.35"/>
  </r>
  <r>
    <x v="0"/>
    <n v="1185732"/>
    <x v="4"/>
    <x v="0"/>
    <x v="0"/>
    <s v="New York"/>
    <x v="4"/>
    <n v="0.6"/>
    <x v="10"/>
    <x v="18"/>
    <n v="1575"/>
    <n v="0.3"/>
  </r>
  <r>
    <x v="0"/>
    <n v="1185732"/>
    <x v="4"/>
    <x v="0"/>
    <x v="0"/>
    <s v="New York"/>
    <x v="5"/>
    <n v="0.65"/>
    <x v="1"/>
    <x v="19"/>
    <n v="1625"/>
    <n v="0.25"/>
  </r>
  <r>
    <x v="0"/>
    <n v="1185732"/>
    <x v="5"/>
    <x v="0"/>
    <x v="0"/>
    <s v="New York"/>
    <x v="0"/>
    <n v="0.6"/>
    <x v="4"/>
    <x v="20"/>
    <n v="3750"/>
    <n v="0.5"/>
  </r>
  <r>
    <x v="0"/>
    <n v="1185732"/>
    <x v="5"/>
    <x v="0"/>
    <x v="0"/>
    <s v="New York"/>
    <x v="1"/>
    <n v="0.55000000000000004"/>
    <x v="1"/>
    <x v="21"/>
    <n v="1650"/>
    <n v="0.3"/>
  </r>
  <r>
    <x v="0"/>
    <n v="1185732"/>
    <x v="5"/>
    <x v="0"/>
    <x v="0"/>
    <s v="New York"/>
    <x v="2"/>
    <n v="0.5"/>
    <x v="8"/>
    <x v="10"/>
    <n v="1618.75"/>
    <n v="0.35"/>
  </r>
  <r>
    <x v="0"/>
    <n v="1185732"/>
    <x v="5"/>
    <x v="0"/>
    <x v="0"/>
    <s v="New York"/>
    <x v="3"/>
    <n v="0.5"/>
    <x v="3"/>
    <x v="6"/>
    <n v="1575"/>
    <n v="0.35"/>
  </r>
  <r>
    <x v="0"/>
    <n v="1185732"/>
    <x v="5"/>
    <x v="0"/>
    <x v="0"/>
    <s v="New York"/>
    <x v="4"/>
    <n v="0.6"/>
    <x v="3"/>
    <x v="4"/>
    <n v="1620"/>
    <n v="0.3"/>
  </r>
  <r>
    <x v="0"/>
    <n v="1185732"/>
    <x v="5"/>
    <x v="0"/>
    <x v="0"/>
    <s v="New York"/>
    <x v="5"/>
    <n v="0.65"/>
    <x v="11"/>
    <x v="22"/>
    <n v="1706.25"/>
    <n v="0.25"/>
  </r>
  <r>
    <x v="0"/>
    <n v="1185732"/>
    <x v="6"/>
    <x v="0"/>
    <x v="0"/>
    <s v="New York"/>
    <x v="0"/>
    <n v="0.6"/>
    <x v="12"/>
    <x v="23"/>
    <n v="3825"/>
    <n v="0.5"/>
  </r>
  <r>
    <x v="0"/>
    <n v="1185732"/>
    <x v="6"/>
    <x v="0"/>
    <x v="0"/>
    <s v="New York"/>
    <x v="1"/>
    <n v="0.55000000000000004"/>
    <x v="13"/>
    <x v="24"/>
    <n v="1691.2500000000002"/>
    <n v="0.3"/>
  </r>
  <r>
    <x v="0"/>
    <n v="1185732"/>
    <x v="6"/>
    <x v="0"/>
    <x v="0"/>
    <s v="New York"/>
    <x v="2"/>
    <n v="0.5"/>
    <x v="5"/>
    <x v="13"/>
    <n v="1662.5"/>
    <n v="0.35"/>
  </r>
  <r>
    <x v="0"/>
    <n v="1185732"/>
    <x v="6"/>
    <x v="0"/>
    <x v="0"/>
    <s v="New York"/>
    <x v="3"/>
    <n v="0.5"/>
    <x v="3"/>
    <x v="6"/>
    <n v="1575"/>
    <n v="0.35"/>
  </r>
  <r>
    <x v="0"/>
    <n v="1185732"/>
    <x v="6"/>
    <x v="0"/>
    <x v="0"/>
    <s v="New York"/>
    <x v="4"/>
    <n v="0.6"/>
    <x v="8"/>
    <x v="25"/>
    <n v="1665"/>
    <n v="0.3"/>
  </r>
  <r>
    <x v="0"/>
    <n v="1185732"/>
    <x v="6"/>
    <x v="0"/>
    <x v="0"/>
    <s v="New York"/>
    <x v="5"/>
    <n v="0.65"/>
    <x v="14"/>
    <x v="26"/>
    <n v="1787.5"/>
    <n v="0.25"/>
  </r>
  <r>
    <x v="0"/>
    <n v="1185732"/>
    <x v="7"/>
    <x v="0"/>
    <x v="0"/>
    <s v="New York"/>
    <x v="0"/>
    <n v="0.6"/>
    <x v="4"/>
    <x v="20"/>
    <n v="3750"/>
    <n v="0.5"/>
  </r>
  <r>
    <x v="0"/>
    <n v="1185732"/>
    <x v="7"/>
    <x v="0"/>
    <x v="0"/>
    <s v="New York"/>
    <x v="1"/>
    <n v="0.55000000000000004"/>
    <x v="13"/>
    <x v="24"/>
    <n v="1691.2500000000002"/>
    <n v="0.3"/>
  </r>
  <r>
    <x v="0"/>
    <n v="1185732"/>
    <x v="7"/>
    <x v="0"/>
    <x v="0"/>
    <s v="New York"/>
    <x v="2"/>
    <n v="0.5"/>
    <x v="5"/>
    <x v="13"/>
    <n v="1662.5"/>
    <n v="0.35"/>
  </r>
  <r>
    <x v="0"/>
    <n v="1185732"/>
    <x v="7"/>
    <x v="0"/>
    <x v="0"/>
    <s v="New York"/>
    <x v="3"/>
    <n v="0.5"/>
    <x v="8"/>
    <x v="10"/>
    <n v="1618.75"/>
    <n v="0.35"/>
  </r>
  <r>
    <x v="0"/>
    <n v="1185732"/>
    <x v="7"/>
    <x v="0"/>
    <x v="0"/>
    <s v="New York"/>
    <x v="4"/>
    <n v="0.6"/>
    <x v="3"/>
    <x v="4"/>
    <n v="1620"/>
    <n v="0.3"/>
  </r>
  <r>
    <x v="0"/>
    <n v="1185732"/>
    <x v="7"/>
    <x v="0"/>
    <x v="0"/>
    <s v="New York"/>
    <x v="5"/>
    <n v="0.65"/>
    <x v="15"/>
    <x v="27"/>
    <n v="1746.875"/>
    <n v="0.25"/>
  </r>
  <r>
    <x v="0"/>
    <n v="1185732"/>
    <x v="8"/>
    <x v="0"/>
    <x v="0"/>
    <s v="New York"/>
    <x v="0"/>
    <n v="0.6"/>
    <x v="0"/>
    <x v="28"/>
    <n v="3600"/>
    <n v="0.5"/>
  </r>
  <r>
    <x v="0"/>
    <n v="1185732"/>
    <x v="8"/>
    <x v="0"/>
    <x v="0"/>
    <s v="New York"/>
    <x v="1"/>
    <n v="0.55000000000000004"/>
    <x v="1"/>
    <x v="21"/>
    <n v="1650"/>
    <n v="0.3"/>
  </r>
  <r>
    <x v="0"/>
    <n v="1185732"/>
    <x v="8"/>
    <x v="0"/>
    <x v="0"/>
    <s v="New York"/>
    <x v="2"/>
    <n v="0.5"/>
    <x v="8"/>
    <x v="10"/>
    <n v="1618.75"/>
    <n v="0.35"/>
  </r>
  <r>
    <x v="0"/>
    <n v="1185732"/>
    <x v="8"/>
    <x v="0"/>
    <x v="0"/>
    <s v="New York"/>
    <x v="3"/>
    <n v="0.5"/>
    <x v="3"/>
    <x v="6"/>
    <n v="1575"/>
    <n v="0.35"/>
  </r>
  <r>
    <x v="0"/>
    <n v="1185732"/>
    <x v="8"/>
    <x v="0"/>
    <x v="0"/>
    <s v="New York"/>
    <x v="4"/>
    <n v="0.6"/>
    <x v="3"/>
    <x v="4"/>
    <n v="1620"/>
    <n v="0.3"/>
  </r>
  <r>
    <x v="0"/>
    <n v="1185732"/>
    <x v="8"/>
    <x v="0"/>
    <x v="0"/>
    <s v="New York"/>
    <x v="5"/>
    <n v="0.65"/>
    <x v="1"/>
    <x v="19"/>
    <n v="1625"/>
    <n v="0.25"/>
  </r>
  <r>
    <x v="0"/>
    <n v="1185732"/>
    <x v="9"/>
    <x v="0"/>
    <x v="0"/>
    <s v="New York"/>
    <x v="0"/>
    <n v="0.65"/>
    <x v="16"/>
    <x v="29"/>
    <n v="3818.75"/>
    <n v="0.5"/>
  </r>
  <r>
    <x v="0"/>
    <n v="1185732"/>
    <x v="9"/>
    <x v="0"/>
    <x v="0"/>
    <s v="New York"/>
    <x v="1"/>
    <n v="0.55000000000000004"/>
    <x v="1"/>
    <x v="21"/>
    <n v="1650"/>
    <n v="0.3"/>
  </r>
  <r>
    <x v="0"/>
    <n v="1185732"/>
    <x v="9"/>
    <x v="0"/>
    <x v="0"/>
    <s v="New York"/>
    <x v="2"/>
    <n v="0.55000000000000004"/>
    <x v="3"/>
    <x v="14"/>
    <n v="1732.5"/>
    <n v="0.35"/>
  </r>
  <r>
    <x v="0"/>
    <n v="1185732"/>
    <x v="9"/>
    <x v="0"/>
    <x v="0"/>
    <s v="New York"/>
    <x v="3"/>
    <n v="0.55000000000000004"/>
    <x v="10"/>
    <x v="30"/>
    <n v="1684.375"/>
    <n v="0.35"/>
  </r>
  <r>
    <x v="0"/>
    <n v="1185732"/>
    <x v="9"/>
    <x v="0"/>
    <x v="0"/>
    <s v="New York"/>
    <x v="4"/>
    <n v="0.65"/>
    <x v="10"/>
    <x v="31"/>
    <n v="1706.25"/>
    <n v="0.3"/>
  </r>
  <r>
    <x v="0"/>
    <n v="1185732"/>
    <x v="9"/>
    <x v="0"/>
    <x v="0"/>
    <s v="New York"/>
    <x v="5"/>
    <n v="0.7"/>
    <x v="1"/>
    <x v="32"/>
    <n v="1750"/>
    <n v="0.25"/>
  </r>
  <r>
    <x v="0"/>
    <n v="1185732"/>
    <x v="10"/>
    <x v="0"/>
    <x v="0"/>
    <s v="New York"/>
    <x v="0"/>
    <n v="0.65"/>
    <x v="17"/>
    <x v="33"/>
    <n v="3737.5"/>
    <n v="0.5"/>
  </r>
  <r>
    <x v="0"/>
    <n v="1185732"/>
    <x v="10"/>
    <x v="0"/>
    <x v="0"/>
    <s v="New York"/>
    <x v="1"/>
    <n v="0.55000000000000004"/>
    <x v="18"/>
    <x v="34"/>
    <n v="1608.75"/>
    <n v="0.3"/>
  </r>
  <r>
    <x v="0"/>
    <n v="1185732"/>
    <x v="10"/>
    <x v="0"/>
    <x v="0"/>
    <s v="New York"/>
    <x v="2"/>
    <n v="0.55000000000000004"/>
    <x v="19"/>
    <x v="35"/>
    <n v="1771"/>
    <n v="0.35"/>
  </r>
  <r>
    <x v="0"/>
    <n v="1185732"/>
    <x v="10"/>
    <x v="0"/>
    <x v="0"/>
    <s v="New York"/>
    <x v="3"/>
    <n v="0.55000000000000004"/>
    <x v="3"/>
    <x v="14"/>
    <n v="1732.5"/>
    <n v="0.35"/>
  </r>
  <r>
    <x v="0"/>
    <n v="1185732"/>
    <x v="10"/>
    <x v="0"/>
    <x v="0"/>
    <s v="New York"/>
    <x v="4"/>
    <n v="0.65"/>
    <x v="10"/>
    <x v="31"/>
    <n v="1706.25"/>
    <n v="0.3"/>
  </r>
  <r>
    <x v="0"/>
    <n v="1185732"/>
    <x v="10"/>
    <x v="0"/>
    <x v="0"/>
    <s v="New York"/>
    <x v="5"/>
    <n v="0.7"/>
    <x v="18"/>
    <x v="22"/>
    <n v="1706.25"/>
    <n v="0.25"/>
  </r>
  <r>
    <x v="0"/>
    <n v="1185732"/>
    <x v="11"/>
    <x v="0"/>
    <x v="0"/>
    <s v="New York"/>
    <x v="0"/>
    <n v="0.65"/>
    <x v="0"/>
    <x v="36"/>
    <n v="3900"/>
    <n v="0.5"/>
  </r>
  <r>
    <x v="0"/>
    <n v="1185732"/>
    <x v="11"/>
    <x v="0"/>
    <x v="0"/>
    <s v="New York"/>
    <x v="1"/>
    <n v="0.55000000000000004"/>
    <x v="1"/>
    <x v="21"/>
    <n v="1650"/>
    <n v="0.3"/>
  </r>
  <r>
    <x v="0"/>
    <n v="1185732"/>
    <x v="11"/>
    <x v="0"/>
    <x v="0"/>
    <s v="New York"/>
    <x v="2"/>
    <n v="0.55000000000000004"/>
    <x v="5"/>
    <x v="37"/>
    <n v="1828.7499999999998"/>
    <n v="0.35"/>
  </r>
  <r>
    <x v="0"/>
    <n v="1185732"/>
    <x v="11"/>
    <x v="0"/>
    <x v="0"/>
    <s v="New York"/>
    <x v="3"/>
    <n v="0.55000000000000004"/>
    <x v="3"/>
    <x v="14"/>
    <n v="1732.5"/>
    <n v="0.35"/>
  </r>
  <r>
    <x v="0"/>
    <n v="1185732"/>
    <x v="11"/>
    <x v="0"/>
    <x v="0"/>
    <s v="New York"/>
    <x v="4"/>
    <n v="0.65"/>
    <x v="3"/>
    <x v="38"/>
    <n v="1755"/>
    <n v="0.3"/>
  </r>
  <r>
    <x v="0"/>
    <n v="1185732"/>
    <x v="11"/>
    <x v="0"/>
    <x v="0"/>
    <s v="New York"/>
    <x v="5"/>
    <n v="0.7"/>
    <x v="1"/>
    <x v="32"/>
    <n v="1750"/>
    <n v="0.25"/>
  </r>
  <r>
    <x v="1"/>
    <n v="1197831"/>
    <x v="12"/>
    <x v="1"/>
    <x v="1"/>
    <s v="Houston"/>
    <x v="0"/>
    <n v="0.25"/>
    <x v="3"/>
    <x v="39"/>
    <n v="787.5"/>
    <n v="0.35"/>
  </r>
  <r>
    <x v="1"/>
    <n v="1197831"/>
    <x v="12"/>
    <x v="1"/>
    <x v="1"/>
    <s v="Houston"/>
    <x v="1"/>
    <n v="0.35"/>
    <x v="3"/>
    <x v="40"/>
    <n v="1102.5"/>
    <n v="0.35"/>
  </r>
  <r>
    <x v="1"/>
    <n v="1197831"/>
    <x v="12"/>
    <x v="1"/>
    <x v="1"/>
    <s v="Houston"/>
    <x v="2"/>
    <n v="0.35"/>
    <x v="20"/>
    <x v="41"/>
    <n v="857.5"/>
    <n v="0.35"/>
  </r>
  <r>
    <x v="1"/>
    <n v="1197831"/>
    <x v="12"/>
    <x v="1"/>
    <x v="1"/>
    <s v="Houston"/>
    <x v="3"/>
    <n v="0.35"/>
    <x v="20"/>
    <x v="41"/>
    <n v="1102.5"/>
    <n v="0.45"/>
  </r>
  <r>
    <x v="1"/>
    <n v="1197831"/>
    <x v="12"/>
    <x v="1"/>
    <x v="1"/>
    <s v="Houston"/>
    <x v="4"/>
    <n v="0.4"/>
    <x v="21"/>
    <x v="42"/>
    <n v="660"/>
    <n v="0.3"/>
  </r>
  <r>
    <x v="1"/>
    <n v="1197831"/>
    <x v="12"/>
    <x v="1"/>
    <x v="1"/>
    <s v="Houston"/>
    <x v="5"/>
    <n v="0.35"/>
    <x v="20"/>
    <x v="41"/>
    <n v="1225"/>
    <n v="0.5"/>
  </r>
  <r>
    <x v="1"/>
    <n v="1197831"/>
    <x v="13"/>
    <x v="1"/>
    <x v="1"/>
    <s v="Houston"/>
    <x v="0"/>
    <n v="0.25"/>
    <x v="2"/>
    <x v="43"/>
    <n v="743.75"/>
    <n v="0.35"/>
  </r>
  <r>
    <x v="1"/>
    <n v="1197831"/>
    <x v="13"/>
    <x v="1"/>
    <x v="1"/>
    <s v="Houston"/>
    <x v="1"/>
    <n v="0.35"/>
    <x v="2"/>
    <x v="44"/>
    <n v="1041.25"/>
    <n v="0.35"/>
  </r>
  <r>
    <x v="1"/>
    <n v="1197831"/>
    <x v="13"/>
    <x v="1"/>
    <x v="1"/>
    <s v="Houston"/>
    <x v="2"/>
    <n v="0.35"/>
    <x v="22"/>
    <x v="45"/>
    <n v="826.875"/>
    <n v="0.35"/>
  </r>
  <r>
    <x v="1"/>
    <n v="1197831"/>
    <x v="13"/>
    <x v="1"/>
    <x v="1"/>
    <s v="Houston"/>
    <x v="3"/>
    <n v="0.35"/>
    <x v="23"/>
    <x v="46"/>
    <n v="984.375"/>
    <n v="0.45"/>
  </r>
  <r>
    <x v="1"/>
    <n v="1197831"/>
    <x v="13"/>
    <x v="1"/>
    <x v="1"/>
    <s v="Houston"/>
    <x v="4"/>
    <n v="0.4"/>
    <x v="24"/>
    <x v="47"/>
    <n v="600"/>
    <n v="0.3"/>
  </r>
  <r>
    <x v="1"/>
    <n v="1197831"/>
    <x v="13"/>
    <x v="1"/>
    <x v="1"/>
    <s v="Houston"/>
    <x v="5"/>
    <n v="0.35"/>
    <x v="20"/>
    <x v="41"/>
    <n v="1225"/>
    <n v="0.5"/>
  </r>
  <r>
    <x v="1"/>
    <n v="1197831"/>
    <x v="14"/>
    <x v="1"/>
    <x v="1"/>
    <s v="Houston"/>
    <x v="0"/>
    <n v="0.3"/>
    <x v="10"/>
    <x v="48"/>
    <n v="918.74999999999989"/>
    <n v="0.35"/>
  </r>
  <r>
    <x v="1"/>
    <n v="1197831"/>
    <x v="14"/>
    <x v="1"/>
    <x v="1"/>
    <s v="Houston"/>
    <x v="1"/>
    <n v="0.4"/>
    <x v="10"/>
    <x v="49"/>
    <n v="1225"/>
    <n v="0.35"/>
  </r>
  <r>
    <x v="1"/>
    <n v="1197831"/>
    <x v="14"/>
    <x v="1"/>
    <x v="1"/>
    <s v="Houston"/>
    <x v="2"/>
    <n v="0.35"/>
    <x v="20"/>
    <x v="41"/>
    <n v="857.5"/>
    <n v="0.35"/>
  </r>
  <r>
    <x v="1"/>
    <n v="1197831"/>
    <x v="14"/>
    <x v="1"/>
    <x v="1"/>
    <s v="Houston"/>
    <x v="3"/>
    <n v="0.4"/>
    <x v="25"/>
    <x v="50"/>
    <n v="1080"/>
    <n v="0.45"/>
  </r>
  <r>
    <x v="1"/>
    <n v="1197831"/>
    <x v="14"/>
    <x v="1"/>
    <x v="1"/>
    <s v="Houston"/>
    <x v="4"/>
    <n v="0.45"/>
    <x v="24"/>
    <x v="39"/>
    <n v="675"/>
    <n v="0.3"/>
  </r>
  <r>
    <x v="1"/>
    <n v="1197831"/>
    <x v="14"/>
    <x v="1"/>
    <x v="1"/>
    <s v="Houston"/>
    <x v="5"/>
    <n v="0.4"/>
    <x v="26"/>
    <x v="51"/>
    <n v="1300"/>
    <n v="0.5"/>
  </r>
  <r>
    <x v="1"/>
    <n v="1197831"/>
    <x v="15"/>
    <x v="1"/>
    <x v="1"/>
    <s v="Houston"/>
    <x v="0"/>
    <n v="0.3"/>
    <x v="3"/>
    <x v="52"/>
    <n v="944.99999999999989"/>
    <n v="0.35"/>
  </r>
  <r>
    <x v="1"/>
    <n v="1197831"/>
    <x v="15"/>
    <x v="1"/>
    <x v="1"/>
    <s v="Houston"/>
    <x v="1"/>
    <n v="0.4"/>
    <x v="3"/>
    <x v="11"/>
    <n v="1260"/>
    <n v="0.35"/>
  </r>
  <r>
    <x v="1"/>
    <n v="1197831"/>
    <x v="15"/>
    <x v="1"/>
    <x v="1"/>
    <s v="Houston"/>
    <x v="2"/>
    <n v="0.35"/>
    <x v="27"/>
    <x v="53"/>
    <n v="888.125"/>
    <n v="0.35"/>
  </r>
  <r>
    <x v="1"/>
    <n v="1197831"/>
    <x v="15"/>
    <x v="1"/>
    <x v="1"/>
    <s v="Houston"/>
    <x v="3"/>
    <n v="0.4"/>
    <x v="23"/>
    <x v="54"/>
    <n v="1125"/>
    <n v="0.45"/>
  </r>
  <r>
    <x v="1"/>
    <n v="1197831"/>
    <x v="15"/>
    <x v="1"/>
    <x v="1"/>
    <s v="Houston"/>
    <x v="4"/>
    <n v="0.45"/>
    <x v="28"/>
    <x v="45"/>
    <n v="708.75"/>
    <n v="0.3"/>
  </r>
  <r>
    <x v="1"/>
    <n v="1197831"/>
    <x v="15"/>
    <x v="1"/>
    <x v="1"/>
    <s v="Houston"/>
    <x v="5"/>
    <n v="0.4"/>
    <x v="9"/>
    <x v="55"/>
    <n v="1600"/>
    <n v="0.5"/>
  </r>
  <r>
    <x v="1"/>
    <n v="1197831"/>
    <x v="16"/>
    <x v="1"/>
    <x v="1"/>
    <s v="Houston"/>
    <x v="0"/>
    <n v="0.3"/>
    <x v="8"/>
    <x v="56"/>
    <n v="971.24999999999989"/>
    <n v="0.35"/>
  </r>
  <r>
    <x v="1"/>
    <n v="1197831"/>
    <x v="16"/>
    <x v="1"/>
    <x v="1"/>
    <s v="Houston"/>
    <x v="1"/>
    <n v="0.4"/>
    <x v="8"/>
    <x v="57"/>
    <n v="1295"/>
    <n v="0.35"/>
  </r>
  <r>
    <x v="1"/>
    <n v="1197831"/>
    <x v="16"/>
    <x v="1"/>
    <x v="1"/>
    <s v="Houston"/>
    <x v="2"/>
    <n v="0.35"/>
    <x v="29"/>
    <x v="58"/>
    <n v="949.37499999999989"/>
    <n v="0.35"/>
  </r>
  <r>
    <x v="1"/>
    <n v="1197831"/>
    <x v="16"/>
    <x v="1"/>
    <x v="1"/>
    <s v="Houston"/>
    <x v="3"/>
    <n v="0.4"/>
    <x v="20"/>
    <x v="59"/>
    <n v="1260"/>
    <n v="0.45"/>
  </r>
  <r>
    <x v="1"/>
    <n v="1197831"/>
    <x v="16"/>
    <x v="1"/>
    <x v="1"/>
    <s v="Houston"/>
    <x v="4"/>
    <n v="0.45"/>
    <x v="25"/>
    <x v="52"/>
    <n v="810"/>
    <n v="0.3"/>
  </r>
  <r>
    <x v="1"/>
    <n v="1197831"/>
    <x v="16"/>
    <x v="1"/>
    <x v="1"/>
    <s v="Houston"/>
    <x v="5"/>
    <n v="0.4"/>
    <x v="5"/>
    <x v="7"/>
    <n v="1900"/>
    <n v="0.5"/>
  </r>
  <r>
    <x v="1"/>
    <n v="1197831"/>
    <x v="17"/>
    <x v="1"/>
    <x v="1"/>
    <s v="Houston"/>
    <x v="0"/>
    <n v="0.4"/>
    <x v="5"/>
    <x v="7"/>
    <n v="1330"/>
    <n v="0.35"/>
  </r>
  <r>
    <x v="1"/>
    <n v="1197831"/>
    <x v="17"/>
    <x v="1"/>
    <x v="1"/>
    <s v="Houston"/>
    <x v="1"/>
    <n v="0.45"/>
    <x v="5"/>
    <x v="60"/>
    <n v="1496.25"/>
    <n v="0.35"/>
  </r>
  <r>
    <x v="1"/>
    <n v="1197831"/>
    <x v="17"/>
    <x v="1"/>
    <x v="1"/>
    <s v="Houston"/>
    <x v="2"/>
    <n v="0.4"/>
    <x v="9"/>
    <x v="55"/>
    <n v="1120"/>
    <n v="0.35"/>
  </r>
  <r>
    <x v="1"/>
    <n v="1197831"/>
    <x v="17"/>
    <x v="1"/>
    <x v="1"/>
    <s v="Houston"/>
    <x v="3"/>
    <n v="0.4"/>
    <x v="30"/>
    <x v="61"/>
    <n v="1350"/>
    <n v="0.45"/>
  </r>
  <r>
    <x v="1"/>
    <n v="1197831"/>
    <x v="17"/>
    <x v="1"/>
    <x v="1"/>
    <s v="Houston"/>
    <x v="4"/>
    <n v="0.45"/>
    <x v="26"/>
    <x v="62"/>
    <n v="877.5"/>
    <n v="0.3"/>
  </r>
  <r>
    <x v="1"/>
    <n v="1197831"/>
    <x v="17"/>
    <x v="1"/>
    <x v="1"/>
    <s v="Houston"/>
    <x v="5"/>
    <n v="0.5"/>
    <x v="1"/>
    <x v="1"/>
    <n v="2500"/>
    <n v="0.5"/>
  </r>
  <r>
    <x v="1"/>
    <n v="1197831"/>
    <x v="18"/>
    <x v="1"/>
    <x v="1"/>
    <s v="Houston"/>
    <x v="0"/>
    <n v="0.4"/>
    <x v="5"/>
    <x v="7"/>
    <n v="1330"/>
    <n v="0.35"/>
  </r>
  <r>
    <x v="1"/>
    <n v="1197831"/>
    <x v="18"/>
    <x v="1"/>
    <x v="1"/>
    <s v="Houston"/>
    <x v="1"/>
    <n v="0.45"/>
    <x v="5"/>
    <x v="60"/>
    <n v="1496.25"/>
    <n v="0.35"/>
  </r>
  <r>
    <x v="1"/>
    <n v="1197831"/>
    <x v="18"/>
    <x v="1"/>
    <x v="1"/>
    <s v="Houston"/>
    <x v="2"/>
    <n v="0.4"/>
    <x v="14"/>
    <x v="63"/>
    <n v="1540"/>
    <n v="0.35"/>
  </r>
  <r>
    <x v="1"/>
    <n v="1197831"/>
    <x v="18"/>
    <x v="1"/>
    <x v="1"/>
    <s v="Houston"/>
    <x v="3"/>
    <n v="0.4"/>
    <x v="20"/>
    <x v="59"/>
    <n v="1260"/>
    <n v="0.45"/>
  </r>
  <r>
    <x v="1"/>
    <n v="1197831"/>
    <x v="18"/>
    <x v="1"/>
    <x v="1"/>
    <s v="Houston"/>
    <x v="4"/>
    <n v="0.45"/>
    <x v="20"/>
    <x v="40"/>
    <n v="945"/>
    <n v="0.3"/>
  </r>
  <r>
    <x v="1"/>
    <n v="1197831"/>
    <x v="18"/>
    <x v="1"/>
    <x v="1"/>
    <s v="Houston"/>
    <x v="5"/>
    <n v="0.5"/>
    <x v="18"/>
    <x v="64"/>
    <n v="2437.5"/>
    <n v="0.5"/>
  </r>
  <r>
    <x v="1"/>
    <n v="1197831"/>
    <x v="19"/>
    <x v="1"/>
    <x v="1"/>
    <s v="Houston"/>
    <x v="0"/>
    <n v="0.4"/>
    <x v="8"/>
    <x v="57"/>
    <n v="1295"/>
    <n v="0.35"/>
  </r>
  <r>
    <x v="1"/>
    <n v="1197831"/>
    <x v="19"/>
    <x v="1"/>
    <x v="1"/>
    <s v="Houston"/>
    <x v="1"/>
    <n v="0.45"/>
    <x v="8"/>
    <x v="65"/>
    <n v="1456.875"/>
    <n v="0.35"/>
  </r>
  <r>
    <x v="1"/>
    <n v="1197831"/>
    <x v="19"/>
    <x v="1"/>
    <x v="1"/>
    <s v="Houston"/>
    <x v="2"/>
    <n v="0.4"/>
    <x v="14"/>
    <x v="63"/>
    <n v="1540"/>
    <n v="0.35"/>
  </r>
  <r>
    <x v="1"/>
    <n v="1197831"/>
    <x v="19"/>
    <x v="1"/>
    <x v="1"/>
    <s v="Houston"/>
    <x v="3"/>
    <n v="0.4"/>
    <x v="26"/>
    <x v="51"/>
    <n v="1170"/>
    <n v="0.45"/>
  </r>
  <r>
    <x v="1"/>
    <n v="1197831"/>
    <x v="19"/>
    <x v="1"/>
    <x v="1"/>
    <s v="Houston"/>
    <x v="4"/>
    <n v="0.45"/>
    <x v="26"/>
    <x v="62"/>
    <n v="877.5"/>
    <n v="0.3"/>
  </r>
  <r>
    <x v="1"/>
    <n v="1197831"/>
    <x v="19"/>
    <x v="1"/>
    <x v="1"/>
    <s v="Houston"/>
    <x v="5"/>
    <n v="0.5"/>
    <x v="3"/>
    <x v="6"/>
    <n v="2250"/>
    <n v="0.5"/>
  </r>
  <r>
    <x v="1"/>
    <n v="1197831"/>
    <x v="20"/>
    <x v="1"/>
    <x v="1"/>
    <s v="Houston"/>
    <x v="0"/>
    <n v="0.45"/>
    <x v="2"/>
    <x v="3"/>
    <n v="1338.75"/>
    <n v="0.35"/>
  </r>
  <r>
    <x v="1"/>
    <n v="1197831"/>
    <x v="20"/>
    <x v="1"/>
    <x v="1"/>
    <s v="Houston"/>
    <x v="1"/>
    <n v="0.45"/>
    <x v="2"/>
    <x v="3"/>
    <n v="1338.75"/>
    <n v="0.35"/>
  </r>
  <r>
    <x v="1"/>
    <n v="1197831"/>
    <x v="20"/>
    <x v="1"/>
    <x v="1"/>
    <s v="Houston"/>
    <x v="2"/>
    <n v="0.5"/>
    <x v="3"/>
    <x v="6"/>
    <n v="1575"/>
    <n v="0.35"/>
  </r>
  <r>
    <x v="1"/>
    <n v="1197831"/>
    <x v="20"/>
    <x v="1"/>
    <x v="1"/>
    <s v="Houston"/>
    <x v="3"/>
    <n v="0.5"/>
    <x v="23"/>
    <x v="66"/>
    <n v="1406.25"/>
    <n v="0.45"/>
  </r>
  <r>
    <x v="1"/>
    <n v="1197831"/>
    <x v="20"/>
    <x v="1"/>
    <x v="1"/>
    <s v="Houston"/>
    <x v="4"/>
    <n v="0.45"/>
    <x v="23"/>
    <x v="67"/>
    <n v="843.75"/>
    <n v="0.3"/>
  </r>
  <r>
    <x v="1"/>
    <n v="1197831"/>
    <x v="20"/>
    <x v="1"/>
    <x v="1"/>
    <s v="Houston"/>
    <x v="5"/>
    <n v="0.55000000000000004"/>
    <x v="2"/>
    <x v="68"/>
    <n v="2337.5"/>
    <n v="0.5"/>
  </r>
  <r>
    <x v="1"/>
    <n v="1197831"/>
    <x v="21"/>
    <x v="1"/>
    <x v="1"/>
    <s v="Houston"/>
    <x v="0"/>
    <n v="0.45"/>
    <x v="9"/>
    <x v="11"/>
    <n v="1260"/>
    <n v="0.35"/>
  </r>
  <r>
    <x v="1"/>
    <n v="1197831"/>
    <x v="21"/>
    <x v="1"/>
    <x v="1"/>
    <s v="Houston"/>
    <x v="1"/>
    <n v="0.45"/>
    <x v="9"/>
    <x v="11"/>
    <n v="1260"/>
    <n v="0.35"/>
  </r>
  <r>
    <x v="1"/>
    <n v="1197831"/>
    <x v="21"/>
    <x v="1"/>
    <x v="1"/>
    <s v="Houston"/>
    <x v="2"/>
    <n v="0.5"/>
    <x v="30"/>
    <x v="69"/>
    <n v="1312.5"/>
    <n v="0.35"/>
  </r>
  <r>
    <x v="1"/>
    <n v="1197831"/>
    <x v="21"/>
    <x v="1"/>
    <x v="1"/>
    <s v="Houston"/>
    <x v="3"/>
    <n v="0.5"/>
    <x v="25"/>
    <x v="61"/>
    <n v="1350"/>
    <n v="0.45"/>
  </r>
  <r>
    <x v="1"/>
    <n v="1197831"/>
    <x v="21"/>
    <x v="1"/>
    <x v="1"/>
    <s v="Houston"/>
    <x v="4"/>
    <n v="0.45"/>
    <x v="31"/>
    <x v="70"/>
    <n v="776.25"/>
    <n v="0.3"/>
  </r>
  <r>
    <x v="1"/>
    <n v="1197831"/>
    <x v="21"/>
    <x v="1"/>
    <x v="1"/>
    <s v="Houston"/>
    <x v="5"/>
    <n v="0.55000000000000004"/>
    <x v="30"/>
    <x v="71"/>
    <n v="2062.5"/>
    <n v="0.5"/>
  </r>
  <r>
    <x v="1"/>
    <n v="1197831"/>
    <x v="22"/>
    <x v="1"/>
    <x v="1"/>
    <s v="Houston"/>
    <x v="0"/>
    <n v="0.45"/>
    <x v="3"/>
    <x v="72"/>
    <n v="1417.5"/>
    <n v="0.35"/>
  </r>
  <r>
    <x v="1"/>
    <n v="1197831"/>
    <x v="22"/>
    <x v="1"/>
    <x v="1"/>
    <s v="Houston"/>
    <x v="1"/>
    <n v="0.45"/>
    <x v="3"/>
    <x v="72"/>
    <n v="1417.5"/>
    <n v="0.35"/>
  </r>
  <r>
    <x v="1"/>
    <n v="1197831"/>
    <x v="22"/>
    <x v="1"/>
    <x v="1"/>
    <s v="Houston"/>
    <x v="2"/>
    <n v="0.5"/>
    <x v="6"/>
    <x v="71"/>
    <n v="1443.75"/>
    <n v="0.35"/>
  </r>
  <r>
    <x v="1"/>
    <n v="1197831"/>
    <x v="22"/>
    <x v="1"/>
    <x v="1"/>
    <s v="Houston"/>
    <x v="3"/>
    <n v="0.5"/>
    <x v="22"/>
    <x v="73"/>
    <n v="1518.75"/>
    <n v="0.45"/>
  </r>
  <r>
    <x v="1"/>
    <n v="1197831"/>
    <x v="22"/>
    <x v="1"/>
    <x v="1"/>
    <s v="Houston"/>
    <x v="4"/>
    <n v="0.45"/>
    <x v="26"/>
    <x v="62"/>
    <n v="877.5"/>
    <n v="0.3"/>
  </r>
  <r>
    <x v="1"/>
    <n v="1197831"/>
    <x v="22"/>
    <x v="1"/>
    <x v="1"/>
    <s v="Houston"/>
    <x v="5"/>
    <n v="0.55000000000000004"/>
    <x v="2"/>
    <x v="68"/>
    <n v="2337.5"/>
    <n v="0.5"/>
  </r>
  <r>
    <x v="1"/>
    <n v="1197831"/>
    <x v="23"/>
    <x v="1"/>
    <x v="1"/>
    <s v="Houston"/>
    <x v="0"/>
    <n v="0.45"/>
    <x v="5"/>
    <x v="60"/>
    <n v="1496.25"/>
    <n v="0.35"/>
  </r>
  <r>
    <x v="1"/>
    <n v="1197831"/>
    <x v="23"/>
    <x v="1"/>
    <x v="1"/>
    <s v="Houston"/>
    <x v="1"/>
    <n v="0.45"/>
    <x v="5"/>
    <x v="60"/>
    <n v="1496.25"/>
    <n v="0.35"/>
  </r>
  <r>
    <x v="1"/>
    <n v="1197831"/>
    <x v="23"/>
    <x v="1"/>
    <x v="1"/>
    <s v="Houston"/>
    <x v="2"/>
    <n v="0.5"/>
    <x v="2"/>
    <x v="17"/>
    <n v="1487.5"/>
    <n v="0.35"/>
  </r>
  <r>
    <x v="1"/>
    <n v="1197831"/>
    <x v="23"/>
    <x v="1"/>
    <x v="1"/>
    <s v="Houston"/>
    <x v="3"/>
    <n v="0.5"/>
    <x v="20"/>
    <x v="49"/>
    <n v="1575"/>
    <n v="0.45"/>
  </r>
  <r>
    <x v="1"/>
    <n v="1197831"/>
    <x v="23"/>
    <x v="1"/>
    <x v="1"/>
    <s v="Houston"/>
    <x v="4"/>
    <n v="0.45"/>
    <x v="26"/>
    <x v="62"/>
    <n v="877.5"/>
    <n v="0.3"/>
  </r>
  <r>
    <x v="1"/>
    <n v="1197831"/>
    <x v="23"/>
    <x v="1"/>
    <x v="1"/>
    <s v="Houston"/>
    <x v="5"/>
    <n v="0.55000000000000004"/>
    <x v="3"/>
    <x v="14"/>
    <n v="2475"/>
    <n v="0.5"/>
  </r>
  <r>
    <x v="2"/>
    <n v="1128299"/>
    <x v="24"/>
    <x v="2"/>
    <x v="2"/>
    <s v="San Francisco"/>
    <x v="0"/>
    <n v="0.39999999999999997"/>
    <x v="29"/>
    <x v="74"/>
    <n v="1085"/>
    <n v="0.35000000000000003"/>
  </r>
  <r>
    <x v="2"/>
    <n v="1128299"/>
    <x v="24"/>
    <x v="2"/>
    <x v="2"/>
    <s v="San Francisco"/>
    <x v="1"/>
    <n v="0.5"/>
    <x v="29"/>
    <x v="75"/>
    <n v="775"/>
    <n v="0.2"/>
  </r>
  <r>
    <x v="2"/>
    <n v="1128299"/>
    <x v="24"/>
    <x v="2"/>
    <x v="2"/>
    <s v="San Francisco"/>
    <x v="2"/>
    <n v="0.5"/>
    <x v="29"/>
    <x v="75"/>
    <n v="1356.2500000000002"/>
    <n v="0.35000000000000003"/>
  </r>
  <r>
    <x v="2"/>
    <n v="1128299"/>
    <x v="24"/>
    <x v="2"/>
    <x v="2"/>
    <s v="San Francisco"/>
    <x v="3"/>
    <n v="0.5"/>
    <x v="23"/>
    <x v="66"/>
    <n v="937.5"/>
    <n v="0.3"/>
  </r>
  <r>
    <x v="2"/>
    <n v="1128299"/>
    <x v="24"/>
    <x v="2"/>
    <x v="2"/>
    <s v="San Francisco"/>
    <x v="4"/>
    <n v="0.55000000000000004"/>
    <x v="31"/>
    <x v="76"/>
    <n v="1581.2500000000002"/>
    <n v="0.5"/>
  </r>
  <r>
    <x v="2"/>
    <n v="1128299"/>
    <x v="24"/>
    <x v="2"/>
    <x v="2"/>
    <s v="San Francisco"/>
    <x v="5"/>
    <n v="0.5"/>
    <x v="29"/>
    <x v="75"/>
    <n v="581.25000000000011"/>
    <n v="0.15000000000000002"/>
  </r>
  <r>
    <x v="2"/>
    <n v="1128299"/>
    <x v="25"/>
    <x v="2"/>
    <x v="2"/>
    <s v="San Francisco"/>
    <x v="0"/>
    <n v="0.39999999999999997"/>
    <x v="6"/>
    <x v="77"/>
    <n v="1155"/>
    <n v="0.35000000000000003"/>
  </r>
  <r>
    <x v="2"/>
    <n v="1128299"/>
    <x v="25"/>
    <x v="2"/>
    <x v="2"/>
    <s v="San Francisco"/>
    <x v="1"/>
    <n v="0.5"/>
    <x v="27"/>
    <x v="78"/>
    <n v="725"/>
    <n v="0.2"/>
  </r>
  <r>
    <x v="2"/>
    <n v="1128299"/>
    <x v="25"/>
    <x v="2"/>
    <x v="2"/>
    <s v="San Francisco"/>
    <x v="2"/>
    <n v="0.5"/>
    <x v="27"/>
    <x v="78"/>
    <n v="1268.7500000000002"/>
    <n v="0.35000000000000003"/>
  </r>
  <r>
    <x v="2"/>
    <n v="1128299"/>
    <x v="25"/>
    <x v="2"/>
    <x v="2"/>
    <s v="San Francisco"/>
    <x v="3"/>
    <n v="0.5"/>
    <x v="31"/>
    <x v="79"/>
    <n v="862.5"/>
    <n v="0.3"/>
  </r>
  <r>
    <x v="2"/>
    <n v="1128299"/>
    <x v="25"/>
    <x v="2"/>
    <x v="2"/>
    <s v="San Francisco"/>
    <x v="4"/>
    <n v="0.55000000000000004"/>
    <x v="24"/>
    <x v="80"/>
    <n v="1375"/>
    <n v="0.5"/>
  </r>
  <r>
    <x v="2"/>
    <n v="1128299"/>
    <x v="25"/>
    <x v="2"/>
    <x v="2"/>
    <s v="San Francisco"/>
    <x v="5"/>
    <n v="0.5"/>
    <x v="20"/>
    <x v="49"/>
    <n v="525.00000000000011"/>
    <n v="0.15000000000000002"/>
  </r>
  <r>
    <x v="2"/>
    <n v="1128299"/>
    <x v="26"/>
    <x v="2"/>
    <x v="2"/>
    <s v="San Francisco"/>
    <x v="0"/>
    <n v="0.5"/>
    <x v="2"/>
    <x v="17"/>
    <n v="1487.5000000000002"/>
    <n v="0.35000000000000003"/>
  </r>
  <r>
    <x v="2"/>
    <n v="1128299"/>
    <x v="26"/>
    <x v="2"/>
    <x v="2"/>
    <s v="San Francisco"/>
    <x v="1"/>
    <n v="0.6"/>
    <x v="20"/>
    <x v="81"/>
    <n v="840"/>
    <n v="0.2"/>
  </r>
  <r>
    <x v="2"/>
    <n v="1128299"/>
    <x v="26"/>
    <x v="2"/>
    <x v="2"/>
    <s v="San Francisco"/>
    <x v="2"/>
    <n v="0.6"/>
    <x v="20"/>
    <x v="81"/>
    <n v="1470.0000000000002"/>
    <n v="0.35000000000000003"/>
  </r>
  <r>
    <x v="2"/>
    <n v="1128299"/>
    <x v="26"/>
    <x v="2"/>
    <x v="2"/>
    <s v="San Francisco"/>
    <x v="3"/>
    <n v="0.6"/>
    <x v="25"/>
    <x v="11"/>
    <n v="1080"/>
    <n v="0.3"/>
  </r>
  <r>
    <x v="2"/>
    <n v="1128299"/>
    <x v="26"/>
    <x v="2"/>
    <x v="2"/>
    <s v="San Francisco"/>
    <x v="4"/>
    <n v="0.65"/>
    <x v="24"/>
    <x v="82"/>
    <n v="1625"/>
    <n v="0.5"/>
  </r>
  <r>
    <x v="2"/>
    <n v="1128299"/>
    <x v="26"/>
    <x v="2"/>
    <x v="2"/>
    <s v="San Francisco"/>
    <x v="5"/>
    <n v="0.6"/>
    <x v="20"/>
    <x v="81"/>
    <n v="630.00000000000011"/>
    <n v="0.15000000000000002"/>
  </r>
  <r>
    <x v="2"/>
    <n v="1128299"/>
    <x v="27"/>
    <x v="2"/>
    <x v="2"/>
    <s v="San Francisco"/>
    <x v="0"/>
    <n v="0.6"/>
    <x v="10"/>
    <x v="18"/>
    <n v="1837.5000000000002"/>
    <n v="0.35000000000000003"/>
  </r>
  <r>
    <x v="2"/>
    <n v="1128299"/>
    <x v="27"/>
    <x v="2"/>
    <x v="2"/>
    <s v="San Francisco"/>
    <x v="1"/>
    <n v="0.65"/>
    <x v="22"/>
    <x v="83"/>
    <n v="877.5"/>
    <n v="0.2"/>
  </r>
  <r>
    <x v="2"/>
    <n v="1128299"/>
    <x v="27"/>
    <x v="2"/>
    <x v="2"/>
    <s v="San Francisco"/>
    <x v="2"/>
    <n v="0.65"/>
    <x v="27"/>
    <x v="84"/>
    <n v="1649.3750000000002"/>
    <n v="0.35000000000000003"/>
  </r>
  <r>
    <x v="2"/>
    <n v="1128299"/>
    <x v="27"/>
    <x v="2"/>
    <x v="2"/>
    <s v="San Francisco"/>
    <x v="3"/>
    <n v="0.6"/>
    <x v="23"/>
    <x v="69"/>
    <n v="1125"/>
    <n v="0.3"/>
  </r>
  <r>
    <x v="2"/>
    <n v="1128299"/>
    <x v="27"/>
    <x v="2"/>
    <x v="2"/>
    <s v="San Francisco"/>
    <x v="4"/>
    <n v="0.65"/>
    <x v="28"/>
    <x v="85"/>
    <n v="1706.25"/>
    <n v="0.5"/>
  </r>
  <r>
    <x v="2"/>
    <n v="1128299"/>
    <x v="27"/>
    <x v="2"/>
    <x v="2"/>
    <s v="San Francisco"/>
    <x v="5"/>
    <n v="0.8"/>
    <x v="20"/>
    <x v="86"/>
    <n v="840.00000000000011"/>
    <n v="0.15000000000000002"/>
  </r>
  <r>
    <x v="2"/>
    <n v="1128299"/>
    <x v="28"/>
    <x v="2"/>
    <x v="2"/>
    <s v="San Francisco"/>
    <x v="0"/>
    <n v="0.6"/>
    <x v="3"/>
    <x v="4"/>
    <n v="2160"/>
    <n v="0.4"/>
  </r>
  <r>
    <x v="2"/>
    <n v="1128299"/>
    <x v="28"/>
    <x v="2"/>
    <x v="2"/>
    <s v="San Francisco"/>
    <x v="1"/>
    <n v="0.65"/>
    <x v="30"/>
    <x v="64"/>
    <n v="1218.75"/>
    <n v="0.25"/>
  </r>
  <r>
    <x v="2"/>
    <n v="1128299"/>
    <x v="28"/>
    <x v="2"/>
    <x v="2"/>
    <s v="San Francisco"/>
    <x v="2"/>
    <n v="0.65"/>
    <x v="30"/>
    <x v="64"/>
    <n v="1950"/>
    <n v="0.4"/>
  </r>
  <r>
    <x v="2"/>
    <n v="1128299"/>
    <x v="28"/>
    <x v="2"/>
    <x v="2"/>
    <s v="San Francisco"/>
    <x v="3"/>
    <n v="0.6"/>
    <x v="26"/>
    <x v="87"/>
    <n v="1365"/>
    <n v="0.35"/>
  </r>
  <r>
    <x v="2"/>
    <n v="1128299"/>
    <x v="28"/>
    <x v="2"/>
    <x v="2"/>
    <s v="San Francisco"/>
    <x v="4"/>
    <n v="0.65"/>
    <x v="21"/>
    <x v="88"/>
    <n v="1966.2500000000002"/>
    <n v="0.55000000000000004"/>
  </r>
  <r>
    <x v="2"/>
    <n v="1128299"/>
    <x v="28"/>
    <x v="2"/>
    <x v="2"/>
    <s v="San Francisco"/>
    <x v="5"/>
    <n v="0.8"/>
    <x v="27"/>
    <x v="89"/>
    <n v="1160"/>
    <n v="0.2"/>
  </r>
  <r>
    <x v="2"/>
    <n v="1128299"/>
    <x v="29"/>
    <x v="2"/>
    <x v="2"/>
    <s v="San Francisco"/>
    <x v="0"/>
    <n v="0.6"/>
    <x v="18"/>
    <x v="38"/>
    <n v="2340"/>
    <n v="0.4"/>
  </r>
  <r>
    <x v="2"/>
    <n v="1128299"/>
    <x v="29"/>
    <x v="2"/>
    <x v="2"/>
    <s v="San Francisco"/>
    <x v="1"/>
    <n v="0.65"/>
    <x v="6"/>
    <x v="34"/>
    <n v="1340.625"/>
    <n v="0.25"/>
  </r>
  <r>
    <x v="2"/>
    <n v="1128299"/>
    <x v="29"/>
    <x v="2"/>
    <x v="2"/>
    <s v="San Francisco"/>
    <x v="2"/>
    <n v="0.65"/>
    <x v="6"/>
    <x v="34"/>
    <n v="2145"/>
    <n v="0.4"/>
  </r>
  <r>
    <x v="2"/>
    <n v="1128299"/>
    <x v="29"/>
    <x v="2"/>
    <x v="2"/>
    <s v="San Francisco"/>
    <x v="3"/>
    <n v="0.6"/>
    <x v="20"/>
    <x v="81"/>
    <n v="1470"/>
    <n v="0.35"/>
  </r>
  <r>
    <x v="2"/>
    <n v="1128299"/>
    <x v="29"/>
    <x v="2"/>
    <x v="2"/>
    <s v="San Francisco"/>
    <x v="4"/>
    <n v="0.65"/>
    <x v="31"/>
    <x v="90"/>
    <n v="2055.625"/>
    <n v="0.55000000000000004"/>
  </r>
  <r>
    <x v="2"/>
    <n v="1128299"/>
    <x v="29"/>
    <x v="2"/>
    <x v="2"/>
    <s v="San Francisco"/>
    <x v="5"/>
    <n v="0.8"/>
    <x v="10"/>
    <x v="32"/>
    <n v="1400"/>
    <n v="0.2"/>
  </r>
  <r>
    <x v="2"/>
    <n v="1128299"/>
    <x v="30"/>
    <x v="2"/>
    <x v="2"/>
    <s v="San Francisco"/>
    <x v="0"/>
    <n v="0.6"/>
    <x v="13"/>
    <x v="91"/>
    <n v="2152.5"/>
    <n v="0.35000000000000003"/>
  </r>
  <r>
    <x v="2"/>
    <n v="1128299"/>
    <x v="30"/>
    <x v="2"/>
    <x v="2"/>
    <s v="San Francisco"/>
    <x v="1"/>
    <n v="0.65"/>
    <x v="10"/>
    <x v="31"/>
    <n v="1137.5"/>
    <n v="0.2"/>
  </r>
  <r>
    <x v="2"/>
    <n v="1128299"/>
    <x v="30"/>
    <x v="2"/>
    <x v="2"/>
    <s v="San Francisco"/>
    <x v="2"/>
    <n v="0.65"/>
    <x v="6"/>
    <x v="34"/>
    <n v="1876.8750000000002"/>
    <n v="0.35000000000000003"/>
  </r>
  <r>
    <x v="2"/>
    <n v="1128299"/>
    <x v="30"/>
    <x v="2"/>
    <x v="2"/>
    <s v="San Francisco"/>
    <x v="3"/>
    <n v="0.6"/>
    <x v="27"/>
    <x v="92"/>
    <n v="1305"/>
    <n v="0.3"/>
  </r>
  <r>
    <x v="2"/>
    <n v="1128299"/>
    <x v="30"/>
    <x v="2"/>
    <x v="2"/>
    <s v="San Francisco"/>
    <x v="4"/>
    <n v="0.65"/>
    <x v="29"/>
    <x v="93"/>
    <n v="2518.75"/>
    <n v="0.5"/>
  </r>
  <r>
    <x v="2"/>
    <n v="1128299"/>
    <x v="30"/>
    <x v="2"/>
    <x v="2"/>
    <s v="San Francisco"/>
    <x v="5"/>
    <n v="0.8"/>
    <x v="29"/>
    <x v="94"/>
    <n v="930.00000000000011"/>
    <n v="0.15000000000000002"/>
  </r>
  <r>
    <x v="2"/>
    <n v="1128299"/>
    <x v="31"/>
    <x v="2"/>
    <x v="2"/>
    <s v="San Francisco"/>
    <x v="0"/>
    <n v="0.65"/>
    <x v="18"/>
    <x v="95"/>
    <n v="2218.125"/>
    <n v="0.35000000000000003"/>
  </r>
  <r>
    <x v="2"/>
    <n v="1128299"/>
    <x v="31"/>
    <x v="2"/>
    <x v="2"/>
    <s v="San Francisco"/>
    <x v="1"/>
    <n v="0.70000000000000007"/>
    <x v="8"/>
    <x v="96"/>
    <n v="1295.0000000000002"/>
    <n v="0.2"/>
  </r>
  <r>
    <x v="2"/>
    <n v="1128299"/>
    <x v="31"/>
    <x v="2"/>
    <x v="2"/>
    <s v="San Francisco"/>
    <x v="2"/>
    <n v="0.65"/>
    <x v="9"/>
    <x v="97"/>
    <n v="1820.0000000000002"/>
    <n v="0.35000000000000003"/>
  </r>
  <r>
    <x v="2"/>
    <n v="1128299"/>
    <x v="31"/>
    <x v="2"/>
    <x v="2"/>
    <s v="San Francisco"/>
    <x v="3"/>
    <n v="0.65"/>
    <x v="30"/>
    <x v="64"/>
    <n v="1462.5"/>
    <n v="0.3"/>
  </r>
  <r>
    <x v="2"/>
    <n v="1128299"/>
    <x v="31"/>
    <x v="2"/>
    <x v="2"/>
    <s v="San Francisco"/>
    <x v="4"/>
    <n v="0.75"/>
    <x v="30"/>
    <x v="98"/>
    <n v="2812.5"/>
    <n v="0.5"/>
  </r>
  <r>
    <x v="2"/>
    <n v="1128299"/>
    <x v="31"/>
    <x v="2"/>
    <x v="2"/>
    <s v="San Francisco"/>
    <x v="5"/>
    <n v="0.8"/>
    <x v="27"/>
    <x v="89"/>
    <n v="870.00000000000011"/>
    <n v="0.15000000000000002"/>
  </r>
  <r>
    <x v="2"/>
    <n v="1128299"/>
    <x v="32"/>
    <x v="2"/>
    <x v="2"/>
    <s v="San Francisco"/>
    <x v="0"/>
    <n v="0.55000000000000004"/>
    <x v="8"/>
    <x v="16"/>
    <n v="1526.2500000000002"/>
    <n v="0.30000000000000004"/>
  </r>
  <r>
    <x v="2"/>
    <n v="1128299"/>
    <x v="32"/>
    <x v="2"/>
    <x v="2"/>
    <s v="San Francisco"/>
    <x v="1"/>
    <n v="0.60000000000000009"/>
    <x v="8"/>
    <x v="99"/>
    <n v="832.50000000000011"/>
    <n v="0.15"/>
  </r>
  <r>
    <x v="2"/>
    <n v="1128299"/>
    <x v="32"/>
    <x v="2"/>
    <x v="2"/>
    <s v="San Francisco"/>
    <x v="2"/>
    <n v="0.55000000000000004"/>
    <x v="29"/>
    <x v="100"/>
    <n v="1278.7500000000002"/>
    <n v="0.30000000000000004"/>
  </r>
  <r>
    <x v="2"/>
    <n v="1128299"/>
    <x v="32"/>
    <x v="2"/>
    <x v="2"/>
    <s v="San Francisco"/>
    <x v="3"/>
    <n v="0.55000000000000004"/>
    <x v="27"/>
    <x v="101"/>
    <n v="996.875"/>
    <n v="0.24999999999999997"/>
  </r>
  <r>
    <x v="2"/>
    <n v="1128299"/>
    <x v="32"/>
    <x v="2"/>
    <x v="2"/>
    <s v="San Francisco"/>
    <x v="4"/>
    <n v="0.65"/>
    <x v="27"/>
    <x v="84"/>
    <n v="2120.6250000000005"/>
    <n v="0.45000000000000007"/>
  </r>
  <r>
    <x v="2"/>
    <n v="1128299"/>
    <x v="32"/>
    <x v="2"/>
    <x v="2"/>
    <s v="San Francisco"/>
    <x v="5"/>
    <n v="0.70000000000000007"/>
    <x v="29"/>
    <x v="102"/>
    <n v="542.50000000000011"/>
    <n v="0.1"/>
  </r>
  <r>
    <x v="2"/>
    <n v="1128299"/>
    <x v="33"/>
    <x v="2"/>
    <x v="2"/>
    <s v="San Francisco"/>
    <x v="0"/>
    <n v="0.55000000000000004"/>
    <x v="10"/>
    <x v="30"/>
    <n v="1443.7500000000002"/>
    <n v="0.30000000000000004"/>
  </r>
  <r>
    <x v="2"/>
    <n v="1128299"/>
    <x v="33"/>
    <x v="2"/>
    <x v="2"/>
    <s v="San Francisco"/>
    <x v="1"/>
    <n v="0.60000000000000009"/>
    <x v="10"/>
    <x v="103"/>
    <n v="787.50000000000011"/>
    <n v="0.15"/>
  </r>
  <r>
    <x v="2"/>
    <n v="1128299"/>
    <x v="33"/>
    <x v="2"/>
    <x v="2"/>
    <s v="San Francisco"/>
    <x v="2"/>
    <n v="0.55000000000000004"/>
    <x v="20"/>
    <x v="104"/>
    <n v="1155.0000000000002"/>
    <n v="0.30000000000000004"/>
  </r>
  <r>
    <x v="2"/>
    <n v="1128299"/>
    <x v="33"/>
    <x v="2"/>
    <x v="2"/>
    <s v="San Francisco"/>
    <x v="3"/>
    <n v="0.55000000000000004"/>
    <x v="22"/>
    <x v="105"/>
    <n v="928.125"/>
    <n v="0.24999999999999997"/>
  </r>
  <r>
    <x v="2"/>
    <n v="1128299"/>
    <x v="33"/>
    <x v="2"/>
    <x v="2"/>
    <s v="San Francisco"/>
    <x v="4"/>
    <n v="0.65"/>
    <x v="26"/>
    <x v="106"/>
    <n v="1901.2500000000002"/>
    <n v="0.45000000000000007"/>
  </r>
  <r>
    <x v="2"/>
    <n v="1128299"/>
    <x v="33"/>
    <x v="2"/>
    <x v="2"/>
    <s v="San Francisco"/>
    <x v="5"/>
    <n v="0.70000000000000007"/>
    <x v="20"/>
    <x v="107"/>
    <n v="490.00000000000011"/>
    <n v="0.1"/>
  </r>
  <r>
    <x v="2"/>
    <n v="1128299"/>
    <x v="34"/>
    <x v="2"/>
    <x v="2"/>
    <s v="San Francisco"/>
    <x v="0"/>
    <n v="0.55000000000000004"/>
    <x v="10"/>
    <x v="30"/>
    <n v="1443.7500000000002"/>
    <n v="0.30000000000000004"/>
  </r>
  <r>
    <x v="2"/>
    <n v="1128299"/>
    <x v="34"/>
    <x v="2"/>
    <x v="2"/>
    <s v="San Francisco"/>
    <x v="1"/>
    <n v="0.60000000000000009"/>
    <x v="10"/>
    <x v="103"/>
    <n v="787.50000000000011"/>
    <n v="0.15"/>
  </r>
  <r>
    <x v="2"/>
    <n v="1128299"/>
    <x v="34"/>
    <x v="2"/>
    <x v="2"/>
    <s v="San Francisco"/>
    <x v="2"/>
    <n v="0.55000000000000004"/>
    <x v="27"/>
    <x v="101"/>
    <n v="1196.2500000000002"/>
    <n v="0.30000000000000004"/>
  </r>
  <r>
    <x v="2"/>
    <n v="1128299"/>
    <x v="34"/>
    <x v="2"/>
    <x v="2"/>
    <s v="San Francisco"/>
    <x v="3"/>
    <n v="0.55000000000000004"/>
    <x v="20"/>
    <x v="104"/>
    <n v="962.5"/>
    <n v="0.24999999999999997"/>
  </r>
  <r>
    <x v="2"/>
    <n v="1128299"/>
    <x v="34"/>
    <x v="2"/>
    <x v="2"/>
    <s v="San Francisco"/>
    <x v="4"/>
    <n v="0.65"/>
    <x v="26"/>
    <x v="106"/>
    <n v="1901.2500000000002"/>
    <n v="0.45000000000000007"/>
  </r>
  <r>
    <x v="2"/>
    <n v="1128299"/>
    <x v="34"/>
    <x v="2"/>
    <x v="2"/>
    <s v="San Francisco"/>
    <x v="5"/>
    <n v="0.70000000000000007"/>
    <x v="29"/>
    <x v="102"/>
    <n v="542.50000000000011"/>
    <n v="0.1"/>
  </r>
  <r>
    <x v="2"/>
    <n v="1128299"/>
    <x v="35"/>
    <x v="2"/>
    <x v="2"/>
    <s v="San Francisco"/>
    <x v="0"/>
    <n v="0.55000000000000004"/>
    <x v="18"/>
    <x v="34"/>
    <n v="1608.7500000000002"/>
    <n v="0.30000000000000004"/>
  </r>
  <r>
    <x v="2"/>
    <n v="1128299"/>
    <x v="35"/>
    <x v="2"/>
    <x v="2"/>
    <s v="San Francisco"/>
    <x v="1"/>
    <n v="0.60000000000000009"/>
    <x v="18"/>
    <x v="108"/>
    <n v="877.50000000000011"/>
    <n v="0.15"/>
  </r>
  <r>
    <x v="2"/>
    <n v="1128299"/>
    <x v="35"/>
    <x v="2"/>
    <x v="2"/>
    <s v="San Francisco"/>
    <x v="2"/>
    <n v="0.55000000000000004"/>
    <x v="29"/>
    <x v="100"/>
    <n v="1278.7500000000002"/>
    <n v="0.30000000000000004"/>
  </r>
  <r>
    <x v="2"/>
    <n v="1128299"/>
    <x v="35"/>
    <x v="2"/>
    <x v="2"/>
    <s v="San Francisco"/>
    <x v="3"/>
    <n v="0.55000000000000004"/>
    <x v="29"/>
    <x v="100"/>
    <n v="1065.6249999999998"/>
    <n v="0.24999999999999997"/>
  </r>
  <r>
    <x v="2"/>
    <n v="1128299"/>
    <x v="35"/>
    <x v="2"/>
    <x v="2"/>
    <s v="San Francisco"/>
    <x v="4"/>
    <n v="0.65"/>
    <x v="20"/>
    <x v="109"/>
    <n v="2047.5000000000002"/>
    <n v="0.45000000000000007"/>
  </r>
  <r>
    <x v="2"/>
    <n v="1128299"/>
    <x v="35"/>
    <x v="2"/>
    <x v="2"/>
    <s v="San Francisco"/>
    <x v="5"/>
    <n v="0.70000000000000007"/>
    <x v="9"/>
    <x v="110"/>
    <n v="560.00000000000011"/>
    <n v="0.1"/>
  </r>
  <r>
    <x v="3"/>
    <n v="1189833"/>
    <x v="36"/>
    <x v="2"/>
    <x v="2"/>
    <s v="Los Angeles"/>
    <x v="0"/>
    <n v="0.35"/>
    <x v="20"/>
    <x v="41"/>
    <n v="980"/>
    <n v="0.4"/>
  </r>
  <r>
    <x v="3"/>
    <n v="1189833"/>
    <x v="36"/>
    <x v="2"/>
    <x v="2"/>
    <s v="Los Angeles"/>
    <x v="1"/>
    <n v="0.45"/>
    <x v="20"/>
    <x v="40"/>
    <n v="787.5"/>
    <n v="0.25"/>
  </r>
  <r>
    <x v="3"/>
    <n v="1189833"/>
    <x v="36"/>
    <x v="2"/>
    <x v="2"/>
    <s v="Los Angeles"/>
    <x v="2"/>
    <n v="0.45"/>
    <x v="20"/>
    <x v="40"/>
    <n v="1260"/>
    <n v="0.4"/>
  </r>
  <r>
    <x v="3"/>
    <n v="1189833"/>
    <x v="36"/>
    <x v="2"/>
    <x v="2"/>
    <s v="Los Angeles"/>
    <x v="3"/>
    <n v="0.45"/>
    <x v="21"/>
    <x v="111"/>
    <n v="866.25"/>
    <n v="0.35"/>
  </r>
  <r>
    <x v="3"/>
    <n v="1189833"/>
    <x v="36"/>
    <x v="2"/>
    <x v="2"/>
    <s v="Los Angeles"/>
    <x v="4"/>
    <n v="0.5"/>
    <x v="24"/>
    <x v="54"/>
    <n v="1375"/>
    <n v="0.55000000000000004"/>
  </r>
  <r>
    <x v="3"/>
    <n v="1189833"/>
    <x v="36"/>
    <x v="2"/>
    <x v="2"/>
    <s v="Los Angeles"/>
    <x v="5"/>
    <n v="0.45"/>
    <x v="20"/>
    <x v="40"/>
    <n v="630"/>
    <n v="0.2"/>
  </r>
  <r>
    <x v="3"/>
    <n v="1189833"/>
    <x v="37"/>
    <x v="2"/>
    <x v="2"/>
    <s v="Los Angeles"/>
    <x v="0"/>
    <n v="0.35"/>
    <x v="30"/>
    <x v="48"/>
    <n v="1050"/>
    <n v="0.4"/>
  </r>
  <r>
    <x v="3"/>
    <n v="1189833"/>
    <x v="37"/>
    <x v="2"/>
    <x v="2"/>
    <s v="Los Angeles"/>
    <x v="1"/>
    <n v="0.45"/>
    <x v="26"/>
    <x v="62"/>
    <n v="731.25"/>
    <n v="0.25"/>
  </r>
  <r>
    <x v="3"/>
    <n v="1189833"/>
    <x v="37"/>
    <x v="2"/>
    <x v="2"/>
    <s v="Los Angeles"/>
    <x v="2"/>
    <n v="0.45"/>
    <x v="22"/>
    <x v="112"/>
    <n v="1215"/>
    <n v="0.4"/>
  </r>
  <r>
    <x v="3"/>
    <n v="1189833"/>
    <x v="37"/>
    <x v="2"/>
    <x v="2"/>
    <s v="Los Angeles"/>
    <x v="3"/>
    <n v="0.45"/>
    <x v="28"/>
    <x v="45"/>
    <n v="826.875"/>
    <n v="0.35"/>
  </r>
  <r>
    <x v="3"/>
    <n v="1189833"/>
    <x v="37"/>
    <x v="2"/>
    <x v="2"/>
    <s v="Los Angeles"/>
    <x v="4"/>
    <n v="0.5"/>
    <x v="32"/>
    <x v="39"/>
    <n v="1237.5"/>
    <n v="0.55000000000000004"/>
  </r>
  <r>
    <x v="3"/>
    <n v="1189833"/>
    <x v="37"/>
    <x v="2"/>
    <x v="2"/>
    <s v="Los Angeles"/>
    <x v="5"/>
    <n v="0.45"/>
    <x v="26"/>
    <x v="62"/>
    <n v="585"/>
    <n v="0.2"/>
  </r>
  <r>
    <x v="3"/>
    <n v="1189833"/>
    <x v="38"/>
    <x v="2"/>
    <x v="2"/>
    <s v="Los Angeles"/>
    <x v="0"/>
    <n v="0.35"/>
    <x v="9"/>
    <x v="59"/>
    <n v="1120"/>
    <n v="0.4"/>
  </r>
  <r>
    <x v="3"/>
    <n v="1189833"/>
    <x v="38"/>
    <x v="2"/>
    <x v="2"/>
    <s v="Los Angeles"/>
    <x v="1"/>
    <n v="0.45"/>
    <x v="26"/>
    <x v="62"/>
    <n v="731.25"/>
    <n v="0.25"/>
  </r>
  <r>
    <x v="3"/>
    <n v="1189833"/>
    <x v="38"/>
    <x v="2"/>
    <x v="2"/>
    <s v="Los Angeles"/>
    <x v="2"/>
    <n v="0.45"/>
    <x v="26"/>
    <x v="62"/>
    <n v="1170"/>
    <n v="0.4"/>
  </r>
  <r>
    <x v="3"/>
    <n v="1189833"/>
    <x v="38"/>
    <x v="2"/>
    <x v="2"/>
    <s v="Los Angeles"/>
    <x v="3"/>
    <n v="0.45"/>
    <x v="21"/>
    <x v="111"/>
    <n v="866.25"/>
    <n v="0.35"/>
  </r>
  <r>
    <x v="3"/>
    <n v="1189833"/>
    <x v="38"/>
    <x v="2"/>
    <x v="2"/>
    <s v="Los Angeles"/>
    <x v="4"/>
    <n v="0.5"/>
    <x v="33"/>
    <x v="43"/>
    <n v="1168.75"/>
    <n v="0.55000000000000004"/>
  </r>
  <r>
    <x v="3"/>
    <n v="1189833"/>
    <x v="38"/>
    <x v="2"/>
    <x v="2"/>
    <s v="Los Angeles"/>
    <x v="5"/>
    <n v="0.45"/>
    <x v="23"/>
    <x v="67"/>
    <n v="562.5"/>
    <n v="0.2"/>
  </r>
  <r>
    <x v="3"/>
    <n v="1189833"/>
    <x v="39"/>
    <x v="2"/>
    <x v="2"/>
    <s v="Los Angeles"/>
    <x v="0"/>
    <n v="0.45"/>
    <x v="9"/>
    <x v="11"/>
    <n v="1440"/>
    <n v="0.4"/>
  </r>
  <r>
    <x v="3"/>
    <n v="1189833"/>
    <x v="39"/>
    <x v="2"/>
    <x v="2"/>
    <s v="Los Angeles"/>
    <x v="1"/>
    <n v="0.5"/>
    <x v="25"/>
    <x v="61"/>
    <n v="750"/>
    <n v="0.25"/>
  </r>
  <r>
    <x v="3"/>
    <n v="1189833"/>
    <x v="39"/>
    <x v="2"/>
    <x v="2"/>
    <s v="Los Angeles"/>
    <x v="2"/>
    <n v="0.5"/>
    <x v="23"/>
    <x v="66"/>
    <n v="1250"/>
    <n v="0.4"/>
  </r>
  <r>
    <x v="3"/>
    <n v="1189833"/>
    <x v="39"/>
    <x v="2"/>
    <x v="2"/>
    <s v="Los Angeles"/>
    <x v="3"/>
    <n v="0.45"/>
    <x v="28"/>
    <x v="45"/>
    <n v="826.875"/>
    <n v="0.35"/>
  </r>
  <r>
    <x v="3"/>
    <n v="1189833"/>
    <x v="39"/>
    <x v="2"/>
    <x v="2"/>
    <s v="Los Angeles"/>
    <x v="4"/>
    <n v="0.5"/>
    <x v="33"/>
    <x v="43"/>
    <n v="1168.75"/>
    <n v="0.55000000000000004"/>
  </r>
  <r>
    <x v="3"/>
    <n v="1189833"/>
    <x v="39"/>
    <x v="2"/>
    <x v="2"/>
    <s v="Los Angeles"/>
    <x v="5"/>
    <n v="0.65"/>
    <x v="25"/>
    <x v="87"/>
    <n v="780"/>
    <n v="0.2"/>
  </r>
  <r>
    <x v="3"/>
    <n v="1189833"/>
    <x v="40"/>
    <x v="2"/>
    <x v="2"/>
    <s v="Los Angeles"/>
    <x v="0"/>
    <n v="0.45"/>
    <x v="9"/>
    <x v="11"/>
    <n v="1440"/>
    <n v="0.4"/>
  </r>
  <r>
    <x v="3"/>
    <n v="1189833"/>
    <x v="40"/>
    <x v="2"/>
    <x v="2"/>
    <s v="Los Angeles"/>
    <x v="1"/>
    <n v="0.5"/>
    <x v="26"/>
    <x v="82"/>
    <n v="812.5"/>
    <n v="0.25"/>
  </r>
  <r>
    <x v="3"/>
    <n v="1189833"/>
    <x v="40"/>
    <x v="2"/>
    <x v="2"/>
    <s v="Los Angeles"/>
    <x v="2"/>
    <n v="0.5"/>
    <x v="26"/>
    <x v="82"/>
    <n v="1300"/>
    <n v="0.4"/>
  </r>
  <r>
    <x v="3"/>
    <n v="1189833"/>
    <x v="40"/>
    <x v="2"/>
    <x v="2"/>
    <s v="Los Angeles"/>
    <x v="3"/>
    <n v="0.45"/>
    <x v="21"/>
    <x v="111"/>
    <n v="866.25"/>
    <n v="0.35"/>
  </r>
  <r>
    <x v="3"/>
    <n v="1189833"/>
    <x v="40"/>
    <x v="2"/>
    <x v="2"/>
    <s v="Los Angeles"/>
    <x v="4"/>
    <n v="0.5"/>
    <x v="32"/>
    <x v="39"/>
    <n v="1237.5"/>
    <n v="0.55000000000000004"/>
  </r>
  <r>
    <x v="3"/>
    <n v="1189833"/>
    <x v="40"/>
    <x v="2"/>
    <x v="2"/>
    <s v="Los Angeles"/>
    <x v="5"/>
    <n v="0.65"/>
    <x v="23"/>
    <x v="113"/>
    <n v="812.5"/>
    <n v="0.2"/>
  </r>
  <r>
    <x v="3"/>
    <n v="1189833"/>
    <x v="41"/>
    <x v="2"/>
    <x v="2"/>
    <s v="Los Angeles"/>
    <x v="0"/>
    <n v="0.45"/>
    <x v="3"/>
    <x v="72"/>
    <n v="1620"/>
    <n v="0.4"/>
  </r>
  <r>
    <x v="3"/>
    <n v="1189833"/>
    <x v="41"/>
    <x v="2"/>
    <x v="2"/>
    <s v="Los Angeles"/>
    <x v="1"/>
    <n v="0.5"/>
    <x v="30"/>
    <x v="69"/>
    <n v="937.5"/>
    <n v="0.25"/>
  </r>
  <r>
    <x v="3"/>
    <n v="1189833"/>
    <x v="41"/>
    <x v="2"/>
    <x v="2"/>
    <s v="Los Angeles"/>
    <x v="2"/>
    <n v="0.5"/>
    <x v="30"/>
    <x v="69"/>
    <n v="1500"/>
    <n v="0.4"/>
  </r>
  <r>
    <x v="3"/>
    <n v="1189833"/>
    <x v="41"/>
    <x v="2"/>
    <x v="2"/>
    <s v="Los Angeles"/>
    <x v="3"/>
    <n v="0.45"/>
    <x v="23"/>
    <x v="67"/>
    <n v="984.37499999999989"/>
    <n v="0.35"/>
  </r>
  <r>
    <x v="3"/>
    <n v="1189833"/>
    <x v="41"/>
    <x v="2"/>
    <x v="2"/>
    <s v="Los Angeles"/>
    <x v="4"/>
    <n v="0.5"/>
    <x v="24"/>
    <x v="54"/>
    <n v="1375"/>
    <n v="0.55000000000000004"/>
  </r>
  <r>
    <x v="3"/>
    <n v="1189833"/>
    <x v="41"/>
    <x v="2"/>
    <x v="2"/>
    <s v="Los Angeles"/>
    <x v="5"/>
    <n v="0.65"/>
    <x v="9"/>
    <x v="97"/>
    <n v="1040"/>
    <n v="0.2"/>
  </r>
  <r>
    <x v="3"/>
    <n v="1189833"/>
    <x v="42"/>
    <x v="2"/>
    <x v="2"/>
    <s v="Los Angeles"/>
    <x v="0"/>
    <n v="0.45"/>
    <x v="5"/>
    <x v="60"/>
    <n v="1710"/>
    <n v="0.4"/>
  </r>
  <r>
    <x v="3"/>
    <n v="1189833"/>
    <x v="42"/>
    <x v="2"/>
    <x v="2"/>
    <s v="Los Angeles"/>
    <x v="1"/>
    <n v="0.5"/>
    <x v="9"/>
    <x v="2"/>
    <n v="1000"/>
    <n v="0.25"/>
  </r>
  <r>
    <x v="3"/>
    <n v="1189833"/>
    <x v="42"/>
    <x v="2"/>
    <x v="2"/>
    <s v="Los Angeles"/>
    <x v="2"/>
    <n v="0.5"/>
    <x v="30"/>
    <x v="69"/>
    <n v="1500"/>
    <n v="0.4"/>
  </r>
  <r>
    <x v="3"/>
    <n v="1189833"/>
    <x v="42"/>
    <x v="2"/>
    <x v="2"/>
    <s v="Los Angeles"/>
    <x v="3"/>
    <n v="0.45"/>
    <x v="26"/>
    <x v="62"/>
    <n v="1023.7499999999999"/>
    <n v="0.35"/>
  </r>
  <r>
    <x v="3"/>
    <n v="1189833"/>
    <x v="42"/>
    <x v="2"/>
    <x v="2"/>
    <s v="Los Angeles"/>
    <x v="4"/>
    <n v="0.5"/>
    <x v="20"/>
    <x v="49"/>
    <n v="1925.0000000000002"/>
    <n v="0.55000000000000004"/>
  </r>
  <r>
    <x v="3"/>
    <n v="1189833"/>
    <x v="42"/>
    <x v="2"/>
    <x v="2"/>
    <s v="Los Angeles"/>
    <x v="5"/>
    <n v="0.65"/>
    <x v="20"/>
    <x v="109"/>
    <n v="910"/>
    <n v="0.2"/>
  </r>
  <r>
    <x v="3"/>
    <n v="1189833"/>
    <x v="43"/>
    <x v="2"/>
    <x v="2"/>
    <s v="Los Angeles"/>
    <x v="0"/>
    <n v="0.5"/>
    <x v="3"/>
    <x v="6"/>
    <n v="1800"/>
    <n v="0.4"/>
  </r>
  <r>
    <x v="3"/>
    <n v="1189833"/>
    <x v="43"/>
    <x v="2"/>
    <x v="2"/>
    <s v="Los Angeles"/>
    <x v="1"/>
    <n v="0.55000000000000004"/>
    <x v="2"/>
    <x v="68"/>
    <n v="1168.75"/>
    <n v="0.25"/>
  </r>
  <r>
    <x v="3"/>
    <n v="1189833"/>
    <x v="43"/>
    <x v="2"/>
    <x v="2"/>
    <s v="Los Angeles"/>
    <x v="2"/>
    <n v="0.5"/>
    <x v="27"/>
    <x v="78"/>
    <n v="1450"/>
    <n v="0.4"/>
  </r>
  <r>
    <x v="3"/>
    <n v="1189833"/>
    <x v="43"/>
    <x v="2"/>
    <x v="2"/>
    <s v="Los Angeles"/>
    <x v="3"/>
    <n v="0.5"/>
    <x v="22"/>
    <x v="73"/>
    <n v="1181.25"/>
    <n v="0.35"/>
  </r>
  <r>
    <x v="3"/>
    <n v="1189833"/>
    <x v="43"/>
    <x v="2"/>
    <x v="2"/>
    <s v="Los Angeles"/>
    <x v="4"/>
    <n v="0.6"/>
    <x v="22"/>
    <x v="72"/>
    <n v="2227.5"/>
    <n v="0.55000000000000004"/>
  </r>
  <r>
    <x v="3"/>
    <n v="1189833"/>
    <x v="43"/>
    <x v="2"/>
    <x v="2"/>
    <s v="Los Angeles"/>
    <x v="5"/>
    <n v="0.65"/>
    <x v="26"/>
    <x v="106"/>
    <n v="845"/>
    <n v="0.2"/>
  </r>
  <r>
    <x v="3"/>
    <n v="1189833"/>
    <x v="44"/>
    <x v="2"/>
    <x v="2"/>
    <s v="Los Angeles"/>
    <x v="0"/>
    <n v="0.5"/>
    <x v="2"/>
    <x v="17"/>
    <n v="1700"/>
    <n v="0.4"/>
  </r>
  <r>
    <x v="3"/>
    <n v="1189833"/>
    <x v="44"/>
    <x v="2"/>
    <x v="2"/>
    <s v="Los Angeles"/>
    <x v="1"/>
    <n v="0.55000000000000004"/>
    <x v="2"/>
    <x v="68"/>
    <n v="1168.75"/>
    <n v="0.25"/>
  </r>
  <r>
    <x v="3"/>
    <n v="1189833"/>
    <x v="44"/>
    <x v="2"/>
    <x v="2"/>
    <s v="Los Angeles"/>
    <x v="2"/>
    <n v="0.5"/>
    <x v="20"/>
    <x v="49"/>
    <n v="1400"/>
    <n v="0.4"/>
  </r>
  <r>
    <x v="3"/>
    <n v="1189833"/>
    <x v="44"/>
    <x v="2"/>
    <x v="2"/>
    <s v="Los Angeles"/>
    <x v="3"/>
    <n v="0.5"/>
    <x v="26"/>
    <x v="82"/>
    <n v="1137.5"/>
    <n v="0.35"/>
  </r>
  <r>
    <x v="3"/>
    <n v="1189833"/>
    <x v="44"/>
    <x v="2"/>
    <x v="2"/>
    <s v="Los Angeles"/>
    <x v="4"/>
    <n v="0.6"/>
    <x v="26"/>
    <x v="87"/>
    <n v="2145"/>
    <n v="0.55000000000000004"/>
  </r>
  <r>
    <x v="3"/>
    <n v="1189833"/>
    <x v="44"/>
    <x v="2"/>
    <x v="2"/>
    <s v="Los Angeles"/>
    <x v="5"/>
    <n v="0.65"/>
    <x v="20"/>
    <x v="109"/>
    <n v="910"/>
    <n v="0.2"/>
  </r>
  <r>
    <x v="3"/>
    <n v="1189833"/>
    <x v="45"/>
    <x v="2"/>
    <x v="2"/>
    <s v="Los Angeles"/>
    <x v="0"/>
    <n v="0.5"/>
    <x v="9"/>
    <x v="2"/>
    <n v="1600"/>
    <n v="0.4"/>
  </r>
  <r>
    <x v="3"/>
    <n v="1189833"/>
    <x v="45"/>
    <x v="2"/>
    <x v="2"/>
    <s v="Los Angeles"/>
    <x v="1"/>
    <n v="0.55000000000000004"/>
    <x v="9"/>
    <x v="63"/>
    <n v="1100"/>
    <n v="0.25"/>
  </r>
  <r>
    <x v="3"/>
    <n v="1189833"/>
    <x v="45"/>
    <x v="2"/>
    <x v="2"/>
    <s v="Los Angeles"/>
    <x v="2"/>
    <n v="0.5"/>
    <x v="26"/>
    <x v="82"/>
    <n v="1300"/>
    <n v="0.4"/>
  </r>
  <r>
    <x v="3"/>
    <n v="1189833"/>
    <x v="45"/>
    <x v="2"/>
    <x v="2"/>
    <s v="Los Angeles"/>
    <x v="3"/>
    <n v="0.5"/>
    <x v="23"/>
    <x v="66"/>
    <n v="1093.75"/>
    <n v="0.35"/>
  </r>
  <r>
    <x v="3"/>
    <n v="1189833"/>
    <x v="45"/>
    <x v="2"/>
    <x v="2"/>
    <s v="Los Angeles"/>
    <x v="4"/>
    <n v="0.6"/>
    <x v="25"/>
    <x v="11"/>
    <n v="1980.0000000000002"/>
    <n v="0.55000000000000004"/>
  </r>
  <r>
    <x v="3"/>
    <n v="1189833"/>
    <x v="45"/>
    <x v="2"/>
    <x v="2"/>
    <s v="Los Angeles"/>
    <x v="5"/>
    <n v="0.65"/>
    <x v="26"/>
    <x v="106"/>
    <n v="845"/>
    <n v="0.2"/>
  </r>
  <r>
    <x v="3"/>
    <n v="1189833"/>
    <x v="46"/>
    <x v="2"/>
    <x v="2"/>
    <s v="Los Angeles"/>
    <x v="0"/>
    <n v="0.5"/>
    <x v="6"/>
    <x v="71"/>
    <n v="1650"/>
    <n v="0.4"/>
  </r>
  <r>
    <x v="3"/>
    <n v="1189833"/>
    <x v="46"/>
    <x v="2"/>
    <x v="2"/>
    <s v="Los Angeles"/>
    <x v="1"/>
    <n v="0.55000000000000004"/>
    <x v="6"/>
    <x v="114"/>
    <n v="1134.375"/>
    <n v="0.25"/>
  </r>
  <r>
    <x v="3"/>
    <n v="1189833"/>
    <x v="46"/>
    <x v="2"/>
    <x v="2"/>
    <s v="Los Angeles"/>
    <x v="2"/>
    <n v="0.5"/>
    <x v="22"/>
    <x v="73"/>
    <n v="1350"/>
    <n v="0.4"/>
  </r>
  <r>
    <x v="3"/>
    <n v="1189833"/>
    <x v="46"/>
    <x v="2"/>
    <x v="2"/>
    <s v="Los Angeles"/>
    <x v="3"/>
    <n v="0.5"/>
    <x v="26"/>
    <x v="82"/>
    <n v="1137.5"/>
    <n v="0.35"/>
  </r>
  <r>
    <x v="3"/>
    <n v="1189833"/>
    <x v="46"/>
    <x v="2"/>
    <x v="2"/>
    <s v="Los Angeles"/>
    <x v="4"/>
    <n v="0.6"/>
    <x v="25"/>
    <x v="11"/>
    <n v="1980.0000000000002"/>
    <n v="0.55000000000000004"/>
  </r>
  <r>
    <x v="3"/>
    <n v="1189833"/>
    <x v="46"/>
    <x v="2"/>
    <x v="2"/>
    <s v="Los Angeles"/>
    <x v="5"/>
    <n v="0.65"/>
    <x v="20"/>
    <x v="109"/>
    <n v="910"/>
    <n v="0.2"/>
  </r>
  <r>
    <x v="3"/>
    <n v="1189833"/>
    <x v="47"/>
    <x v="2"/>
    <x v="2"/>
    <s v="Los Angeles"/>
    <x v="0"/>
    <n v="0.5"/>
    <x v="3"/>
    <x v="6"/>
    <n v="1800"/>
    <n v="0.4"/>
  </r>
  <r>
    <x v="3"/>
    <n v="1189833"/>
    <x v="47"/>
    <x v="2"/>
    <x v="2"/>
    <s v="Los Angeles"/>
    <x v="1"/>
    <n v="0.55000000000000004"/>
    <x v="3"/>
    <x v="14"/>
    <n v="1237.5"/>
    <n v="0.25"/>
  </r>
  <r>
    <x v="3"/>
    <n v="1189833"/>
    <x v="47"/>
    <x v="2"/>
    <x v="2"/>
    <s v="Los Angeles"/>
    <x v="2"/>
    <n v="0.5"/>
    <x v="20"/>
    <x v="49"/>
    <n v="1400"/>
    <n v="0.4"/>
  </r>
  <r>
    <x v="3"/>
    <n v="1189833"/>
    <x v="47"/>
    <x v="2"/>
    <x v="2"/>
    <s v="Los Angeles"/>
    <x v="3"/>
    <n v="0.5"/>
    <x v="20"/>
    <x v="49"/>
    <n v="1225"/>
    <n v="0.35"/>
  </r>
  <r>
    <x v="3"/>
    <n v="1189833"/>
    <x v="47"/>
    <x v="2"/>
    <x v="2"/>
    <s v="Los Angeles"/>
    <x v="4"/>
    <n v="0.6"/>
    <x v="23"/>
    <x v="69"/>
    <n v="2062.5"/>
    <n v="0.55000000000000004"/>
  </r>
  <r>
    <x v="3"/>
    <n v="1189833"/>
    <x v="47"/>
    <x v="2"/>
    <x v="2"/>
    <s v="Los Angeles"/>
    <x v="5"/>
    <n v="0.65"/>
    <x v="27"/>
    <x v="84"/>
    <n v="942.5"/>
    <n v="0.2"/>
  </r>
  <r>
    <x v="0"/>
    <n v="1185732"/>
    <x v="36"/>
    <x v="3"/>
    <x v="3"/>
    <s v="Chicago"/>
    <x v="0"/>
    <n v="0.45"/>
    <x v="34"/>
    <x v="115"/>
    <n v="855"/>
    <n v="0.4"/>
  </r>
  <r>
    <x v="0"/>
    <n v="1185732"/>
    <x v="36"/>
    <x v="3"/>
    <x v="3"/>
    <s v="Chicago"/>
    <x v="1"/>
    <n v="0.45"/>
    <x v="35"/>
    <x v="116"/>
    <n v="433.125"/>
    <n v="0.35"/>
  </r>
  <r>
    <x v="0"/>
    <n v="1185732"/>
    <x v="36"/>
    <x v="3"/>
    <x v="3"/>
    <s v="Chicago"/>
    <x v="2"/>
    <n v="0.35000000000000003"/>
    <x v="35"/>
    <x v="117"/>
    <n v="336.875"/>
    <n v="0.35"/>
  </r>
  <r>
    <x v="0"/>
    <n v="1185732"/>
    <x v="36"/>
    <x v="3"/>
    <x v="3"/>
    <s v="Chicago"/>
    <x v="3"/>
    <n v="0.4"/>
    <x v="36"/>
    <x v="118"/>
    <n v="200"/>
    <n v="0.4"/>
  </r>
  <r>
    <x v="0"/>
    <n v="1185732"/>
    <x v="36"/>
    <x v="3"/>
    <x v="3"/>
    <s v="Chicago"/>
    <x v="4"/>
    <n v="0.54999999999999993"/>
    <x v="37"/>
    <x v="119"/>
    <n v="336.87499999999994"/>
    <n v="0.35"/>
  </r>
  <r>
    <x v="0"/>
    <n v="1185732"/>
    <x v="36"/>
    <x v="3"/>
    <x v="3"/>
    <s v="Chicago"/>
    <x v="5"/>
    <n v="0.45"/>
    <x v="35"/>
    <x v="116"/>
    <n v="618.75"/>
    <n v="0.5"/>
  </r>
  <r>
    <x v="0"/>
    <n v="1185732"/>
    <x v="37"/>
    <x v="3"/>
    <x v="3"/>
    <s v="Chicago"/>
    <x v="0"/>
    <n v="0.45"/>
    <x v="28"/>
    <x v="45"/>
    <n v="945"/>
    <n v="0.4"/>
  </r>
  <r>
    <x v="0"/>
    <n v="1185732"/>
    <x v="37"/>
    <x v="3"/>
    <x v="3"/>
    <s v="Chicago"/>
    <x v="1"/>
    <n v="0.45"/>
    <x v="37"/>
    <x v="120"/>
    <n v="275.625"/>
    <n v="0.35"/>
  </r>
  <r>
    <x v="0"/>
    <n v="1185732"/>
    <x v="37"/>
    <x v="3"/>
    <x v="3"/>
    <s v="Chicago"/>
    <x v="2"/>
    <n v="0.35000000000000003"/>
    <x v="38"/>
    <x v="121"/>
    <n v="275.625"/>
    <n v="0.35"/>
  </r>
  <r>
    <x v="0"/>
    <n v="1185732"/>
    <x v="37"/>
    <x v="3"/>
    <x v="3"/>
    <s v="Chicago"/>
    <x v="3"/>
    <n v="0.4"/>
    <x v="39"/>
    <x v="122"/>
    <n v="160"/>
    <n v="0.4"/>
  </r>
  <r>
    <x v="0"/>
    <n v="1185732"/>
    <x v="37"/>
    <x v="3"/>
    <x v="3"/>
    <s v="Chicago"/>
    <x v="4"/>
    <n v="0.54999999999999993"/>
    <x v="37"/>
    <x v="119"/>
    <n v="336.87499999999994"/>
    <n v="0.35"/>
  </r>
  <r>
    <x v="0"/>
    <n v="1185732"/>
    <x v="37"/>
    <x v="3"/>
    <x v="3"/>
    <s v="Chicago"/>
    <x v="5"/>
    <n v="0.45"/>
    <x v="35"/>
    <x v="116"/>
    <n v="618.75"/>
    <n v="0.5"/>
  </r>
  <r>
    <x v="0"/>
    <n v="1185732"/>
    <x v="38"/>
    <x v="3"/>
    <x v="3"/>
    <s v="Chicago"/>
    <x v="0"/>
    <n v="0.5"/>
    <x v="40"/>
    <x v="111"/>
    <n v="990"/>
    <n v="0.4"/>
  </r>
  <r>
    <x v="0"/>
    <n v="1185732"/>
    <x v="38"/>
    <x v="3"/>
    <x v="3"/>
    <s v="Chicago"/>
    <x v="1"/>
    <n v="0.5"/>
    <x v="41"/>
    <x v="123"/>
    <n v="350"/>
    <n v="0.35"/>
  </r>
  <r>
    <x v="0"/>
    <n v="1185732"/>
    <x v="38"/>
    <x v="3"/>
    <x v="3"/>
    <s v="Chicago"/>
    <x v="2"/>
    <n v="0.4"/>
    <x v="38"/>
    <x v="124"/>
    <n v="315"/>
    <n v="0.35"/>
  </r>
  <r>
    <x v="0"/>
    <n v="1185732"/>
    <x v="38"/>
    <x v="3"/>
    <x v="3"/>
    <s v="Chicago"/>
    <x v="3"/>
    <n v="0.45"/>
    <x v="42"/>
    <x v="125"/>
    <n v="135"/>
    <n v="0.4"/>
  </r>
  <r>
    <x v="0"/>
    <n v="1185732"/>
    <x v="38"/>
    <x v="3"/>
    <x v="3"/>
    <s v="Chicago"/>
    <x v="4"/>
    <n v="0.6"/>
    <x v="36"/>
    <x v="126"/>
    <n v="262.5"/>
    <n v="0.35"/>
  </r>
  <r>
    <x v="0"/>
    <n v="1185732"/>
    <x v="38"/>
    <x v="3"/>
    <x v="3"/>
    <s v="Chicago"/>
    <x v="5"/>
    <n v="0.5"/>
    <x v="38"/>
    <x v="127"/>
    <n v="562.5"/>
    <n v="0.5"/>
  </r>
  <r>
    <x v="0"/>
    <n v="1185732"/>
    <x v="39"/>
    <x v="3"/>
    <x v="3"/>
    <s v="Chicago"/>
    <x v="0"/>
    <n v="0.5"/>
    <x v="32"/>
    <x v="39"/>
    <n v="900"/>
    <n v="0.4"/>
  </r>
  <r>
    <x v="0"/>
    <n v="1185732"/>
    <x v="39"/>
    <x v="3"/>
    <x v="3"/>
    <s v="Chicago"/>
    <x v="1"/>
    <n v="0.5"/>
    <x v="43"/>
    <x v="126"/>
    <n v="262.5"/>
    <n v="0.35"/>
  </r>
  <r>
    <x v="0"/>
    <n v="1185732"/>
    <x v="39"/>
    <x v="3"/>
    <x v="3"/>
    <s v="Chicago"/>
    <x v="2"/>
    <n v="0.4"/>
    <x v="43"/>
    <x v="128"/>
    <n v="210"/>
    <n v="0.35"/>
  </r>
  <r>
    <x v="0"/>
    <n v="1185732"/>
    <x v="39"/>
    <x v="3"/>
    <x v="3"/>
    <s v="Chicago"/>
    <x v="3"/>
    <n v="0.45"/>
    <x v="42"/>
    <x v="125"/>
    <n v="135"/>
    <n v="0.4"/>
  </r>
  <r>
    <x v="0"/>
    <n v="1185732"/>
    <x v="39"/>
    <x v="3"/>
    <x v="3"/>
    <s v="Chicago"/>
    <x v="4"/>
    <n v="0.6"/>
    <x v="39"/>
    <x v="128"/>
    <n v="210"/>
    <n v="0.35"/>
  </r>
  <r>
    <x v="0"/>
    <n v="1185732"/>
    <x v="39"/>
    <x v="3"/>
    <x v="3"/>
    <s v="Chicago"/>
    <x v="5"/>
    <n v="0.5"/>
    <x v="38"/>
    <x v="127"/>
    <n v="562.5"/>
    <n v="0.5"/>
  </r>
  <r>
    <x v="0"/>
    <n v="1185732"/>
    <x v="40"/>
    <x v="3"/>
    <x v="3"/>
    <s v="Chicago"/>
    <x v="0"/>
    <n v="0.6"/>
    <x v="40"/>
    <x v="129"/>
    <n v="1188"/>
    <n v="0.4"/>
  </r>
  <r>
    <x v="0"/>
    <n v="1185732"/>
    <x v="40"/>
    <x v="3"/>
    <x v="3"/>
    <s v="Chicago"/>
    <x v="1"/>
    <n v="0.55000000000000004"/>
    <x v="41"/>
    <x v="130"/>
    <n v="385"/>
    <n v="0.35"/>
  </r>
  <r>
    <x v="0"/>
    <n v="1185732"/>
    <x v="40"/>
    <x v="3"/>
    <x v="3"/>
    <s v="Chicago"/>
    <x v="2"/>
    <n v="0.5"/>
    <x v="37"/>
    <x v="131"/>
    <n v="306.25"/>
    <n v="0.35"/>
  </r>
  <r>
    <x v="0"/>
    <n v="1185732"/>
    <x v="40"/>
    <x v="3"/>
    <x v="3"/>
    <s v="Chicago"/>
    <x v="3"/>
    <n v="0.5"/>
    <x v="39"/>
    <x v="118"/>
    <n v="200"/>
    <n v="0.4"/>
  </r>
  <r>
    <x v="0"/>
    <n v="1185732"/>
    <x v="40"/>
    <x v="3"/>
    <x v="3"/>
    <s v="Chicago"/>
    <x v="4"/>
    <n v="0.6"/>
    <x v="36"/>
    <x v="126"/>
    <n v="262.5"/>
    <n v="0.35"/>
  </r>
  <r>
    <x v="0"/>
    <n v="1185732"/>
    <x v="40"/>
    <x v="3"/>
    <x v="3"/>
    <s v="Chicago"/>
    <x v="5"/>
    <n v="0.65"/>
    <x v="44"/>
    <x v="132"/>
    <n v="812.5"/>
    <n v="0.5"/>
  </r>
  <r>
    <x v="0"/>
    <n v="1185732"/>
    <x v="41"/>
    <x v="3"/>
    <x v="3"/>
    <s v="Chicago"/>
    <x v="0"/>
    <n v="0.5"/>
    <x v="24"/>
    <x v="54"/>
    <n v="1000"/>
    <n v="0.4"/>
  </r>
  <r>
    <x v="0"/>
    <n v="1185732"/>
    <x v="41"/>
    <x v="3"/>
    <x v="3"/>
    <s v="Chicago"/>
    <x v="1"/>
    <n v="0.45000000000000007"/>
    <x v="44"/>
    <x v="133"/>
    <n v="393.75000000000006"/>
    <n v="0.35"/>
  </r>
  <r>
    <x v="0"/>
    <n v="1185732"/>
    <x v="41"/>
    <x v="3"/>
    <x v="3"/>
    <s v="Chicago"/>
    <x v="2"/>
    <n v="0.4"/>
    <x v="41"/>
    <x v="134"/>
    <n v="280"/>
    <n v="0.35"/>
  </r>
  <r>
    <x v="0"/>
    <n v="1185732"/>
    <x v="41"/>
    <x v="3"/>
    <x v="3"/>
    <s v="Chicago"/>
    <x v="3"/>
    <n v="0.4"/>
    <x v="37"/>
    <x v="135"/>
    <n v="280"/>
    <n v="0.4"/>
  </r>
  <r>
    <x v="0"/>
    <n v="1185732"/>
    <x v="41"/>
    <x v="3"/>
    <x v="3"/>
    <s v="Chicago"/>
    <x v="4"/>
    <n v="0.5"/>
    <x v="37"/>
    <x v="131"/>
    <n v="306.25"/>
    <n v="0.35"/>
  </r>
  <r>
    <x v="0"/>
    <n v="1185732"/>
    <x v="41"/>
    <x v="3"/>
    <x v="3"/>
    <s v="Chicago"/>
    <x v="5"/>
    <n v="0.55000000000000004"/>
    <x v="45"/>
    <x v="136"/>
    <n v="962.50000000000011"/>
    <n v="0.5"/>
  </r>
  <r>
    <x v="0"/>
    <n v="1185732"/>
    <x v="42"/>
    <x v="3"/>
    <x v="3"/>
    <s v="Chicago"/>
    <x v="0"/>
    <n v="0.5"/>
    <x v="31"/>
    <x v="79"/>
    <n v="1150"/>
    <n v="0.4"/>
  </r>
  <r>
    <x v="0"/>
    <n v="1185732"/>
    <x v="42"/>
    <x v="3"/>
    <x v="3"/>
    <s v="Chicago"/>
    <x v="1"/>
    <n v="0.45000000000000007"/>
    <x v="46"/>
    <x v="137"/>
    <n v="511.87500000000006"/>
    <n v="0.35"/>
  </r>
  <r>
    <x v="0"/>
    <n v="1185732"/>
    <x v="42"/>
    <x v="3"/>
    <x v="3"/>
    <s v="Chicago"/>
    <x v="2"/>
    <n v="0.4"/>
    <x v="44"/>
    <x v="123"/>
    <n v="350"/>
    <n v="0.35"/>
  </r>
  <r>
    <x v="0"/>
    <n v="1185732"/>
    <x v="42"/>
    <x v="3"/>
    <x v="3"/>
    <s v="Chicago"/>
    <x v="3"/>
    <n v="0.4"/>
    <x v="41"/>
    <x v="134"/>
    <n v="320"/>
    <n v="0.4"/>
  </r>
  <r>
    <x v="0"/>
    <n v="1185732"/>
    <x v="42"/>
    <x v="3"/>
    <x v="3"/>
    <s v="Chicago"/>
    <x v="4"/>
    <n v="0.5"/>
    <x v="38"/>
    <x v="127"/>
    <n v="393.75"/>
    <n v="0.35"/>
  </r>
  <r>
    <x v="0"/>
    <n v="1185732"/>
    <x v="42"/>
    <x v="3"/>
    <x v="3"/>
    <s v="Chicago"/>
    <x v="5"/>
    <n v="0.55000000000000004"/>
    <x v="47"/>
    <x v="42"/>
    <n v="1100"/>
    <n v="0.5"/>
  </r>
  <r>
    <x v="0"/>
    <n v="1185732"/>
    <x v="43"/>
    <x v="3"/>
    <x v="3"/>
    <s v="Chicago"/>
    <x v="0"/>
    <n v="0.5"/>
    <x v="21"/>
    <x v="80"/>
    <n v="1100"/>
    <n v="0.4"/>
  </r>
  <r>
    <x v="0"/>
    <n v="1185732"/>
    <x v="43"/>
    <x v="3"/>
    <x v="3"/>
    <s v="Chicago"/>
    <x v="1"/>
    <n v="0.45000000000000007"/>
    <x v="46"/>
    <x v="137"/>
    <n v="511.87500000000006"/>
    <n v="0.35"/>
  </r>
  <r>
    <x v="0"/>
    <n v="1185732"/>
    <x v="43"/>
    <x v="3"/>
    <x v="3"/>
    <s v="Chicago"/>
    <x v="2"/>
    <n v="0.4"/>
    <x v="44"/>
    <x v="123"/>
    <n v="350"/>
    <n v="0.35"/>
  </r>
  <r>
    <x v="0"/>
    <n v="1185732"/>
    <x v="43"/>
    <x v="3"/>
    <x v="3"/>
    <s v="Chicago"/>
    <x v="3"/>
    <n v="0.4"/>
    <x v="38"/>
    <x v="124"/>
    <n v="360"/>
    <n v="0.4"/>
  </r>
  <r>
    <x v="0"/>
    <n v="1185732"/>
    <x v="43"/>
    <x v="3"/>
    <x v="3"/>
    <s v="Chicago"/>
    <x v="4"/>
    <n v="0.5"/>
    <x v="41"/>
    <x v="123"/>
    <n v="350"/>
    <n v="0.35"/>
  </r>
  <r>
    <x v="0"/>
    <n v="1185732"/>
    <x v="43"/>
    <x v="3"/>
    <x v="3"/>
    <s v="Chicago"/>
    <x v="5"/>
    <n v="0.55000000000000004"/>
    <x v="48"/>
    <x v="138"/>
    <n v="1031.25"/>
    <n v="0.5"/>
  </r>
  <r>
    <x v="0"/>
    <n v="1185732"/>
    <x v="44"/>
    <x v="3"/>
    <x v="3"/>
    <s v="Chicago"/>
    <x v="0"/>
    <n v="0.5"/>
    <x v="24"/>
    <x v="54"/>
    <n v="1000"/>
    <n v="0.4"/>
  </r>
  <r>
    <x v="0"/>
    <n v="1185732"/>
    <x v="44"/>
    <x v="3"/>
    <x v="3"/>
    <s v="Chicago"/>
    <x v="1"/>
    <n v="0.45000000000000007"/>
    <x v="49"/>
    <x v="139"/>
    <n v="472.50000000000006"/>
    <n v="0.35"/>
  </r>
  <r>
    <x v="0"/>
    <n v="1185732"/>
    <x v="44"/>
    <x v="3"/>
    <x v="3"/>
    <s v="Chicago"/>
    <x v="2"/>
    <n v="0.4"/>
    <x v="41"/>
    <x v="134"/>
    <n v="280"/>
    <n v="0.35"/>
  </r>
  <r>
    <x v="0"/>
    <n v="1185732"/>
    <x v="44"/>
    <x v="3"/>
    <x v="3"/>
    <s v="Chicago"/>
    <x v="3"/>
    <n v="0.4"/>
    <x v="37"/>
    <x v="135"/>
    <n v="280"/>
    <n v="0.4"/>
  </r>
  <r>
    <x v="0"/>
    <n v="1185732"/>
    <x v="44"/>
    <x v="3"/>
    <x v="3"/>
    <s v="Chicago"/>
    <x v="4"/>
    <n v="0.5"/>
    <x v="37"/>
    <x v="131"/>
    <n v="306.25"/>
    <n v="0.35"/>
  </r>
  <r>
    <x v="0"/>
    <n v="1185732"/>
    <x v="44"/>
    <x v="3"/>
    <x v="3"/>
    <s v="Chicago"/>
    <x v="5"/>
    <n v="0.55000000000000004"/>
    <x v="44"/>
    <x v="140"/>
    <n v="687.5"/>
    <n v="0.5"/>
  </r>
  <r>
    <x v="0"/>
    <n v="1185732"/>
    <x v="45"/>
    <x v="3"/>
    <x v="3"/>
    <s v="Chicago"/>
    <x v="0"/>
    <n v="0.6"/>
    <x v="33"/>
    <x v="141"/>
    <n v="1020"/>
    <n v="0.4"/>
  </r>
  <r>
    <x v="0"/>
    <n v="1185732"/>
    <x v="45"/>
    <x v="3"/>
    <x v="3"/>
    <s v="Chicago"/>
    <x v="1"/>
    <n v="0.5"/>
    <x v="44"/>
    <x v="142"/>
    <n v="437.5"/>
    <n v="0.35"/>
  </r>
  <r>
    <x v="0"/>
    <n v="1185732"/>
    <x v="45"/>
    <x v="3"/>
    <x v="3"/>
    <s v="Chicago"/>
    <x v="2"/>
    <n v="0.5"/>
    <x v="43"/>
    <x v="126"/>
    <n v="262.5"/>
    <n v="0.35"/>
  </r>
  <r>
    <x v="0"/>
    <n v="1185732"/>
    <x v="45"/>
    <x v="3"/>
    <x v="3"/>
    <s v="Chicago"/>
    <x v="3"/>
    <n v="0.5"/>
    <x v="36"/>
    <x v="143"/>
    <n v="250"/>
    <n v="0.4"/>
  </r>
  <r>
    <x v="0"/>
    <n v="1185732"/>
    <x v="45"/>
    <x v="3"/>
    <x v="3"/>
    <s v="Chicago"/>
    <x v="4"/>
    <n v="0.6"/>
    <x v="36"/>
    <x v="126"/>
    <n v="262.5"/>
    <n v="0.35"/>
  </r>
  <r>
    <x v="0"/>
    <n v="1185732"/>
    <x v="45"/>
    <x v="3"/>
    <x v="3"/>
    <s v="Chicago"/>
    <x v="5"/>
    <n v="0.64999999999999991"/>
    <x v="44"/>
    <x v="144"/>
    <n v="812.49999999999989"/>
    <n v="0.5"/>
  </r>
  <r>
    <x v="0"/>
    <n v="1185732"/>
    <x v="46"/>
    <x v="3"/>
    <x v="3"/>
    <s v="Chicago"/>
    <x v="0"/>
    <n v="0.6"/>
    <x v="47"/>
    <x v="50"/>
    <n v="960"/>
    <n v="0.4"/>
  </r>
  <r>
    <x v="0"/>
    <n v="1185732"/>
    <x v="46"/>
    <x v="3"/>
    <x v="3"/>
    <s v="Chicago"/>
    <x v="1"/>
    <n v="0.5"/>
    <x v="44"/>
    <x v="142"/>
    <n v="437.5"/>
    <n v="0.35"/>
  </r>
  <r>
    <x v="0"/>
    <n v="1185732"/>
    <x v="46"/>
    <x v="3"/>
    <x v="3"/>
    <s v="Chicago"/>
    <x v="2"/>
    <n v="0.5"/>
    <x v="50"/>
    <x v="145"/>
    <n v="341.25"/>
    <n v="0.35"/>
  </r>
  <r>
    <x v="0"/>
    <n v="1185732"/>
    <x v="46"/>
    <x v="3"/>
    <x v="3"/>
    <s v="Chicago"/>
    <x v="3"/>
    <n v="0.5"/>
    <x v="37"/>
    <x v="131"/>
    <n v="350"/>
    <n v="0.4"/>
  </r>
  <r>
    <x v="0"/>
    <n v="1185732"/>
    <x v="46"/>
    <x v="3"/>
    <x v="3"/>
    <s v="Chicago"/>
    <x v="4"/>
    <n v="0.6"/>
    <x v="43"/>
    <x v="124"/>
    <n v="315"/>
    <n v="0.35"/>
  </r>
  <r>
    <x v="0"/>
    <n v="1185732"/>
    <x v="46"/>
    <x v="3"/>
    <x v="3"/>
    <s v="Chicago"/>
    <x v="5"/>
    <n v="0.64999999999999991"/>
    <x v="44"/>
    <x v="144"/>
    <n v="812.49999999999989"/>
    <n v="0.5"/>
  </r>
  <r>
    <x v="0"/>
    <n v="1185732"/>
    <x v="47"/>
    <x v="3"/>
    <x v="3"/>
    <s v="Chicago"/>
    <x v="0"/>
    <n v="0.6"/>
    <x v="24"/>
    <x v="61"/>
    <n v="1200"/>
    <n v="0.4"/>
  </r>
  <r>
    <x v="0"/>
    <n v="1185732"/>
    <x v="47"/>
    <x v="3"/>
    <x v="3"/>
    <s v="Chicago"/>
    <x v="1"/>
    <n v="0.5"/>
    <x v="49"/>
    <x v="146"/>
    <n v="525"/>
    <n v="0.35"/>
  </r>
  <r>
    <x v="0"/>
    <n v="1185732"/>
    <x v="47"/>
    <x v="3"/>
    <x v="3"/>
    <s v="Chicago"/>
    <x v="2"/>
    <n v="0.5"/>
    <x v="44"/>
    <x v="142"/>
    <n v="437.5"/>
    <n v="0.35"/>
  </r>
  <r>
    <x v="0"/>
    <n v="1185732"/>
    <x v="47"/>
    <x v="3"/>
    <x v="3"/>
    <s v="Chicago"/>
    <x v="3"/>
    <n v="0.5"/>
    <x v="41"/>
    <x v="123"/>
    <n v="400"/>
    <n v="0.4"/>
  </r>
  <r>
    <x v="0"/>
    <n v="1185732"/>
    <x v="47"/>
    <x v="3"/>
    <x v="3"/>
    <s v="Chicago"/>
    <x v="4"/>
    <n v="0.6"/>
    <x v="41"/>
    <x v="147"/>
    <n v="420"/>
    <n v="0.35"/>
  </r>
  <r>
    <x v="0"/>
    <n v="1185732"/>
    <x v="47"/>
    <x v="3"/>
    <x v="3"/>
    <s v="Chicago"/>
    <x v="5"/>
    <n v="0.64999999999999991"/>
    <x v="49"/>
    <x v="148"/>
    <n v="974.99999999999989"/>
    <n v="0.5"/>
  </r>
  <r>
    <x v="1"/>
    <n v="1197831"/>
    <x v="12"/>
    <x v="1"/>
    <x v="1"/>
    <s v="Dallas"/>
    <x v="0"/>
    <n v="0.2"/>
    <x v="27"/>
    <x v="149"/>
    <n v="435"/>
    <n v="0.3"/>
  </r>
  <r>
    <x v="1"/>
    <n v="1197831"/>
    <x v="12"/>
    <x v="1"/>
    <x v="1"/>
    <s v="Dallas"/>
    <x v="1"/>
    <n v="0.3"/>
    <x v="27"/>
    <x v="150"/>
    <n v="652.5"/>
    <n v="0.3"/>
  </r>
  <r>
    <x v="1"/>
    <n v="1197831"/>
    <x v="12"/>
    <x v="1"/>
    <x v="1"/>
    <s v="Dallas"/>
    <x v="2"/>
    <n v="0.3"/>
    <x v="28"/>
    <x v="151"/>
    <n v="472.5"/>
    <n v="0.3"/>
  </r>
  <r>
    <x v="1"/>
    <n v="1197831"/>
    <x v="12"/>
    <x v="1"/>
    <x v="1"/>
    <s v="Dallas"/>
    <x v="3"/>
    <n v="0.35"/>
    <x v="28"/>
    <x v="152"/>
    <n v="735"/>
    <n v="0.4"/>
  </r>
  <r>
    <x v="1"/>
    <n v="1197831"/>
    <x v="12"/>
    <x v="1"/>
    <x v="1"/>
    <s v="Dallas"/>
    <x v="4"/>
    <n v="0.4"/>
    <x v="48"/>
    <x v="146"/>
    <n v="375"/>
    <n v="0.25"/>
  </r>
  <r>
    <x v="1"/>
    <n v="1197831"/>
    <x v="12"/>
    <x v="1"/>
    <x v="1"/>
    <s v="Dallas"/>
    <x v="5"/>
    <n v="0.35"/>
    <x v="28"/>
    <x v="152"/>
    <n v="826.87499999999989"/>
    <n v="0.45"/>
  </r>
  <r>
    <x v="1"/>
    <n v="1197831"/>
    <x v="13"/>
    <x v="1"/>
    <x v="1"/>
    <s v="Dallas"/>
    <x v="0"/>
    <n v="0.25"/>
    <x v="22"/>
    <x v="153"/>
    <n v="506.25"/>
    <n v="0.3"/>
  </r>
  <r>
    <x v="1"/>
    <n v="1197831"/>
    <x v="13"/>
    <x v="1"/>
    <x v="1"/>
    <s v="Dallas"/>
    <x v="1"/>
    <n v="0.35"/>
    <x v="26"/>
    <x v="154"/>
    <n v="682.5"/>
    <n v="0.3"/>
  </r>
  <r>
    <x v="1"/>
    <n v="1197831"/>
    <x v="13"/>
    <x v="1"/>
    <x v="1"/>
    <s v="Dallas"/>
    <x v="2"/>
    <n v="0.35"/>
    <x v="34"/>
    <x v="155"/>
    <n v="498.75"/>
    <n v="0.3"/>
  </r>
  <r>
    <x v="1"/>
    <n v="1197831"/>
    <x v="13"/>
    <x v="1"/>
    <x v="1"/>
    <s v="Dallas"/>
    <x v="3"/>
    <n v="0.35"/>
    <x v="33"/>
    <x v="156"/>
    <n v="595"/>
    <n v="0.4"/>
  </r>
  <r>
    <x v="1"/>
    <n v="1197831"/>
    <x v="13"/>
    <x v="1"/>
    <x v="1"/>
    <s v="Dallas"/>
    <x v="4"/>
    <n v="0.4"/>
    <x v="49"/>
    <x v="147"/>
    <n v="300"/>
    <n v="0.25"/>
  </r>
  <r>
    <x v="1"/>
    <n v="1197831"/>
    <x v="13"/>
    <x v="1"/>
    <x v="1"/>
    <s v="Dallas"/>
    <x v="5"/>
    <n v="0.35"/>
    <x v="24"/>
    <x v="157"/>
    <n v="787.5"/>
    <n v="0.45"/>
  </r>
  <r>
    <x v="1"/>
    <n v="1197831"/>
    <x v="14"/>
    <x v="1"/>
    <x v="1"/>
    <s v="Dallas"/>
    <x v="0"/>
    <n v="0.3"/>
    <x v="22"/>
    <x v="158"/>
    <n v="708.75"/>
    <n v="0.35"/>
  </r>
  <r>
    <x v="1"/>
    <n v="1197831"/>
    <x v="14"/>
    <x v="1"/>
    <x v="1"/>
    <s v="Dallas"/>
    <x v="1"/>
    <n v="0.4"/>
    <x v="22"/>
    <x v="52"/>
    <n v="944.99999999999989"/>
    <n v="0.35"/>
  </r>
  <r>
    <x v="1"/>
    <n v="1197831"/>
    <x v="14"/>
    <x v="1"/>
    <x v="1"/>
    <s v="Dallas"/>
    <x v="2"/>
    <n v="0.3"/>
    <x v="24"/>
    <x v="146"/>
    <n v="525"/>
    <n v="0.35"/>
  </r>
  <r>
    <x v="1"/>
    <n v="1197831"/>
    <x v="14"/>
    <x v="1"/>
    <x v="1"/>
    <s v="Dallas"/>
    <x v="3"/>
    <n v="0.35000000000000003"/>
    <x v="47"/>
    <x v="159"/>
    <n v="630.00000000000011"/>
    <n v="0.45"/>
  </r>
  <r>
    <x v="1"/>
    <n v="1197831"/>
    <x v="14"/>
    <x v="1"/>
    <x v="1"/>
    <s v="Dallas"/>
    <x v="4"/>
    <n v="0.4"/>
    <x v="49"/>
    <x v="147"/>
    <n v="360"/>
    <n v="0.3"/>
  </r>
  <r>
    <x v="1"/>
    <n v="1197831"/>
    <x v="14"/>
    <x v="1"/>
    <x v="1"/>
    <s v="Dallas"/>
    <x v="5"/>
    <n v="0.35000000000000003"/>
    <x v="32"/>
    <x v="160"/>
    <n v="787.50000000000011"/>
    <n v="0.5"/>
  </r>
  <r>
    <x v="1"/>
    <n v="1197831"/>
    <x v="15"/>
    <x v="1"/>
    <x v="1"/>
    <s v="Dallas"/>
    <x v="0"/>
    <n v="0.19999999999999998"/>
    <x v="20"/>
    <x v="161"/>
    <n v="489.99999999999989"/>
    <n v="0.35"/>
  </r>
  <r>
    <x v="1"/>
    <n v="1197831"/>
    <x v="15"/>
    <x v="1"/>
    <x v="1"/>
    <s v="Dallas"/>
    <x v="1"/>
    <n v="0.30000000000000004"/>
    <x v="20"/>
    <x v="162"/>
    <n v="735.00000000000011"/>
    <n v="0.35"/>
  </r>
  <r>
    <x v="1"/>
    <n v="1197831"/>
    <x v="15"/>
    <x v="1"/>
    <x v="1"/>
    <s v="Dallas"/>
    <x v="2"/>
    <n v="0.24999999999999997"/>
    <x v="28"/>
    <x v="163"/>
    <n v="459.37499999999989"/>
    <n v="0.35"/>
  </r>
  <r>
    <x v="1"/>
    <n v="1197831"/>
    <x v="15"/>
    <x v="1"/>
    <x v="1"/>
    <s v="Dallas"/>
    <x v="3"/>
    <n v="0.30000000000000004"/>
    <x v="33"/>
    <x v="164"/>
    <n v="573.75000000000011"/>
    <n v="0.45"/>
  </r>
  <r>
    <x v="1"/>
    <n v="1197831"/>
    <x v="15"/>
    <x v="1"/>
    <x v="1"/>
    <s v="Dallas"/>
    <x v="4"/>
    <n v="0.35"/>
    <x v="46"/>
    <x v="165"/>
    <n v="341.25"/>
    <n v="0.3"/>
  </r>
  <r>
    <x v="1"/>
    <n v="1197831"/>
    <x v="15"/>
    <x v="1"/>
    <x v="1"/>
    <s v="Dallas"/>
    <x v="5"/>
    <n v="0.30000000000000004"/>
    <x v="25"/>
    <x v="166"/>
    <n v="900.00000000000011"/>
    <n v="0.5"/>
  </r>
  <r>
    <x v="1"/>
    <n v="1197831"/>
    <x v="16"/>
    <x v="1"/>
    <x v="1"/>
    <s v="Dallas"/>
    <x v="0"/>
    <n v="0.19999999999999998"/>
    <x v="30"/>
    <x v="167"/>
    <n v="524.99999999999989"/>
    <n v="0.35"/>
  </r>
  <r>
    <x v="1"/>
    <n v="1197831"/>
    <x v="16"/>
    <x v="1"/>
    <x v="1"/>
    <s v="Dallas"/>
    <x v="1"/>
    <n v="0.30000000000000004"/>
    <x v="29"/>
    <x v="168"/>
    <n v="813.75000000000011"/>
    <n v="0.35"/>
  </r>
  <r>
    <x v="1"/>
    <n v="1197831"/>
    <x v="16"/>
    <x v="1"/>
    <x v="1"/>
    <s v="Dallas"/>
    <x v="2"/>
    <n v="0.24999999999999997"/>
    <x v="23"/>
    <x v="169"/>
    <n v="546.87499999999989"/>
    <n v="0.35"/>
  </r>
  <r>
    <x v="1"/>
    <n v="1197831"/>
    <x v="16"/>
    <x v="1"/>
    <x v="1"/>
    <s v="Dallas"/>
    <x v="3"/>
    <n v="0.35000000000000003"/>
    <x v="21"/>
    <x v="136"/>
    <n v="866.25000000000011"/>
    <n v="0.45"/>
  </r>
  <r>
    <x v="1"/>
    <n v="1197831"/>
    <x v="16"/>
    <x v="1"/>
    <x v="1"/>
    <s v="Dallas"/>
    <x v="4"/>
    <n v="0.5"/>
    <x v="32"/>
    <x v="39"/>
    <n v="675"/>
    <n v="0.3"/>
  </r>
  <r>
    <x v="1"/>
    <n v="1197831"/>
    <x v="16"/>
    <x v="1"/>
    <x v="1"/>
    <s v="Dallas"/>
    <x v="5"/>
    <n v="0.45"/>
    <x v="9"/>
    <x v="11"/>
    <n v="1800"/>
    <n v="0.5"/>
  </r>
  <r>
    <x v="1"/>
    <n v="1197831"/>
    <x v="17"/>
    <x v="1"/>
    <x v="1"/>
    <s v="Dallas"/>
    <x v="0"/>
    <n v="0.45"/>
    <x v="9"/>
    <x v="11"/>
    <n v="1260"/>
    <n v="0.35"/>
  </r>
  <r>
    <x v="1"/>
    <n v="1197831"/>
    <x v="17"/>
    <x v="1"/>
    <x v="1"/>
    <s v="Dallas"/>
    <x v="1"/>
    <n v="0.5"/>
    <x v="9"/>
    <x v="2"/>
    <n v="1400"/>
    <n v="0.35"/>
  </r>
  <r>
    <x v="1"/>
    <n v="1197831"/>
    <x v="17"/>
    <x v="1"/>
    <x v="1"/>
    <s v="Dallas"/>
    <x v="2"/>
    <n v="0.45"/>
    <x v="26"/>
    <x v="62"/>
    <n v="1023.7499999999999"/>
    <n v="0.35"/>
  </r>
  <r>
    <x v="1"/>
    <n v="1197831"/>
    <x v="17"/>
    <x v="1"/>
    <x v="1"/>
    <s v="Dallas"/>
    <x v="3"/>
    <n v="0.45"/>
    <x v="25"/>
    <x v="52"/>
    <n v="1215"/>
    <n v="0.45"/>
  </r>
  <r>
    <x v="1"/>
    <n v="1197831"/>
    <x v="17"/>
    <x v="1"/>
    <x v="1"/>
    <s v="Dallas"/>
    <x v="4"/>
    <n v="0.5"/>
    <x v="24"/>
    <x v="54"/>
    <n v="750"/>
    <n v="0.3"/>
  </r>
  <r>
    <x v="1"/>
    <n v="1197831"/>
    <x v="17"/>
    <x v="1"/>
    <x v="1"/>
    <s v="Dallas"/>
    <x v="5"/>
    <n v="0.55000000000000004"/>
    <x v="10"/>
    <x v="30"/>
    <n v="2406.25"/>
    <n v="0.5"/>
  </r>
  <r>
    <x v="1"/>
    <n v="1197831"/>
    <x v="18"/>
    <x v="1"/>
    <x v="1"/>
    <s v="Dallas"/>
    <x v="0"/>
    <n v="0.45"/>
    <x v="6"/>
    <x v="8"/>
    <n v="1484.9999999999998"/>
    <n v="0.39999999999999997"/>
  </r>
  <r>
    <x v="1"/>
    <n v="1197831"/>
    <x v="18"/>
    <x v="1"/>
    <x v="1"/>
    <s v="Dallas"/>
    <x v="1"/>
    <n v="0.5"/>
    <x v="6"/>
    <x v="71"/>
    <n v="1649.9999999999998"/>
    <n v="0.39999999999999997"/>
  </r>
  <r>
    <x v="1"/>
    <n v="1197831"/>
    <x v="18"/>
    <x v="1"/>
    <x v="1"/>
    <s v="Dallas"/>
    <x v="2"/>
    <n v="0.45"/>
    <x v="18"/>
    <x v="83"/>
    <n v="1754.9999999999998"/>
    <n v="0.39999999999999997"/>
  </r>
  <r>
    <x v="1"/>
    <n v="1197831"/>
    <x v="18"/>
    <x v="1"/>
    <x v="1"/>
    <s v="Dallas"/>
    <x v="3"/>
    <n v="0.45"/>
    <x v="31"/>
    <x v="70"/>
    <n v="1293.75"/>
    <n v="0.5"/>
  </r>
  <r>
    <x v="1"/>
    <n v="1197831"/>
    <x v="18"/>
    <x v="1"/>
    <x v="1"/>
    <s v="Dallas"/>
    <x v="4"/>
    <n v="0.5"/>
    <x v="31"/>
    <x v="79"/>
    <n v="1006.2499999999999"/>
    <n v="0.35"/>
  </r>
  <r>
    <x v="1"/>
    <n v="1197831"/>
    <x v="18"/>
    <x v="1"/>
    <x v="1"/>
    <s v="Dallas"/>
    <x v="5"/>
    <n v="0.6"/>
    <x v="2"/>
    <x v="12"/>
    <n v="2805"/>
    <n v="0.55000000000000004"/>
  </r>
  <r>
    <x v="1"/>
    <n v="1197831"/>
    <x v="19"/>
    <x v="1"/>
    <x v="1"/>
    <s v="Dallas"/>
    <x v="0"/>
    <n v="0.5"/>
    <x v="9"/>
    <x v="2"/>
    <n v="1599.9999999999998"/>
    <n v="0.39999999999999997"/>
  </r>
  <r>
    <x v="1"/>
    <n v="1197831"/>
    <x v="19"/>
    <x v="1"/>
    <x v="1"/>
    <s v="Dallas"/>
    <x v="1"/>
    <n v="0.55000000000000004"/>
    <x v="9"/>
    <x v="63"/>
    <n v="1759.9999999999998"/>
    <n v="0.39999999999999997"/>
  </r>
  <r>
    <x v="1"/>
    <n v="1197831"/>
    <x v="19"/>
    <x v="1"/>
    <x v="1"/>
    <s v="Dallas"/>
    <x v="2"/>
    <n v="0.5"/>
    <x v="18"/>
    <x v="64"/>
    <n v="1949.9999999999998"/>
    <n v="0.39999999999999997"/>
  </r>
  <r>
    <x v="1"/>
    <n v="1197831"/>
    <x v="19"/>
    <x v="1"/>
    <x v="1"/>
    <s v="Dallas"/>
    <x v="3"/>
    <n v="0.5"/>
    <x v="28"/>
    <x v="48"/>
    <n v="1312.5"/>
    <n v="0.5"/>
  </r>
  <r>
    <x v="1"/>
    <n v="1197831"/>
    <x v="19"/>
    <x v="1"/>
    <x v="1"/>
    <s v="Dallas"/>
    <x v="4"/>
    <n v="0.55000000000000004"/>
    <x v="28"/>
    <x v="170"/>
    <n v="1010.6250000000001"/>
    <n v="0.35"/>
  </r>
  <r>
    <x v="1"/>
    <n v="1197831"/>
    <x v="19"/>
    <x v="1"/>
    <x v="1"/>
    <s v="Dallas"/>
    <x v="5"/>
    <n v="0.6"/>
    <x v="29"/>
    <x v="171"/>
    <n v="2557.5"/>
    <n v="0.55000000000000004"/>
  </r>
  <r>
    <x v="1"/>
    <n v="1197831"/>
    <x v="20"/>
    <x v="1"/>
    <x v="1"/>
    <s v="Dallas"/>
    <x v="0"/>
    <n v="0.55000000000000004"/>
    <x v="27"/>
    <x v="101"/>
    <n v="1595"/>
    <n v="0.39999999999999997"/>
  </r>
  <r>
    <x v="1"/>
    <n v="1197831"/>
    <x v="20"/>
    <x v="1"/>
    <x v="1"/>
    <s v="Dallas"/>
    <x v="1"/>
    <n v="0.55000000000000004"/>
    <x v="22"/>
    <x v="105"/>
    <n v="1485"/>
    <n v="0.39999999999999997"/>
  </r>
  <r>
    <x v="1"/>
    <n v="1197831"/>
    <x v="20"/>
    <x v="1"/>
    <x v="1"/>
    <s v="Dallas"/>
    <x v="2"/>
    <n v="0.6"/>
    <x v="27"/>
    <x v="92"/>
    <n v="1739.9999999999998"/>
    <n v="0.39999999999999997"/>
  </r>
  <r>
    <x v="1"/>
    <n v="1197831"/>
    <x v="20"/>
    <x v="1"/>
    <x v="1"/>
    <s v="Dallas"/>
    <x v="3"/>
    <n v="0.6"/>
    <x v="32"/>
    <x v="52"/>
    <n v="1350"/>
    <n v="0.5"/>
  </r>
  <r>
    <x v="1"/>
    <n v="1197831"/>
    <x v="20"/>
    <x v="1"/>
    <x v="1"/>
    <s v="Dallas"/>
    <x v="4"/>
    <n v="0.55000000000000004"/>
    <x v="32"/>
    <x v="111"/>
    <n v="866.25"/>
    <n v="0.35"/>
  </r>
  <r>
    <x v="1"/>
    <n v="1197831"/>
    <x v="20"/>
    <x v="1"/>
    <x v="1"/>
    <s v="Dallas"/>
    <x v="5"/>
    <n v="0.5"/>
    <x v="22"/>
    <x v="73"/>
    <n v="1856.2500000000002"/>
    <n v="0.55000000000000004"/>
  </r>
  <r>
    <x v="1"/>
    <n v="1197831"/>
    <x v="21"/>
    <x v="1"/>
    <x v="1"/>
    <s v="Dallas"/>
    <x v="0"/>
    <n v="0.4"/>
    <x v="23"/>
    <x v="54"/>
    <n v="999.99999999999989"/>
    <n v="0.39999999999999997"/>
  </r>
  <r>
    <x v="1"/>
    <n v="1197831"/>
    <x v="21"/>
    <x v="1"/>
    <x v="1"/>
    <s v="Dallas"/>
    <x v="1"/>
    <n v="0.4"/>
    <x v="23"/>
    <x v="54"/>
    <n v="999.99999999999989"/>
    <n v="0.39999999999999997"/>
  </r>
  <r>
    <x v="1"/>
    <n v="1197831"/>
    <x v="21"/>
    <x v="1"/>
    <x v="1"/>
    <s v="Dallas"/>
    <x v="2"/>
    <n v="0.45"/>
    <x v="31"/>
    <x v="70"/>
    <n v="1035"/>
    <n v="0.39999999999999997"/>
  </r>
  <r>
    <x v="1"/>
    <n v="1197831"/>
    <x v="21"/>
    <x v="1"/>
    <x v="1"/>
    <s v="Dallas"/>
    <x v="3"/>
    <n v="0.45"/>
    <x v="33"/>
    <x v="172"/>
    <n v="956.25"/>
    <n v="0.5"/>
  </r>
  <r>
    <x v="1"/>
    <n v="1197831"/>
    <x v="21"/>
    <x v="1"/>
    <x v="1"/>
    <s v="Dallas"/>
    <x v="4"/>
    <n v="0.4"/>
    <x v="47"/>
    <x v="173"/>
    <n v="560"/>
    <n v="0.35"/>
  </r>
  <r>
    <x v="1"/>
    <n v="1197831"/>
    <x v="21"/>
    <x v="1"/>
    <x v="1"/>
    <s v="Dallas"/>
    <x v="5"/>
    <n v="0.5"/>
    <x v="31"/>
    <x v="79"/>
    <n v="1581.2500000000002"/>
    <n v="0.55000000000000004"/>
  </r>
  <r>
    <x v="1"/>
    <n v="1197831"/>
    <x v="22"/>
    <x v="1"/>
    <x v="1"/>
    <s v="Dallas"/>
    <x v="0"/>
    <n v="0.4"/>
    <x v="27"/>
    <x v="174"/>
    <n v="1160"/>
    <n v="0.39999999999999997"/>
  </r>
  <r>
    <x v="1"/>
    <n v="1197831"/>
    <x v="22"/>
    <x v="1"/>
    <x v="1"/>
    <s v="Dallas"/>
    <x v="1"/>
    <n v="0.4"/>
    <x v="27"/>
    <x v="174"/>
    <n v="1160"/>
    <n v="0.39999999999999997"/>
  </r>
  <r>
    <x v="1"/>
    <n v="1197831"/>
    <x v="22"/>
    <x v="1"/>
    <x v="1"/>
    <s v="Dallas"/>
    <x v="2"/>
    <n v="0.65"/>
    <x v="26"/>
    <x v="106"/>
    <n v="1689.9999999999998"/>
    <n v="0.39999999999999997"/>
  </r>
  <r>
    <x v="1"/>
    <n v="1197831"/>
    <x v="22"/>
    <x v="1"/>
    <x v="1"/>
    <s v="Dallas"/>
    <x v="3"/>
    <n v="0.65"/>
    <x v="24"/>
    <x v="82"/>
    <n v="1625"/>
    <n v="0.5"/>
  </r>
  <r>
    <x v="1"/>
    <n v="1197831"/>
    <x v="22"/>
    <x v="1"/>
    <x v="1"/>
    <s v="Dallas"/>
    <x v="4"/>
    <n v="0.6"/>
    <x v="34"/>
    <x v="175"/>
    <n v="997.49999999999989"/>
    <n v="0.35"/>
  </r>
  <r>
    <x v="1"/>
    <n v="1197831"/>
    <x v="22"/>
    <x v="1"/>
    <x v="1"/>
    <s v="Dallas"/>
    <x v="5"/>
    <n v="0.70000000000000007"/>
    <x v="22"/>
    <x v="176"/>
    <n v="2598.75"/>
    <n v="0.55000000000000004"/>
  </r>
  <r>
    <x v="1"/>
    <n v="1197831"/>
    <x v="23"/>
    <x v="1"/>
    <x v="1"/>
    <s v="Dallas"/>
    <x v="0"/>
    <n v="0.6"/>
    <x v="6"/>
    <x v="14"/>
    <n v="1979.9999999999998"/>
    <n v="0.39999999999999997"/>
  </r>
  <r>
    <x v="1"/>
    <n v="1197831"/>
    <x v="23"/>
    <x v="1"/>
    <x v="1"/>
    <s v="Dallas"/>
    <x v="1"/>
    <n v="0.6"/>
    <x v="6"/>
    <x v="14"/>
    <n v="1979.9999999999998"/>
    <n v="0.39999999999999997"/>
  </r>
  <r>
    <x v="1"/>
    <n v="1197831"/>
    <x v="23"/>
    <x v="1"/>
    <x v="1"/>
    <s v="Dallas"/>
    <x v="2"/>
    <n v="0.65"/>
    <x v="27"/>
    <x v="84"/>
    <n v="1884.9999999999998"/>
    <n v="0.39999999999999997"/>
  </r>
  <r>
    <x v="1"/>
    <n v="1197831"/>
    <x v="23"/>
    <x v="1"/>
    <x v="1"/>
    <s v="Dallas"/>
    <x v="3"/>
    <n v="0.65"/>
    <x v="31"/>
    <x v="90"/>
    <n v="1868.75"/>
    <n v="0.5"/>
  </r>
  <r>
    <x v="1"/>
    <n v="1197831"/>
    <x v="23"/>
    <x v="1"/>
    <x v="1"/>
    <s v="Dallas"/>
    <x v="4"/>
    <n v="0.6"/>
    <x v="28"/>
    <x v="40"/>
    <n v="1102.5"/>
    <n v="0.35"/>
  </r>
  <r>
    <x v="1"/>
    <n v="1197831"/>
    <x v="23"/>
    <x v="1"/>
    <x v="1"/>
    <s v="Dallas"/>
    <x v="5"/>
    <n v="0.70000000000000007"/>
    <x v="29"/>
    <x v="102"/>
    <n v="2983.7500000000009"/>
    <n v="0.55000000000000004"/>
  </r>
  <r>
    <x v="0"/>
    <n v="1185732"/>
    <x v="48"/>
    <x v="0"/>
    <x v="4"/>
    <s v="Philadelphia"/>
    <x v="0"/>
    <n v="0.45"/>
    <x v="33"/>
    <x v="172"/>
    <n v="1051.875"/>
    <n v="0.55000000000000004"/>
  </r>
  <r>
    <x v="0"/>
    <n v="1185732"/>
    <x v="48"/>
    <x v="0"/>
    <x v="4"/>
    <s v="Philadelphia"/>
    <x v="1"/>
    <n v="0.45"/>
    <x v="38"/>
    <x v="177"/>
    <n v="354.375"/>
    <n v="0.35"/>
  </r>
  <r>
    <x v="0"/>
    <n v="1185732"/>
    <x v="48"/>
    <x v="0"/>
    <x v="4"/>
    <s v="Philadelphia"/>
    <x v="2"/>
    <n v="0.35000000000000003"/>
    <x v="38"/>
    <x v="121"/>
    <n v="315"/>
    <n v="0.39999999999999997"/>
  </r>
  <r>
    <x v="0"/>
    <n v="1185732"/>
    <x v="48"/>
    <x v="0"/>
    <x v="4"/>
    <s v="Philadelphia"/>
    <x v="3"/>
    <n v="0.4"/>
    <x v="42"/>
    <x v="178"/>
    <n v="119.99999999999999"/>
    <n v="0.39999999999999997"/>
  </r>
  <r>
    <x v="0"/>
    <n v="1185732"/>
    <x v="48"/>
    <x v="0"/>
    <x v="4"/>
    <s v="Philadelphia"/>
    <x v="4"/>
    <n v="0.54999999999999993"/>
    <x v="36"/>
    <x v="179"/>
    <n v="240.62499999999994"/>
    <n v="0.35"/>
  </r>
  <r>
    <x v="0"/>
    <n v="1185732"/>
    <x v="48"/>
    <x v="0"/>
    <x v="4"/>
    <s v="Philadelphia"/>
    <x v="5"/>
    <n v="0.45"/>
    <x v="38"/>
    <x v="177"/>
    <n v="303.75"/>
    <n v="0.3"/>
  </r>
  <r>
    <x v="0"/>
    <n v="1185732"/>
    <x v="49"/>
    <x v="0"/>
    <x v="4"/>
    <s v="Philadelphia"/>
    <x v="0"/>
    <n v="0.45"/>
    <x v="34"/>
    <x v="115"/>
    <n v="1175.625"/>
    <n v="0.55000000000000004"/>
  </r>
  <r>
    <x v="0"/>
    <n v="1185732"/>
    <x v="49"/>
    <x v="0"/>
    <x v="4"/>
    <s v="Philadelphia"/>
    <x v="1"/>
    <n v="0.45"/>
    <x v="36"/>
    <x v="180"/>
    <n v="196.875"/>
    <n v="0.35"/>
  </r>
  <r>
    <x v="0"/>
    <n v="1185732"/>
    <x v="49"/>
    <x v="0"/>
    <x v="4"/>
    <s v="Philadelphia"/>
    <x v="2"/>
    <n v="0.35000000000000003"/>
    <x v="37"/>
    <x v="181"/>
    <n v="245.00000000000003"/>
    <n v="0.39999999999999997"/>
  </r>
  <r>
    <x v="0"/>
    <n v="1185732"/>
    <x v="49"/>
    <x v="0"/>
    <x v="4"/>
    <s v="Philadelphia"/>
    <x v="3"/>
    <n v="0.4"/>
    <x v="51"/>
    <x v="182"/>
    <n v="80"/>
    <n v="0.39999999999999997"/>
  </r>
  <r>
    <x v="0"/>
    <n v="1185732"/>
    <x v="49"/>
    <x v="0"/>
    <x v="4"/>
    <s v="Philadelphia"/>
    <x v="4"/>
    <n v="0.54999999999999993"/>
    <x v="36"/>
    <x v="179"/>
    <n v="240.62499999999994"/>
    <n v="0.35"/>
  </r>
  <r>
    <x v="0"/>
    <n v="1185732"/>
    <x v="49"/>
    <x v="0"/>
    <x v="4"/>
    <s v="Philadelphia"/>
    <x v="5"/>
    <n v="0.45"/>
    <x v="38"/>
    <x v="177"/>
    <n v="303.75"/>
    <n v="0.3"/>
  </r>
  <r>
    <x v="0"/>
    <n v="1185732"/>
    <x v="14"/>
    <x v="0"/>
    <x v="4"/>
    <s v="Philadelphia"/>
    <x v="0"/>
    <n v="0.5"/>
    <x v="52"/>
    <x v="183"/>
    <n v="1223.75"/>
    <n v="0.55000000000000004"/>
  </r>
  <r>
    <x v="0"/>
    <n v="1185732"/>
    <x v="14"/>
    <x v="0"/>
    <x v="4"/>
    <s v="Philadelphia"/>
    <x v="1"/>
    <n v="0.5"/>
    <x v="43"/>
    <x v="126"/>
    <n v="262.5"/>
    <n v="0.35"/>
  </r>
  <r>
    <x v="0"/>
    <n v="1185732"/>
    <x v="14"/>
    <x v="0"/>
    <x v="4"/>
    <s v="Philadelphia"/>
    <x v="2"/>
    <n v="0.4"/>
    <x v="37"/>
    <x v="135"/>
    <n v="280"/>
    <n v="0.39999999999999997"/>
  </r>
  <r>
    <x v="0"/>
    <n v="1185732"/>
    <x v="14"/>
    <x v="0"/>
    <x v="4"/>
    <s v="Philadelphia"/>
    <x v="3"/>
    <n v="0.45"/>
    <x v="53"/>
    <x v="184"/>
    <n v="44.999999999999993"/>
    <n v="0.39999999999999997"/>
  </r>
  <r>
    <x v="0"/>
    <n v="1185732"/>
    <x v="14"/>
    <x v="0"/>
    <x v="4"/>
    <s v="Philadelphia"/>
    <x v="4"/>
    <n v="0.6"/>
    <x v="42"/>
    <x v="185"/>
    <n v="135"/>
    <n v="0.3"/>
  </r>
  <r>
    <x v="0"/>
    <n v="1185732"/>
    <x v="14"/>
    <x v="0"/>
    <x v="4"/>
    <s v="Philadelphia"/>
    <x v="5"/>
    <n v="0.5"/>
    <x v="37"/>
    <x v="131"/>
    <n v="218.75"/>
    <n v="0.25"/>
  </r>
  <r>
    <x v="0"/>
    <n v="1185732"/>
    <x v="50"/>
    <x v="0"/>
    <x v="4"/>
    <s v="Philadelphia"/>
    <x v="0"/>
    <n v="0.5"/>
    <x v="32"/>
    <x v="39"/>
    <n v="1125"/>
    <n v="0.5"/>
  </r>
  <r>
    <x v="0"/>
    <n v="1185732"/>
    <x v="50"/>
    <x v="0"/>
    <x v="4"/>
    <s v="Philadelphia"/>
    <x v="1"/>
    <n v="0.5"/>
    <x v="43"/>
    <x v="126"/>
    <n v="225"/>
    <n v="0.3"/>
  </r>
  <r>
    <x v="0"/>
    <n v="1185732"/>
    <x v="50"/>
    <x v="0"/>
    <x v="4"/>
    <s v="Philadelphia"/>
    <x v="2"/>
    <n v="0.4"/>
    <x v="43"/>
    <x v="128"/>
    <n v="210"/>
    <n v="0.35"/>
  </r>
  <r>
    <x v="0"/>
    <n v="1185732"/>
    <x v="50"/>
    <x v="0"/>
    <x v="4"/>
    <s v="Philadelphia"/>
    <x v="3"/>
    <n v="0.45"/>
    <x v="42"/>
    <x v="125"/>
    <n v="118.12499999999999"/>
    <n v="0.35"/>
  </r>
  <r>
    <x v="0"/>
    <n v="1185732"/>
    <x v="50"/>
    <x v="0"/>
    <x v="4"/>
    <s v="Philadelphia"/>
    <x v="4"/>
    <n v="0.6"/>
    <x v="42"/>
    <x v="185"/>
    <n v="135"/>
    <n v="0.3"/>
  </r>
  <r>
    <x v="0"/>
    <n v="1185732"/>
    <x v="50"/>
    <x v="0"/>
    <x v="4"/>
    <s v="Philadelphia"/>
    <x v="5"/>
    <n v="0.5"/>
    <x v="41"/>
    <x v="123"/>
    <n v="250"/>
    <n v="0.25"/>
  </r>
  <r>
    <x v="0"/>
    <n v="1185732"/>
    <x v="51"/>
    <x v="0"/>
    <x v="4"/>
    <s v="Philadelphia"/>
    <x v="0"/>
    <n v="0.6"/>
    <x v="54"/>
    <x v="186"/>
    <n v="1410"/>
    <n v="0.5"/>
  </r>
  <r>
    <x v="0"/>
    <n v="1185732"/>
    <x v="51"/>
    <x v="0"/>
    <x v="4"/>
    <s v="Philadelphia"/>
    <x v="1"/>
    <n v="0.60000000000000009"/>
    <x v="37"/>
    <x v="187"/>
    <n v="315.00000000000006"/>
    <n v="0.3"/>
  </r>
  <r>
    <x v="0"/>
    <n v="1185732"/>
    <x v="51"/>
    <x v="0"/>
    <x v="4"/>
    <s v="Philadelphia"/>
    <x v="2"/>
    <n v="0.55000000000000004"/>
    <x v="43"/>
    <x v="188"/>
    <n v="288.75"/>
    <n v="0.35"/>
  </r>
  <r>
    <x v="0"/>
    <n v="1185732"/>
    <x v="51"/>
    <x v="0"/>
    <x v="4"/>
    <s v="Philadelphia"/>
    <x v="3"/>
    <n v="0.55000000000000004"/>
    <x v="39"/>
    <x v="189"/>
    <n v="192.5"/>
    <n v="0.35"/>
  </r>
  <r>
    <x v="0"/>
    <n v="1185732"/>
    <x v="51"/>
    <x v="0"/>
    <x v="4"/>
    <s v="Philadelphia"/>
    <x v="4"/>
    <n v="0.65"/>
    <x v="36"/>
    <x v="190"/>
    <n v="243.75"/>
    <n v="0.3"/>
  </r>
  <r>
    <x v="0"/>
    <n v="1185732"/>
    <x v="51"/>
    <x v="0"/>
    <x v="4"/>
    <s v="Philadelphia"/>
    <x v="5"/>
    <n v="0.70000000000000007"/>
    <x v="44"/>
    <x v="191"/>
    <n v="525"/>
    <n v="0.3"/>
  </r>
  <r>
    <x v="0"/>
    <n v="1185732"/>
    <x v="52"/>
    <x v="0"/>
    <x v="4"/>
    <s v="Philadelphia"/>
    <x v="0"/>
    <n v="0.65"/>
    <x v="24"/>
    <x v="82"/>
    <n v="1787.5000000000002"/>
    <n v="0.55000000000000004"/>
  </r>
  <r>
    <x v="0"/>
    <n v="1185732"/>
    <x v="52"/>
    <x v="0"/>
    <x v="4"/>
    <s v="Philadelphia"/>
    <x v="1"/>
    <n v="0.60000000000000009"/>
    <x v="44"/>
    <x v="192"/>
    <n v="525"/>
    <n v="0.35"/>
  </r>
  <r>
    <x v="0"/>
    <n v="1185732"/>
    <x v="52"/>
    <x v="0"/>
    <x v="4"/>
    <s v="Philadelphia"/>
    <x v="2"/>
    <n v="0.55000000000000004"/>
    <x v="37"/>
    <x v="117"/>
    <n v="385"/>
    <n v="0.39999999999999997"/>
  </r>
  <r>
    <x v="0"/>
    <n v="1185732"/>
    <x v="52"/>
    <x v="0"/>
    <x v="4"/>
    <s v="Philadelphia"/>
    <x v="3"/>
    <n v="0.55000000000000004"/>
    <x v="43"/>
    <x v="188"/>
    <n v="330"/>
    <n v="0.39999999999999997"/>
  </r>
  <r>
    <x v="0"/>
    <n v="1185732"/>
    <x v="52"/>
    <x v="0"/>
    <x v="4"/>
    <s v="Philadelphia"/>
    <x v="4"/>
    <n v="0.65"/>
    <x v="43"/>
    <x v="145"/>
    <n v="341.25"/>
    <n v="0.35"/>
  </r>
  <r>
    <x v="0"/>
    <n v="1185732"/>
    <x v="52"/>
    <x v="0"/>
    <x v="4"/>
    <s v="Philadelphia"/>
    <x v="5"/>
    <n v="0.70000000000000007"/>
    <x v="49"/>
    <x v="193"/>
    <n v="630"/>
    <n v="0.3"/>
  </r>
  <r>
    <x v="0"/>
    <n v="1185732"/>
    <x v="18"/>
    <x v="0"/>
    <x v="4"/>
    <s v="Philadelphia"/>
    <x v="0"/>
    <n v="0.65"/>
    <x v="24"/>
    <x v="82"/>
    <n v="1787.5000000000002"/>
    <n v="0.55000000000000004"/>
  </r>
  <r>
    <x v="0"/>
    <n v="1185732"/>
    <x v="18"/>
    <x v="0"/>
    <x v="4"/>
    <s v="Philadelphia"/>
    <x v="1"/>
    <n v="0.60000000000000009"/>
    <x v="49"/>
    <x v="166"/>
    <n v="630"/>
    <n v="0.35"/>
  </r>
  <r>
    <x v="0"/>
    <n v="1185732"/>
    <x v="18"/>
    <x v="0"/>
    <x v="4"/>
    <s v="Philadelphia"/>
    <x v="2"/>
    <n v="0.55000000000000004"/>
    <x v="38"/>
    <x v="116"/>
    <n v="494.99999999999994"/>
    <n v="0.39999999999999997"/>
  </r>
  <r>
    <x v="0"/>
    <n v="1185732"/>
    <x v="18"/>
    <x v="0"/>
    <x v="4"/>
    <s v="Philadelphia"/>
    <x v="3"/>
    <n v="0.55000000000000004"/>
    <x v="37"/>
    <x v="117"/>
    <n v="385"/>
    <n v="0.39999999999999997"/>
  </r>
  <r>
    <x v="0"/>
    <n v="1185732"/>
    <x v="18"/>
    <x v="0"/>
    <x v="4"/>
    <s v="Philadelphia"/>
    <x v="4"/>
    <n v="0.65"/>
    <x v="41"/>
    <x v="194"/>
    <n v="454.99999999999994"/>
    <n v="0.35"/>
  </r>
  <r>
    <x v="0"/>
    <n v="1185732"/>
    <x v="18"/>
    <x v="0"/>
    <x v="4"/>
    <s v="Philadelphia"/>
    <x v="5"/>
    <n v="0.70000000000000007"/>
    <x v="48"/>
    <x v="195"/>
    <n v="787.50000000000011"/>
    <n v="0.3"/>
  </r>
  <r>
    <x v="0"/>
    <n v="1185732"/>
    <x v="53"/>
    <x v="0"/>
    <x v="4"/>
    <s v="Philadelphia"/>
    <x v="0"/>
    <n v="0.65"/>
    <x v="28"/>
    <x v="85"/>
    <n v="1876.8750000000002"/>
    <n v="0.55000000000000004"/>
  </r>
  <r>
    <x v="0"/>
    <n v="1185732"/>
    <x v="53"/>
    <x v="0"/>
    <x v="4"/>
    <s v="Philadelphia"/>
    <x v="1"/>
    <n v="0.60000000000000009"/>
    <x v="49"/>
    <x v="166"/>
    <n v="630"/>
    <n v="0.35"/>
  </r>
  <r>
    <x v="0"/>
    <n v="1185732"/>
    <x v="53"/>
    <x v="0"/>
    <x v="4"/>
    <s v="Philadelphia"/>
    <x v="2"/>
    <n v="0.55000000000000004"/>
    <x v="38"/>
    <x v="116"/>
    <n v="494.99999999999994"/>
    <n v="0.39999999999999997"/>
  </r>
  <r>
    <x v="0"/>
    <n v="1185732"/>
    <x v="53"/>
    <x v="0"/>
    <x v="4"/>
    <s v="Philadelphia"/>
    <x v="3"/>
    <n v="0.55000000000000004"/>
    <x v="41"/>
    <x v="130"/>
    <n v="439.99999999999994"/>
    <n v="0.39999999999999997"/>
  </r>
  <r>
    <x v="0"/>
    <n v="1185732"/>
    <x v="53"/>
    <x v="0"/>
    <x v="4"/>
    <s v="Philadelphia"/>
    <x v="4"/>
    <n v="0.65"/>
    <x v="37"/>
    <x v="165"/>
    <n v="398.125"/>
    <n v="0.35"/>
  </r>
  <r>
    <x v="0"/>
    <n v="1185732"/>
    <x v="53"/>
    <x v="0"/>
    <x v="4"/>
    <s v="Philadelphia"/>
    <x v="5"/>
    <n v="0.70000000000000007"/>
    <x v="45"/>
    <x v="196"/>
    <n v="735.00000000000011"/>
    <n v="0.3"/>
  </r>
  <r>
    <x v="0"/>
    <n v="1185732"/>
    <x v="54"/>
    <x v="0"/>
    <x v="4"/>
    <s v="Philadelphia"/>
    <x v="0"/>
    <n v="0.65"/>
    <x v="34"/>
    <x v="197"/>
    <n v="1543.75"/>
    <n v="0.5"/>
  </r>
  <r>
    <x v="0"/>
    <n v="1185732"/>
    <x v="54"/>
    <x v="0"/>
    <x v="4"/>
    <s v="Philadelphia"/>
    <x v="1"/>
    <n v="0.5"/>
    <x v="35"/>
    <x v="140"/>
    <n v="412.5"/>
    <n v="0.3"/>
  </r>
  <r>
    <x v="0"/>
    <n v="1185732"/>
    <x v="54"/>
    <x v="0"/>
    <x v="4"/>
    <s v="Philadelphia"/>
    <x v="2"/>
    <n v="0.45"/>
    <x v="41"/>
    <x v="124"/>
    <n v="315"/>
    <n v="0.35"/>
  </r>
  <r>
    <x v="0"/>
    <n v="1185732"/>
    <x v="54"/>
    <x v="0"/>
    <x v="4"/>
    <s v="Philadelphia"/>
    <x v="3"/>
    <n v="0.45"/>
    <x v="37"/>
    <x v="120"/>
    <n v="275.625"/>
    <n v="0.35"/>
  </r>
  <r>
    <x v="0"/>
    <n v="1185732"/>
    <x v="54"/>
    <x v="0"/>
    <x v="4"/>
    <s v="Philadelphia"/>
    <x v="4"/>
    <n v="0.54999999999999993"/>
    <x v="36"/>
    <x v="179"/>
    <n v="206.24999999999997"/>
    <n v="0.3"/>
  </r>
  <r>
    <x v="0"/>
    <n v="1185732"/>
    <x v="54"/>
    <x v="0"/>
    <x v="4"/>
    <s v="Philadelphia"/>
    <x v="5"/>
    <n v="0.6"/>
    <x v="38"/>
    <x v="198"/>
    <n v="337.5"/>
    <n v="0.25"/>
  </r>
  <r>
    <x v="0"/>
    <n v="1185732"/>
    <x v="55"/>
    <x v="0"/>
    <x v="4"/>
    <s v="Philadelphia"/>
    <x v="0"/>
    <n v="0.6"/>
    <x v="47"/>
    <x v="50"/>
    <n v="1200"/>
    <n v="0.5"/>
  </r>
  <r>
    <x v="0"/>
    <n v="1185732"/>
    <x v="55"/>
    <x v="0"/>
    <x v="4"/>
    <s v="Philadelphia"/>
    <x v="1"/>
    <n v="0.5"/>
    <x v="38"/>
    <x v="127"/>
    <n v="337.5"/>
    <n v="0.3"/>
  </r>
  <r>
    <x v="0"/>
    <n v="1185732"/>
    <x v="55"/>
    <x v="0"/>
    <x v="4"/>
    <s v="Philadelphia"/>
    <x v="2"/>
    <n v="0.5"/>
    <x v="36"/>
    <x v="143"/>
    <n v="218.75"/>
    <n v="0.35"/>
  </r>
  <r>
    <x v="0"/>
    <n v="1185732"/>
    <x v="55"/>
    <x v="0"/>
    <x v="4"/>
    <s v="Philadelphia"/>
    <x v="3"/>
    <n v="0.5"/>
    <x v="39"/>
    <x v="118"/>
    <n v="175"/>
    <n v="0.35"/>
  </r>
  <r>
    <x v="0"/>
    <n v="1185732"/>
    <x v="55"/>
    <x v="0"/>
    <x v="4"/>
    <s v="Philadelphia"/>
    <x v="4"/>
    <n v="0.6"/>
    <x v="39"/>
    <x v="128"/>
    <n v="180"/>
    <n v="0.3"/>
  </r>
  <r>
    <x v="0"/>
    <n v="1185732"/>
    <x v="55"/>
    <x v="0"/>
    <x v="4"/>
    <s v="Philadelphia"/>
    <x v="5"/>
    <n v="0.64999999999999991"/>
    <x v="38"/>
    <x v="199"/>
    <n v="365.62499999999994"/>
    <n v="0.25"/>
  </r>
  <r>
    <x v="0"/>
    <n v="1185732"/>
    <x v="56"/>
    <x v="0"/>
    <x v="4"/>
    <s v="Philadelphia"/>
    <x v="0"/>
    <n v="0.70000000000000007"/>
    <x v="48"/>
    <x v="195"/>
    <n v="1443.7500000000005"/>
    <n v="0.55000000000000004"/>
  </r>
  <r>
    <x v="0"/>
    <n v="1185732"/>
    <x v="56"/>
    <x v="0"/>
    <x v="4"/>
    <s v="Philadelphia"/>
    <x v="1"/>
    <n v="0.60000000000000009"/>
    <x v="41"/>
    <x v="200"/>
    <n v="420.00000000000006"/>
    <n v="0.35"/>
  </r>
  <r>
    <x v="0"/>
    <n v="1185732"/>
    <x v="56"/>
    <x v="0"/>
    <x v="4"/>
    <s v="Philadelphia"/>
    <x v="2"/>
    <n v="0.60000000000000009"/>
    <x v="50"/>
    <x v="201"/>
    <n v="468.00000000000006"/>
    <n v="0.39999999999999997"/>
  </r>
  <r>
    <x v="0"/>
    <n v="1185732"/>
    <x v="56"/>
    <x v="0"/>
    <x v="4"/>
    <s v="Philadelphia"/>
    <x v="3"/>
    <n v="0.60000000000000009"/>
    <x v="37"/>
    <x v="187"/>
    <n v="420.00000000000006"/>
    <n v="0.39999999999999997"/>
  </r>
  <r>
    <x v="0"/>
    <n v="1185732"/>
    <x v="56"/>
    <x v="0"/>
    <x v="4"/>
    <s v="Philadelphia"/>
    <x v="4"/>
    <n v="0.70000000000000007"/>
    <x v="43"/>
    <x v="202"/>
    <n v="367.5"/>
    <n v="0.35"/>
  </r>
  <r>
    <x v="0"/>
    <n v="1185732"/>
    <x v="56"/>
    <x v="0"/>
    <x v="4"/>
    <s v="Philadelphia"/>
    <x v="5"/>
    <n v="0.75"/>
    <x v="44"/>
    <x v="203"/>
    <n v="562.5"/>
    <n v="0.3"/>
  </r>
  <r>
    <x v="0"/>
    <n v="1185732"/>
    <x v="57"/>
    <x v="0"/>
    <x v="4"/>
    <s v="Philadelphia"/>
    <x v="0"/>
    <n v="0.70000000000000007"/>
    <x v="34"/>
    <x v="204"/>
    <n v="1828.7500000000005"/>
    <n v="0.55000000000000004"/>
  </r>
  <r>
    <x v="0"/>
    <n v="1185732"/>
    <x v="57"/>
    <x v="0"/>
    <x v="4"/>
    <s v="Philadelphia"/>
    <x v="1"/>
    <n v="0.60000000000000009"/>
    <x v="35"/>
    <x v="205"/>
    <n v="577.5"/>
    <n v="0.35"/>
  </r>
  <r>
    <x v="0"/>
    <n v="1185732"/>
    <x v="57"/>
    <x v="0"/>
    <x v="4"/>
    <s v="Philadelphia"/>
    <x v="2"/>
    <n v="0.60000000000000009"/>
    <x v="38"/>
    <x v="139"/>
    <n v="540"/>
    <n v="0.39999999999999997"/>
  </r>
  <r>
    <x v="0"/>
    <n v="1185732"/>
    <x v="57"/>
    <x v="0"/>
    <x v="4"/>
    <s v="Philadelphia"/>
    <x v="3"/>
    <n v="0.60000000000000009"/>
    <x v="37"/>
    <x v="187"/>
    <n v="420.00000000000006"/>
    <n v="0.39999999999999997"/>
  </r>
  <r>
    <x v="0"/>
    <n v="1185732"/>
    <x v="57"/>
    <x v="0"/>
    <x v="4"/>
    <s v="Philadelphia"/>
    <x v="4"/>
    <n v="0.70000000000000007"/>
    <x v="37"/>
    <x v="206"/>
    <n v="428.75000000000006"/>
    <n v="0.35"/>
  </r>
  <r>
    <x v="0"/>
    <n v="1185732"/>
    <x v="57"/>
    <x v="0"/>
    <x v="4"/>
    <s v="Philadelphia"/>
    <x v="5"/>
    <n v="0.75"/>
    <x v="35"/>
    <x v="138"/>
    <n v="618.75"/>
    <n v="0.3"/>
  </r>
  <r>
    <x v="2"/>
    <n v="1128299"/>
    <x v="36"/>
    <x v="2"/>
    <x v="5"/>
    <s v="Las Vegas"/>
    <x v="0"/>
    <n v="0.35"/>
    <x v="32"/>
    <x v="151"/>
    <n v="630"/>
    <n v="0.4"/>
  </r>
  <r>
    <x v="2"/>
    <n v="1128299"/>
    <x v="36"/>
    <x v="2"/>
    <x v="5"/>
    <s v="Las Vegas"/>
    <x v="1"/>
    <n v="0.45"/>
    <x v="32"/>
    <x v="158"/>
    <n v="506.25"/>
    <n v="0.25"/>
  </r>
  <r>
    <x v="2"/>
    <n v="1128299"/>
    <x v="36"/>
    <x v="2"/>
    <x v="5"/>
    <s v="Las Vegas"/>
    <x v="2"/>
    <n v="0.45"/>
    <x v="32"/>
    <x v="158"/>
    <n v="810"/>
    <n v="0.4"/>
  </r>
  <r>
    <x v="2"/>
    <n v="1128299"/>
    <x v="36"/>
    <x v="2"/>
    <x v="5"/>
    <s v="Las Vegas"/>
    <x v="3"/>
    <n v="0.45"/>
    <x v="49"/>
    <x v="198"/>
    <n v="472.49999999999994"/>
    <n v="0.35"/>
  </r>
  <r>
    <x v="2"/>
    <n v="1128299"/>
    <x v="36"/>
    <x v="2"/>
    <x v="5"/>
    <s v="Las Vegas"/>
    <x v="4"/>
    <n v="0.5"/>
    <x v="44"/>
    <x v="142"/>
    <n v="687.5"/>
    <n v="0.55000000000000004"/>
  </r>
  <r>
    <x v="2"/>
    <n v="1128299"/>
    <x v="36"/>
    <x v="2"/>
    <x v="5"/>
    <s v="Las Vegas"/>
    <x v="5"/>
    <n v="0.45"/>
    <x v="34"/>
    <x v="115"/>
    <n v="427.5"/>
    <n v="0.2"/>
  </r>
  <r>
    <x v="2"/>
    <n v="1128299"/>
    <x v="37"/>
    <x v="2"/>
    <x v="5"/>
    <s v="Las Vegas"/>
    <x v="0"/>
    <n v="0.35"/>
    <x v="28"/>
    <x v="152"/>
    <n v="735"/>
    <n v="0.4"/>
  </r>
  <r>
    <x v="2"/>
    <n v="1128299"/>
    <x v="37"/>
    <x v="2"/>
    <x v="5"/>
    <s v="Las Vegas"/>
    <x v="1"/>
    <n v="0.45"/>
    <x v="33"/>
    <x v="172"/>
    <n v="478.125"/>
    <n v="0.25"/>
  </r>
  <r>
    <x v="2"/>
    <n v="1128299"/>
    <x v="37"/>
    <x v="2"/>
    <x v="5"/>
    <s v="Las Vegas"/>
    <x v="2"/>
    <n v="0.45"/>
    <x v="33"/>
    <x v="172"/>
    <n v="765"/>
    <n v="0.4"/>
  </r>
  <r>
    <x v="2"/>
    <n v="1128299"/>
    <x v="37"/>
    <x v="2"/>
    <x v="5"/>
    <s v="Las Vegas"/>
    <x v="3"/>
    <n v="0.45"/>
    <x v="35"/>
    <x v="116"/>
    <n v="433.125"/>
    <n v="0.35"/>
  </r>
  <r>
    <x v="2"/>
    <n v="1128299"/>
    <x v="37"/>
    <x v="2"/>
    <x v="5"/>
    <s v="Las Vegas"/>
    <x v="4"/>
    <n v="0.5"/>
    <x v="41"/>
    <x v="123"/>
    <n v="550"/>
    <n v="0.55000000000000004"/>
  </r>
  <r>
    <x v="2"/>
    <n v="1128299"/>
    <x v="37"/>
    <x v="2"/>
    <x v="5"/>
    <s v="Las Vegas"/>
    <x v="5"/>
    <n v="0.45"/>
    <x v="47"/>
    <x v="207"/>
    <n v="360"/>
    <n v="0.2"/>
  </r>
  <r>
    <x v="2"/>
    <n v="1128299"/>
    <x v="38"/>
    <x v="2"/>
    <x v="5"/>
    <s v="Las Vegas"/>
    <x v="0"/>
    <n v="0.45"/>
    <x v="21"/>
    <x v="111"/>
    <n v="990"/>
    <n v="0.4"/>
  </r>
  <r>
    <x v="2"/>
    <n v="1128299"/>
    <x v="38"/>
    <x v="2"/>
    <x v="5"/>
    <s v="Las Vegas"/>
    <x v="1"/>
    <n v="0.54999999999999993"/>
    <x v="47"/>
    <x v="208"/>
    <n v="549.99999999999989"/>
    <n v="0.25"/>
  </r>
  <r>
    <x v="2"/>
    <n v="1128299"/>
    <x v="38"/>
    <x v="2"/>
    <x v="5"/>
    <s v="Las Vegas"/>
    <x v="2"/>
    <n v="0.54999999999999993"/>
    <x v="47"/>
    <x v="208"/>
    <n v="879.99999999999989"/>
    <n v="0.4"/>
  </r>
  <r>
    <x v="2"/>
    <n v="1128299"/>
    <x v="38"/>
    <x v="2"/>
    <x v="5"/>
    <s v="Las Vegas"/>
    <x v="3"/>
    <n v="0.54999999999999993"/>
    <x v="49"/>
    <x v="209"/>
    <n v="577.49999999999989"/>
    <n v="0.35"/>
  </r>
  <r>
    <x v="2"/>
    <n v="1128299"/>
    <x v="38"/>
    <x v="2"/>
    <x v="5"/>
    <s v="Las Vegas"/>
    <x v="4"/>
    <n v="0.6"/>
    <x v="37"/>
    <x v="202"/>
    <n v="577.5"/>
    <n v="0.55000000000000004"/>
  </r>
  <r>
    <x v="2"/>
    <n v="1128299"/>
    <x v="38"/>
    <x v="2"/>
    <x v="5"/>
    <s v="Las Vegas"/>
    <x v="5"/>
    <n v="0.54999999999999993"/>
    <x v="48"/>
    <x v="210"/>
    <n v="412.49999999999994"/>
    <n v="0.2"/>
  </r>
  <r>
    <x v="2"/>
    <n v="1128299"/>
    <x v="39"/>
    <x v="2"/>
    <x v="5"/>
    <s v="Las Vegas"/>
    <x v="0"/>
    <n v="0.6"/>
    <x v="21"/>
    <x v="211"/>
    <n v="1320"/>
    <n v="0.4"/>
  </r>
  <r>
    <x v="2"/>
    <n v="1128299"/>
    <x v="39"/>
    <x v="2"/>
    <x v="5"/>
    <s v="Las Vegas"/>
    <x v="1"/>
    <n v="0.65"/>
    <x v="45"/>
    <x v="154"/>
    <n v="568.75"/>
    <n v="0.25"/>
  </r>
  <r>
    <x v="2"/>
    <n v="1128299"/>
    <x v="39"/>
    <x v="2"/>
    <x v="5"/>
    <s v="Las Vegas"/>
    <x v="2"/>
    <n v="0.65"/>
    <x v="47"/>
    <x v="51"/>
    <n v="1040"/>
    <n v="0.4"/>
  </r>
  <r>
    <x v="2"/>
    <n v="1128299"/>
    <x v="39"/>
    <x v="2"/>
    <x v="5"/>
    <s v="Las Vegas"/>
    <x v="3"/>
    <n v="0.6"/>
    <x v="49"/>
    <x v="207"/>
    <n v="630"/>
    <n v="0.35"/>
  </r>
  <r>
    <x v="2"/>
    <n v="1128299"/>
    <x v="39"/>
    <x v="2"/>
    <x v="5"/>
    <s v="Las Vegas"/>
    <x v="4"/>
    <n v="0.65"/>
    <x v="41"/>
    <x v="194"/>
    <n v="715.00000000000011"/>
    <n v="0.55000000000000004"/>
  </r>
  <r>
    <x v="2"/>
    <n v="1128299"/>
    <x v="39"/>
    <x v="2"/>
    <x v="5"/>
    <s v="Las Vegas"/>
    <x v="5"/>
    <n v="0.8"/>
    <x v="45"/>
    <x v="59"/>
    <n v="560"/>
    <n v="0.2"/>
  </r>
  <r>
    <x v="2"/>
    <n v="1128299"/>
    <x v="40"/>
    <x v="2"/>
    <x v="5"/>
    <s v="Las Vegas"/>
    <x v="0"/>
    <n v="0.6"/>
    <x v="21"/>
    <x v="211"/>
    <n v="1485"/>
    <n v="0.45"/>
  </r>
  <r>
    <x v="2"/>
    <n v="1128299"/>
    <x v="40"/>
    <x v="2"/>
    <x v="5"/>
    <s v="Las Vegas"/>
    <x v="1"/>
    <n v="0.65"/>
    <x v="47"/>
    <x v="51"/>
    <n v="780"/>
    <n v="0.3"/>
  </r>
  <r>
    <x v="2"/>
    <n v="1128299"/>
    <x v="40"/>
    <x v="2"/>
    <x v="5"/>
    <s v="Las Vegas"/>
    <x v="2"/>
    <n v="0.65"/>
    <x v="47"/>
    <x v="51"/>
    <n v="1170"/>
    <n v="0.45"/>
  </r>
  <r>
    <x v="2"/>
    <n v="1128299"/>
    <x v="40"/>
    <x v="2"/>
    <x v="5"/>
    <s v="Las Vegas"/>
    <x v="3"/>
    <n v="0.6"/>
    <x v="49"/>
    <x v="207"/>
    <n v="719.99999999999989"/>
    <n v="0.39999999999999997"/>
  </r>
  <r>
    <x v="2"/>
    <n v="1128299"/>
    <x v="40"/>
    <x v="2"/>
    <x v="5"/>
    <s v="Las Vegas"/>
    <x v="4"/>
    <n v="0.65"/>
    <x v="41"/>
    <x v="194"/>
    <n v="780.00000000000011"/>
    <n v="0.60000000000000009"/>
  </r>
  <r>
    <x v="2"/>
    <n v="1128299"/>
    <x v="40"/>
    <x v="2"/>
    <x v="5"/>
    <s v="Las Vegas"/>
    <x v="5"/>
    <n v="0.8"/>
    <x v="32"/>
    <x v="11"/>
    <n v="900"/>
    <n v="0.25"/>
  </r>
  <r>
    <x v="2"/>
    <n v="1128299"/>
    <x v="41"/>
    <x v="2"/>
    <x v="5"/>
    <s v="Las Vegas"/>
    <x v="0"/>
    <n v="0.6"/>
    <x v="20"/>
    <x v="81"/>
    <n v="1890"/>
    <n v="0.45"/>
  </r>
  <r>
    <x v="2"/>
    <n v="1128299"/>
    <x v="41"/>
    <x v="2"/>
    <x v="5"/>
    <s v="Las Vegas"/>
    <x v="1"/>
    <n v="0.65"/>
    <x v="21"/>
    <x v="88"/>
    <n v="1072.5"/>
    <n v="0.3"/>
  </r>
  <r>
    <x v="2"/>
    <n v="1128299"/>
    <x v="41"/>
    <x v="2"/>
    <x v="5"/>
    <s v="Las Vegas"/>
    <x v="2"/>
    <n v="0.65"/>
    <x v="21"/>
    <x v="88"/>
    <n v="1608.75"/>
    <n v="0.45"/>
  </r>
  <r>
    <x v="2"/>
    <n v="1128299"/>
    <x v="41"/>
    <x v="2"/>
    <x v="5"/>
    <s v="Las Vegas"/>
    <x v="3"/>
    <n v="0.6"/>
    <x v="33"/>
    <x v="141"/>
    <n v="1019.9999999999999"/>
    <n v="0.39999999999999997"/>
  </r>
  <r>
    <x v="2"/>
    <n v="1128299"/>
    <x v="41"/>
    <x v="2"/>
    <x v="5"/>
    <s v="Las Vegas"/>
    <x v="4"/>
    <n v="0.65"/>
    <x v="49"/>
    <x v="212"/>
    <n v="1170.0000000000002"/>
    <n v="0.60000000000000009"/>
  </r>
  <r>
    <x v="2"/>
    <n v="1128299"/>
    <x v="41"/>
    <x v="2"/>
    <x v="5"/>
    <s v="Las Vegas"/>
    <x v="5"/>
    <n v="0.8"/>
    <x v="25"/>
    <x v="213"/>
    <n v="1200"/>
    <n v="0.25"/>
  </r>
  <r>
    <x v="2"/>
    <n v="1128299"/>
    <x v="42"/>
    <x v="2"/>
    <x v="5"/>
    <s v="Las Vegas"/>
    <x v="0"/>
    <n v="0.6"/>
    <x v="30"/>
    <x v="6"/>
    <n v="1800"/>
    <n v="0.4"/>
  </r>
  <r>
    <x v="2"/>
    <n v="1128299"/>
    <x v="42"/>
    <x v="2"/>
    <x v="5"/>
    <s v="Las Vegas"/>
    <x v="1"/>
    <n v="0.65"/>
    <x v="25"/>
    <x v="87"/>
    <n v="975"/>
    <n v="0.25"/>
  </r>
  <r>
    <x v="2"/>
    <n v="1128299"/>
    <x v="42"/>
    <x v="2"/>
    <x v="5"/>
    <s v="Las Vegas"/>
    <x v="2"/>
    <n v="0.65"/>
    <x v="21"/>
    <x v="88"/>
    <n v="1430"/>
    <n v="0.4"/>
  </r>
  <r>
    <x v="2"/>
    <n v="1128299"/>
    <x v="42"/>
    <x v="2"/>
    <x v="5"/>
    <s v="Las Vegas"/>
    <x v="3"/>
    <n v="0.6"/>
    <x v="32"/>
    <x v="52"/>
    <n v="944.99999999999989"/>
    <n v="0.35"/>
  </r>
  <r>
    <x v="2"/>
    <n v="1128299"/>
    <x v="42"/>
    <x v="2"/>
    <x v="5"/>
    <s v="Las Vegas"/>
    <x v="4"/>
    <n v="0.65"/>
    <x v="24"/>
    <x v="82"/>
    <n v="1787.5000000000002"/>
    <n v="0.55000000000000004"/>
  </r>
  <r>
    <x v="2"/>
    <n v="1128299"/>
    <x v="42"/>
    <x v="2"/>
    <x v="5"/>
    <s v="Las Vegas"/>
    <x v="5"/>
    <n v="0.8"/>
    <x v="24"/>
    <x v="2"/>
    <n v="800"/>
    <n v="0.2"/>
  </r>
  <r>
    <x v="2"/>
    <n v="1128299"/>
    <x v="43"/>
    <x v="2"/>
    <x v="5"/>
    <s v="Las Vegas"/>
    <x v="0"/>
    <n v="0.65"/>
    <x v="20"/>
    <x v="109"/>
    <n v="1820"/>
    <n v="0.4"/>
  </r>
  <r>
    <x v="2"/>
    <n v="1128299"/>
    <x v="43"/>
    <x v="2"/>
    <x v="5"/>
    <s v="Las Vegas"/>
    <x v="1"/>
    <n v="0.70000000000000007"/>
    <x v="26"/>
    <x v="109"/>
    <n v="1137.5"/>
    <n v="0.25"/>
  </r>
  <r>
    <x v="2"/>
    <n v="1128299"/>
    <x v="43"/>
    <x v="2"/>
    <x v="5"/>
    <s v="Las Vegas"/>
    <x v="2"/>
    <n v="0.65"/>
    <x v="28"/>
    <x v="85"/>
    <n v="1365"/>
    <n v="0.4"/>
  </r>
  <r>
    <x v="2"/>
    <n v="1128299"/>
    <x v="43"/>
    <x v="2"/>
    <x v="5"/>
    <s v="Las Vegas"/>
    <x v="3"/>
    <n v="0.65"/>
    <x v="34"/>
    <x v="197"/>
    <n v="1080.625"/>
    <n v="0.35"/>
  </r>
  <r>
    <x v="2"/>
    <n v="1128299"/>
    <x v="43"/>
    <x v="2"/>
    <x v="5"/>
    <s v="Las Vegas"/>
    <x v="4"/>
    <n v="0.75"/>
    <x v="34"/>
    <x v="214"/>
    <n v="1959.3750000000002"/>
    <n v="0.55000000000000004"/>
  </r>
  <r>
    <x v="2"/>
    <n v="1128299"/>
    <x v="43"/>
    <x v="2"/>
    <x v="5"/>
    <s v="Las Vegas"/>
    <x v="5"/>
    <n v="0.8"/>
    <x v="47"/>
    <x v="55"/>
    <n v="640"/>
    <n v="0.2"/>
  </r>
  <r>
    <x v="2"/>
    <n v="1128299"/>
    <x v="44"/>
    <x v="2"/>
    <x v="5"/>
    <s v="Las Vegas"/>
    <x v="0"/>
    <n v="0.60000000000000009"/>
    <x v="25"/>
    <x v="215"/>
    <n v="1260.0000000000002"/>
    <n v="0.35000000000000003"/>
  </r>
  <r>
    <x v="2"/>
    <n v="1128299"/>
    <x v="44"/>
    <x v="2"/>
    <x v="5"/>
    <s v="Las Vegas"/>
    <x v="1"/>
    <n v="0.65000000000000013"/>
    <x v="25"/>
    <x v="216"/>
    <n v="780.00000000000023"/>
    <n v="0.2"/>
  </r>
  <r>
    <x v="2"/>
    <n v="1128299"/>
    <x v="44"/>
    <x v="2"/>
    <x v="5"/>
    <s v="Las Vegas"/>
    <x v="2"/>
    <n v="0.60000000000000009"/>
    <x v="32"/>
    <x v="217"/>
    <n v="945.00000000000023"/>
    <n v="0.35000000000000003"/>
  </r>
  <r>
    <x v="2"/>
    <n v="1128299"/>
    <x v="44"/>
    <x v="2"/>
    <x v="5"/>
    <s v="Las Vegas"/>
    <x v="3"/>
    <n v="0.60000000000000009"/>
    <x v="47"/>
    <x v="218"/>
    <n v="720.00000000000011"/>
    <n v="0.3"/>
  </r>
  <r>
    <x v="2"/>
    <n v="1128299"/>
    <x v="44"/>
    <x v="2"/>
    <x v="5"/>
    <s v="Las Vegas"/>
    <x v="4"/>
    <n v="0.70000000000000007"/>
    <x v="47"/>
    <x v="219"/>
    <n v="1400.0000000000005"/>
    <n v="0.50000000000000011"/>
  </r>
  <r>
    <x v="2"/>
    <n v="1128299"/>
    <x v="44"/>
    <x v="2"/>
    <x v="5"/>
    <s v="Las Vegas"/>
    <x v="5"/>
    <n v="0.75000000000000011"/>
    <x v="32"/>
    <x v="220"/>
    <n v="506.25000000000017"/>
    <n v="0.15000000000000002"/>
  </r>
  <r>
    <x v="2"/>
    <n v="1128299"/>
    <x v="45"/>
    <x v="2"/>
    <x v="5"/>
    <s v="Las Vegas"/>
    <x v="0"/>
    <n v="0.60000000000000009"/>
    <x v="21"/>
    <x v="221"/>
    <n v="1155.0000000000002"/>
    <n v="0.35000000000000003"/>
  </r>
  <r>
    <x v="2"/>
    <n v="1128299"/>
    <x v="45"/>
    <x v="2"/>
    <x v="5"/>
    <s v="Las Vegas"/>
    <x v="1"/>
    <n v="0.65000000000000013"/>
    <x v="21"/>
    <x v="222"/>
    <n v="715.00000000000023"/>
    <n v="0.2"/>
  </r>
  <r>
    <x v="2"/>
    <n v="1128299"/>
    <x v="45"/>
    <x v="2"/>
    <x v="5"/>
    <s v="Las Vegas"/>
    <x v="2"/>
    <n v="0.60000000000000009"/>
    <x v="48"/>
    <x v="223"/>
    <n v="787.50000000000023"/>
    <n v="0.35000000000000003"/>
  </r>
  <r>
    <x v="2"/>
    <n v="1128299"/>
    <x v="45"/>
    <x v="2"/>
    <x v="5"/>
    <s v="Las Vegas"/>
    <x v="3"/>
    <n v="0.60000000000000009"/>
    <x v="45"/>
    <x v="162"/>
    <n v="630.00000000000011"/>
    <n v="0.3"/>
  </r>
  <r>
    <x v="2"/>
    <n v="1128299"/>
    <x v="45"/>
    <x v="2"/>
    <x v="5"/>
    <s v="Las Vegas"/>
    <x v="4"/>
    <n v="0.70000000000000007"/>
    <x v="46"/>
    <x v="154"/>
    <n v="1137.5000000000002"/>
    <n v="0.50000000000000011"/>
  </r>
  <r>
    <x v="2"/>
    <n v="1128299"/>
    <x v="45"/>
    <x v="2"/>
    <x v="5"/>
    <s v="Las Vegas"/>
    <x v="5"/>
    <n v="0.75000000000000011"/>
    <x v="48"/>
    <x v="224"/>
    <n v="421.87500000000011"/>
    <n v="0.15000000000000002"/>
  </r>
  <r>
    <x v="2"/>
    <n v="1128299"/>
    <x v="46"/>
    <x v="2"/>
    <x v="5"/>
    <s v="Las Vegas"/>
    <x v="0"/>
    <n v="0.60000000000000009"/>
    <x v="31"/>
    <x v="225"/>
    <n v="1207.5000000000002"/>
    <n v="0.35000000000000003"/>
  </r>
  <r>
    <x v="2"/>
    <n v="1128299"/>
    <x v="46"/>
    <x v="2"/>
    <x v="5"/>
    <s v="Las Vegas"/>
    <x v="1"/>
    <n v="0.65000000000000013"/>
    <x v="31"/>
    <x v="226"/>
    <n v="747.50000000000023"/>
    <n v="0.2"/>
  </r>
  <r>
    <x v="2"/>
    <n v="1128299"/>
    <x v="46"/>
    <x v="2"/>
    <x v="5"/>
    <s v="Las Vegas"/>
    <x v="2"/>
    <n v="0.60000000000000009"/>
    <x v="33"/>
    <x v="227"/>
    <n v="892.50000000000023"/>
    <n v="0.35000000000000003"/>
  </r>
  <r>
    <x v="2"/>
    <n v="1128299"/>
    <x v="46"/>
    <x v="2"/>
    <x v="5"/>
    <s v="Las Vegas"/>
    <x v="3"/>
    <n v="0.60000000000000009"/>
    <x v="47"/>
    <x v="218"/>
    <n v="720.00000000000011"/>
    <n v="0.3"/>
  </r>
  <r>
    <x v="2"/>
    <n v="1128299"/>
    <x v="46"/>
    <x v="2"/>
    <x v="5"/>
    <s v="Las Vegas"/>
    <x v="4"/>
    <n v="0.70000000000000007"/>
    <x v="45"/>
    <x v="196"/>
    <n v="1225.0000000000005"/>
    <n v="0.50000000000000011"/>
  </r>
  <r>
    <x v="2"/>
    <n v="1128299"/>
    <x v="46"/>
    <x v="2"/>
    <x v="5"/>
    <s v="Las Vegas"/>
    <x v="5"/>
    <n v="0.75000000000000011"/>
    <x v="34"/>
    <x v="228"/>
    <n v="534.37500000000011"/>
    <n v="0.15000000000000002"/>
  </r>
  <r>
    <x v="2"/>
    <n v="1128299"/>
    <x v="47"/>
    <x v="2"/>
    <x v="5"/>
    <s v="Las Vegas"/>
    <x v="0"/>
    <n v="0.60000000000000009"/>
    <x v="22"/>
    <x v="229"/>
    <n v="1417.5000000000002"/>
    <n v="0.35000000000000003"/>
  </r>
  <r>
    <x v="2"/>
    <n v="1128299"/>
    <x v="47"/>
    <x v="2"/>
    <x v="5"/>
    <s v="Las Vegas"/>
    <x v="1"/>
    <n v="0.65000000000000013"/>
    <x v="22"/>
    <x v="230"/>
    <n v="877.50000000000023"/>
    <n v="0.2"/>
  </r>
  <r>
    <x v="2"/>
    <n v="1128299"/>
    <x v="47"/>
    <x v="2"/>
    <x v="5"/>
    <s v="Las Vegas"/>
    <x v="2"/>
    <n v="0.60000000000000009"/>
    <x v="34"/>
    <x v="231"/>
    <n v="997.50000000000023"/>
    <n v="0.35000000000000003"/>
  </r>
  <r>
    <x v="2"/>
    <n v="1128299"/>
    <x v="47"/>
    <x v="2"/>
    <x v="5"/>
    <s v="Las Vegas"/>
    <x v="3"/>
    <n v="0.60000000000000009"/>
    <x v="34"/>
    <x v="231"/>
    <n v="855.00000000000011"/>
    <n v="0.3"/>
  </r>
  <r>
    <x v="2"/>
    <n v="1128299"/>
    <x v="47"/>
    <x v="2"/>
    <x v="5"/>
    <s v="Las Vegas"/>
    <x v="4"/>
    <n v="0.70000000000000007"/>
    <x v="47"/>
    <x v="219"/>
    <n v="1400.0000000000005"/>
    <n v="0.50000000000000011"/>
  </r>
  <r>
    <x v="2"/>
    <n v="1128299"/>
    <x v="47"/>
    <x v="2"/>
    <x v="5"/>
    <s v="Las Vegas"/>
    <x v="5"/>
    <n v="0.75000000000000011"/>
    <x v="24"/>
    <x v="232"/>
    <n v="562.50000000000011"/>
    <n v="0.15000000000000002"/>
  </r>
  <r>
    <x v="2"/>
    <n v="1128299"/>
    <x v="58"/>
    <x v="2"/>
    <x v="6"/>
    <s v="Denver"/>
    <x v="0"/>
    <n v="0.3"/>
    <x v="33"/>
    <x v="233"/>
    <n v="446.25000000000006"/>
    <n v="0.35000000000000003"/>
  </r>
  <r>
    <x v="2"/>
    <n v="1128299"/>
    <x v="58"/>
    <x v="2"/>
    <x v="6"/>
    <s v="Denver"/>
    <x v="1"/>
    <n v="0.4"/>
    <x v="33"/>
    <x v="234"/>
    <n v="340"/>
    <n v="0.2"/>
  </r>
  <r>
    <x v="2"/>
    <n v="1128299"/>
    <x v="58"/>
    <x v="2"/>
    <x v="6"/>
    <s v="Denver"/>
    <x v="2"/>
    <n v="0.4"/>
    <x v="33"/>
    <x v="234"/>
    <n v="595"/>
    <n v="0.35000000000000003"/>
  </r>
  <r>
    <x v="2"/>
    <n v="1128299"/>
    <x v="58"/>
    <x v="2"/>
    <x v="6"/>
    <s v="Denver"/>
    <x v="3"/>
    <n v="0.4"/>
    <x v="35"/>
    <x v="130"/>
    <n v="330"/>
    <n v="0.3"/>
  </r>
  <r>
    <x v="2"/>
    <n v="1128299"/>
    <x v="58"/>
    <x v="2"/>
    <x v="6"/>
    <s v="Denver"/>
    <x v="4"/>
    <n v="0.45"/>
    <x v="38"/>
    <x v="177"/>
    <n v="506.25"/>
    <n v="0.5"/>
  </r>
  <r>
    <x v="2"/>
    <n v="1128299"/>
    <x v="58"/>
    <x v="2"/>
    <x v="6"/>
    <s v="Denver"/>
    <x v="5"/>
    <n v="0.4"/>
    <x v="34"/>
    <x v="235"/>
    <n v="285.00000000000006"/>
    <n v="0.15000000000000002"/>
  </r>
  <r>
    <x v="2"/>
    <n v="1128299"/>
    <x v="49"/>
    <x v="2"/>
    <x v="6"/>
    <s v="Denver"/>
    <x v="0"/>
    <n v="0.3"/>
    <x v="28"/>
    <x v="151"/>
    <n v="551.25"/>
    <n v="0.35000000000000003"/>
  </r>
  <r>
    <x v="2"/>
    <n v="1128299"/>
    <x v="49"/>
    <x v="2"/>
    <x v="6"/>
    <s v="Denver"/>
    <x v="1"/>
    <n v="0.4"/>
    <x v="33"/>
    <x v="234"/>
    <n v="340"/>
    <n v="0.2"/>
  </r>
  <r>
    <x v="2"/>
    <n v="1128299"/>
    <x v="49"/>
    <x v="2"/>
    <x v="6"/>
    <s v="Denver"/>
    <x v="2"/>
    <n v="0.4"/>
    <x v="33"/>
    <x v="234"/>
    <n v="595"/>
    <n v="0.35000000000000003"/>
  </r>
  <r>
    <x v="2"/>
    <n v="1128299"/>
    <x v="49"/>
    <x v="2"/>
    <x v="6"/>
    <s v="Denver"/>
    <x v="3"/>
    <n v="0.4"/>
    <x v="35"/>
    <x v="130"/>
    <n v="330"/>
    <n v="0.3"/>
  </r>
  <r>
    <x v="2"/>
    <n v="1128299"/>
    <x v="49"/>
    <x v="2"/>
    <x v="6"/>
    <s v="Denver"/>
    <x v="4"/>
    <n v="0.45"/>
    <x v="41"/>
    <x v="124"/>
    <n v="450"/>
    <n v="0.5"/>
  </r>
  <r>
    <x v="2"/>
    <n v="1128299"/>
    <x v="49"/>
    <x v="2"/>
    <x v="6"/>
    <s v="Denver"/>
    <x v="5"/>
    <n v="0.4"/>
    <x v="47"/>
    <x v="173"/>
    <n v="240.00000000000003"/>
    <n v="0.15000000000000002"/>
  </r>
  <r>
    <x v="2"/>
    <n v="1128299"/>
    <x v="59"/>
    <x v="2"/>
    <x v="6"/>
    <s v="Denver"/>
    <x v="0"/>
    <n v="0.4"/>
    <x v="21"/>
    <x v="42"/>
    <n v="770.00000000000011"/>
    <n v="0.35000000000000003"/>
  </r>
  <r>
    <x v="2"/>
    <n v="1128299"/>
    <x v="59"/>
    <x v="2"/>
    <x v="6"/>
    <s v="Denver"/>
    <x v="1"/>
    <n v="0.49999999999999994"/>
    <x v="47"/>
    <x v="236"/>
    <n v="400"/>
    <n v="0.2"/>
  </r>
  <r>
    <x v="2"/>
    <n v="1128299"/>
    <x v="59"/>
    <x v="2"/>
    <x v="6"/>
    <s v="Denver"/>
    <x v="2"/>
    <n v="0.54999999999999993"/>
    <x v="47"/>
    <x v="208"/>
    <n v="769.99999999999989"/>
    <n v="0.35000000000000003"/>
  </r>
  <r>
    <x v="2"/>
    <n v="1128299"/>
    <x v="59"/>
    <x v="2"/>
    <x v="6"/>
    <s v="Denver"/>
    <x v="3"/>
    <n v="0.54999999999999993"/>
    <x v="49"/>
    <x v="209"/>
    <n v="494.99999999999989"/>
    <n v="0.3"/>
  </r>
  <r>
    <x v="2"/>
    <n v="1128299"/>
    <x v="59"/>
    <x v="2"/>
    <x v="6"/>
    <s v="Denver"/>
    <x v="4"/>
    <n v="0.6"/>
    <x v="43"/>
    <x v="124"/>
    <n v="450"/>
    <n v="0.5"/>
  </r>
  <r>
    <x v="2"/>
    <n v="1128299"/>
    <x v="59"/>
    <x v="2"/>
    <x v="6"/>
    <s v="Denver"/>
    <x v="5"/>
    <n v="0.54999999999999993"/>
    <x v="45"/>
    <x v="237"/>
    <n v="288.75"/>
    <n v="0.15000000000000002"/>
  </r>
  <r>
    <x v="2"/>
    <n v="1128299"/>
    <x v="60"/>
    <x v="2"/>
    <x v="6"/>
    <s v="Denver"/>
    <x v="0"/>
    <n v="0.6"/>
    <x v="28"/>
    <x v="40"/>
    <n v="1102.5"/>
    <n v="0.35000000000000003"/>
  </r>
  <r>
    <x v="2"/>
    <n v="1128299"/>
    <x v="60"/>
    <x v="2"/>
    <x v="6"/>
    <s v="Denver"/>
    <x v="1"/>
    <n v="0.65"/>
    <x v="46"/>
    <x v="238"/>
    <n v="422.5"/>
    <n v="0.2"/>
  </r>
  <r>
    <x v="2"/>
    <n v="1128299"/>
    <x v="60"/>
    <x v="2"/>
    <x v="6"/>
    <s v="Denver"/>
    <x v="2"/>
    <n v="0.65"/>
    <x v="48"/>
    <x v="239"/>
    <n v="853.12500000000011"/>
    <n v="0.35000000000000003"/>
  </r>
  <r>
    <x v="2"/>
    <n v="1128299"/>
    <x v="60"/>
    <x v="2"/>
    <x v="6"/>
    <s v="Denver"/>
    <x v="3"/>
    <n v="0.6"/>
    <x v="35"/>
    <x v="240"/>
    <n v="495"/>
    <n v="0.3"/>
  </r>
  <r>
    <x v="2"/>
    <n v="1128299"/>
    <x v="60"/>
    <x v="2"/>
    <x v="6"/>
    <s v="Denver"/>
    <x v="4"/>
    <n v="0.65"/>
    <x v="37"/>
    <x v="165"/>
    <n v="568.75"/>
    <n v="0.5"/>
  </r>
  <r>
    <x v="2"/>
    <n v="1128299"/>
    <x v="60"/>
    <x v="2"/>
    <x v="6"/>
    <s v="Denver"/>
    <x v="5"/>
    <n v="0.8"/>
    <x v="46"/>
    <x v="51"/>
    <n v="390.00000000000006"/>
    <n v="0.15000000000000002"/>
  </r>
  <r>
    <x v="2"/>
    <n v="1128299"/>
    <x v="61"/>
    <x v="2"/>
    <x v="6"/>
    <s v="Denver"/>
    <x v="0"/>
    <n v="0.6"/>
    <x v="28"/>
    <x v="40"/>
    <n v="1575"/>
    <n v="0.5"/>
  </r>
  <r>
    <x v="2"/>
    <n v="1128299"/>
    <x v="61"/>
    <x v="2"/>
    <x v="6"/>
    <s v="Denver"/>
    <x v="1"/>
    <n v="0.65"/>
    <x v="48"/>
    <x v="239"/>
    <n v="853.125"/>
    <n v="0.35"/>
  </r>
  <r>
    <x v="2"/>
    <n v="1128299"/>
    <x v="61"/>
    <x v="2"/>
    <x v="6"/>
    <s v="Denver"/>
    <x v="2"/>
    <n v="0.65"/>
    <x v="48"/>
    <x v="239"/>
    <n v="1218.75"/>
    <n v="0.5"/>
  </r>
  <r>
    <x v="2"/>
    <n v="1128299"/>
    <x v="61"/>
    <x v="2"/>
    <x v="6"/>
    <s v="Denver"/>
    <x v="3"/>
    <n v="0.6"/>
    <x v="35"/>
    <x v="240"/>
    <n v="742.49999999999989"/>
    <n v="0.44999999999999996"/>
  </r>
  <r>
    <x v="2"/>
    <n v="1128299"/>
    <x v="61"/>
    <x v="2"/>
    <x v="6"/>
    <s v="Denver"/>
    <x v="4"/>
    <n v="0.65"/>
    <x v="37"/>
    <x v="165"/>
    <n v="739.37500000000011"/>
    <n v="0.65000000000000013"/>
  </r>
  <r>
    <x v="2"/>
    <n v="1128299"/>
    <x v="61"/>
    <x v="2"/>
    <x v="6"/>
    <s v="Denver"/>
    <x v="5"/>
    <n v="0.8"/>
    <x v="34"/>
    <x v="7"/>
    <n v="1140"/>
    <n v="0.3"/>
  </r>
  <r>
    <x v="2"/>
    <n v="1128299"/>
    <x v="52"/>
    <x v="2"/>
    <x v="6"/>
    <s v="Denver"/>
    <x v="0"/>
    <n v="0.6"/>
    <x v="27"/>
    <x v="92"/>
    <n v="2175"/>
    <n v="0.5"/>
  </r>
  <r>
    <x v="2"/>
    <n v="1128299"/>
    <x v="52"/>
    <x v="2"/>
    <x v="6"/>
    <s v="Denver"/>
    <x v="1"/>
    <n v="0.65"/>
    <x v="31"/>
    <x v="90"/>
    <n v="1308.125"/>
    <n v="0.35"/>
  </r>
  <r>
    <x v="2"/>
    <n v="1128299"/>
    <x v="52"/>
    <x v="2"/>
    <x v="6"/>
    <s v="Denver"/>
    <x v="2"/>
    <n v="0.65"/>
    <x v="31"/>
    <x v="90"/>
    <n v="1868.75"/>
    <n v="0.5"/>
  </r>
  <r>
    <x v="2"/>
    <n v="1128299"/>
    <x v="52"/>
    <x v="2"/>
    <x v="6"/>
    <s v="Denver"/>
    <x v="3"/>
    <n v="0.65"/>
    <x v="32"/>
    <x v="62"/>
    <n v="1316.2499999999998"/>
    <n v="0.44999999999999996"/>
  </r>
  <r>
    <x v="2"/>
    <n v="1128299"/>
    <x v="52"/>
    <x v="2"/>
    <x v="6"/>
    <s v="Denver"/>
    <x v="4"/>
    <n v="0.70000000000000007"/>
    <x v="46"/>
    <x v="154"/>
    <n v="1478.7500000000002"/>
    <n v="0.65000000000000013"/>
  </r>
  <r>
    <x v="2"/>
    <n v="1128299"/>
    <x v="52"/>
    <x v="2"/>
    <x v="6"/>
    <s v="Denver"/>
    <x v="5"/>
    <n v="0.85000000000000009"/>
    <x v="23"/>
    <x v="241"/>
    <n v="1593.7500000000002"/>
    <n v="0.3"/>
  </r>
  <r>
    <x v="2"/>
    <n v="1128299"/>
    <x v="62"/>
    <x v="2"/>
    <x v="6"/>
    <s v="Denver"/>
    <x v="0"/>
    <n v="0.65"/>
    <x v="29"/>
    <x v="93"/>
    <n v="2266.875"/>
    <n v="0.45"/>
  </r>
  <r>
    <x v="2"/>
    <n v="1128299"/>
    <x v="62"/>
    <x v="2"/>
    <x v="6"/>
    <s v="Denver"/>
    <x v="1"/>
    <n v="0.70000000000000007"/>
    <x v="23"/>
    <x v="242"/>
    <n v="1312.5"/>
    <n v="0.3"/>
  </r>
  <r>
    <x v="2"/>
    <n v="1128299"/>
    <x v="62"/>
    <x v="2"/>
    <x v="6"/>
    <s v="Denver"/>
    <x v="2"/>
    <n v="0.70000000000000007"/>
    <x v="31"/>
    <x v="243"/>
    <n v="1811.2500000000002"/>
    <n v="0.45"/>
  </r>
  <r>
    <x v="2"/>
    <n v="1128299"/>
    <x v="62"/>
    <x v="2"/>
    <x v="6"/>
    <s v="Denver"/>
    <x v="3"/>
    <n v="0.65"/>
    <x v="34"/>
    <x v="197"/>
    <n v="1235"/>
    <n v="0.39999999999999997"/>
  </r>
  <r>
    <x v="2"/>
    <n v="1128299"/>
    <x v="62"/>
    <x v="2"/>
    <x v="6"/>
    <s v="Denver"/>
    <x v="4"/>
    <n v="0.70000000000000007"/>
    <x v="28"/>
    <x v="244"/>
    <n v="2205.0000000000005"/>
    <n v="0.60000000000000009"/>
  </r>
  <r>
    <x v="2"/>
    <n v="1128299"/>
    <x v="62"/>
    <x v="2"/>
    <x v="6"/>
    <s v="Denver"/>
    <x v="5"/>
    <n v="0.85000000000000009"/>
    <x v="28"/>
    <x v="245"/>
    <n v="1115.6250000000002"/>
    <n v="0.25"/>
  </r>
  <r>
    <x v="2"/>
    <n v="1128299"/>
    <x v="19"/>
    <x v="2"/>
    <x v="6"/>
    <s v="Denver"/>
    <x v="0"/>
    <n v="0.70000000000000007"/>
    <x v="27"/>
    <x v="246"/>
    <n v="2283.7500000000005"/>
    <n v="0.45"/>
  </r>
  <r>
    <x v="2"/>
    <n v="1128299"/>
    <x v="19"/>
    <x v="2"/>
    <x v="6"/>
    <s v="Denver"/>
    <x v="1"/>
    <n v="0.75000000000000011"/>
    <x v="22"/>
    <x v="247"/>
    <n v="1518.7500000000002"/>
    <n v="0.3"/>
  </r>
  <r>
    <x v="2"/>
    <n v="1128299"/>
    <x v="19"/>
    <x v="2"/>
    <x v="6"/>
    <s v="Denver"/>
    <x v="2"/>
    <n v="0.70000000000000007"/>
    <x v="21"/>
    <x v="104"/>
    <n v="1732.5000000000002"/>
    <n v="0.45"/>
  </r>
  <r>
    <x v="2"/>
    <n v="1128299"/>
    <x v="19"/>
    <x v="2"/>
    <x v="6"/>
    <s v="Denver"/>
    <x v="3"/>
    <n v="0.70000000000000007"/>
    <x v="24"/>
    <x v="248"/>
    <n v="1400"/>
    <n v="0.39999999999999997"/>
  </r>
  <r>
    <x v="2"/>
    <n v="1128299"/>
    <x v="19"/>
    <x v="2"/>
    <x v="6"/>
    <s v="Denver"/>
    <x v="4"/>
    <n v="0.75"/>
    <x v="24"/>
    <x v="69"/>
    <n v="2250.0000000000005"/>
    <n v="0.60000000000000009"/>
  </r>
  <r>
    <x v="2"/>
    <n v="1128299"/>
    <x v="19"/>
    <x v="2"/>
    <x v="6"/>
    <s v="Denver"/>
    <x v="5"/>
    <n v="0.8"/>
    <x v="47"/>
    <x v="55"/>
    <n v="800"/>
    <n v="0.25"/>
  </r>
  <r>
    <x v="2"/>
    <n v="1128299"/>
    <x v="63"/>
    <x v="2"/>
    <x v="6"/>
    <s v="Denver"/>
    <x v="0"/>
    <n v="0.65000000000000013"/>
    <x v="25"/>
    <x v="216"/>
    <n v="1560.0000000000005"/>
    <n v="0.4"/>
  </r>
  <r>
    <x v="2"/>
    <n v="1128299"/>
    <x v="63"/>
    <x v="2"/>
    <x v="6"/>
    <s v="Denver"/>
    <x v="1"/>
    <n v="0.70000000000000018"/>
    <x v="25"/>
    <x v="249"/>
    <n v="1050.0000000000002"/>
    <n v="0.25"/>
  </r>
  <r>
    <x v="2"/>
    <n v="1128299"/>
    <x v="63"/>
    <x v="2"/>
    <x v="6"/>
    <s v="Denver"/>
    <x v="2"/>
    <n v="0.65000000000000013"/>
    <x v="32"/>
    <x v="250"/>
    <n v="1170.0000000000002"/>
    <n v="0.4"/>
  </r>
  <r>
    <x v="2"/>
    <n v="1128299"/>
    <x v="63"/>
    <x v="2"/>
    <x v="6"/>
    <s v="Denver"/>
    <x v="3"/>
    <n v="0.65000000000000013"/>
    <x v="47"/>
    <x v="251"/>
    <n v="910.00000000000011"/>
    <n v="0.35"/>
  </r>
  <r>
    <x v="2"/>
    <n v="1128299"/>
    <x v="63"/>
    <x v="2"/>
    <x v="6"/>
    <s v="Denver"/>
    <x v="4"/>
    <n v="0.75000000000000011"/>
    <x v="47"/>
    <x v="252"/>
    <n v="1650.0000000000007"/>
    <n v="0.55000000000000016"/>
  </r>
  <r>
    <x v="2"/>
    <n v="1128299"/>
    <x v="63"/>
    <x v="2"/>
    <x v="6"/>
    <s v="Denver"/>
    <x v="5"/>
    <n v="0.70000000000000007"/>
    <x v="33"/>
    <x v="253"/>
    <n v="595.00000000000011"/>
    <n v="0.2"/>
  </r>
  <r>
    <x v="2"/>
    <n v="1128299"/>
    <x v="55"/>
    <x v="2"/>
    <x v="6"/>
    <s v="Denver"/>
    <x v="0"/>
    <n v="0.55000000000000004"/>
    <x v="28"/>
    <x v="170"/>
    <n v="1155.0000000000002"/>
    <n v="0.4"/>
  </r>
  <r>
    <x v="2"/>
    <n v="1128299"/>
    <x v="55"/>
    <x v="2"/>
    <x v="6"/>
    <s v="Denver"/>
    <x v="1"/>
    <n v="0.60000000000000009"/>
    <x v="28"/>
    <x v="254"/>
    <n v="787.50000000000011"/>
    <n v="0.25"/>
  </r>
  <r>
    <x v="2"/>
    <n v="1128299"/>
    <x v="55"/>
    <x v="2"/>
    <x v="6"/>
    <s v="Denver"/>
    <x v="2"/>
    <n v="0.55000000000000004"/>
    <x v="45"/>
    <x v="136"/>
    <n v="770.00000000000011"/>
    <n v="0.4"/>
  </r>
  <r>
    <x v="2"/>
    <n v="1128299"/>
    <x v="55"/>
    <x v="2"/>
    <x v="6"/>
    <s v="Denver"/>
    <x v="3"/>
    <n v="0.55000000000000004"/>
    <x v="46"/>
    <x v="255"/>
    <n v="625.625"/>
    <n v="0.35"/>
  </r>
  <r>
    <x v="2"/>
    <n v="1128299"/>
    <x v="55"/>
    <x v="2"/>
    <x v="6"/>
    <s v="Denver"/>
    <x v="4"/>
    <n v="0.65"/>
    <x v="49"/>
    <x v="212"/>
    <n v="1072.5000000000002"/>
    <n v="0.55000000000000016"/>
  </r>
  <r>
    <x v="2"/>
    <n v="1128299"/>
    <x v="55"/>
    <x v="2"/>
    <x v="6"/>
    <s v="Denver"/>
    <x v="5"/>
    <n v="0.70000000000000007"/>
    <x v="45"/>
    <x v="196"/>
    <n v="490.00000000000011"/>
    <n v="0.2"/>
  </r>
  <r>
    <x v="2"/>
    <n v="1128299"/>
    <x v="64"/>
    <x v="2"/>
    <x v="6"/>
    <s v="Denver"/>
    <x v="0"/>
    <n v="0.55000000000000004"/>
    <x v="31"/>
    <x v="76"/>
    <n v="1265.0000000000002"/>
    <n v="0.4"/>
  </r>
  <r>
    <x v="2"/>
    <n v="1128299"/>
    <x v="64"/>
    <x v="2"/>
    <x v="6"/>
    <s v="Denver"/>
    <x v="1"/>
    <n v="0.60000000000000009"/>
    <x v="31"/>
    <x v="225"/>
    <n v="862.50000000000011"/>
    <n v="0.25"/>
  </r>
  <r>
    <x v="2"/>
    <n v="1128299"/>
    <x v="64"/>
    <x v="2"/>
    <x v="6"/>
    <s v="Denver"/>
    <x v="2"/>
    <n v="0.55000000000000004"/>
    <x v="33"/>
    <x v="256"/>
    <n v="935"/>
    <n v="0.4"/>
  </r>
  <r>
    <x v="2"/>
    <n v="1128299"/>
    <x v="64"/>
    <x v="2"/>
    <x v="6"/>
    <s v="Denver"/>
    <x v="3"/>
    <n v="0.65000000000000013"/>
    <x v="47"/>
    <x v="251"/>
    <n v="910.00000000000011"/>
    <n v="0.35"/>
  </r>
  <r>
    <x v="2"/>
    <n v="1128299"/>
    <x v="64"/>
    <x v="2"/>
    <x v="6"/>
    <s v="Denver"/>
    <x v="4"/>
    <n v="0.75000000000000011"/>
    <x v="48"/>
    <x v="224"/>
    <n v="1546.8750000000007"/>
    <n v="0.55000000000000016"/>
  </r>
  <r>
    <x v="2"/>
    <n v="1128299"/>
    <x v="64"/>
    <x v="2"/>
    <x v="6"/>
    <s v="Denver"/>
    <x v="5"/>
    <n v="0.80000000000000016"/>
    <x v="24"/>
    <x v="257"/>
    <n v="800.00000000000023"/>
    <n v="0.2"/>
  </r>
  <r>
    <x v="2"/>
    <n v="1128299"/>
    <x v="65"/>
    <x v="2"/>
    <x v="6"/>
    <s v="Denver"/>
    <x v="0"/>
    <n v="0.65000000000000013"/>
    <x v="20"/>
    <x v="258"/>
    <n v="1820.0000000000005"/>
    <n v="0.4"/>
  </r>
  <r>
    <x v="2"/>
    <n v="1128299"/>
    <x v="65"/>
    <x v="2"/>
    <x v="6"/>
    <s v="Denver"/>
    <x v="1"/>
    <n v="0.70000000000000018"/>
    <x v="20"/>
    <x v="107"/>
    <n v="1225.0000000000002"/>
    <n v="0.25"/>
  </r>
  <r>
    <x v="2"/>
    <n v="1128299"/>
    <x v="65"/>
    <x v="2"/>
    <x v="6"/>
    <s v="Denver"/>
    <x v="2"/>
    <n v="0.65000000000000013"/>
    <x v="24"/>
    <x v="259"/>
    <n v="1300.0000000000002"/>
    <n v="0.4"/>
  </r>
  <r>
    <x v="2"/>
    <n v="1128299"/>
    <x v="65"/>
    <x v="2"/>
    <x v="6"/>
    <s v="Denver"/>
    <x v="3"/>
    <n v="0.65000000000000013"/>
    <x v="24"/>
    <x v="259"/>
    <n v="1137.5"/>
    <n v="0.35"/>
  </r>
  <r>
    <x v="2"/>
    <n v="1128299"/>
    <x v="65"/>
    <x v="2"/>
    <x v="6"/>
    <s v="Denver"/>
    <x v="4"/>
    <n v="0.75000000000000011"/>
    <x v="33"/>
    <x v="260"/>
    <n v="1753.1250000000007"/>
    <n v="0.55000000000000016"/>
  </r>
  <r>
    <x v="2"/>
    <n v="1128299"/>
    <x v="65"/>
    <x v="2"/>
    <x v="6"/>
    <s v="Denver"/>
    <x v="5"/>
    <n v="0.80000000000000016"/>
    <x v="28"/>
    <x v="249"/>
    <n v="840.00000000000023"/>
    <n v="0.2"/>
  </r>
  <r>
    <x v="2"/>
    <n v="1128299"/>
    <x v="66"/>
    <x v="2"/>
    <x v="7"/>
    <s v="Seattle"/>
    <x v="0"/>
    <n v="0.4"/>
    <x v="32"/>
    <x v="207"/>
    <n v="540"/>
    <n v="0.3"/>
  </r>
  <r>
    <x v="2"/>
    <n v="1128299"/>
    <x v="66"/>
    <x v="2"/>
    <x v="7"/>
    <s v="Seattle"/>
    <x v="1"/>
    <n v="0.5"/>
    <x v="32"/>
    <x v="39"/>
    <n v="562.5"/>
    <n v="0.25"/>
  </r>
  <r>
    <x v="2"/>
    <n v="1128299"/>
    <x v="66"/>
    <x v="2"/>
    <x v="7"/>
    <s v="Seattle"/>
    <x v="2"/>
    <n v="0.5"/>
    <x v="32"/>
    <x v="39"/>
    <n v="562.5"/>
    <n v="0.25"/>
  </r>
  <r>
    <x v="2"/>
    <n v="1128299"/>
    <x v="66"/>
    <x v="2"/>
    <x v="7"/>
    <s v="Seattle"/>
    <x v="3"/>
    <n v="0.5"/>
    <x v="49"/>
    <x v="146"/>
    <n v="450"/>
    <n v="0.3"/>
  </r>
  <r>
    <x v="2"/>
    <n v="1128299"/>
    <x v="66"/>
    <x v="2"/>
    <x v="7"/>
    <s v="Seattle"/>
    <x v="4"/>
    <n v="0.55000000000000004"/>
    <x v="44"/>
    <x v="140"/>
    <n v="343.75"/>
    <n v="0.25"/>
  </r>
  <r>
    <x v="2"/>
    <n v="1128299"/>
    <x v="66"/>
    <x v="2"/>
    <x v="7"/>
    <s v="Seattle"/>
    <x v="5"/>
    <n v="0.5"/>
    <x v="24"/>
    <x v="54"/>
    <n v="500"/>
    <n v="0.2"/>
  </r>
  <r>
    <x v="2"/>
    <n v="1128299"/>
    <x v="67"/>
    <x v="2"/>
    <x v="7"/>
    <s v="Seattle"/>
    <x v="0"/>
    <n v="0.4"/>
    <x v="21"/>
    <x v="42"/>
    <n v="660"/>
    <n v="0.3"/>
  </r>
  <r>
    <x v="2"/>
    <n v="1128299"/>
    <x v="67"/>
    <x v="2"/>
    <x v="7"/>
    <s v="Seattle"/>
    <x v="1"/>
    <n v="0.5"/>
    <x v="32"/>
    <x v="39"/>
    <n v="562.5"/>
    <n v="0.25"/>
  </r>
  <r>
    <x v="2"/>
    <n v="1128299"/>
    <x v="67"/>
    <x v="2"/>
    <x v="7"/>
    <s v="Seattle"/>
    <x v="2"/>
    <n v="0.5"/>
    <x v="32"/>
    <x v="39"/>
    <n v="562.5"/>
    <n v="0.25"/>
  </r>
  <r>
    <x v="2"/>
    <n v="1128299"/>
    <x v="67"/>
    <x v="2"/>
    <x v="7"/>
    <s v="Seattle"/>
    <x v="3"/>
    <n v="0.5"/>
    <x v="49"/>
    <x v="146"/>
    <n v="450"/>
    <n v="0.3"/>
  </r>
  <r>
    <x v="2"/>
    <n v="1128299"/>
    <x v="67"/>
    <x v="2"/>
    <x v="7"/>
    <s v="Seattle"/>
    <x v="4"/>
    <n v="0.55000000000000004"/>
    <x v="38"/>
    <x v="116"/>
    <n v="309.375"/>
    <n v="0.25"/>
  </r>
  <r>
    <x v="2"/>
    <n v="1128299"/>
    <x v="67"/>
    <x v="2"/>
    <x v="7"/>
    <s v="Seattle"/>
    <x v="5"/>
    <n v="0.5"/>
    <x v="33"/>
    <x v="43"/>
    <n v="425"/>
    <n v="0.2"/>
  </r>
  <r>
    <x v="2"/>
    <n v="1128299"/>
    <x v="68"/>
    <x v="2"/>
    <x v="7"/>
    <s v="Seattle"/>
    <x v="0"/>
    <n v="0.5"/>
    <x v="31"/>
    <x v="79"/>
    <n v="862.5"/>
    <n v="0.3"/>
  </r>
  <r>
    <x v="2"/>
    <n v="1128299"/>
    <x v="68"/>
    <x v="2"/>
    <x v="7"/>
    <s v="Seattle"/>
    <x v="1"/>
    <n v="0.6"/>
    <x v="33"/>
    <x v="141"/>
    <n v="637.5"/>
    <n v="0.25"/>
  </r>
  <r>
    <x v="2"/>
    <n v="1128299"/>
    <x v="68"/>
    <x v="2"/>
    <x v="7"/>
    <s v="Seattle"/>
    <x v="2"/>
    <n v="0.64999999999999991"/>
    <x v="33"/>
    <x v="261"/>
    <n v="690.62499999999989"/>
    <n v="0.25"/>
  </r>
  <r>
    <x v="2"/>
    <n v="1128299"/>
    <x v="68"/>
    <x v="2"/>
    <x v="7"/>
    <s v="Seattle"/>
    <x v="3"/>
    <n v="0.64999999999999991"/>
    <x v="46"/>
    <x v="262"/>
    <n v="633.74999999999989"/>
    <n v="0.3"/>
  </r>
  <r>
    <x v="2"/>
    <n v="1128299"/>
    <x v="68"/>
    <x v="2"/>
    <x v="7"/>
    <s v="Seattle"/>
    <x v="4"/>
    <n v="0.7"/>
    <x v="37"/>
    <x v="263"/>
    <n v="306.25"/>
    <n v="0.25"/>
  </r>
  <r>
    <x v="2"/>
    <n v="1128299"/>
    <x v="68"/>
    <x v="2"/>
    <x v="7"/>
    <s v="Seattle"/>
    <x v="5"/>
    <n v="0.64999999999999991"/>
    <x v="48"/>
    <x v="264"/>
    <n v="487.49999999999994"/>
    <n v="0.2"/>
  </r>
  <r>
    <x v="2"/>
    <n v="1128299"/>
    <x v="69"/>
    <x v="2"/>
    <x v="7"/>
    <s v="Seattle"/>
    <x v="0"/>
    <n v="0.7"/>
    <x v="21"/>
    <x v="265"/>
    <n v="1154.9999999999998"/>
    <n v="0.3"/>
  </r>
  <r>
    <x v="2"/>
    <n v="1128299"/>
    <x v="69"/>
    <x v="2"/>
    <x v="7"/>
    <s v="Seattle"/>
    <x v="1"/>
    <n v="0.75"/>
    <x v="45"/>
    <x v="48"/>
    <n v="656.25"/>
    <n v="0.25"/>
  </r>
  <r>
    <x v="2"/>
    <n v="1128299"/>
    <x v="69"/>
    <x v="2"/>
    <x v="7"/>
    <s v="Seattle"/>
    <x v="2"/>
    <n v="0.75"/>
    <x v="47"/>
    <x v="61"/>
    <n v="750"/>
    <n v="0.25"/>
  </r>
  <r>
    <x v="2"/>
    <n v="1128299"/>
    <x v="69"/>
    <x v="2"/>
    <x v="7"/>
    <s v="Seattle"/>
    <x v="3"/>
    <n v="0.6"/>
    <x v="49"/>
    <x v="207"/>
    <n v="540"/>
    <n v="0.3"/>
  </r>
  <r>
    <x v="2"/>
    <n v="1128299"/>
    <x v="69"/>
    <x v="2"/>
    <x v="7"/>
    <s v="Seattle"/>
    <x v="4"/>
    <n v="0.65"/>
    <x v="41"/>
    <x v="194"/>
    <n v="325"/>
    <n v="0.25"/>
  </r>
  <r>
    <x v="2"/>
    <n v="1128299"/>
    <x v="69"/>
    <x v="2"/>
    <x v="7"/>
    <s v="Seattle"/>
    <x v="5"/>
    <n v="0.8"/>
    <x v="45"/>
    <x v="59"/>
    <n v="560"/>
    <n v="0.2"/>
  </r>
  <r>
    <x v="2"/>
    <n v="1128299"/>
    <x v="70"/>
    <x v="2"/>
    <x v="7"/>
    <s v="Seattle"/>
    <x v="0"/>
    <n v="0.6"/>
    <x v="21"/>
    <x v="211"/>
    <n v="990"/>
    <n v="0.3"/>
  </r>
  <r>
    <x v="2"/>
    <n v="1128299"/>
    <x v="70"/>
    <x v="2"/>
    <x v="7"/>
    <s v="Seattle"/>
    <x v="1"/>
    <n v="0.65"/>
    <x v="47"/>
    <x v="51"/>
    <n v="650"/>
    <n v="0.25"/>
  </r>
  <r>
    <x v="2"/>
    <n v="1128299"/>
    <x v="70"/>
    <x v="2"/>
    <x v="7"/>
    <s v="Seattle"/>
    <x v="2"/>
    <n v="0.65"/>
    <x v="47"/>
    <x v="51"/>
    <n v="650"/>
    <n v="0.25"/>
  </r>
  <r>
    <x v="2"/>
    <n v="1128299"/>
    <x v="70"/>
    <x v="2"/>
    <x v="7"/>
    <s v="Seattle"/>
    <x v="3"/>
    <n v="0.6"/>
    <x v="49"/>
    <x v="207"/>
    <n v="540"/>
    <n v="0.3"/>
  </r>
  <r>
    <x v="2"/>
    <n v="1128299"/>
    <x v="70"/>
    <x v="2"/>
    <x v="7"/>
    <s v="Seattle"/>
    <x v="4"/>
    <n v="0.65"/>
    <x v="41"/>
    <x v="194"/>
    <n v="325"/>
    <n v="0.25"/>
  </r>
  <r>
    <x v="2"/>
    <n v="1128299"/>
    <x v="70"/>
    <x v="2"/>
    <x v="7"/>
    <s v="Seattle"/>
    <x v="5"/>
    <n v="0.8"/>
    <x v="24"/>
    <x v="2"/>
    <n v="800"/>
    <n v="0.2"/>
  </r>
  <r>
    <x v="2"/>
    <n v="1128299"/>
    <x v="71"/>
    <x v="2"/>
    <x v="7"/>
    <s v="Seattle"/>
    <x v="0"/>
    <n v="0.75"/>
    <x v="30"/>
    <x v="98"/>
    <n v="1687.5"/>
    <n v="0.3"/>
  </r>
  <r>
    <x v="2"/>
    <n v="1128299"/>
    <x v="71"/>
    <x v="2"/>
    <x v="7"/>
    <s v="Seattle"/>
    <x v="1"/>
    <n v="0.8"/>
    <x v="23"/>
    <x v="1"/>
    <n v="1250"/>
    <n v="0.25"/>
  </r>
  <r>
    <x v="2"/>
    <n v="1128299"/>
    <x v="71"/>
    <x v="2"/>
    <x v="7"/>
    <s v="Seattle"/>
    <x v="2"/>
    <n v="0.8"/>
    <x v="23"/>
    <x v="1"/>
    <n v="1250"/>
    <n v="0.25"/>
  </r>
  <r>
    <x v="2"/>
    <n v="1128299"/>
    <x v="71"/>
    <x v="2"/>
    <x v="7"/>
    <s v="Seattle"/>
    <x v="3"/>
    <n v="0.8"/>
    <x v="24"/>
    <x v="2"/>
    <n v="1200"/>
    <n v="0.3"/>
  </r>
  <r>
    <x v="2"/>
    <n v="1128299"/>
    <x v="71"/>
    <x v="2"/>
    <x v="7"/>
    <s v="Seattle"/>
    <x v="4"/>
    <n v="0.85000000000000009"/>
    <x v="48"/>
    <x v="260"/>
    <n v="796.87500000000011"/>
    <n v="0.25"/>
  </r>
  <r>
    <x v="2"/>
    <n v="1128299"/>
    <x v="71"/>
    <x v="2"/>
    <x v="7"/>
    <s v="Seattle"/>
    <x v="5"/>
    <n v="1"/>
    <x v="22"/>
    <x v="266"/>
    <n v="1350"/>
    <n v="0.2"/>
  </r>
  <r>
    <x v="2"/>
    <n v="1128299"/>
    <x v="72"/>
    <x v="2"/>
    <x v="7"/>
    <s v="Seattle"/>
    <x v="0"/>
    <n v="0.8"/>
    <x v="6"/>
    <x v="267"/>
    <n v="1980"/>
    <n v="0.3"/>
  </r>
  <r>
    <x v="2"/>
    <n v="1128299"/>
    <x v="72"/>
    <x v="2"/>
    <x v="7"/>
    <s v="Seattle"/>
    <x v="1"/>
    <n v="0.85000000000000009"/>
    <x v="22"/>
    <x v="268"/>
    <n v="1434.3750000000002"/>
    <n v="0.25"/>
  </r>
  <r>
    <x v="2"/>
    <n v="1128299"/>
    <x v="72"/>
    <x v="2"/>
    <x v="7"/>
    <s v="Seattle"/>
    <x v="2"/>
    <n v="0.85000000000000009"/>
    <x v="23"/>
    <x v="241"/>
    <n v="1328.1250000000002"/>
    <n v="0.25"/>
  </r>
  <r>
    <x v="2"/>
    <n v="1128299"/>
    <x v="72"/>
    <x v="2"/>
    <x v="7"/>
    <s v="Seattle"/>
    <x v="3"/>
    <n v="0.8"/>
    <x v="28"/>
    <x v="81"/>
    <n v="1260"/>
    <n v="0.3"/>
  </r>
  <r>
    <x v="2"/>
    <n v="1128299"/>
    <x v="72"/>
    <x v="2"/>
    <x v="7"/>
    <s v="Seattle"/>
    <x v="4"/>
    <n v="0.85000000000000009"/>
    <x v="31"/>
    <x v="269"/>
    <n v="1221.8750000000002"/>
    <n v="0.25"/>
  </r>
  <r>
    <x v="2"/>
    <n v="1128299"/>
    <x v="72"/>
    <x v="2"/>
    <x v="7"/>
    <s v="Seattle"/>
    <x v="5"/>
    <n v="1"/>
    <x v="31"/>
    <x v="270"/>
    <n v="1150"/>
    <n v="0.2"/>
  </r>
  <r>
    <x v="2"/>
    <n v="1128299"/>
    <x v="73"/>
    <x v="2"/>
    <x v="7"/>
    <s v="Seattle"/>
    <x v="0"/>
    <n v="0.85000000000000009"/>
    <x v="29"/>
    <x v="271"/>
    <n v="1976.2500000000002"/>
    <n v="0.3"/>
  </r>
  <r>
    <x v="2"/>
    <n v="1128299"/>
    <x v="73"/>
    <x v="2"/>
    <x v="7"/>
    <s v="Seattle"/>
    <x v="1"/>
    <n v="0.80000000000000016"/>
    <x v="30"/>
    <x v="272"/>
    <n v="1500.0000000000002"/>
    <n v="0.25"/>
  </r>
  <r>
    <x v="2"/>
    <n v="1128299"/>
    <x v="73"/>
    <x v="2"/>
    <x v="7"/>
    <s v="Seattle"/>
    <x v="2"/>
    <n v="0.75000000000000011"/>
    <x v="23"/>
    <x v="273"/>
    <n v="1171.8750000000002"/>
    <n v="0.25"/>
  </r>
  <r>
    <x v="2"/>
    <n v="1128299"/>
    <x v="73"/>
    <x v="2"/>
    <x v="7"/>
    <s v="Seattle"/>
    <x v="3"/>
    <n v="0.75000000000000011"/>
    <x v="31"/>
    <x v="274"/>
    <n v="1293.7500000000002"/>
    <n v="0.3"/>
  </r>
  <r>
    <x v="2"/>
    <n v="1128299"/>
    <x v="73"/>
    <x v="2"/>
    <x v="7"/>
    <s v="Seattle"/>
    <x v="4"/>
    <n v="0.75"/>
    <x v="31"/>
    <x v="275"/>
    <n v="1078.125"/>
    <n v="0.25"/>
  </r>
  <r>
    <x v="2"/>
    <n v="1128299"/>
    <x v="73"/>
    <x v="2"/>
    <x v="7"/>
    <s v="Seattle"/>
    <x v="5"/>
    <n v="0.8"/>
    <x v="47"/>
    <x v="55"/>
    <n v="640"/>
    <n v="0.2"/>
  </r>
  <r>
    <x v="2"/>
    <n v="1128299"/>
    <x v="74"/>
    <x v="2"/>
    <x v="7"/>
    <s v="Seattle"/>
    <x v="0"/>
    <n v="0.70000000000000018"/>
    <x v="25"/>
    <x v="249"/>
    <n v="1260.0000000000002"/>
    <n v="0.3"/>
  </r>
  <r>
    <x v="2"/>
    <n v="1128299"/>
    <x v="74"/>
    <x v="2"/>
    <x v="7"/>
    <s v="Seattle"/>
    <x v="1"/>
    <n v="0.75000000000000022"/>
    <x v="25"/>
    <x v="276"/>
    <n v="1125.0000000000002"/>
    <n v="0.25"/>
  </r>
  <r>
    <x v="2"/>
    <n v="1128299"/>
    <x v="74"/>
    <x v="2"/>
    <x v="7"/>
    <s v="Seattle"/>
    <x v="2"/>
    <n v="0.70000000000000018"/>
    <x v="32"/>
    <x v="277"/>
    <n v="787.50000000000023"/>
    <n v="0.25"/>
  </r>
  <r>
    <x v="2"/>
    <n v="1128299"/>
    <x v="74"/>
    <x v="2"/>
    <x v="7"/>
    <s v="Seattle"/>
    <x v="3"/>
    <n v="0.70000000000000018"/>
    <x v="47"/>
    <x v="278"/>
    <n v="840.00000000000023"/>
    <n v="0.3"/>
  </r>
  <r>
    <x v="2"/>
    <n v="1128299"/>
    <x v="74"/>
    <x v="2"/>
    <x v="7"/>
    <s v="Seattle"/>
    <x v="4"/>
    <n v="0.80000000000000016"/>
    <x v="33"/>
    <x v="279"/>
    <n v="850.00000000000011"/>
    <n v="0.25"/>
  </r>
  <r>
    <x v="2"/>
    <n v="1128299"/>
    <x v="74"/>
    <x v="2"/>
    <x v="7"/>
    <s v="Seattle"/>
    <x v="5"/>
    <n v="0.65"/>
    <x v="32"/>
    <x v="62"/>
    <n v="585"/>
    <n v="0.2"/>
  </r>
  <r>
    <x v="2"/>
    <n v="1128299"/>
    <x v="75"/>
    <x v="2"/>
    <x v="7"/>
    <s v="Seattle"/>
    <x v="0"/>
    <n v="0.60000000000000009"/>
    <x v="21"/>
    <x v="221"/>
    <n v="990.00000000000011"/>
    <n v="0.3"/>
  </r>
  <r>
    <x v="2"/>
    <n v="1128299"/>
    <x v="75"/>
    <x v="2"/>
    <x v="7"/>
    <s v="Seattle"/>
    <x v="1"/>
    <n v="0.65000000000000013"/>
    <x v="21"/>
    <x v="222"/>
    <n v="893.75000000000023"/>
    <n v="0.25"/>
  </r>
  <r>
    <x v="2"/>
    <n v="1128299"/>
    <x v="75"/>
    <x v="2"/>
    <x v="7"/>
    <s v="Seattle"/>
    <x v="2"/>
    <n v="0.60000000000000009"/>
    <x v="48"/>
    <x v="223"/>
    <n v="562.50000000000011"/>
    <n v="0.25"/>
  </r>
  <r>
    <x v="2"/>
    <n v="1128299"/>
    <x v="75"/>
    <x v="2"/>
    <x v="7"/>
    <s v="Seattle"/>
    <x v="3"/>
    <n v="0.60000000000000009"/>
    <x v="45"/>
    <x v="162"/>
    <n v="630.00000000000011"/>
    <n v="0.3"/>
  </r>
  <r>
    <x v="2"/>
    <n v="1128299"/>
    <x v="75"/>
    <x v="2"/>
    <x v="7"/>
    <s v="Seattle"/>
    <x v="4"/>
    <n v="0.70000000000000007"/>
    <x v="46"/>
    <x v="154"/>
    <n v="568.75"/>
    <n v="0.25"/>
  </r>
  <r>
    <x v="2"/>
    <n v="1128299"/>
    <x v="75"/>
    <x v="2"/>
    <x v="7"/>
    <s v="Seattle"/>
    <x v="5"/>
    <n v="0.75000000000000011"/>
    <x v="48"/>
    <x v="224"/>
    <n v="562.50000000000011"/>
    <n v="0.2"/>
  </r>
  <r>
    <x v="2"/>
    <n v="1128299"/>
    <x v="76"/>
    <x v="2"/>
    <x v="7"/>
    <s v="Seattle"/>
    <x v="0"/>
    <n v="0.60000000000000009"/>
    <x v="25"/>
    <x v="215"/>
    <n v="1080"/>
    <n v="0.3"/>
  </r>
  <r>
    <x v="2"/>
    <n v="1128299"/>
    <x v="76"/>
    <x v="2"/>
    <x v="7"/>
    <s v="Seattle"/>
    <x v="1"/>
    <n v="0.65000000000000013"/>
    <x v="23"/>
    <x v="280"/>
    <n v="1015.6250000000002"/>
    <n v="0.25"/>
  </r>
  <r>
    <x v="2"/>
    <n v="1128299"/>
    <x v="76"/>
    <x v="2"/>
    <x v="7"/>
    <s v="Seattle"/>
    <x v="2"/>
    <n v="0.60000000000000009"/>
    <x v="34"/>
    <x v="231"/>
    <n v="712.50000000000011"/>
    <n v="0.25"/>
  </r>
  <r>
    <x v="2"/>
    <n v="1128299"/>
    <x v="76"/>
    <x v="2"/>
    <x v="7"/>
    <s v="Seattle"/>
    <x v="3"/>
    <n v="0.70000000000000018"/>
    <x v="32"/>
    <x v="277"/>
    <n v="945.00000000000023"/>
    <n v="0.3"/>
  </r>
  <r>
    <x v="2"/>
    <n v="1128299"/>
    <x v="76"/>
    <x v="2"/>
    <x v="7"/>
    <s v="Seattle"/>
    <x v="4"/>
    <n v="0.90000000000000013"/>
    <x v="33"/>
    <x v="281"/>
    <n v="956.25000000000011"/>
    <n v="0.25"/>
  </r>
  <r>
    <x v="2"/>
    <n v="1128299"/>
    <x v="76"/>
    <x v="2"/>
    <x v="7"/>
    <s v="Seattle"/>
    <x v="5"/>
    <n v="0.95000000000000018"/>
    <x v="21"/>
    <x v="282"/>
    <n v="1045.0000000000002"/>
    <n v="0.2"/>
  </r>
  <r>
    <x v="2"/>
    <n v="1128299"/>
    <x v="77"/>
    <x v="2"/>
    <x v="7"/>
    <s v="Seattle"/>
    <x v="0"/>
    <n v="0.80000000000000016"/>
    <x v="30"/>
    <x v="272"/>
    <n v="1800.0000000000002"/>
    <n v="0.3"/>
  </r>
  <r>
    <x v="2"/>
    <n v="1128299"/>
    <x v="77"/>
    <x v="2"/>
    <x v="7"/>
    <s v="Seattle"/>
    <x v="1"/>
    <n v="0.8500000000000002"/>
    <x v="30"/>
    <x v="283"/>
    <n v="1593.7500000000005"/>
    <n v="0.25"/>
  </r>
  <r>
    <x v="2"/>
    <n v="1128299"/>
    <x v="77"/>
    <x v="2"/>
    <x v="7"/>
    <s v="Seattle"/>
    <x v="2"/>
    <n v="0.80000000000000016"/>
    <x v="21"/>
    <x v="284"/>
    <n v="1100.0000000000002"/>
    <n v="0.25"/>
  </r>
  <r>
    <x v="2"/>
    <n v="1128299"/>
    <x v="77"/>
    <x v="2"/>
    <x v="7"/>
    <s v="Seattle"/>
    <x v="3"/>
    <n v="0.80000000000000016"/>
    <x v="21"/>
    <x v="284"/>
    <n v="1320.0000000000002"/>
    <n v="0.3"/>
  </r>
  <r>
    <x v="2"/>
    <n v="1128299"/>
    <x v="77"/>
    <x v="2"/>
    <x v="7"/>
    <s v="Seattle"/>
    <x v="4"/>
    <n v="0.90000000000000013"/>
    <x v="34"/>
    <x v="285"/>
    <n v="1068.7500000000002"/>
    <n v="0.25"/>
  </r>
  <r>
    <x v="2"/>
    <n v="1128299"/>
    <x v="77"/>
    <x v="2"/>
    <x v="7"/>
    <s v="Seattle"/>
    <x v="5"/>
    <n v="0.95000000000000018"/>
    <x v="31"/>
    <x v="286"/>
    <n v="1092.5000000000002"/>
    <n v="0.2"/>
  </r>
  <r>
    <x v="0"/>
    <n v="1185732"/>
    <x v="78"/>
    <x v="4"/>
    <x v="8"/>
    <s v="Miami"/>
    <x v="0"/>
    <n v="0.45"/>
    <x v="11"/>
    <x v="176"/>
    <n v="2126.25"/>
    <n v="0.45"/>
  </r>
  <r>
    <x v="0"/>
    <n v="1185732"/>
    <x v="78"/>
    <x v="4"/>
    <x v="8"/>
    <s v="Miami"/>
    <x v="1"/>
    <n v="0.45"/>
    <x v="2"/>
    <x v="3"/>
    <n v="1338.75"/>
    <n v="0.35"/>
  </r>
  <r>
    <x v="0"/>
    <n v="1185732"/>
    <x v="78"/>
    <x v="4"/>
    <x v="8"/>
    <s v="Miami"/>
    <x v="2"/>
    <n v="0.35000000000000003"/>
    <x v="2"/>
    <x v="253"/>
    <n v="743.75000000000011"/>
    <n v="0.25"/>
  </r>
  <r>
    <x v="0"/>
    <n v="1185732"/>
    <x v="78"/>
    <x v="4"/>
    <x v="8"/>
    <s v="Miami"/>
    <x v="3"/>
    <n v="0.39999999999999997"/>
    <x v="20"/>
    <x v="287"/>
    <n v="839.99999999999989"/>
    <n v="0.3"/>
  </r>
  <r>
    <x v="0"/>
    <n v="1185732"/>
    <x v="78"/>
    <x v="4"/>
    <x v="8"/>
    <s v="Miami"/>
    <x v="4"/>
    <n v="0.55000000000000004"/>
    <x v="30"/>
    <x v="71"/>
    <n v="1443.75"/>
    <n v="0.35"/>
  </r>
  <r>
    <x v="0"/>
    <n v="1185732"/>
    <x v="78"/>
    <x v="4"/>
    <x v="8"/>
    <s v="Miami"/>
    <x v="5"/>
    <n v="0.45"/>
    <x v="2"/>
    <x v="3"/>
    <n v="1912.5"/>
    <n v="0.5"/>
  </r>
  <r>
    <x v="0"/>
    <n v="1185732"/>
    <x v="79"/>
    <x v="4"/>
    <x v="8"/>
    <s v="Miami"/>
    <x v="0"/>
    <n v="0.45"/>
    <x v="14"/>
    <x v="14"/>
    <n v="2227.5"/>
    <n v="0.45"/>
  </r>
  <r>
    <x v="0"/>
    <n v="1185732"/>
    <x v="79"/>
    <x v="4"/>
    <x v="8"/>
    <s v="Miami"/>
    <x v="1"/>
    <n v="0.45"/>
    <x v="30"/>
    <x v="73"/>
    <n v="1181.25"/>
    <n v="0.35"/>
  </r>
  <r>
    <x v="0"/>
    <n v="1185732"/>
    <x v="79"/>
    <x v="4"/>
    <x v="8"/>
    <s v="Miami"/>
    <x v="2"/>
    <n v="0.35000000000000003"/>
    <x v="9"/>
    <x v="219"/>
    <n v="700.00000000000011"/>
    <n v="0.25"/>
  </r>
  <r>
    <x v="0"/>
    <n v="1185732"/>
    <x v="79"/>
    <x v="4"/>
    <x v="8"/>
    <s v="Miami"/>
    <x v="3"/>
    <n v="0.39999999999999997"/>
    <x v="22"/>
    <x v="52"/>
    <n v="810"/>
    <n v="0.3"/>
  </r>
  <r>
    <x v="0"/>
    <n v="1185732"/>
    <x v="79"/>
    <x v="4"/>
    <x v="8"/>
    <s v="Miami"/>
    <x v="4"/>
    <n v="0.55000000000000004"/>
    <x v="30"/>
    <x v="71"/>
    <n v="1443.75"/>
    <n v="0.35"/>
  </r>
  <r>
    <x v="0"/>
    <n v="1185732"/>
    <x v="79"/>
    <x v="4"/>
    <x v="8"/>
    <s v="Miami"/>
    <x v="5"/>
    <n v="0.45"/>
    <x v="2"/>
    <x v="3"/>
    <n v="1912.5"/>
    <n v="0.5"/>
  </r>
  <r>
    <x v="0"/>
    <n v="1185732"/>
    <x v="80"/>
    <x v="4"/>
    <x v="8"/>
    <s v="Miami"/>
    <x v="0"/>
    <n v="0.45"/>
    <x v="55"/>
    <x v="288"/>
    <n v="2166.75"/>
    <n v="0.45"/>
  </r>
  <r>
    <x v="0"/>
    <n v="1185732"/>
    <x v="80"/>
    <x v="4"/>
    <x v="8"/>
    <s v="Miami"/>
    <x v="1"/>
    <n v="0.45"/>
    <x v="30"/>
    <x v="73"/>
    <n v="1181.25"/>
    <n v="0.35"/>
  </r>
  <r>
    <x v="0"/>
    <n v="1185732"/>
    <x v="80"/>
    <x v="4"/>
    <x v="8"/>
    <s v="Miami"/>
    <x v="2"/>
    <n v="0.35000000000000003"/>
    <x v="29"/>
    <x v="289"/>
    <n v="678.12500000000011"/>
    <n v="0.25"/>
  </r>
  <r>
    <x v="0"/>
    <n v="1185732"/>
    <x v="80"/>
    <x v="4"/>
    <x v="8"/>
    <s v="Miami"/>
    <x v="3"/>
    <n v="0.39999999999999997"/>
    <x v="23"/>
    <x v="54"/>
    <n v="750"/>
    <n v="0.3"/>
  </r>
  <r>
    <x v="0"/>
    <n v="1185732"/>
    <x v="80"/>
    <x v="4"/>
    <x v="8"/>
    <s v="Miami"/>
    <x v="4"/>
    <n v="0.55000000000000004"/>
    <x v="22"/>
    <x v="105"/>
    <n v="1299.375"/>
    <n v="0.35"/>
  </r>
  <r>
    <x v="0"/>
    <n v="1185732"/>
    <x v="80"/>
    <x v="4"/>
    <x v="8"/>
    <s v="Miami"/>
    <x v="5"/>
    <n v="0.45"/>
    <x v="29"/>
    <x v="290"/>
    <n v="1743.75"/>
    <n v="0.5"/>
  </r>
  <r>
    <x v="0"/>
    <n v="1185732"/>
    <x v="81"/>
    <x v="4"/>
    <x v="8"/>
    <s v="Miami"/>
    <x v="0"/>
    <n v="0.45"/>
    <x v="13"/>
    <x v="291"/>
    <n v="2075.625"/>
    <n v="0.45"/>
  </r>
  <r>
    <x v="0"/>
    <n v="1185732"/>
    <x v="81"/>
    <x v="4"/>
    <x v="8"/>
    <s v="Miami"/>
    <x v="1"/>
    <n v="0.45"/>
    <x v="27"/>
    <x v="292"/>
    <n v="1141.875"/>
    <n v="0.35"/>
  </r>
  <r>
    <x v="0"/>
    <n v="1185732"/>
    <x v="81"/>
    <x v="4"/>
    <x v="8"/>
    <s v="Miami"/>
    <x v="2"/>
    <n v="0.35000000000000003"/>
    <x v="27"/>
    <x v="293"/>
    <n v="634.37500000000011"/>
    <n v="0.25"/>
  </r>
  <r>
    <x v="0"/>
    <n v="1185732"/>
    <x v="81"/>
    <x v="4"/>
    <x v="8"/>
    <s v="Miami"/>
    <x v="3"/>
    <n v="0.39999999999999997"/>
    <x v="26"/>
    <x v="51"/>
    <n v="780"/>
    <n v="0.3"/>
  </r>
  <r>
    <x v="0"/>
    <n v="1185732"/>
    <x v="81"/>
    <x v="4"/>
    <x v="8"/>
    <s v="Miami"/>
    <x v="4"/>
    <n v="0.55000000000000004"/>
    <x v="22"/>
    <x v="105"/>
    <n v="1299.375"/>
    <n v="0.35"/>
  </r>
  <r>
    <x v="0"/>
    <n v="1185732"/>
    <x v="81"/>
    <x v="4"/>
    <x v="8"/>
    <s v="Miami"/>
    <x v="5"/>
    <n v="0.45"/>
    <x v="9"/>
    <x v="11"/>
    <n v="1800"/>
    <n v="0.5"/>
  </r>
  <r>
    <x v="0"/>
    <n v="1185732"/>
    <x v="82"/>
    <x v="4"/>
    <x v="8"/>
    <s v="Miami"/>
    <x v="0"/>
    <n v="0.55000000000000004"/>
    <x v="55"/>
    <x v="294"/>
    <n v="2648.2500000000005"/>
    <n v="0.45"/>
  </r>
  <r>
    <x v="0"/>
    <n v="1185732"/>
    <x v="82"/>
    <x v="4"/>
    <x v="8"/>
    <s v="Miami"/>
    <x v="1"/>
    <n v="0.55000000000000004"/>
    <x v="29"/>
    <x v="100"/>
    <n v="1491.875"/>
    <n v="0.35"/>
  </r>
  <r>
    <x v="0"/>
    <n v="1185732"/>
    <x v="82"/>
    <x v="4"/>
    <x v="8"/>
    <s v="Miami"/>
    <x v="2"/>
    <n v="0.5"/>
    <x v="30"/>
    <x v="69"/>
    <n v="937.5"/>
    <n v="0.25"/>
  </r>
  <r>
    <x v="0"/>
    <n v="1185732"/>
    <x v="82"/>
    <x v="4"/>
    <x v="8"/>
    <s v="Miami"/>
    <x v="3"/>
    <n v="0.5"/>
    <x v="20"/>
    <x v="49"/>
    <n v="1050"/>
    <n v="0.3"/>
  </r>
  <r>
    <x v="0"/>
    <n v="1185732"/>
    <x v="82"/>
    <x v="4"/>
    <x v="8"/>
    <s v="Miami"/>
    <x v="4"/>
    <n v="0.6"/>
    <x v="27"/>
    <x v="92"/>
    <n v="1522.5"/>
    <n v="0.35"/>
  </r>
  <r>
    <x v="0"/>
    <n v="1185732"/>
    <x v="82"/>
    <x v="4"/>
    <x v="8"/>
    <s v="Miami"/>
    <x v="5"/>
    <n v="0.65"/>
    <x v="6"/>
    <x v="34"/>
    <n v="2681.25"/>
    <n v="0.5"/>
  </r>
  <r>
    <x v="0"/>
    <n v="1185732"/>
    <x v="83"/>
    <x v="4"/>
    <x v="8"/>
    <s v="Miami"/>
    <x v="0"/>
    <n v="0.6"/>
    <x v="15"/>
    <x v="295"/>
    <n v="2902.5"/>
    <n v="0.45"/>
  </r>
  <r>
    <x v="0"/>
    <n v="1185732"/>
    <x v="83"/>
    <x v="4"/>
    <x v="8"/>
    <s v="Miami"/>
    <x v="1"/>
    <n v="0.55000000000000004"/>
    <x v="6"/>
    <x v="114"/>
    <n v="1588.125"/>
    <n v="0.35"/>
  </r>
  <r>
    <x v="0"/>
    <n v="1185732"/>
    <x v="83"/>
    <x v="4"/>
    <x v="8"/>
    <s v="Miami"/>
    <x v="2"/>
    <n v="0.5"/>
    <x v="9"/>
    <x v="2"/>
    <n v="1000"/>
    <n v="0.25"/>
  </r>
  <r>
    <x v="0"/>
    <n v="1185732"/>
    <x v="83"/>
    <x v="4"/>
    <x v="8"/>
    <s v="Miami"/>
    <x v="3"/>
    <n v="0.5"/>
    <x v="29"/>
    <x v="75"/>
    <n v="1162.5"/>
    <n v="0.3"/>
  </r>
  <r>
    <x v="0"/>
    <n v="1185732"/>
    <x v="83"/>
    <x v="4"/>
    <x v="8"/>
    <s v="Miami"/>
    <x v="4"/>
    <n v="0.65"/>
    <x v="29"/>
    <x v="93"/>
    <n v="1763.125"/>
    <n v="0.35"/>
  </r>
  <r>
    <x v="0"/>
    <n v="1185732"/>
    <x v="83"/>
    <x v="4"/>
    <x v="8"/>
    <s v="Miami"/>
    <x v="5"/>
    <n v="0.70000000000000007"/>
    <x v="8"/>
    <x v="96"/>
    <n v="3237.5000000000005"/>
    <n v="0.5"/>
  </r>
  <r>
    <x v="0"/>
    <n v="1185732"/>
    <x v="84"/>
    <x v="4"/>
    <x v="8"/>
    <s v="Miami"/>
    <x v="0"/>
    <n v="0.65"/>
    <x v="17"/>
    <x v="33"/>
    <n v="3363.75"/>
    <n v="0.45"/>
  </r>
  <r>
    <x v="0"/>
    <n v="1185732"/>
    <x v="84"/>
    <x v="4"/>
    <x v="8"/>
    <s v="Miami"/>
    <x v="1"/>
    <n v="0.60000000000000009"/>
    <x v="3"/>
    <x v="296"/>
    <n v="1890.0000000000002"/>
    <n v="0.35"/>
  </r>
  <r>
    <x v="0"/>
    <n v="1185732"/>
    <x v="84"/>
    <x v="4"/>
    <x v="8"/>
    <s v="Miami"/>
    <x v="2"/>
    <n v="0.55000000000000004"/>
    <x v="6"/>
    <x v="114"/>
    <n v="1134.375"/>
    <n v="0.25"/>
  </r>
  <r>
    <x v="0"/>
    <n v="1185732"/>
    <x v="84"/>
    <x v="4"/>
    <x v="8"/>
    <s v="Miami"/>
    <x v="3"/>
    <n v="0.55000000000000004"/>
    <x v="29"/>
    <x v="100"/>
    <n v="1278.75"/>
    <n v="0.3"/>
  </r>
  <r>
    <x v="0"/>
    <n v="1185732"/>
    <x v="84"/>
    <x v="4"/>
    <x v="8"/>
    <s v="Miami"/>
    <x v="4"/>
    <n v="0.65"/>
    <x v="9"/>
    <x v="97"/>
    <n v="1819.9999999999998"/>
    <n v="0.35"/>
  </r>
  <r>
    <x v="0"/>
    <n v="1185732"/>
    <x v="84"/>
    <x v="4"/>
    <x v="8"/>
    <s v="Miami"/>
    <x v="5"/>
    <n v="0.70000000000000007"/>
    <x v="18"/>
    <x v="297"/>
    <n v="3412.5000000000005"/>
    <n v="0.5"/>
  </r>
  <r>
    <x v="0"/>
    <n v="1185732"/>
    <x v="85"/>
    <x v="4"/>
    <x v="8"/>
    <s v="Miami"/>
    <x v="0"/>
    <n v="0.65"/>
    <x v="56"/>
    <x v="298"/>
    <n v="3290.625"/>
    <n v="0.45"/>
  </r>
  <r>
    <x v="0"/>
    <n v="1185732"/>
    <x v="85"/>
    <x v="4"/>
    <x v="8"/>
    <s v="Miami"/>
    <x v="1"/>
    <n v="0.60000000000000009"/>
    <x v="3"/>
    <x v="296"/>
    <n v="1890.0000000000002"/>
    <n v="0.35"/>
  </r>
  <r>
    <x v="0"/>
    <n v="1185732"/>
    <x v="85"/>
    <x v="4"/>
    <x v="8"/>
    <s v="Miami"/>
    <x v="2"/>
    <n v="0.55000000000000004"/>
    <x v="6"/>
    <x v="114"/>
    <n v="1134.375"/>
    <n v="0.25"/>
  </r>
  <r>
    <x v="0"/>
    <n v="1185732"/>
    <x v="85"/>
    <x v="4"/>
    <x v="8"/>
    <s v="Miami"/>
    <x v="3"/>
    <n v="0.45"/>
    <x v="29"/>
    <x v="290"/>
    <n v="1046.25"/>
    <n v="0.3"/>
  </r>
  <r>
    <x v="0"/>
    <n v="1185732"/>
    <x v="85"/>
    <x v="4"/>
    <x v="8"/>
    <s v="Miami"/>
    <x v="4"/>
    <n v="0.55000000000000004"/>
    <x v="30"/>
    <x v="71"/>
    <n v="1443.75"/>
    <n v="0.35"/>
  </r>
  <r>
    <x v="0"/>
    <n v="1185732"/>
    <x v="85"/>
    <x v="4"/>
    <x v="8"/>
    <s v="Miami"/>
    <x v="5"/>
    <n v="0.60000000000000009"/>
    <x v="8"/>
    <x v="99"/>
    <n v="2775.0000000000005"/>
    <n v="0.5"/>
  </r>
  <r>
    <x v="0"/>
    <n v="1185732"/>
    <x v="86"/>
    <x v="4"/>
    <x v="8"/>
    <s v="Miami"/>
    <x v="0"/>
    <n v="0.55000000000000004"/>
    <x v="11"/>
    <x v="299"/>
    <n v="2598.7500000000005"/>
    <n v="0.45"/>
  </r>
  <r>
    <x v="0"/>
    <n v="1185732"/>
    <x v="86"/>
    <x v="4"/>
    <x v="8"/>
    <s v="Miami"/>
    <x v="1"/>
    <n v="0.50000000000000011"/>
    <x v="2"/>
    <x v="300"/>
    <n v="1487.5000000000002"/>
    <n v="0.35"/>
  </r>
  <r>
    <x v="0"/>
    <n v="1185732"/>
    <x v="86"/>
    <x v="4"/>
    <x v="8"/>
    <s v="Miami"/>
    <x v="2"/>
    <n v="0.45"/>
    <x v="30"/>
    <x v="73"/>
    <n v="843.75"/>
    <n v="0.25"/>
  </r>
  <r>
    <x v="0"/>
    <n v="1185732"/>
    <x v="86"/>
    <x v="4"/>
    <x v="8"/>
    <s v="Miami"/>
    <x v="3"/>
    <n v="0.45"/>
    <x v="27"/>
    <x v="292"/>
    <n v="978.75"/>
    <n v="0.3"/>
  </r>
  <r>
    <x v="0"/>
    <n v="1185732"/>
    <x v="86"/>
    <x v="4"/>
    <x v="8"/>
    <s v="Miami"/>
    <x v="4"/>
    <n v="0.55000000000000004"/>
    <x v="27"/>
    <x v="101"/>
    <n v="1395.625"/>
    <n v="0.35"/>
  </r>
  <r>
    <x v="0"/>
    <n v="1185732"/>
    <x v="86"/>
    <x v="4"/>
    <x v="8"/>
    <s v="Miami"/>
    <x v="5"/>
    <n v="0.60000000000000009"/>
    <x v="6"/>
    <x v="301"/>
    <n v="2475.0000000000005"/>
    <n v="0.5"/>
  </r>
  <r>
    <x v="0"/>
    <n v="1185732"/>
    <x v="87"/>
    <x v="4"/>
    <x v="8"/>
    <s v="Miami"/>
    <x v="0"/>
    <n v="0.60000000000000009"/>
    <x v="1"/>
    <x v="272"/>
    <n v="2700.0000000000005"/>
    <n v="0.45"/>
  </r>
  <r>
    <x v="0"/>
    <n v="1185732"/>
    <x v="87"/>
    <x v="4"/>
    <x v="8"/>
    <s v="Miami"/>
    <x v="1"/>
    <n v="0.50000000000000011"/>
    <x v="6"/>
    <x v="302"/>
    <n v="1443.7500000000002"/>
    <n v="0.35"/>
  </r>
  <r>
    <x v="0"/>
    <n v="1185732"/>
    <x v="87"/>
    <x v="4"/>
    <x v="8"/>
    <s v="Miami"/>
    <x v="2"/>
    <n v="0.50000000000000011"/>
    <x v="27"/>
    <x v="303"/>
    <n v="906.25000000000023"/>
    <n v="0.25"/>
  </r>
  <r>
    <x v="0"/>
    <n v="1185732"/>
    <x v="87"/>
    <x v="4"/>
    <x v="8"/>
    <s v="Miami"/>
    <x v="3"/>
    <n v="0.50000000000000011"/>
    <x v="20"/>
    <x v="304"/>
    <n v="1050.0000000000002"/>
    <n v="0.3"/>
  </r>
  <r>
    <x v="0"/>
    <n v="1185732"/>
    <x v="87"/>
    <x v="4"/>
    <x v="8"/>
    <s v="Miami"/>
    <x v="4"/>
    <n v="0.60000000000000009"/>
    <x v="20"/>
    <x v="249"/>
    <n v="1470.0000000000002"/>
    <n v="0.35"/>
  </r>
  <r>
    <x v="0"/>
    <n v="1185732"/>
    <x v="87"/>
    <x v="4"/>
    <x v="8"/>
    <s v="Miami"/>
    <x v="5"/>
    <n v="0.65"/>
    <x v="6"/>
    <x v="34"/>
    <n v="2681.25"/>
    <n v="0.5"/>
  </r>
  <r>
    <x v="0"/>
    <n v="1185732"/>
    <x v="88"/>
    <x v="4"/>
    <x v="8"/>
    <s v="Miami"/>
    <x v="0"/>
    <n v="0.60000000000000009"/>
    <x v="18"/>
    <x v="108"/>
    <n v="2632.5000000000005"/>
    <n v="0.45"/>
  </r>
  <r>
    <x v="0"/>
    <n v="1185732"/>
    <x v="88"/>
    <x v="4"/>
    <x v="8"/>
    <s v="Miami"/>
    <x v="1"/>
    <n v="0.50000000000000011"/>
    <x v="9"/>
    <x v="257"/>
    <n v="1400.0000000000002"/>
    <n v="0.35"/>
  </r>
  <r>
    <x v="0"/>
    <n v="1185732"/>
    <x v="88"/>
    <x v="4"/>
    <x v="8"/>
    <s v="Miami"/>
    <x v="2"/>
    <n v="0.50000000000000011"/>
    <x v="57"/>
    <x v="305"/>
    <n v="931.25000000000023"/>
    <n v="0.25"/>
  </r>
  <r>
    <x v="0"/>
    <n v="1185732"/>
    <x v="88"/>
    <x v="4"/>
    <x v="8"/>
    <s v="Miami"/>
    <x v="3"/>
    <n v="0.50000000000000011"/>
    <x v="29"/>
    <x v="306"/>
    <n v="1162.5000000000002"/>
    <n v="0.3"/>
  </r>
  <r>
    <x v="0"/>
    <n v="1185732"/>
    <x v="88"/>
    <x v="4"/>
    <x v="8"/>
    <s v="Miami"/>
    <x v="4"/>
    <n v="0.65"/>
    <x v="30"/>
    <x v="64"/>
    <n v="1706.25"/>
    <n v="0.35"/>
  </r>
  <r>
    <x v="0"/>
    <n v="1185732"/>
    <x v="88"/>
    <x v="4"/>
    <x v="8"/>
    <s v="Miami"/>
    <x v="5"/>
    <n v="0.7"/>
    <x v="2"/>
    <x v="307"/>
    <n v="2975"/>
    <n v="0.5"/>
  </r>
  <r>
    <x v="0"/>
    <n v="1185732"/>
    <x v="89"/>
    <x v="4"/>
    <x v="8"/>
    <s v="Miami"/>
    <x v="0"/>
    <n v="0.65"/>
    <x v="15"/>
    <x v="27"/>
    <n v="3144.375"/>
    <n v="0.45"/>
  </r>
  <r>
    <x v="0"/>
    <n v="1185732"/>
    <x v="89"/>
    <x v="4"/>
    <x v="8"/>
    <s v="Miami"/>
    <x v="1"/>
    <n v="0.55000000000000004"/>
    <x v="10"/>
    <x v="30"/>
    <n v="1684.375"/>
    <n v="0.35"/>
  </r>
  <r>
    <x v="0"/>
    <n v="1185732"/>
    <x v="89"/>
    <x v="4"/>
    <x v="8"/>
    <s v="Miami"/>
    <x v="2"/>
    <n v="0.55000000000000004"/>
    <x v="6"/>
    <x v="114"/>
    <n v="1134.375"/>
    <n v="0.25"/>
  </r>
  <r>
    <x v="0"/>
    <n v="1185732"/>
    <x v="89"/>
    <x v="4"/>
    <x v="8"/>
    <s v="Miami"/>
    <x v="3"/>
    <n v="0.55000000000000004"/>
    <x v="29"/>
    <x v="100"/>
    <n v="1278.75"/>
    <n v="0.3"/>
  </r>
  <r>
    <x v="0"/>
    <n v="1185732"/>
    <x v="89"/>
    <x v="4"/>
    <x v="8"/>
    <s v="Miami"/>
    <x v="4"/>
    <n v="0.65"/>
    <x v="29"/>
    <x v="93"/>
    <n v="1763.125"/>
    <n v="0.35"/>
  </r>
  <r>
    <x v="0"/>
    <n v="1185732"/>
    <x v="89"/>
    <x v="4"/>
    <x v="8"/>
    <s v="Miami"/>
    <x v="5"/>
    <n v="0.7"/>
    <x v="10"/>
    <x v="308"/>
    <n v="3062.5"/>
    <n v="0.5"/>
  </r>
  <r>
    <x v="0"/>
    <n v="1185732"/>
    <x v="90"/>
    <x v="3"/>
    <x v="9"/>
    <s v="Minneapolis"/>
    <x v="0"/>
    <n v="0.35"/>
    <x v="32"/>
    <x v="151"/>
    <n v="551.25"/>
    <n v="0.35000000000000003"/>
  </r>
  <r>
    <x v="0"/>
    <n v="1185732"/>
    <x v="90"/>
    <x v="3"/>
    <x v="9"/>
    <s v="Minneapolis"/>
    <x v="1"/>
    <n v="0.35"/>
    <x v="44"/>
    <x v="131"/>
    <n v="262.5"/>
    <n v="0.3"/>
  </r>
  <r>
    <x v="0"/>
    <n v="1185732"/>
    <x v="90"/>
    <x v="3"/>
    <x v="9"/>
    <s v="Minneapolis"/>
    <x v="2"/>
    <n v="0.25"/>
    <x v="44"/>
    <x v="143"/>
    <n v="187.5"/>
    <n v="0.3"/>
  </r>
  <r>
    <x v="0"/>
    <n v="1185732"/>
    <x v="90"/>
    <x v="3"/>
    <x v="9"/>
    <s v="Minneapolis"/>
    <x v="3"/>
    <n v="0.30000000000000004"/>
    <x v="39"/>
    <x v="309"/>
    <n v="105.00000000000003"/>
    <n v="0.35000000000000003"/>
  </r>
  <r>
    <x v="0"/>
    <n v="1185732"/>
    <x v="90"/>
    <x v="3"/>
    <x v="9"/>
    <s v="Minneapolis"/>
    <x v="4"/>
    <n v="0.44999999999999996"/>
    <x v="43"/>
    <x v="310"/>
    <n v="202.49999999999997"/>
    <n v="0.3"/>
  </r>
  <r>
    <x v="0"/>
    <n v="1185732"/>
    <x v="90"/>
    <x v="3"/>
    <x v="9"/>
    <s v="Minneapolis"/>
    <x v="5"/>
    <n v="0.35"/>
    <x v="44"/>
    <x v="131"/>
    <n v="393.75"/>
    <n v="0.45"/>
  </r>
  <r>
    <x v="0"/>
    <n v="1185732"/>
    <x v="91"/>
    <x v="3"/>
    <x v="9"/>
    <s v="Minneapolis"/>
    <x v="0"/>
    <n v="0.35"/>
    <x v="24"/>
    <x v="157"/>
    <n v="612.50000000000011"/>
    <n v="0.35000000000000003"/>
  </r>
  <r>
    <x v="0"/>
    <n v="1185732"/>
    <x v="91"/>
    <x v="3"/>
    <x v="9"/>
    <s v="Minneapolis"/>
    <x v="1"/>
    <n v="0.35"/>
    <x v="43"/>
    <x v="311"/>
    <n v="157.5"/>
    <n v="0.3"/>
  </r>
  <r>
    <x v="0"/>
    <n v="1185732"/>
    <x v="91"/>
    <x v="3"/>
    <x v="9"/>
    <s v="Minneapolis"/>
    <x v="2"/>
    <n v="0.25"/>
    <x v="41"/>
    <x v="118"/>
    <n v="150"/>
    <n v="0.3"/>
  </r>
  <r>
    <x v="0"/>
    <n v="1185732"/>
    <x v="91"/>
    <x v="3"/>
    <x v="9"/>
    <s v="Minneapolis"/>
    <x v="3"/>
    <n v="0.30000000000000004"/>
    <x v="42"/>
    <x v="312"/>
    <n v="78.750000000000014"/>
    <n v="0.35000000000000003"/>
  </r>
  <r>
    <x v="0"/>
    <n v="1185732"/>
    <x v="91"/>
    <x v="3"/>
    <x v="9"/>
    <s v="Minneapolis"/>
    <x v="4"/>
    <n v="0.44999999999999996"/>
    <x v="43"/>
    <x v="310"/>
    <n v="202.49999999999997"/>
    <n v="0.3"/>
  </r>
  <r>
    <x v="0"/>
    <n v="1185732"/>
    <x v="91"/>
    <x v="3"/>
    <x v="9"/>
    <s v="Minneapolis"/>
    <x v="5"/>
    <n v="0.35"/>
    <x v="38"/>
    <x v="120"/>
    <n v="354.375"/>
    <n v="0.45"/>
  </r>
  <r>
    <x v="0"/>
    <n v="1185732"/>
    <x v="92"/>
    <x v="3"/>
    <x v="9"/>
    <s v="Minneapolis"/>
    <x v="0"/>
    <n v="0.4"/>
    <x v="52"/>
    <x v="313"/>
    <n v="623.00000000000011"/>
    <n v="0.35000000000000003"/>
  </r>
  <r>
    <x v="0"/>
    <n v="1185732"/>
    <x v="92"/>
    <x v="3"/>
    <x v="9"/>
    <s v="Minneapolis"/>
    <x v="1"/>
    <n v="0.4"/>
    <x v="36"/>
    <x v="118"/>
    <n v="150"/>
    <n v="0.3"/>
  </r>
  <r>
    <x v="0"/>
    <n v="1185732"/>
    <x v="92"/>
    <x v="3"/>
    <x v="9"/>
    <s v="Minneapolis"/>
    <x v="2"/>
    <n v="0.30000000000000004"/>
    <x v="37"/>
    <x v="314"/>
    <n v="157.50000000000003"/>
    <n v="0.3"/>
  </r>
  <r>
    <x v="0"/>
    <n v="1185732"/>
    <x v="92"/>
    <x v="3"/>
    <x v="9"/>
    <s v="Minneapolis"/>
    <x v="3"/>
    <n v="0.35"/>
    <x v="53"/>
    <x v="315"/>
    <n v="30.625000000000004"/>
    <n v="0.35000000000000003"/>
  </r>
  <r>
    <x v="0"/>
    <n v="1185732"/>
    <x v="92"/>
    <x v="3"/>
    <x v="9"/>
    <s v="Minneapolis"/>
    <x v="4"/>
    <n v="0.5"/>
    <x v="42"/>
    <x v="316"/>
    <n v="112.5"/>
    <n v="0.3"/>
  </r>
  <r>
    <x v="0"/>
    <n v="1185732"/>
    <x v="92"/>
    <x v="3"/>
    <x v="9"/>
    <s v="Minneapolis"/>
    <x v="5"/>
    <n v="0.4"/>
    <x v="37"/>
    <x v="135"/>
    <n v="315"/>
    <n v="0.45"/>
  </r>
  <r>
    <x v="0"/>
    <n v="1185732"/>
    <x v="93"/>
    <x v="3"/>
    <x v="9"/>
    <s v="Minneapolis"/>
    <x v="0"/>
    <n v="0.4"/>
    <x v="47"/>
    <x v="173"/>
    <n v="560"/>
    <n v="0.35000000000000003"/>
  </r>
  <r>
    <x v="0"/>
    <n v="1185732"/>
    <x v="93"/>
    <x v="3"/>
    <x v="9"/>
    <s v="Minneapolis"/>
    <x v="1"/>
    <n v="0.4"/>
    <x v="39"/>
    <x v="122"/>
    <n v="120"/>
    <n v="0.3"/>
  </r>
  <r>
    <x v="0"/>
    <n v="1185732"/>
    <x v="93"/>
    <x v="3"/>
    <x v="9"/>
    <s v="Minneapolis"/>
    <x v="2"/>
    <n v="0.30000000000000004"/>
    <x v="39"/>
    <x v="309"/>
    <n v="90.000000000000014"/>
    <n v="0.3"/>
  </r>
  <r>
    <x v="0"/>
    <n v="1185732"/>
    <x v="93"/>
    <x v="3"/>
    <x v="9"/>
    <s v="Minneapolis"/>
    <x v="3"/>
    <n v="0.35"/>
    <x v="53"/>
    <x v="315"/>
    <n v="30.625000000000004"/>
    <n v="0.35000000000000003"/>
  </r>
  <r>
    <x v="0"/>
    <n v="1185732"/>
    <x v="93"/>
    <x v="3"/>
    <x v="9"/>
    <s v="Minneapolis"/>
    <x v="4"/>
    <n v="0.5"/>
    <x v="51"/>
    <x v="317"/>
    <n v="75"/>
    <n v="0.3"/>
  </r>
  <r>
    <x v="0"/>
    <n v="1185732"/>
    <x v="93"/>
    <x v="3"/>
    <x v="9"/>
    <s v="Minneapolis"/>
    <x v="5"/>
    <n v="0.4"/>
    <x v="37"/>
    <x v="135"/>
    <n v="315"/>
    <n v="0.45"/>
  </r>
  <r>
    <x v="0"/>
    <n v="1185732"/>
    <x v="94"/>
    <x v="3"/>
    <x v="9"/>
    <s v="Minneapolis"/>
    <x v="0"/>
    <n v="0.5"/>
    <x v="52"/>
    <x v="183"/>
    <n v="778.75000000000011"/>
    <n v="0.35000000000000003"/>
  </r>
  <r>
    <x v="0"/>
    <n v="1185732"/>
    <x v="94"/>
    <x v="3"/>
    <x v="9"/>
    <s v="Minneapolis"/>
    <x v="1"/>
    <n v="0.45000000000000007"/>
    <x v="43"/>
    <x v="318"/>
    <n v="202.50000000000003"/>
    <n v="0.3"/>
  </r>
  <r>
    <x v="0"/>
    <n v="1185732"/>
    <x v="94"/>
    <x v="3"/>
    <x v="9"/>
    <s v="Minneapolis"/>
    <x v="2"/>
    <n v="0.4"/>
    <x v="36"/>
    <x v="118"/>
    <n v="150"/>
    <n v="0.3"/>
  </r>
  <r>
    <x v="0"/>
    <n v="1185732"/>
    <x v="94"/>
    <x v="3"/>
    <x v="9"/>
    <s v="Minneapolis"/>
    <x v="3"/>
    <n v="0.4"/>
    <x v="51"/>
    <x v="182"/>
    <n v="70"/>
    <n v="0.35000000000000003"/>
  </r>
  <r>
    <x v="0"/>
    <n v="1185732"/>
    <x v="94"/>
    <x v="3"/>
    <x v="9"/>
    <s v="Minneapolis"/>
    <x v="4"/>
    <n v="0.54999999999999993"/>
    <x v="42"/>
    <x v="319"/>
    <n v="123.74999999999997"/>
    <n v="0.3"/>
  </r>
  <r>
    <x v="0"/>
    <n v="1185732"/>
    <x v="94"/>
    <x v="3"/>
    <x v="9"/>
    <s v="Minneapolis"/>
    <x v="5"/>
    <n v="0.6"/>
    <x v="37"/>
    <x v="202"/>
    <n v="472.5"/>
    <n v="0.45"/>
  </r>
  <r>
    <x v="0"/>
    <n v="1185732"/>
    <x v="95"/>
    <x v="3"/>
    <x v="9"/>
    <s v="Minneapolis"/>
    <x v="0"/>
    <n v="0.45"/>
    <x v="33"/>
    <x v="172"/>
    <n v="669.37500000000011"/>
    <n v="0.35000000000000003"/>
  </r>
  <r>
    <x v="0"/>
    <n v="1185732"/>
    <x v="95"/>
    <x v="3"/>
    <x v="9"/>
    <s v="Minneapolis"/>
    <x v="1"/>
    <n v="0.40000000000000008"/>
    <x v="37"/>
    <x v="320"/>
    <n v="210.00000000000003"/>
    <n v="0.3"/>
  </r>
  <r>
    <x v="0"/>
    <n v="1185732"/>
    <x v="95"/>
    <x v="3"/>
    <x v="9"/>
    <s v="Minneapolis"/>
    <x v="2"/>
    <n v="0.35000000000000003"/>
    <x v="37"/>
    <x v="181"/>
    <n v="183.75000000000003"/>
    <n v="0.3"/>
  </r>
  <r>
    <x v="0"/>
    <n v="1185732"/>
    <x v="95"/>
    <x v="3"/>
    <x v="9"/>
    <s v="Minneapolis"/>
    <x v="3"/>
    <n v="0.35000000000000003"/>
    <x v="43"/>
    <x v="311"/>
    <n v="183.75000000000003"/>
    <n v="0.35000000000000003"/>
  </r>
  <r>
    <x v="0"/>
    <n v="1185732"/>
    <x v="95"/>
    <x v="3"/>
    <x v="9"/>
    <s v="Minneapolis"/>
    <x v="4"/>
    <n v="0.5"/>
    <x v="43"/>
    <x v="126"/>
    <n v="225"/>
    <n v="0.3"/>
  </r>
  <r>
    <x v="0"/>
    <n v="1185732"/>
    <x v="95"/>
    <x v="3"/>
    <x v="9"/>
    <s v="Minneapolis"/>
    <x v="5"/>
    <n v="0.55000000000000004"/>
    <x v="46"/>
    <x v="255"/>
    <n v="804.37500000000011"/>
    <n v="0.45"/>
  </r>
  <r>
    <x v="0"/>
    <n v="1185732"/>
    <x v="96"/>
    <x v="3"/>
    <x v="9"/>
    <s v="Minneapolis"/>
    <x v="0"/>
    <n v="0.5"/>
    <x v="21"/>
    <x v="80"/>
    <n v="962.50000000000011"/>
    <n v="0.35000000000000003"/>
  </r>
  <r>
    <x v="0"/>
    <n v="1185732"/>
    <x v="96"/>
    <x v="3"/>
    <x v="9"/>
    <s v="Minneapolis"/>
    <x v="1"/>
    <n v="0.45000000000000007"/>
    <x v="49"/>
    <x v="139"/>
    <n v="405.00000000000006"/>
    <n v="0.3"/>
  </r>
  <r>
    <x v="0"/>
    <n v="1185732"/>
    <x v="96"/>
    <x v="3"/>
    <x v="9"/>
    <s v="Minneapolis"/>
    <x v="2"/>
    <n v="0.4"/>
    <x v="38"/>
    <x v="124"/>
    <n v="270"/>
    <n v="0.3"/>
  </r>
  <r>
    <x v="0"/>
    <n v="1185732"/>
    <x v="96"/>
    <x v="3"/>
    <x v="9"/>
    <s v="Minneapolis"/>
    <x v="3"/>
    <n v="0.4"/>
    <x v="37"/>
    <x v="135"/>
    <n v="245.00000000000003"/>
    <n v="0.35000000000000003"/>
  </r>
  <r>
    <x v="0"/>
    <n v="1185732"/>
    <x v="96"/>
    <x v="3"/>
    <x v="9"/>
    <s v="Minneapolis"/>
    <x v="4"/>
    <n v="0.5"/>
    <x v="41"/>
    <x v="123"/>
    <n v="300"/>
    <n v="0.3"/>
  </r>
  <r>
    <x v="0"/>
    <n v="1185732"/>
    <x v="96"/>
    <x v="3"/>
    <x v="9"/>
    <s v="Minneapolis"/>
    <x v="5"/>
    <n v="0.55000000000000004"/>
    <x v="48"/>
    <x v="138"/>
    <n v="928.125"/>
    <n v="0.45"/>
  </r>
  <r>
    <x v="0"/>
    <n v="1185732"/>
    <x v="97"/>
    <x v="3"/>
    <x v="9"/>
    <s v="Minneapolis"/>
    <x v="0"/>
    <n v="0.5"/>
    <x v="28"/>
    <x v="48"/>
    <n v="918.75000000000011"/>
    <n v="0.35000000000000003"/>
  </r>
  <r>
    <x v="0"/>
    <n v="1185732"/>
    <x v="97"/>
    <x v="3"/>
    <x v="9"/>
    <s v="Minneapolis"/>
    <x v="1"/>
    <n v="0.45000000000000007"/>
    <x v="49"/>
    <x v="139"/>
    <n v="405.00000000000006"/>
    <n v="0.3"/>
  </r>
  <r>
    <x v="0"/>
    <n v="1185732"/>
    <x v="97"/>
    <x v="3"/>
    <x v="9"/>
    <s v="Minneapolis"/>
    <x v="2"/>
    <n v="0.4"/>
    <x v="38"/>
    <x v="124"/>
    <n v="270"/>
    <n v="0.3"/>
  </r>
  <r>
    <x v="0"/>
    <n v="1185732"/>
    <x v="97"/>
    <x v="3"/>
    <x v="9"/>
    <s v="Minneapolis"/>
    <x v="3"/>
    <n v="0.35000000000000003"/>
    <x v="37"/>
    <x v="181"/>
    <n v="214.37500000000006"/>
    <n v="0.35000000000000003"/>
  </r>
  <r>
    <x v="0"/>
    <n v="1185732"/>
    <x v="97"/>
    <x v="3"/>
    <x v="9"/>
    <s v="Minneapolis"/>
    <x v="4"/>
    <n v="0.45"/>
    <x v="43"/>
    <x v="321"/>
    <n v="202.5"/>
    <n v="0.3"/>
  </r>
  <r>
    <x v="0"/>
    <n v="1185732"/>
    <x v="97"/>
    <x v="3"/>
    <x v="9"/>
    <s v="Minneapolis"/>
    <x v="5"/>
    <n v="0.5"/>
    <x v="46"/>
    <x v="132"/>
    <n v="731.25"/>
    <n v="0.45"/>
  </r>
  <r>
    <x v="0"/>
    <n v="1185732"/>
    <x v="98"/>
    <x v="3"/>
    <x v="9"/>
    <s v="Minneapolis"/>
    <x v="0"/>
    <n v="0.45"/>
    <x v="32"/>
    <x v="158"/>
    <n v="708.75000000000011"/>
    <n v="0.35000000000000003"/>
  </r>
  <r>
    <x v="0"/>
    <n v="1185732"/>
    <x v="98"/>
    <x v="3"/>
    <x v="9"/>
    <s v="Minneapolis"/>
    <x v="1"/>
    <n v="0.40000000000000008"/>
    <x v="44"/>
    <x v="322"/>
    <n v="300.00000000000006"/>
    <n v="0.3"/>
  </r>
  <r>
    <x v="0"/>
    <n v="1185732"/>
    <x v="98"/>
    <x v="3"/>
    <x v="9"/>
    <s v="Minneapolis"/>
    <x v="2"/>
    <n v="0.25"/>
    <x v="43"/>
    <x v="316"/>
    <n v="112.5"/>
    <n v="0.3"/>
  </r>
  <r>
    <x v="0"/>
    <n v="1185732"/>
    <x v="98"/>
    <x v="3"/>
    <x v="9"/>
    <s v="Minneapolis"/>
    <x v="3"/>
    <n v="0.25"/>
    <x v="36"/>
    <x v="323"/>
    <n v="109.37500000000001"/>
    <n v="0.35000000000000003"/>
  </r>
  <r>
    <x v="0"/>
    <n v="1185732"/>
    <x v="98"/>
    <x v="3"/>
    <x v="9"/>
    <s v="Minneapolis"/>
    <x v="4"/>
    <n v="0.35"/>
    <x v="36"/>
    <x v="324"/>
    <n v="131.25"/>
    <n v="0.3"/>
  </r>
  <r>
    <x v="0"/>
    <n v="1185732"/>
    <x v="98"/>
    <x v="3"/>
    <x v="9"/>
    <s v="Minneapolis"/>
    <x v="5"/>
    <n v="0.4"/>
    <x v="41"/>
    <x v="134"/>
    <n v="360"/>
    <n v="0.45"/>
  </r>
  <r>
    <x v="0"/>
    <n v="1185732"/>
    <x v="99"/>
    <x v="3"/>
    <x v="9"/>
    <s v="Minneapolis"/>
    <x v="0"/>
    <n v="0.44999999999999996"/>
    <x v="48"/>
    <x v="325"/>
    <n v="590.625"/>
    <n v="0.35000000000000003"/>
  </r>
  <r>
    <x v="0"/>
    <n v="1185732"/>
    <x v="99"/>
    <x v="3"/>
    <x v="9"/>
    <s v="Minneapolis"/>
    <x v="1"/>
    <n v="0.35"/>
    <x v="41"/>
    <x v="135"/>
    <n v="210"/>
    <n v="0.3"/>
  </r>
  <r>
    <x v="0"/>
    <n v="1185732"/>
    <x v="99"/>
    <x v="3"/>
    <x v="9"/>
    <s v="Minneapolis"/>
    <x v="2"/>
    <n v="0.35"/>
    <x v="39"/>
    <x v="326"/>
    <n v="105"/>
    <n v="0.3"/>
  </r>
  <r>
    <x v="0"/>
    <n v="1185732"/>
    <x v="99"/>
    <x v="3"/>
    <x v="9"/>
    <s v="Minneapolis"/>
    <x v="3"/>
    <n v="0.35"/>
    <x v="42"/>
    <x v="327"/>
    <n v="91.875000000000014"/>
    <n v="0.35000000000000003"/>
  </r>
  <r>
    <x v="0"/>
    <n v="1185732"/>
    <x v="99"/>
    <x v="3"/>
    <x v="9"/>
    <s v="Minneapolis"/>
    <x v="4"/>
    <n v="0.44999999999999996"/>
    <x v="42"/>
    <x v="328"/>
    <n v="101.24999999999999"/>
    <n v="0.3"/>
  </r>
  <r>
    <x v="0"/>
    <n v="1185732"/>
    <x v="99"/>
    <x v="3"/>
    <x v="9"/>
    <s v="Minneapolis"/>
    <x v="5"/>
    <n v="0.49999999999999989"/>
    <x v="41"/>
    <x v="329"/>
    <n v="449.99999999999989"/>
    <n v="0.45"/>
  </r>
  <r>
    <x v="0"/>
    <n v="1185732"/>
    <x v="100"/>
    <x v="3"/>
    <x v="9"/>
    <s v="Minneapolis"/>
    <x v="0"/>
    <n v="0.5"/>
    <x v="45"/>
    <x v="157"/>
    <n v="612.50000000000011"/>
    <n v="0.35000000000000003"/>
  </r>
  <r>
    <x v="0"/>
    <n v="1185732"/>
    <x v="100"/>
    <x v="3"/>
    <x v="9"/>
    <s v="Minneapolis"/>
    <x v="1"/>
    <n v="0.4"/>
    <x v="41"/>
    <x v="134"/>
    <n v="240"/>
    <n v="0.3"/>
  </r>
  <r>
    <x v="0"/>
    <n v="1185732"/>
    <x v="100"/>
    <x v="3"/>
    <x v="9"/>
    <s v="Minneapolis"/>
    <x v="2"/>
    <n v="0.4"/>
    <x v="58"/>
    <x v="330"/>
    <n v="174"/>
    <n v="0.3"/>
  </r>
  <r>
    <x v="0"/>
    <n v="1185732"/>
    <x v="100"/>
    <x v="3"/>
    <x v="9"/>
    <s v="Minneapolis"/>
    <x v="3"/>
    <n v="0.4"/>
    <x v="43"/>
    <x v="128"/>
    <n v="210.00000000000003"/>
    <n v="0.35000000000000003"/>
  </r>
  <r>
    <x v="0"/>
    <n v="1185732"/>
    <x v="100"/>
    <x v="3"/>
    <x v="9"/>
    <s v="Minneapolis"/>
    <x v="4"/>
    <n v="0.54999999999999993"/>
    <x v="36"/>
    <x v="179"/>
    <n v="206.24999999999997"/>
    <n v="0.3"/>
  </r>
  <r>
    <x v="0"/>
    <n v="1185732"/>
    <x v="100"/>
    <x v="3"/>
    <x v="9"/>
    <s v="Minneapolis"/>
    <x v="5"/>
    <n v="0.59999999999999987"/>
    <x v="38"/>
    <x v="331"/>
    <n v="607.49999999999989"/>
    <n v="0.45"/>
  </r>
  <r>
    <x v="0"/>
    <n v="1185732"/>
    <x v="101"/>
    <x v="3"/>
    <x v="9"/>
    <s v="Minneapolis"/>
    <x v="0"/>
    <n v="0.54999999999999993"/>
    <x v="34"/>
    <x v="332"/>
    <n v="914.37499999999989"/>
    <n v="0.35000000000000003"/>
  </r>
  <r>
    <x v="0"/>
    <n v="1185732"/>
    <x v="101"/>
    <x v="3"/>
    <x v="9"/>
    <s v="Minneapolis"/>
    <x v="1"/>
    <n v="0.45"/>
    <x v="35"/>
    <x v="116"/>
    <n v="371.25"/>
    <n v="0.3"/>
  </r>
  <r>
    <x v="0"/>
    <n v="1185732"/>
    <x v="101"/>
    <x v="3"/>
    <x v="9"/>
    <s v="Minneapolis"/>
    <x v="2"/>
    <n v="0.45"/>
    <x v="38"/>
    <x v="177"/>
    <n v="303.75"/>
    <n v="0.3"/>
  </r>
  <r>
    <x v="0"/>
    <n v="1185732"/>
    <x v="101"/>
    <x v="3"/>
    <x v="9"/>
    <s v="Minneapolis"/>
    <x v="3"/>
    <n v="0.45"/>
    <x v="37"/>
    <x v="120"/>
    <n v="275.625"/>
    <n v="0.35000000000000003"/>
  </r>
  <r>
    <x v="0"/>
    <n v="1185732"/>
    <x v="101"/>
    <x v="3"/>
    <x v="9"/>
    <s v="Minneapolis"/>
    <x v="4"/>
    <n v="0.54999999999999993"/>
    <x v="37"/>
    <x v="119"/>
    <n v="288.74999999999994"/>
    <n v="0.3"/>
  </r>
  <r>
    <x v="0"/>
    <n v="1185732"/>
    <x v="101"/>
    <x v="3"/>
    <x v="9"/>
    <s v="Minneapolis"/>
    <x v="5"/>
    <n v="0.59999999999999987"/>
    <x v="35"/>
    <x v="333"/>
    <n v="742.49999999999977"/>
    <n v="0.45"/>
  </r>
  <r>
    <x v="3"/>
    <n v="1189833"/>
    <x v="102"/>
    <x v="3"/>
    <x v="10"/>
    <s v="Billings"/>
    <x v="0"/>
    <n v="0.35"/>
    <x v="34"/>
    <x v="155"/>
    <n v="748.125"/>
    <n v="0.45"/>
  </r>
  <r>
    <x v="3"/>
    <n v="1189833"/>
    <x v="102"/>
    <x v="3"/>
    <x v="10"/>
    <s v="Billings"/>
    <x v="1"/>
    <n v="0.45"/>
    <x v="34"/>
    <x v="115"/>
    <n v="641.25"/>
    <n v="0.3"/>
  </r>
  <r>
    <x v="3"/>
    <n v="1189833"/>
    <x v="102"/>
    <x v="3"/>
    <x v="10"/>
    <s v="Billings"/>
    <x v="2"/>
    <n v="0.45"/>
    <x v="34"/>
    <x v="115"/>
    <n v="961.875"/>
    <n v="0.45"/>
  </r>
  <r>
    <x v="3"/>
    <n v="1189833"/>
    <x v="102"/>
    <x v="3"/>
    <x v="10"/>
    <s v="Billings"/>
    <x v="3"/>
    <n v="0.45"/>
    <x v="46"/>
    <x v="334"/>
    <n v="585"/>
    <n v="0.39999999999999997"/>
  </r>
  <r>
    <x v="3"/>
    <n v="1189833"/>
    <x v="102"/>
    <x v="3"/>
    <x v="10"/>
    <s v="Billings"/>
    <x v="4"/>
    <n v="0.5"/>
    <x v="35"/>
    <x v="140"/>
    <n v="825.00000000000011"/>
    <n v="0.60000000000000009"/>
  </r>
  <r>
    <x v="3"/>
    <n v="1189833"/>
    <x v="102"/>
    <x v="3"/>
    <x v="10"/>
    <s v="Billings"/>
    <x v="5"/>
    <n v="0.45"/>
    <x v="34"/>
    <x v="115"/>
    <n v="534.375"/>
    <n v="0.25"/>
  </r>
  <r>
    <x v="3"/>
    <n v="1189833"/>
    <x v="103"/>
    <x v="3"/>
    <x v="10"/>
    <s v="Billings"/>
    <x v="0"/>
    <n v="0.35"/>
    <x v="28"/>
    <x v="152"/>
    <n v="826.87499999999989"/>
    <n v="0.45"/>
  </r>
  <r>
    <x v="3"/>
    <n v="1189833"/>
    <x v="103"/>
    <x v="3"/>
    <x v="10"/>
    <s v="Billings"/>
    <x v="1"/>
    <n v="0.45"/>
    <x v="33"/>
    <x v="172"/>
    <n v="573.75"/>
    <n v="0.3"/>
  </r>
  <r>
    <x v="3"/>
    <n v="1189833"/>
    <x v="103"/>
    <x v="3"/>
    <x v="10"/>
    <s v="Billings"/>
    <x v="2"/>
    <n v="0.45"/>
    <x v="32"/>
    <x v="158"/>
    <n v="911.25"/>
    <n v="0.45"/>
  </r>
  <r>
    <x v="3"/>
    <n v="1189833"/>
    <x v="103"/>
    <x v="3"/>
    <x v="10"/>
    <s v="Billings"/>
    <x v="3"/>
    <n v="0.45"/>
    <x v="49"/>
    <x v="198"/>
    <n v="540"/>
    <n v="0.39999999999999997"/>
  </r>
  <r>
    <x v="3"/>
    <n v="1189833"/>
    <x v="103"/>
    <x v="3"/>
    <x v="10"/>
    <s v="Billings"/>
    <x v="4"/>
    <n v="0.5"/>
    <x v="38"/>
    <x v="127"/>
    <n v="675.00000000000011"/>
    <n v="0.60000000000000009"/>
  </r>
  <r>
    <x v="3"/>
    <n v="1189833"/>
    <x v="103"/>
    <x v="3"/>
    <x v="10"/>
    <s v="Billings"/>
    <x v="5"/>
    <n v="0.45"/>
    <x v="33"/>
    <x v="172"/>
    <n v="478.125"/>
    <n v="0.25"/>
  </r>
  <r>
    <x v="3"/>
    <n v="1189833"/>
    <x v="104"/>
    <x v="3"/>
    <x v="10"/>
    <s v="Billings"/>
    <x v="0"/>
    <n v="0.35"/>
    <x v="31"/>
    <x v="335"/>
    <n v="905.62499999999989"/>
    <n v="0.45"/>
  </r>
  <r>
    <x v="3"/>
    <n v="1189833"/>
    <x v="104"/>
    <x v="3"/>
    <x v="10"/>
    <s v="Billings"/>
    <x v="1"/>
    <n v="0.45"/>
    <x v="33"/>
    <x v="172"/>
    <n v="573.75"/>
    <n v="0.3"/>
  </r>
  <r>
    <x v="3"/>
    <n v="1189833"/>
    <x v="104"/>
    <x v="3"/>
    <x v="10"/>
    <s v="Billings"/>
    <x v="2"/>
    <n v="0.45"/>
    <x v="33"/>
    <x v="172"/>
    <n v="860.625"/>
    <n v="0.45"/>
  </r>
  <r>
    <x v="3"/>
    <n v="1189833"/>
    <x v="104"/>
    <x v="3"/>
    <x v="10"/>
    <s v="Billings"/>
    <x v="3"/>
    <n v="0.45"/>
    <x v="46"/>
    <x v="334"/>
    <n v="585"/>
    <n v="0.39999999999999997"/>
  </r>
  <r>
    <x v="3"/>
    <n v="1189833"/>
    <x v="104"/>
    <x v="3"/>
    <x v="10"/>
    <s v="Billings"/>
    <x v="4"/>
    <n v="0.5"/>
    <x v="41"/>
    <x v="123"/>
    <n v="600.00000000000011"/>
    <n v="0.60000000000000009"/>
  </r>
  <r>
    <x v="3"/>
    <n v="1189833"/>
    <x v="104"/>
    <x v="3"/>
    <x v="10"/>
    <s v="Billings"/>
    <x v="5"/>
    <n v="0.45"/>
    <x v="47"/>
    <x v="207"/>
    <n v="450"/>
    <n v="0.25"/>
  </r>
  <r>
    <x v="3"/>
    <n v="1189833"/>
    <x v="105"/>
    <x v="3"/>
    <x v="10"/>
    <s v="Billings"/>
    <x v="0"/>
    <n v="0.45"/>
    <x v="31"/>
    <x v="70"/>
    <n v="1164.375"/>
    <n v="0.45"/>
  </r>
  <r>
    <x v="3"/>
    <n v="1189833"/>
    <x v="105"/>
    <x v="3"/>
    <x v="10"/>
    <s v="Billings"/>
    <x v="1"/>
    <n v="0.45"/>
    <x v="48"/>
    <x v="153"/>
    <n v="506.25"/>
    <n v="0.3"/>
  </r>
  <r>
    <x v="3"/>
    <n v="1189833"/>
    <x v="105"/>
    <x v="3"/>
    <x v="10"/>
    <s v="Billings"/>
    <x v="2"/>
    <n v="0.45"/>
    <x v="47"/>
    <x v="207"/>
    <n v="810"/>
    <n v="0.45"/>
  </r>
  <r>
    <x v="3"/>
    <n v="1189833"/>
    <x v="105"/>
    <x v="3"/>
    <x v="10"/>
    <s v="Billings"/>
    <x v="3"/>
    <n v="0.4"/>
    <x v="49"/>
    <x v="147"/>
    <n v="479.99999999999994"/>
    <n v="0.39999999999999997"/>
  </r>
  <r>
    <x v="3"/>
    <n v="1189833"/>
    <x v="105"/>
    <x v="3"/>
    <x v="10"/>
    <s v="Billings"/>
    <x v="4"/>
    <n v="0.45"/>
    <x v="41"/>
    <x v="124"/>
    <n v="540.00000000000011"/>
    <n v="0.60000000000000009"/>
  </r>
  <r>
    <x v="3"/>
    <n v="1189833"/>
    <x v="105"/>
    <x v="3"/>
    <x v="10"/>
    <s v="Billings"/>
    <x v="5"/>
    <n v="0.6"/>
    <x v="48"/>
    <x v="39"/>
    <n v="562.5"/>
    <n v="0.25"/>
  </r>
  <r>
    <x v="3"/>
    <n v="1189833"/>
    <x v="106"/>
    <x v="3"/>
    <x v="10"/>
    <s v="Billings"/>
    <x v="0"/>
    <n v="0.4"/>
    <x v="31"/>
    <x v="336"/>
    <n v="1035"/>
    <n v="0.45"/>
  </r>
  <r>
    <x v="3"/>
    <n v="1189833"/>
    <x v="106"/>
    <x v="3"/>
    <x v="10"/>
    <s v="Billings"/>
    <x v="1"/>
    <n v="0.45"/>
    <x v="33"/>
    <x v="172"/>
    <n v="573.75"/>
    <n v="0.3"/>
  </r>
  <r>
    <x v="3"/>
    <n v="1189833"/>
    <x v="106"/>
    <x v="3"/>
    <x v="10"/>
    <s v="Billings"/>
    <x v="2"/>
    <n v="0.45"/>
    <x v="33"/>
    <x v="172"/>
    <n v="860.625"/>
    <n v="0.45"/>
  </r>
  <r>
    <x v="3"/>
    <n v="1189833"/>
    <x v="106"/>
    <x v="3"/>
    <x v="10"/>
    <s v="Billings"/>
    <x v="3"/>
    <n v="0.4"/>
    <x v="46"/>
    <x v="194"/>
    <n v="520"/>
    <n v="0.39999999999999997"/>
  </r>
  <r>
    <x v="3"/>
    <n v="1189833"/>
    <x v="106"/>
    <x v="3"/>
    <x v="10"/>
    <s v="Billings"/>
    <x v="4"/>
    <n v="0.45"/>
    <x v="38"/>
    <x v="177"/>
    <n v="607.50000000000011"/>
    <n v="0.60000000000000009"/>
  </r>
  <r>
    <x v="3"/>
    <n v="1189833"/>
    <x v="106"/>
    <x v="3"/>
    <x v="10"/>
    <s v="Billings"/>
    <x v="5"/>
    <n v="0.6"/>
    <x v="47"/>
    <x v="50"/>
    <n v="600"/>
    <n v="0.25"/>
  </r>
  <r>
    <x v="3"/>
    <n v="1189833"/>
    <x v="107"/>
    <x v="3"/>
    <x v="10"/>
    <s v="Billings"/>
    <x v="0"/>
    <n v="0.4"/>
    <x v="22"/>
    <x v="52"/>
    <n v="1215"/>
    <n v="0.45"/>
  </r>
  <r>
    <x v="3"/>
    <n v="1189833"/>
    <x v="107"/>
    <x v="3"/>
    <x v="10"/>
    <s v="Billings"/>
    <x v="1"/>
    <n v="0.45"/>
    <x v="28"/>
    <x v="45"/>
    <n v="708.75"/>
    <n v="0.3"/>
  </r>
  <r>
    <x v="3"/>
    <n v="1189833"/>
    <x v="107"/>
    <x v="3"/>
    <x v="10"/>
    <s v="Billings"/>
    <x v="2"/>
    <n v="0.45"/>
    <x v="21"/>
    <x v="111"/>
    <n v="1113.75"/>
    <n v="0.45"/>
  </r>
  <r>
    <x v="3"/>
    <n v="1189833"/>
    <x v="107"/>
    <x v="3"/>
    <x v="10"/>
    <s v="Billings"/>
    <x v="3"/>
    <n v="0.4"/>
    <x v="33"/>
    <x v="234"/>
    <n v="680"/>
    <n v="0.39999999999999997"/>
  </r>
  <r>
    <x v="3"/>
    <n v="1189833"/>
    <x v="107"/>
    <x v="3"/>
    <x v="10"/>
    <s v="Billings"/>
    <x v="4"/>
    <n v="0.45"/>
    <x v="49"/>
    <x v="198"/>
    <n v="810.00000000000011"/>
    <n v="0.60000000000000009"/>
  </r>
  <r>
    <x v="3"/>
    <n v="1189833"/>
    <x v="107"/>
    <x v="3"/>
    <x v="10"/>
    <s v="Billings"/>
    <x v="5"/>
    <n v="0.6"/>
    <x v="25"/>
    <x v="11"/>
    <n v="900"/>
    <n v="0.25"/>
  </r>
  <r>
    <x v="3"/>
    <n v="1189833"/>
    <x v="108"/>
    <x v="3"/>
    <x v="10"/>
    <s v="Billings"/>
    <x v="0"/>
    <n v="0.4"/>
    <x v="30"/>
    <x v="61"/>
    <n v="1350"/>
    <n v="0.45"/>
  </r>
  <r>
    <x v="3"/>
    <n v="1189833"/>
    <x v="108"/>
    <x v="3"/>
    <x v="10"/>
    <s v="Billings"/>
    <x v="1"/>
    <n v="0.45"/>
    <x v="25"/>
    <x v="52"/>
    <n v="810"/>
    <n v="0.3"/>
  </r>
  <r>
    <x v="3"/>
    <n v="1189833"/>
    <x v="108"/>
    <x v="3"/>
    <x v="10"/>
    <s v="Billings"/>
    <x v="2"/>
    <n v="0.45"/>
    <x v="21"/>
    <x v="111"/>
    <n v="1113.75"/>
    <n v="0.45"/>
  </r>
  <r>
    <x v="3"/>
    <n v="1189833"/>
    <x v="108"/>
    <x v="3"/>
    <x v="10"/>
    <s v="Billings"/>
    <x v="3"/>
    <n v="0.4"/>
    <x v="32"/>
    <x v="207"/>
    <n v="719.99999999999989"/>
    <n v="0.39999999999999997"/>
  </r>
  <r>
    <x v="3"/>
    <n v="1189833"/>
    <x v="108"/>
    <x v="3"/>
    <x v="10"/>
    <s v="Billings"/>
    <x v="4"/>
    <n v="0.45"/>
    <x v="34"/>
    <x v="115"/>
    <n v="1282.5000000000002"/>
    <n v="0.60000000000000009"/>
  </r>
  <r>
    <x v="3"/>
    <n v="1189833"/>
    <x v="108"/>
    <x v="3"/>
    <x v="10"/>
    <s v="Billings"/>
    <x v="5"/>
    <n v="0.6"/>
    <x v="34"/>
    <x v="175"/>
    <n v="712.5"/>
    <n v="0.25"/>
  </r>
  <r>
    <x v="3"/>
    <n v="1189833"/>
    <x v="109"/>
    <x v="3"/>
    <x v="10"/>
    <s v="Billings"/>
    <x v="0"/>
    <n v="0.45"/>
    <x v="22"/>
    <x v="112"/>
    <n v="1366.875"/>
    <n v="0.45"/>
  </r>
  <r>
    <x v="3"/>
    <n v="1189833"/>
    <x v="109"/>
    <x v="3"/>
    <x v="10"/>
    <s v="Billings"/>
    <x v="1"/>
    <n v="0.55000000000000004"/>
    <x v="23"/>
    <x v="337"/>
    <n v="1031.25"/>
    <n v="0.3"/>
  </r>
  <r>
    <x v="3"/>
    <n v="1189833"/>
    <x v="109"/>
    <x v="3"/>
    <x v="10"/>
    <s v="Billings"/>
    <x v="2"/>
    <n v="0.5"/>
    <x v="24"/>
    <x v="54"/>
    <n v="1125"/>
    <n v="0.45"/>
  </r>
  <r>
    <x v="3"/>
    <n v="1189833"/>
    <x v="109"/>
    <x v="3"/>
    <x v="10"/>
    <s v="Billings"/>
    <x v="3"/>
    <n v="0.45"/>
    <x v="33"/>
    <x v="172"/>
    <n v="764.99999999999989"/>
    <n v="0.39999999999999997"/>
  </r>
  <r>
    <x v="3"/>
    <n v="1189833"/>
    <x v="109"/>
    <x v="3"/>
    <x v="10"/>
    <s v="Billings"/>
    <x v="4"/>
    <n v="0.54999999999999993"/>
    <x v="33"/>
    <x v="338"/>
    <n v="1402.5"/>
    <n v="0.60000000000000009"/>
  </r>
  <r>
    <x v="3"/>
    <n v="1189833"/>
    <x v="109"/>
    <x v="3"/>
    <x v="10"/>
    <s v="Billings"/>
    <x v="5"/>
    <n v="0.6"/>
    <x v="47"/>
    <x v="50"/>
    <n v="600"/>
    <n v="0.25"/>
  </r>
  <r>
    <x v="3"/>
    <n v="1189833"/>
    <x v="110"/>
    <x v="3"/>
    <x v="10"/>
    <s v="Billings"/>
    <x v="0"/>
    <n v="0.45"/>
    <x v="25"/>
    <x v="52"/>
    <n v="1215"/>
    <n v="0.45"/>
  </r>
  <r>
    <x v="3"/>
    <n v="1189833"/>
    <x v="110"/>
    <x v="3"/>
    <x v="10"/>
    <s v="Billings"/>
    <x v="1"/>
    <n v="0.5"/>
    <x v="25"/>
    <x v="61"/>
    <n v="900"/>
    <n v="0.3"/>
  </r>
  <r>
    <x v="3"/>
    <n v="1189833"/>
    <x v="110"/>
    <x v="3"/>
    <x v="10"/>
    <s v="Billings"/>
    <x v="2"/>
    <n v="0.45"/>
    <x v="32"/>
    <x v="158"/>
    <n v="911.25"/>
    <n v="0.45"/>
  </r>
  <r>
    <x v="3"/>
    <n v="1189833"/>
    <x v="110"/>
    <x v="3"/>
    <x v="10"/>
    <s v="Billings"/>
    <x v="3"/>
    <n v="0.45"/>
    <x v="47"/>
    <x v="207"/>
    <n v="719.99999999999989"/>
    <n v="0.39999999999999997"/>
  </r>
  <r>
    <x v="3"/>
    <n v="1189833"/>
    <x v="110"/>
    <x v="3"/>
    <x v="10"/>
    <s v="Billings"/>
    <x v="4"/>
    <n v="0.54999999999999993"/>
    <x v="47"/>
    <x v="208"/>
    <n v="1320"/>
    <n v="0.60000000000000009"/>
  </r>
  <r>
    <x v="3"/>
    <n v="1189833"/>
    <x v="110"/>
    <x v="3"/>
    <x v="10"/>
    <s v="Billings"/>
    <x v="5"/>
    <n v="0.6"/>
    <x v="32"/>
    <x v="52"/>
    <n v="675"/>
    <n v="0.25"/>
  </r>
  <r>
    <x v="3"/>
    <n v="1189833"/>
    <x v="111"/>
    <x v="3"/>
    <x v="10"/>
    <s v="Billings"/>
    <x v="0"/>
    <n v="0.45"/>
    <x v="21"/>
    <x v="111"/>
    <n v="1113.75"/>
    <n v="0.45"/>
  </r>
  <r>
    <x v="3"/>
    <n v="1189833"/>
    <x v="111"/>
    <x v="3"/>
    <x v="10"/>
    <s v="Billings"/>
    <x v="1"/>
    <n v="0.5"/>
    <x v="21"/>
    <x v="80"/>
    <n v="825"/>
    <n v="0.3"/>
  </r>
  <r>
    <x v="3"/>
    <n v="1189833"/>
    <x v="111"/>
    <x v="3"/>
    <x v="10"/>
    <s v="Billings"/>
    <x v="2"/>
    <n v="0.45"/>
    <x v="47"/>
    <x v="207"/>
    <n v="810"/>
    <n v="0.45"/>
  </r>
  <r>
    <x v="3"/>
    <n v="1189833"/>
    <x v="111"/>
    <x v="3"/>
    <x v="10"/>
    <s v="Billings"/>
    <x v="3"/>
    <n v="0.45"/>
    <x v="48"/>
    <x v="153"/>
    <n v="675"/>
    <n v="0.39999999999999997"/>
  </r>
  <r>
    <x v="3"/>
    <n v="1189833"/>
    <x v="111"/>
    <x v="3"/>
    <x v="10"/>
    <s v="Billings"/>
    <x v="4"/>
    <n v="0.54999999999999993"/>
    <x v="45"/>
    <x v="237"/>
    <n v="1155"/>
    <n v="0.60000000000000009"/>
  </r>
  <r>
    <x v="3"/>
    <n v="1189833"/>
    <x v="111"/>
    <x v="3"/>
    <x v="10"/>
    <s v="Billings"/>
    <x v="5"/>
    <n v="0.6"/>
    <x v="47"/>
    <x v="50"/>
    <n v="600"/>
    <n v="0.25"/>
  </r>
  <r>
    <x v="3"/>
    <n v="1189833"/>
    <x v="112"/>
    <x v="3"/>
    <x v="10"/>
    <s v="Billings"/>
    <x v="0"/>
    <n v="0.4"/>
    <x v="31"/>
    <x v="336"/>
    <n v="1035"/>
    <n v="0.45"/>
  </r>
  <r>
    <x v="3"/>
    <n v="1189833"/>
    <x v="112"/>
    <x v="3"/>
    <x v="10"/>
    <s v="Billings"/>
    <x v="1"/>
    <n v="0.45000000000000007"/>
    <x v="31"/>
    <x v="339"/>
    <n v="776.25000000000011"/>
    <n v="0.3"/>
  </r>
  <r>
    <x v="3"/>
    <n v="1189833"/>
    <x v="112"/>
    <x v="3"/>
    <x v="10"/>
    <s v="Billings"/>
    <x v="2"/>
    <n v="0.4"/>
    <x v="33"/>
    <x v="234"/>
    <n v="765"/>
    <n v="0.45"/>
  </r>
  <r>
    <x v="3"/>
    <n v="1189833"/>
    <x v="112"/>
    <x v="3"/>
    <x v="10"/>
    <s v="Billings"/>
    <x v="3"/>
    <n v="0.4"/>
    <x v="33"/>
    <x v="234"/>
    <n v="680"/>
    <n v="0.39999999999999997"/>
  </r>
  <r>
    <x v="3"/>
    <n v="1189833"/>
    <x v="112"/>
    <x v="3"/>
    <x v="10"/>
    <s v="Billings"/>
    <x v="4"/>
    <n v="0.54999999999999993"/>
    <x v="48"/>
    <x v="210"/>
    <n v="1237.5"/>
    <n v="0.60000000000000009"/>
  </r>
  <r>
    <x v="3"/>
    <n v="1189833"/>
    <x v="112"/>
    <x v="3"/>
    <x v="10"/>
    <s v="Billings"/>
    <x v="5"/>
    <n v="0.6"/>
    <x v="34"/>
    <x v="175"/>
    <n v="712.5"/>
    <n v="0.25"/>
  </r>
  <r>
    <x v="3"/>
    <n v="1189833"/>
    <x v="113"/>
    <x v="3"/>
    <x v="10"/>
    <s v="Billings"/>
    <x v="0"/>
    <n v="0.45"/>
    <x v="22"/>
    <x v="112"/>
    <n v="1366.875"/>
    <n v="0.45"/>
  </r>
  <r>
    <x v="3"/>
    <n v="1189833"/>
    <x v="113"/>
    <x v="3"/>
    <x v="10"/>
    <s v="Billings"/>
    <x v="1"/>
    <n v="0.5"/>
    <x v="22"/>
    <x v="73"/>
    <n v="1012.5"/>
    <n v="0.3"/>
  </r>
  <r>
    <x v="3"/>
    <n v="1189833"/>
    <x v="113"/>
    <x v="3"/>
    <x v="10"/>
    <s v="Billings"/>
    <x v="2"/>
    <n v="0.45"/>
    <x v="34"/>
    <x v="115"/>
    <n v="961.875"/>
    <n v="0.45"/>
  </r>
  <r>
    <x v="3"/>
    <n v="1189833"/>
    <x v="113"/>
    <x v="3"/>
    <x v="10"/>
    <s v="Billings"/>
    <x v="3"/>
    <n v="0.45"/>
    <x v="34"/>
    <x v="115"/>
    <n v="854.99999999999989"/>
    <n v="0.39999999999999997"/>
  </r>
  <r>
    <x v="3"/>
    <n v="1189833"/>
    <x v="113"/>
    <x v="3"/>
    <x v="10"/>
    <s v="Billings"/>
    <x v="4"/>
    <n v="0.54999999999999993"/>
    <x v="47"/>
    <x v="208"/>
    <n v="1320"/>
    <n v="0.60000000000000009"/>
  </r>
  <r>
    <x v="3"/>
    <n v="1189833"/>
    <x v="113"/>
    <x v="3"/>
    <x v="10"/>
    <s v="Billings"/>
    <x v="5"/>
    <n v="0.6"/>
    <x v="24"/>
    <x v="61"/>
    <n v="750"/>
    <n v="0.25"/>
  </r>
  <r>
    <x v="1"/>
    <n v="1197831"/>
    <x v="114"/>
    <x v="1"/>
    <x v="11"/>
    <s v="Knoxville"/>
    <x v="0"/>
    <n v="0.2"/>
    <x v="20"/>
    <x v="340"/>
    <n v="489.99999999999994"/>
    <n v="0.35"/>
  </r>
  <r>
    <x v="1"/>
    <n v="1197831"/>
    <x v="114"/>
    <x v="1"/>
    <x v="11"/>
    <s v="Knoxville"/>
    <x v="1"/>
    <n v="0.3"/>
    <x v="20"/>
    <x v="193"/>
    <n v="735"/>
    <n v="0.35"/>
  </r>
  <r>
    <x v="1"/>
    <n v="1197831"/>
    <x v="114"/>
    <x v="1"/>
    <x v="11"/>
    <s v="Knoxville"/>
    <x v="2"/>
    <n v="0.3"/>
    <x v="24"/>
    <x v="146"/>
    <n v="525"/>
    <n v="0.35"/>
  </r>
  <r>
    <x v="1"/>
    <n v="1197831"/>
    <x v="114"/>
    <x v="1"/>
    <x v="11"/>
    <s v="Knoxville"/>
    <x v="3"/>
    <n v="0.35"/>
    <x v="24"/>
    <x v="157"/>
    <n v="787.5"/>
    <n v="0.45"/>
  </r>
  <r>
    <x v="1"/>
    <n v="1197831"/>
    <x v="114"/>
    <x v="1"/>
    <x v="11"/>
    <s v="Knoxville"/>
    <x v="4"/>
    <n v="0.4"/>
    <x v="45"/>
    <x v="340"/>
    <n v="420"/>
    <n v="0.3"/>
  </r>
  <r>
    <x v="1"/>
    <n v="1197831"/>
    <x v="114"/>
    <x v="1"/>
    <x v="11"/>
    <s v="Knoxville"/>
    <x v="5"/>
    <n v="0.35"/>
    <x v="24"/>
    <x v="157"/>
    <n v="875"/>
    <n v="0.5"/>
  </r>
  <r>
    <x v="1"/>
    <n v="1197831"/>
    <x v="67"/>
    <x v="1"/>
    <x v="11"/>
    <s v="Knoxville"/>
    <x v="0"/>
    <n v="0.25"/>
    <x v="26"/>
    <x v="132"/>
    <n v="568.75"/>
    <n v="0.35"/>
  </r>
  <r>
    <x v="1"/>
    <n v="1197831"/>
    <x v="67"/>
    <x v="1"/>
    <x v="11"/>
    <s v="Knoxville"/>
    <x v="1"/>
    <n v="0.35"/>
    <x v="23"/>
    <x v="46"/>
    <n v="765.625"/>
    <n v="0.35"/>
  </r>
  <r>
    <x v="1"/>
    <n v="1197831"/>
    <x v="67"/>
    <x v="1"/>
    <x v="11"/>
    <s v="Knoxville"/>
    <x v="2"/>
    <n v="0.35"/>
    <x v="32"/>
    <x v="151"/>
    <n v="551.25"/>
    <n v="0.35"/>
  </r>
  <r>
    <x v="1"/>
    <n v="1197831"/>
    <x v="67"/>
    <x v="1"/>
    <x v="11"/>
    <s v="Knoxville"/>
    <x v="3"/>
    <n v="0.35"/>
    <x v="47"/>
    <x v="340"/>
    <n v="630"/>
    <n v="0.45"/>
  </r>
  <r>
    <x v="1"/>
    <n v="1197831"/>
    <x v="67"/>
    <x v="1"/>
    <x v="11"/>
    <s v="Knoxville"/>
    <x v="4"/>
    <n v="0.4"/>
    <x v="35"/>
    <x v="130"/>
    <n v="330"/>
    <n v="0.3"/>
  </r>
  <r>
    <x v="1"/>
    <n v="1197831"/>
    <x v="67"/>
    <x v="1"/>
    <x v="11"/>
    <s v="Knoxville"/>
    <x v="5"/>
    <n v="0.35"/>
    <x v="34"/>
    <x v="155"/>
    <n v="831.25"/>
    <n v="0.5"/>
  </r>
  <r>
    <x v="1"/>
    <n v="1197831"/>
    <x v="115"/>
    <x v="1"/>
    <x v="11"/>
    <s v="Knoxville"/>
    <x v="0"/>
    <n v="0.3"/>
    <x v="26"/>
    <x v="212"/>
    <n v="779.99999999999989"/>
    <n v="0.39999999999999997"/>
  </r>
  <r>
    <x v="1"/>
    <n v="1197831"/>
    <x v="115"/>
    <x v="1"/>
    <x v="11"/>
    <s v="Knoxville"/>
    <x v="1"/>
    <n v="0.4"/>
    <x v="26"/>
    <x v="51"/>
    <n v="1040"/>
    <n v="0.39999999999999997"/>
  </r>
  <r>
    <x v="1"/>
    <n v="1197831"/>
    <x v="115"/>
    <x v="1"/>
    <x v="11"/>
    <s v="Knoxville"/>
    <x v="2"/>
    <n v="0.3"/>
    <x v="34"/>
    <x v="341"/>
    <n v="570"/>
    <n v="0.39999999999999997"/>
  </r>
  <r>
    <x v="1"/>
    <n v="1197831"/>
    <x v="115"/>
    <x v="1"/>
    <x v="11"/>
    <s v="Knoxville"/>
    <x v="3"/>
    <n v="0.35000000000000003"/>
    <x v="48"/>
    <x v="342"/>
    <n v="656.25000000000011"/>
    <n v="0.5"/>
  </r>
  <r>
    <x v="1"/>
    <n v="1197831"/>
    <x v="115"/>
    <x v="1"/>
    <x v="11"/>
    <s v="Knoxville"/>
    <x v="4"/>
    <n v="0.4"/>
    <x v="35"/>
    <x v="130"/>
    <n v="385"/>
    <n v="0.35"/>
  </r>
  <r>
    <x v="1"/>
    <n v="1197831"/>
    <x v="115"/>
    <x v="1"/>
    <x v="11"/>
    <s v="Knoxville"/>
    <x v="5"/>
    <n v="0.35000000000000003"/>
    <x v="33"/>
    <x v="343"/>
    <n v="818.12500000000023"/>
    <n v="0.55000000000000004"/>
  </r>
  <r>
    <x v="1"/>
    <n v="1197831"/>
    <x v="50"/>
    <x v="1"/>
    <x v="11"/>
    <s v="Knoxville"/>
    <x v="0"/>
    <n v="0.19999999999999998"/>
    <x v="22"/>
    <x v="198"/>
    <n v="540"/>
    <n v="0.39999999999999997"/>
  </r>
  <r>
    <x v="1"/>
    <n v="1197831"/>
    <x v="50"/>
    <x v="1"/>
    <x v="11"/>
    <s v="Knoxville"/>
    <x v="1"/>
    <n v="0.25000000000000006"/>
    <x v="22"/>
    <x v="344"/>
    <n v="675.00000000000011"/>
    <n v="0.39999999999999997"/>
  </r>
  <r>
    <x v="1"/>
    <n v="1197831"/>
    <x v="50"/>
    <x v="1"/>
    <x v="11"/>
    <s v="Knoxville"/>
    <x v="2"/>
    <n v="0.19999999999999996"/>
    <x v="24"/>
    <x v="329"/>
    <n v="399.99999999999989"/>
    <n v="0.39999999999999997"/>
  </r>
  <r>
    <x v="1"/>
    <n v="1197831"/>
    <x v="50"/>
    <x v="1"/>
    <x v="11"/>
    <s v="Knoxville"/>
    <x v="3"/>
    <n v="0.25000000000000006"/>
    <x v="47"/>
    <x v="322"/>
    <n v="500.00000000000011"/>
    <n v="0.5"/>
  </r>
  <r>
    <x v="1"/>
    <n v="1197831"/>
    <x v="50"/>
    <x v="1"/>
    <x v="11"/>
    <s v="Knoxville"/>
    <x v="4"/>
    <n v="0.3"/>
    <x v="49"/>
    <x v="124"/>
    <n v="315"/>
    <n v="0.35"/>
  </r>
  <r>
    <x v="1"/>
    <n v="1197831"/>
    <x v="50"/>
    <x v="1"/>
    <x v="11"/>
    <s v="Knoxville"/>
    <x v="5"/>
    <n v="0.25000000000000006"/>
    <x v="31"/>
    <x v="345"/>
    <n v="790.62500000000023"/>
    <n v="0.55000000000000004"/>
  </r>
  <r>
    <x v="1"/>
    <n v="1197831"/>
    <x v="70"/>
    <x v="1"/>
    <x v="11"/>
    <s v="Knoxville"/>
    <x v="0"/>
    <n v="0.14999999999999997"/>
    <x v="27"/>
    <x v="346"/>
    <n v="434.99999999999989"/>
    <n v="0.39999999999999997"/>
  </r>
  <r>
    <x v="1"/>
    <n v="1197831"/>
    <x v="70"/>
    <x v="1"/>
    <x v="11"/>
    <s v="Knoxville"/>
    <x v="1"/>
    <n v="0.25000000000000006"/>
    <x v="30"/>
    <x v="347"/>
    <n v="750.00000000000011"/>
    <n v="0.39999999999999997"/>
  </r>
  <r>
    <x v="1"/>
    <n v="1197831"/>
    <x v="70"/>
    <x v="1"/>
    <x v="11"/>
    <s v="Knoxville"/>
    <x v="2"/>
    <n v="0.19999999999999996"/>
    <x v="25"/>
    <x v="348"/>
    <n v="479.99999999999989"/>
    <n v="0.39999999999999997"/>
  </r>
  <r>
    <x v="1"/>
    <n v="1197831"/>
    <x v="70"/>
    <x v="1"/>
    <x v="11"/>
    <s v="Knoxville"/>
    <x v="3"/>
    <n v="0.30000000000000004"/>
    <x v="28"/>
    <x v="160"/>
    <n v="787.50000000000011"/>
    <n v="0.5"/>
  </r>
  <r>
    <x v="1"/>
    <n v="1197831"/>
    <x v="70"/>
    <x v="1"/>
    <x v="11"/>
    <s v="Knoxville"/>
    <x v="4"/>
    <n v="0.45"/>
    <x v="33"/>
    <x v="172"/>
    <n v="669.375"/>
    <n v="0.35"/>
  </r>
  <r>
    <x v="1"/>
    <n v="1197831"/>
    <x v="70"/>
    <x v="1"/>
    <x v="11"/>
    <s v="Knoxville"/>
    <x v="5"/>
    <n v="0.4"/>
    <x v="29"/>
    <x v="349"/>
    <n v="1705.0000000000002"/>
    <n v="0.55000000000000004"/>
  </r>
  <r>
    <x v="1"/>
    <n v="1197831"/>
    <x v="71"/>
    <x v="1"/>
    <x v="11"/>
    <s v="Knoxville"/>
    <x v="0"/>
    <n v="0.4"/>
    <x v="29"/>
    <x v="349"/>
    <n v="1240"/>
    <n v="0.39999999999999997"/>
  </r>
  <r>
    <x v="1"/>
    <n v="1197831"/>
    <x v="71"/>
    <x v="1"/>
    <x v="11"/>
    <s v="Knoxville"/>
    <x v="1"/>
    <n v="0.45"/>
    <x v="29"/>
    <x v="290"/>
    <n v="1394.9999999999998"/>
    <n v="0.39999999999999997"/>
  </r>
  <r>
    <x v="1"/>
    <n v="1197831"/>
    <x v="71"/>
    <x v="1"/>
    <x v="11"/>
    <s v="Knoxville"/>
    <x v="2"/>
    <n v="0.4"/>
    <x v="26"/>
    <x v="51"/>
    <n v="1040"/>
    <n v="0.39999999999999997"/>
  </r>
  <r>
    <x v="1"/>
    <n v="1197831"/>
    <x v="71"/>
    <x v="1"/>
    <x v="11"/>
    <s v="Knoxville"/>
    <x v="3"/>
    <n v="0.4"/>
    <x v="25"/>
    <x v="50"/>
    <n v="1200"/>
    <n v="0.5"/>
  </r>
  <r>
    <x v="1"/>
    <n v="1197831"/>
    <x v="71"/>
    <x v="1"/>
    <x v="11"/>
    <s v="Knoxville"/>
    <x v="4"/>
    <n v="0.45"/>
    <x v="24"/>
    <x v="39"/>
    <n v="787.5"/>
    <n v="0.35"/>
  </r>
  <r>
    <x v="1"/>
    <n v="1197831"/>
    <x v="71"/>
    <x v="1"/>
    <x v="11"/>
    <s v="Knoxville"/>
    <x v="5"/>
    <n v="0.5"/>
    <x v="10"/>
    <x v="242"/>
    <n v="2406.25"/>
    <n v="0.55000000000000004"/>
  </r>
  <r>
    <x v="1"/>
    <n v="1197831"/>
    <x v="116"/>
    <x v="1"/>
    <x v="11"/>
    <s v="Knoxville"/>
    <x v="0"/>
    <n v="0.4"/>
    <x v="6"/>
    <x v="211"/>
    <n v="1484.9999999999998"/>
    <n v="0.44999999999999996"/>
  </r>
  <r>
    <x v="1"/>
    <n v="1197831"/>
    <x v="116"/>
    <x v="1"/>
    <x v="11"/>
    <s v="Knoxville"/>
    <x v="1"/>
    <n v="0.45"/>
    <x v="6"/>
    <x v="8"/>
    <n v="1670.6249999999998"/>
    <n v="0.44999999999999996"/>
  </r>
  <r>
    <x v="1"/>
    <n v="1197831"/>
    <x v="116"/>
    <x v="1"/>
    <x v="11"/>
    <s v="Knoxville"/>
    <x v="2"/>
    <n v="0.4"/>
    <x v="18"/>
    <x v="87"/>
    <n v="1754.9999999999998"/>
    <n v="0.44999999999999996"/>
  </r>
  <r>
    <x v="1"/>
    <n v="1197831"/>
    <x v="116"/>
    <x v="1"/>
    <x v="11"/>
    <s v="Knoxville"/>
    <x v="3"/>
    <n v="0.4"/>
    <x v="31"/>
    <x v="336"/>
    <n v="1265"/>
    <n v="0.55000000000000004"/>
  </r>
  <r>
    <x v="1"/>
    <n v="1197831"/>
    <x v="116"/>
    <x v="1"/>
    <x v="11"/>
    <s v="Knoxville"/>
    <x v="4"/>
    <n v="0.45"/>
    <x v="21"/>
    <x v="111"/>
    <n v="989.99999999999989"/>
    <n v="0.39999999999999997"/>
  </r>
  <r>
    <x v="1"/>
    <n v="1197831"/>
    <x v="116"/>
    <x v="1"/>
    <x v="11"/>
    <s v="Knoxville"/>
    <x v="5"/>
    <n v="0.54999999999999993"/>
    <x v="6"/>
    <x v="350"/>
    <n v="2722.5"/>
    <n v="0.60000000000000009"/>
  </r>
  <r>
    <x v="1"/>
    <n v="1197831"/>
    <x v="117"/>
    <x v="1"/>
    <x v="11"/>
    <s v="Knoxville"/>
    <x v="0"/>
    <n v="0.45"/>
    <x v="29"/>
    <x v="290"/>
    <n v="1569.3749999999998"/>
    <n v="0.44999999999999996"/>
  </r>
  <r>
    <x v="1"/>
    <n v="1197831"/>
    <x v="117"/>
    <x v="1"/>
    <x v="11"/>
    <s v="Knoxville"/>
    <x v="1"/>
    <n v="0.55000000000000004"/>
    <x v="29"/>
    <x v="100"/>
    <n v="1918.1249999999998"/>
    <n v="0.44999999999999996"/>
  </r>
  <r>
    <x v="1"/>
    <n v="1197831"/>
    <x v="117"/>
    <x v="1"/>
    <x v="11"/>
    <s v="Knoxville"/>
    <x v="2"/>
    <n v="0.5"/>
    <x v="5"/>
    <x v="13"/>
    <n v="2137.5"/>
    <n v="0.44999999999999996"/>
  </r>
  <r>
    <x v="1"/>
    <n v="1197831"/>
    <x v="117"/>
    <x v="1"/>
    <x v="11"/>
    <s v="Knoxville"/>
    <x v="3"/>
    <n v="0.45"/>
    <x v="34"/>
    <x v="115"/>
    <n v="1175.625"/>
    <n v="0.55000000000000004"/>
  </r>
  <r>
    <x v="1"/>
    <n v="1197831"/>
    <x v="117"/>
    <x v="1"/>
    <x v="11"/>
    <s v="Knoxville"/>
    <x v="4"/>
    <n v="0.5"/>
    <x v="34"/>
    <x v="351"/>
    <n v="949.99999999999989"/>
    <n v="0.39999999999999997"/>
  </r>
  <r>
    <x v="1"/>
    <n v="1197831"/>
    <x v="117"/>
    <x v="1"/>
    <x v="11"/>
    <s v="Knoxville"/>
    <x v="5"/>
    <n v="0.54999999999999993"/>
    <x v="27"/>
    <x v="352"/>
    <n v="2392.5"/>
    <n v="0.60000000000000009"/>
  </r>
  <r>
    <x v="1"/>
    <n v="1197831"/>
    <x v="74"/>
    <x v="1"/>
    <x v="11"/>
    <s v="Knoxville"/>
    <x v="0"/>
    <n v="0.5"/>
    <x v="22"/>
    <x v="73"/>
    <n v="1518.7499999999998"/>
    <n v="0.44999999999999996"/>
  </r>
  <r>
    <x v="1"/>
    <n v="1197831"/>
    <x v="74"/>
    <x v="1"/>
    <x v="11"/>
    <s v="Knoxville"/>
    <x v="1"/>
    <n v="0.5"/>
    <x v="23"/>
    <x v="66"/>
    <n v="1406.2499999999998"/>
    <n v="0.44999999999999996"/>
  </r>
  <r>
    <x v="1"/>
    <n v="1197831"/>
    <x v="74"/>
    <x v="1"/>
    <x v="11"/>
    <s v="Knoxville"/>
    <x v="2"/>
    <n v="0.54999999999999993"/>
    <x v="22"/>
    <x v="353"/>
    <n v="1670.6249999999995"/>
    <n v="0.44999999999999996"/>
  </r>
  <r>
    <x v="1"/>
    <n v="1197831"/>
    <x v="74"/>
    <x v="1"/>
    <x v="11"/>
    <s v="Knoxville"/>
    <x v="3"/>
    <n v="0.54999999999999993"/>
    <x v="47"/>
    <x v="208"/>
    <n v="1209.9999999999998"/>
    <n v="0.55000000000000004"/>
  </r>
  <r>
    <x v="1"/>
    <n v="1197831"/>
    <x v="74"/>
    <x v="1"/>
    <x v="11"/>
    <s v="Knoxville"/>
    <x v="4"/>
    <n v="0.5"/>
    <x v="47"/>
    <x v="47"/>
    <n v="799.99999999999989"/>
    <n v="0.39999999999999997"/>
  </r>
  <r>
    <x v="1"/>
    <n v="1197831"/>
    <x v="74"/>
    <x v="1"/>
    <x v="11"/>
    <s v="Knoxville"/>
    <x v="5"/>
    <n v="0.45"/>
    <x v="23"/>
    <x v="67"/>
    <n v="1687.5000000000002"/>
    <n v="0.60000000000000009"/>
  </r>
  <r>
    <x v="1"/>
    <n v="1197831"/>
    <x v="75"/>
    <x v="1"/>
    <x v="11"/>
    <s v="Knoxville"/>
    <x v="0"/>
    <n v="0.35000000000000003"/>
    <x v="31"/>
    <x v="354"/>
    <n v="905.625"/>
    <n v="0.44999999999999996"/>
  </r>
  <r>
    <x v="1"/>
    <n v="1197831"/>
    <x v="75"/>
    <x v="1"/>
    <x v="11"/>
    <s v="Knoxville"/>
    <x v="1"/>
    <n v="0.35000000000000003"/>
    <x v="31"/>
    <x v="354"/>
    <n v="905.625"/>
    <n v="0.44999999999999996"/>
  </r>
  <r>
    <x v="1"/>
    <n v="1197831"/>
    <x v="75"/>
    <x v="1"/>
    <x v="11"/>
    <s v="Knoxville"/>
    <x v="2"/>
    <n v="0.4"/>
    <x v="28"/>
    <x v="193"/>
    <n v="944.99999999999989"/>
    <n v="0.44999999999999996"/>
  </r>
  <r>
    <x v="1"/>
    <n v="1197831"/>
    <x v="75"/>
    <x v="1"/>
    <x v="11"/>
    <s v="Knoxville"/>
    <x v="3"/>
    <n v="0.4"/>
    <x v="48"/>
    <x v="146"/>
    <n v="825.00000000000011"/>
    <n v="0.55000000000000004"/>
  </r>
  <r>
    <x v="1"/>
    <n v="1197831"/>
    <x v="75"/>
    <x v="1"/>
    <x v="11"/>
    <s v="Knoxville"/>
    <x v="4"/>
    <n v="0.35000000000000003"/>
    <x v="45"/>
    <x v="206"/>
    <n v="490.00000000000006"/>
    <n v="0.39999999999999997"/>
  </r>
  <r>
    <x v="1"/>
    <n v="1197831"/>
    <x v="75"/>
    <x v="1"/>
    <x v="11"/>
    <s v="Knoxville"/>
    <x v="5"/>
    <n v="0.45"/>
    <x v="28"/>
    <x v="45"/>
    <n v="1417.5000000000002"/>
    <n v="0.60000000000000009"/>
  </r>
  <r>
    <x v="1"/>
    <n v="1197831"/>
    <x v="56"/>
    <x v="1"/>
    <x v="11"/>
    <s v="Knoxville"/>
    <x v="0"/>
    <n v="0.30000000000000004"/>
    <x v="22"/>
    <x v="355"/>
    <n v="911.25"/>
    <n v="0.44999999999999996"/>
  </r>
  <r>
    <x v="1"/>
    <n v="1197831"/>
    <x v="56"/>
    <x v="1"/>
    <x v="11"/>
    <s v="Knoxville"/>
    <x v="1"/>
    <n v="0.30000000000000004"/>
    <x v="22"/>
    <x v="355"/>
    <n v="911.25"/>
    <n v="0.44999999999999996"/>
  </r>
  <r>
    <x v="1"/>
    <n v="1197831"/>
    <x v="56"/>
    <x v="1"/>
    <x v="11"/>
    <s v="Knoxville"/>
    <x v="2"/>
    <n v="0.55000000000000004"/>
    <x v="25"/>
    <x v="221"/>
    <n v="1485"/>
    <n v="0.44999999999999996"/>
  </r>
  <r>
    <x v="1"/>
    <n v="1197831"/>
    <x v="56"/>
    <x v="1"/>
    <x v="11"/>
    <s v="Knoxville"/>
    <x v="3"/>
    <n v="0.55000000000000004"/>
    <x v="34"/>
    <x v="356"/>
    <n v="1436.8750000000002"/>
    <n v="0.55000000000000004"/>
  </r>
  <r>
    <x v="1"/>
    <n v="1197831"/>
    <x v="56"/>
    <x v="1"/>
    <x v="11"/>
    <s v="Knoxville"/>
    <x v="4"/>
    <n v="0.54999999999999993"/>
    <x v="32"/>
    <x v="357"/>
    <n v="989.99999999999977"/>
    <n v="0.39999999999999997"/>
  </r>
  <r>
    <x v="1"/>
    <n v="1197831"/>
    <x v="56"/>
    <x v="1"/>
    <x v="11"/>
    <s v="Knoxville"/>
    <x v="5"/>
    <n v="0.65"/>
    <x v="26"/>
    <x v="106"/>
    <n v="2535.0000000000005"/>
    <n v="0.60000000000000009"/>
  </r>
  <r>
    <x v="1"/>
    <n v="1197831"/>
    <x v="57"/>
    <x v="1"/>
    <x v="11"/>
    <s v="Knoxville"/>
    <x v="0"/>
    <n v="0.54999999999999993"/>
    <x v="9"/>
    <x v="358"/>
    <n v="1979.9999999999993"/>
    <n v="0.44999999999999996"/>
  </r>
  <r>
    <x v="1"/>
    <n v="1197831"/>
    <x v="57"/>
    <x v="1"/>
    <x v="11"/>
    <s v="Knoxville"/>
    <x v="1"/>
    <n v="0.54999999999999993"/>
    <x v="9"/>
    <x v="358"/>
    <n v="1979.9999999999993"/>
    <n v="0.44999999999999996"/>
  </r>
  <r>
    <x v="1"/>
    <n v="1197831"/>
    <x v="57"/>
    <x v="1"/>
    <x v="11"/>
    <s v="Knoxville"/>
    <x v="2"/>
    <n v="0.6"/>
    <x v="20"/>
    <x v="81"/>
    <n v="1889.9999999999998"/>
    <n v="0.44999999999999996"/>
  </r>
  <r>
    <x v="1"/>
    <n v="1197831"/>
    <x v="57"/>
    <x v="1"/>
    <x v="11"/>
    <s v="Knoxville"/>
    <x v="3"/>
    <n v="0.6"/>
    <x v="21"/>
    <x v="211"/>
    <n v="1815.0000000000002"/>
    <n v="0.55000000000000004"/>
  </r>
  <r>
    <x v="1"/>
    <n v="1197831"/>
    <x v="57"/>
    <x v="1"/>
    <x v="11"/>
    <s v="Knoxville"/>
    <x v="4"/>
    <n v="0.54999999999999993"/>
    <x v="24"/>
    <x v="359"/>
    <n v="1099.9999999999998"/>
    <n v="0.39999999999999997"/>
  </r>
  <r>
    <x v="1"/>
    <n v="1197831"/>
    <x v="57"/>
    <x v="1"/>
    <x v="11"/>
    <s v="Knoxville"/>
    <x v="5"/>
    <n v="0.65"/>
    <x v="30"/>
    <x v="64"/>
    <n v="2925.0000000000005"/>
    <n v="0.60000000000000009"/>
  </r>
  <r>
    <x v="0"/>
    <n v="1185732"/>
    <x v="118"/>
    <x v="3"/>
    <x v="12"/>
    <s v="Omaha"/>
    <x v="0"/>
    <n v="0.35"/>
    <x v="33"/>
    <x v="156"/>
    <n v="595"/>
    <n v="0.4"/>
  </r>
  <r>
    <x v="0"/>
    <n v="1185732"/>
    <x v="118"/>
    <x v="3"/>
    <x v="12"/>
    <s v="Omaha"/>
    <x v="1"/>
    <n v="0.35"/>
    <x v="38"/>
    <x v="120"/>
    <n v="275.625"/>
    <n v="0.35"/>
  </r>
  <r>
    <x v="0"/>
    <n v="1185732"/>
    <x v="118"/>
    <x v="3"/>
    <x v="12"/>
    <s v="Omaha"/>
    <x v="2"/>
    <n v="0.25"/>
    <x v="38"/>
    <x v="180"/>
    <n v="196.875"/>
    <n v="0.35"/>
  </r>
  <r>
    <x v="0"/>
    <n v="1185732"/>
    <x v="118"/>
    <x v="3"/>
    <x v="12"/>
    <s v="Omaha"/>
    <x v="3"/>
    <n v="0.30000000000000004"/>
    <x v="42"/>
    <x v="312"/>
    <n v="90.000000000000014"/>
    <n v="0.4"/>
  </r>
  <r>
    <x v="0"/>
    <n v="1185732"/>
    <x v="118"/>
    <x v="3"/>
    <x v="12"/>
    <s v="Omaha"/>
    <x v="4"/>
    <n v="0.44999999999999996"/>
    <x v="36"/>
    <x v="180"/>
    <n v="196.875"/>
    <n v="0.35"/>
  </r>
  <r>
    <x v="0"/>
    <n v="1185732"/>
    <x v="118"/>
    <x v="3"/>
    <x v="12"/>
    <s v="Omaha"/>
    <x v="5"/>
    <n v="0.35"/>
    <x v="38"/>
    <x v="120"/>
    <n v="393.75"/>
    <n v="0.5"/>
  </r>
  <r>
    <x v="0"/>
    <n v="1185732"/>
    <x v="119"/>
    <x v="3"/>
    <x v="12"/>
    <s v="Omaha"/>
    <x v="0"/>
    <n v="0.35"/>
    <x v="34"/>
    <x v="155"/>
    <n v="665"/>
    <n v="0.4"/>
  </r>
  <r>
    <x v="0"/>
    <n v="1185732"/>
    <x v="119"/>
    <x v="3"/>
    <x v="12"/>
    <s v="Omaha"/>
    <x v="1"/>
    <n v="0.35"/>
    <x v="36"/>
    <x v="324"/>
    <n v="153.125"/>
    <n v="0.35"/>
  </r>
  <r>
    <x v="0"/>
    <n v="1185732"/>
    <x v="119"/>
    <x v="3"/>
    <x v="12"/>
    <s v="Omaha"/>
    <x v="2"/>
    <n v="0.25"/>
    <x v="37"/>
    <x v="324"/>
    <n v="153.125"/>
    <n v="0.35"/>
  </r>
  <r>
    <x v="0"/>
    <n v="1185732"/>
    <x v="119"/>
    <x v="3"/>
    <x v="12"/>
    <s v="Omaha"/>
    <x v="3"/>
    <n v="0.30000000000000004"/>
    <x v="51"/>
    <x v="360"/>
    <n v="60.000000000000014"/>
    <n v="0.4"/>
  </r>
  <r>
    <x v="0"/>
    <n v="1185732"/>
    <x v="119"/>
    <x v="3"/>
    <x v="12"/>
    <s v="Omaha"/>
    <x v="4"/>
    <n v="0.44999999999999996"/>
    <x v="36"/>
    <x v="180"/>
    <n v="196.875"/>
    <n v="0.35"/>
  </r>
  <r>
    <x v="0"/>
    <n v="1185732"/>
    <x v="119"/>
    <x v="3"/>
    <x v="12"/>
    <s v="Omaha"/>
    <x v="5"/>
    <n v="0.35"/>
    <x v="41"/>
    <x v="135"/>
    <n v="350"/>
    <n v="0.5"/>
  </r>
  <r>
    <x v="0"/>
    <n v="1185732"/>
    <x v="2"/>
    <x v="3"/>
    <x v="12"/>
    <s v="Omaha"/>
    <x v="0"/>
    <n v="0.4"/>
    <x v="59"/>
    <x v="361"/>
    <n v="672"/>
    <n v="0.4"/>
  </r>
  <r>
    <x v="0"/>
    <n v="1185732"/>
    <x v="2"/>
    <x v="3"/>
    <x v="12"/>
    <s v="Omaha"/>
    <x v="1"/>
    <n v="0.4"/>
    <x v="39"/>
    <x v="122"/>
    <n v="140"/>
    <n v="0.35"/>
  </r>
  <r>
    <x v="0"/>
    <n v="1185732"/>
    <x v="2"/>
    <x v="3"/>
    <x v="12"/>
    <s v="Omaha"/>
    <x v="2"/>
    <n v="0.30000000000000004"/>
    <x v="43"/>
    <x v="362"/>
    <n v="157.5"/>
    <n v="0.35"/>
  </r>
  <r>
    <x v="0"/>
    <n v="1185732"/>
    <x v="2"/>
    <x v="3"/>
    <x v="12"/>
    <s v="Omaha"/>
    <x v="3"/>
    <n v="0.35"/>
    <x v="60"/>
    <x v="363"/>
    <n v="0"/>
    <n v="0.4"/>
  </r>
  <r>
    <x v="0"/>
    <n v="1185732"/>
    <x v="2"/>
    <x v="3"/>
    <x v="12"/>
    <s v="Omaha"/>
    <x v="4"/>
    <n v="0.5"/>
    <x v="51"/>
    <x v="317"/>
    <n v="87.5"/>
    <n v="0.35"/>
  </r>
  <r>
    <x v="0"/>
    <n v="1185732"/>
    <x v="2"/>
    <x v="3"/>
    <x v="12"/>
    <s v="Omaha"/>
    <x v="5"/>
    <n v="0.4"/>
    <x v="43"/>
    <x v="128"/>
    <n v="300"/>
    <n v="0.5"/>
  </r>
  <r>
    <x v="0"/>
    <n v="1185732"/>
    <x v="3"/>
    <x v="3"/>
    <x v="12"/>
    <s v="Omaha"/>
    <x v="0"/>
    <n v="0.4"/>
    <x v="48"/>
    <x v="146"/>
    <n v="600"/>
    <n v="0.4"/>
  </r>
  <r>
    <x v="0"/>
    <n v="1185732"/>
    <x v="3"/>
    <x v="3"/>
    <x v="12"/>
    <s v="Omaha"/>
    <x v="1"/>
    <n v="0.35000000000000003"/>
    <x v="42"/>
    <x v="327"/>
    <n v="91.875"/>
    <n v="0.35"/>
  </r>
  <r>
    <x v="0"/>
    <n v="1185732"/>
    <x v="3"/>
    <x v="3"/>
    <x v="12"/>
    <s v="Omaha"/>
    <x v="2"/>
    <n v="0.25000000000000006"/>
    <x v="42"/>
    <x v="364"/>
    <n v="65.625"/>
    <n v="0.35"/>
  </r>
  <r>
    <x v="0"/>
    <n v="1185732"/>
    <x v="3"/>
    <x v="3"/>
    <x v="12"/>
    <s v="Omaha"/>
    <x v="3"/>
    <n v="0.3"/>
    <x v="60"/>
    <x v="363"/>
    <n v="0"/>
    <n v="0.4"/>
  </r>
  <r>
    <x v="0"/>
    <n v="1185732"/>
    <x v="3"/>
    <x v="3"/>
    <x v="12"/>
    <s v="Omaha"/>
    <x v="4"/>
    <n v="0.45"/>
    <x v="53"/>
    <x v="184"/>
    <n v="39.375"/>
    <n v="0.35"/>
  </r>
  <r>
    <x v="0"/>
    <n v="1185732"/>
    <x v="3"/>
    <x v="3"/>
    <x v="12"/>
    <s v="Omaha"/>
    <x v="5"/>
    <n v="0.35000000000000003"/>
    <x v="43"/>
    <x v="311"/>
    <n v="262.5"/>
    <n v="0.5"/>
  </r>
  <r>
    <x v="0"/>
    <n v="1185732"/>
    <x v="120"/>
    <x v="3"/>
    <x v="12"/>
    <s v="Omaha"/>
    <x v="0"/>
    <n v="0.45"/>
    <x v="59"/>
    <x v="365"/>
    <n v="756"/>
    <n v="0.4"/>
  </r>
  <r>
    <x v="0"/>
    <n v="1185732"/>
    <x v="120"/>
    <x v="3"/>
    <x v="12"/>
    <s v="Omaha"/>
    <x v="1"/>
    <n v="0.40000000000000008"/>
    <x v="36"/>
    <x v="366"/>
    <n v="175.00000000000003"/>
    <n v="0.35"/>
  </r>
  <r>
    <x v="0"/>
    <n v="1185732"/>
    <x v="120"/>
    <x v="3"/>
    <x v="12"/>
    <s v="Omaha"/>
    <x v="2"/>
    <n v="0.35000000000000003"/>
    <x v="39"/>
    <x v="367"/>
    <n v="122.50000000000001"/>
    <n v="0.35"/>
  </r>
  <r>
    <x v="0"/>
    <n v="1185732"/>
    <x v="120"/>
    <x v="3"/>
    <x v="12"/>
    <s v="Omaha"/>
    <x v="3"/>
    <n v="0.35000000000000003"/>
    <x v="53"/>
    <x v="368"/>
    <n v="35.000000000000007"/>
    <n v="0.4"/>
  </r>
  <r>
    <x v="0"/>
    <n v="1185732"/>
    <x v="120"/>
    <x v="3"/>
    <x v="12"/>
    <s v="Omaha"/>
    <x v="4"/>
    <n v="0.49999999999999994"/>
    <x v="51"/>
    <x v="369"/>
    <n v="87.499999999999986"/>
    <n v="0.35"/>
  </r>
  <r>
    <x v="0"/>
    <n v="1185732"/>
    <x v="120"/>
    <x v="3"/>
    <x v="12"/>
    <s v="Omaha"/>
    <x v="5"/>
    <n v="0.54999999999999993"/>
    <x v="43"/>
    <x v="370"/>
    <n v="412.49999999999994"/>
    <n v="0.5"/>
  </r>
  <r>
    <x v="0"/>
    <n v="1185732"/>
    <x v="121"/>
    <x v="3"/>
    <x v="12"/>
    <s v="Omaha"/>
    <x v="0"/>
    <n v="0.4"/>
    <x v="47"/>
    <x v="173"/>
    <n v="640"/>
    <n v="0.4"/>
  </r>
  <r>
    <x v="0"/>
    <n v="1185732"/>
    <x v="121"/>
    <x v="3"/>
    <x v="12"/>
    <s v="Omaha"/>
    <x v="1"/>
    <n v="0.35000000000000009"/>
    <x v="43"/>
    <x v="314"/>
    <n v="183.75000000000003"/>
    <n v="0.35"/>
  </r>
  <r>
    <x v="0"/>
    <n v="1185732"/>
    <x v="121"/>
    <x v="3"/>
    <x v="12"/>
    <s v="Omaha"/>
    <x v="2"/>
    <n v="0.30000000000000004"/>
    <x v="37"/>
    <x v="314"/>
    <n v="183.75000000000003"/>
    <n v="0.35"/>
  </r>
  <r>
    <x v="0"/>
    <n v="1185732"/>
    <x v="121"/>
    <x v="3"/>
    <x v="12"/>
    <s v="Omaha"/>
    <x v="3"/>
    <n v="0.30000000000000004"/>
    <x v="43"/>
    <x v="362"/>
    <n v="180.00000000000003"/>
    <n v="0.4"/>
  </r>
  <r>
    <x v="0"/>
    <n v="1185732"/>
    <x v="121"/>
    <x v="3"/>
    <x v="12"/>
    <s v="Omaha"/>
    <x v="4"/>
    <n v="0.45"/>
    <x v="43"/>
    <x v="321"/>
    <n v="236.24999999999997"/>
    <n v="0.35"/>
  </r>
  <r>
    <x v="0"/>
    <n v="1185732"/>
    <x v="121"/>
    <x v="3"/>
    <x v="12"/>
    <s v="Omaha"/>
    <x v="5"/>
    <n v="0.5"/>
    <x v="46"/>
    <x v="132"/>
    <n v="812.5"/>
    <n v="0.5"/>
  </r>
  <r>
    <x v="0"/>
    <n v="1185732"/>
    <x v="6"/>
    <x v="3"/>
    <x v="12"/>
    <s v="Omaha"/>
    <x v="0"/>
    <n v="0.45"/>
    <x v="21"/>
    <x v="111"/>
    <n v="990"/>
    <n v="0.4"/>
  </r>
  <r>
    <x v="0"/>
    <n v="1185732"/>
    <x v="6"/>
    <x v="3"/>
    <x v="12"/>
    <s v="Omaha"/>
    <x v="1"/>
    <n v="0.40000000000000008"/>
    <x v="49"/>
    <x v="200"/>
    <n v="420.00000000000006"/>
    <n v="0.35"/>
  </r>
  <r>
    <x v="0"/>
    <n v="1185732"/>
    <x v="6"/>
    <x v="3"/>
    <x v="12"/>
    <s v="Omaha"/>
    <x v="2"/>
    <n v="0.35000000000000003"/>
    <x v="38"/>
    <x v="121"/>
    <n v="275.625"/>
    <n v="0.35"/>
  </r>
  <r>
    <x v="0"/>
    <n v="1185732"/>
    <x v="6"/>
    <x v="3"/>
    <x v="12"/>
    <s v="Omaha"/>
    <x v="3"/>
    <n v="0.35000000000000003"/>
    <x v="37"/>
    <x v="181"/>
    <n v="245.00000000000006"/>
    <n v="0.4"/>
  </r>
  <r>
    <x v="0"/>
    <n v="1185732"/>
    <x v="6"/>
    <x v="3"/>
    <x v="12"/>
    <s v="Omaha"/>
    <x v="4"/>
    <n v="0.45"/>
    <x v="37"/>
    <x v="120"/>
    <n v="275.625"/>
    <n v="0.35"/>
  </r>
  <r>
    <x v="0"/>
    <n v="1185732"/>
    <x v="6"/>
    <x v="3"/>
    <x v="12"/>
    <s v="Omaha"/>
    <x v="5"/>
    <n v="0.5"/>
    <x v="45"/>
    <x v="157"/>
    <n v="875"/>
    <n v="0.5"/>
  </r>
  <r>
    <x v="0"/>
    <n v="1185732"/>
    <x v="7"/>
    <x v="3"/>
    <x v="12"/>
    <s v="Omaha"/>
    <x v="0"/>
    <n v="0.45"/>
    <x v="24"/>
    <x v="39"/>
    <n v="900"/>
    <n v="0.4"/>
  </r>
  <r>
    <x v="0"/>
    <n v="1185732"/>
    <x v="7"/>
    <x v="3"/>
    <x v="12"/>
    <s v="Omaha"/>
    <x v="1"/>
    <n v="0.45000000000000007"/>
    <x v="35"/>
    <x v="371"/>
    <n v="433.12500000000006"/>
    <n v="0.35"/>
  </r>
  <r>
    <x v="0"/>
    <n v="1185732"/>
    <x v="7"/>
    <x v="3"/>
    <x v="12"/>
    <s v="Omaha"/>
    <x v="2"/>
    <n v="0.4"/>
    <x v="41"/>
    <x v="134"/>
    <n v="280"/>
    <n v="0.35"/>
  </r>
  <r>
    <x v="0"/>
    <n v="1185732"/>
    <x v="7"/>
    <x v="3"/>
    <x v="12"/>
    <s v="Omaha"/>
    <x v="3"/>
    <n v="0.30000000000000004"/>
    <x v="36"/>
    <x v="372"/>
    <n v="150.00000000000003"/>
    <n v="0.4"/>
  </r>
  <r>
    <x v="0"/>
    <n v="1185732"/>
    <x v="7"/>
    <x v="3"/>
    <x v="12"/>
    <s v="Omaha"/>
    <x v="4"/>
    <n v="0.4"/>
    <x v="39"/>
    <x v="122"/>
    <n v="140"/>
    <n v="0.35"/>
  </r>
  <r>
    <x v="0"/>
    <n v="1185732"/>
    <x v="7"/>
    <x v="3"/>
    <x v="12"/>
    <s v="Omaha"/>
    <x v="5"/>
    <n v="0.45"/>
    <x v="35"/>
    <x v="116"/>
    <n v="618.75"/>
    <n v="0.5"/>
  </r>
  <r>
    <x v="0"/>
    <n v="1185732"/>
    <x v="122"/>
    <x v="3"/>
    <x v="12"/>
    <s v="Omaha"/>
    <x v="0"/>
    <n v="0.4"/>
    <x v="47"/>
    <x v="173"/>
    <n v="640"/>
    <n v="0.4"/>
  </r>
  <r>
    <x v="0"/>
    <n v="1185732"/>
    <x v="122"/>
    <x v="3"/>
    <x v="12"/>
    <s v="Omaha"/>
    <x v="1"/>
    <n v="0.35000000000000009"/>
    <x v="41"/>
    <x v="373"/>
    <n v="245.00000000000006"/>
    <n v="0.35"/>
  </r>
  <r>
    <x v="0"/>
    <n v="1185732"/>
    <x v="122"/>
    <x v="3"/>
    <x v="12"/>
    <s v="Omaha"/>
    <x v="2"/>
    <n v="0.2"/>
    <x v="39"/>
    <x v="182"/>
    <n v="70"/>
    <n v="0.35"/>
  </r>
  <r>
    <x v="0"/>
    <n v="1185732"/>
    <x v="122"/>
    <x v="3"/>
    <x v="12"/>
    <s v="Omaha"/>
    <x v="3"/>
    <n v="0.2"/>
    <x v="42"/>
    <x v="374"/>
    <n v="60"/>
    <n v="0.4"/>
  </r>
  <r>
    <x v="0"/>
    <n v="1185732"/>
    <x v="122"/>
    <x v="3"/>
    <x v="12"/>
    <s v="Omaha"/>
    <x v="4"/>
    <n v="0.3"/>
    <x v="42"/>
    <x v="375"/>
    <n v="78.75"/>
    <n v="0.35"/>
  </r>
  <r>
    <x v="0"/>
    <n v="1185732"/>
    <x v="122"/>
    <x v="3"/>
    <x v="12"/>
    <s v="Omaha"/>
    <x v="5"/>
    <n v="0.35000000000000003"/>
    <x v="43"/>
    <x v="311"/>
    <n v="262.5"/>
    <n v="0.5"/>
  </r>
  <r>
    <x v="0"/>
    <n v="1185732"/>
    <x v="123"/>
    <x v="3"/>
    <x v="12"/>
    <s v="Omaha"/>
    <x v="0"/>
    <n v="0.39999999999999997"/>
    <x v="46"/>
    <x v="194"/>
    <n v="520"/>
    <n v="0.4"/>
  </r>
  <r>
    <x v="0"/>
    <n v="1185732"/>
    <x v="123"/>
    <x v="3"/>
    <x v="12"/>
    <s v="Omaha"/>
    <x v="1"/>
    <n v="0.3"/>
    <x v="43"/>
    <x v="185"/>
    <n v="157.5"/>
    <n v="0.35"/>
  </r>
  <r>
    <x v="0"/>
    <n v="1185732"/>
    <x v="123"/>
    <x v="3"/>
    <x v="12"/>
    <s v="Omaha"/>
    <x v="2"/>
    <n v="0.3"/>
    <x v="51"/>
    <x v="374"/>
    <n v="52.5"/>
    <n v="0.35"/>
  </r>
  <r>
    <x v="0"/>
    <n v="1185732"/>
    <x v="123"/>
    <x v="3"/>
    <x v="12"/>
    <s v="Omaha"/>
    <x v="3"/>
    <n v="0.3"/>
    <x v="53"/>
    <x v="376"/>
    <n v="30"/>
    <n v="0.4"/>
  </r>
  <r>
    <x v="0"/>
    <n v="1185732"/>
    <x v="123"/>
    <x v="3"/>
    <x v="12"/>
    <s v="Omaha"/>
    <x v="4"/>
    <n v="0.39999999999999997"/>
    <x v="53"/>
    <x v="377"/>
    <n v="34.999999999999993"/>
    <n v="0.35"/>
  </r>
  <r>
    <x v="0"/>
    <n v="1185732"/>
    <x v="123"/>
    <x v="3"/>
    <x v="12"/>
    <s v="Omaha"/>
    <x v="5"/>
    <n v="0.4499999999999999"/>
    <x v="43"/>
    <x v="310"/>
    <n v="337.49999999999994"/>
    <n v="0.5"/>
  </r>
  <r>
    <x v="0"/>
    <n v="1185732"/>
    <x v="10"/>
    <x v="3"/>
    <x v="12"/>
    <s v="Omaha"/>
    <x v="0"/>
    <n v="0.4"/>
    <x v="49"/>
    <x v="147"/>
    <n v="480"/>
    <n v="0.4"/>
  </r>
  <r>
    <x v="0"/>
    <n v="1185732"/>
    <x v="10"/>
    <x v="3"/>
    <x v="12"/>
    <s v="Omaha"/>
    <x v="1"/>
    <n v="0.30000000000000004"/>
    <x v="43"/>
    <x v="362"/>
    <n v="157.5"/>
    <n v="0.35"/>
  </r>
  <r>
    <x v="0"/>
    <n v="1185732"/>
    <x v="10"/>
    <x v="3"/>
    <x v="12"/>
    <s v="Omaha"/>
    <x v="2"/>
    <n v="0.30000000000000004"/>
    <x v="61"/>
    <x v="378"/>
    <n v="99.750000000000014"/>
    <n v="0.35"/>
  </r>
  <r>
    <x v="0"/>
    <n v="1185732"/>
    <x v="10"/>
    <x v="3"/>
    <x v="12"/>
    <s v="Omaha"/>
    <x v="3"/>
    <n v="0.30000000000000004"/>
    <x v="36"/>
    <x v="372"/>
    <n v="150.00000000000003"/>
    <n v="0.4"/>
  </r>
  <r>
    <x v="0"/>
    <n v="1185732"/>
    <x v="10"/>
    <x v="3"/>
    <x v="12"/>
    <s v="Omaha"/>
    <x v="4"/>
    <n v="0.49999999999999994"/>
    <x v="39"/>
    <x v="379"/>
    <n v="174.99999999999997"/>
    <n v="0.35"/>
  </r>
  <r>
    <x v="0"/>
    <n v="1185732"/>
    <x v="10"/>
    <x v="3"/>
    <x v="12"/>
    <s v="Omaha"/>
    <x v="5"/>
    <n v="0.54999999999999982"/>
    <x v="41"/>
    <x v="380"/>
    <n v="549.99999999999977"/>
    <n v="0.5"/>
  </r>
  <r>
    <x v="0"/>
    <n v="1185732"/>
    <x v="11"/>
    <x v="3"/>
    <x v="12"/>
    <s v="Omaha"/>
    <x v="0"/>
    <n v="0.49999999999999994"/>
    <x v="32"/>
    <x v="381"/>
    <n v="899.99999999999989"/>
    <n v="0.4"/>
  </r>
  <r>
    <x v="0"/>
    <n v="1185732"/>
    <x v="11"/>
    <x v="3"/>
    <x v="12"/>
    <s v="Omaha"/>
    <x v="1"/>
    <n v="0.4"/>
    <x v="44"/>
    <x v="123"/>
    <n v="350"/>
    <n v="0.35"/>
  </r>
  <r>
    <x v="0"/>
    <n v="1185732"/>
    <x v="11"/>
    <x v="3"/>
    <x v="12"/>
    <s v="Omaha"/>
    <x v="2"/>
    <n v="0.4"/>
    <x v="41"/>
    <x v="134"/>
    <n v="280"/>
    <n v="0.35"/>
  </r>
  <r>
    <x v="0"/>
    <n v="1185732"/>
    <x v="11"/>
    <x v="3"/>
    <x v="12"/>
    <s v="Omaha"/>
    <x v="3"/>
    <n v="0.4"/>
    <x v="43"/>
    <x v="128"/>
    <n v="240"/>
    <n v="0.4"/>
  </r>
  <r>
    <x v="0"/>
    <n v="1185732"/>
    <x v="11"/>
    <x v="3"/>
    <x v="12"/>
    <s v="Omaha"/>
    <x v="4"/>
    <n v="0.49999999999999994"/>
    <x v="43"/>
    <x v="382"/>
    <n v="262.49999999999994"/>
    <n v="0.35"/>
  </r>
  <r>
    <x v="0"/>
    <n v="1185732"/>
    <x v="11"/>
    <x v="3"/>
    <x v="12"/>
    <s v="Omaha"/>
    <x v="5"/>
    <n v="0.54999999999999982"/>
    <x v="44"/>
    <x v="383"/>
    <n v="687.49999999999977"/>
    <n v="0.5"/>
  </r>
  <r>
    <x v="1"/>
    <n v="1197831"/>
    <x v="12"/>
    <x v="1"/>
    <x v="13"/>
    <s v="Birmingham"/>
    <x v="0"/>
    <n v="0.2"/>
    <x v="22"/>
    <x v="198"/>
    <n v="540"/>
    <n v="0.39999999999999997"/>
  </r>
  <r>
    <x v="1"/>
    <n v="1197831"/>
    <x v="12"/>
    <x v="1"/>
    <x v="13"/>
    <s v="Birmingham"/>
    <x v="1"/>
    <n v="0.3"/>
    <x v="22"/>
    <x v="158"/>
    <n v="809.99999999999989"/>
    <n v="0.39999999999999997"/>
  </r>
  <r>
    <x v="1"/>
    <n v="1197831"/>
    <x v="12"/>
    <x v="1"/>
    <x v="13"/>
    <s v="Birmingham"/>
    <x v="2"/>
    <n v="0.3"/>
    <x v="34"/>
    <x v="341"/>
    <n v="570"/>
    <n v="0.39999999999999997"/>
  </r>
  <r>
    <x v="1"/>
    <n v="1197831"/>
    <x v="12"/>
    <x v="1"/>
    <x v="13"/>
    <s v="Birmingham"/>
    <x v="3"/>
    <n v="0.35"/>
    <x v="34"/>
    <x v="155"/>
    <n v="831.25"/>
    <n v="0.5"/>
  </r>
  <r>
    <x v="1"/>
    <n v="1197831"/>
    <x v="12"/>
    <x v="1"/>
    <x v="13"/>
    <s v="Birmingham"/>
    <x v="4"/>
    <n v="0.4"/>
    <x v="46"/>
    <x v="194"/>
    <n v="454.99999999999994"/>
    <n v="0.35"/>
  </r>
  <r>
    <x v="1"/>
    <n v="1197831"/>
    <x v="12"/>
    <x v="1"/>
    <x v="13"/>
    <s v="Birmingham"/>
    <x v="5"/>
    <n v="0.35"/>
    <x v="34"/>
    <x v="155"/>
    <n v="914.37500000000011"/>
    <n v="0.55000000000000004"/>
  </r>
  <r>
    <x v="1"/>
    <n v="1197831"/>
    <x v="13"/>
    <x v="1"/>
    <x v="13"/>
    <s v="Birmingham"/>
    <x v="0"/>
    <n v="0.25"/>
    <x v="23"/>
    <x v="384"/>
    <n v="625"/>
    <n v="0.39999999999999997"/>
  </r>
  <r>
    <x v="1"/>
    <n v="1197831"/>
    <x v="13"/>
    <x v="1"/>
    <x v="13"/>
    <s v="Birmingham"/>
    <x v="1"/>
    <n v="0.35"/>
    <x v="25"/>
    <x v="193"/>
    <n v="839.99999999999989"/>
    <n v="0.39999999999999997"/>
  </r>
  <r>
    <x v="1"/>
    <n v="1197831"/>
    <x v="13"/>
    <x v="1"/>
    <x v="13"/>
    <s v="Birmingham"/>
    <x v="2"/>
    <n v="0.35"/>
    <x v="33"/>
    <x v="156"/>
    <n v="595"/>
    <n v="0.39999999999999997"/>
  </r>
  <r>
    <x v="1"/>
    <n v="1197831"/>
    <x v="13"/>
    <x v="1"/>
    <x v="13"/>
    <s v="Birmingham"/>
    <x v="3"/>
    <n v="0.35"/>
    <x v="48"/>
    <x v="385"/>
    <n v="656.25"/>
    <n v="0.5"/>
  </r>
  <r>
    <x v="1"/>
    <n v="1197831"/>
    <x v="13"/>
    <x v="1"/>
    <x v="13"/>
    <s v="Birmingham"/>
    <x v="4"/>
    <n v="0.4"/>
    <x v="44"/>
    <x v="123"/>
    <n v="350"/>
    <n v="0.35"/>
  </r>
  <r>
    <x v="1"/>
    <n v="1197831"/>
    <x v="13"/>
    <x v="1"/>
    <x v="13"/>
    <s v="Birmingham"/>
    <x v="5"/>
    <n v="0.35"/>
    <x v="32"/>
    <x v="151"/>
    <n v="866.25000000000011"/>
    <n v="0.55000000000000004"/>
  </r>
  <r>
    <x v="1"/>
    <n v="1197831"/>
    <x v="14"/>
    <x v="1"/>
    <x v="13"/>
    <s v="Birmingham"/>
    <x v="0"/>
    <n v="0.3"/>
    <x v="23"/>
    <x v="203"/>
    <n v="843.74999999999989"/>
    <n v="0.44999999999999996"/>
  </r>
  <r>
    <x v="1"/>
    <n v="1197831"/>
    <x v="14"/>
    <x v="1"/>
    <x v="13"/>
    <s v="Birmingham"/>
    <x v="1"/>
    <n v="0.4"/>
    <x v="23"/>
    <x v="54"/>
    <n v="1125"/>
    <n v="0.44999999999999996"/>
  </r>
  <r>
    <x v="1"/>
    <n v="1197831"/>
    <x v="14"/>
    <x v="1"/>
    <x v="13"/>
    <s v="Birmingham"/>
    <x v="2"/>
    <n v="0.3"/>
    <x v="32"/>
    <x v="198"/>
    <n v="607.49999999999989"/>
    <n v="0.44999999999999996"/>
  </r>
  <r>
    <x v="1"/>
    <n v="1197831"/>
    <x v="14"/>
    <x v="1"/>
    <x v="13"/>
    <s v="Birmingham"/>
    <x v="3"/>
    <n v="0.35000000000000003"/>
    <x v="45"/>
    <x v="206"/>
    <n v="673.75000000000023"/>
    <n v="0.55000000000000004"/>
  </r>
  <r>
    <x v="1"/>
    <n v="1197831"/>
    <x v="14"/>
    <x v="1"/>
    <x v="13"/>
    <s v="Birmingham"/>
    <x v="4"/>
    <n v="0.4"/>
    <x v="44"/>
    <x v="123"/>
    <n v="399.99999999999994"/>
    <n v="0.39999999999999997"/>
  </r>
  <r>
    <x v="1"/>
    <n v="1197831"/>
    <x v="14"/>
    <x v="1"/>
    <x v="13"/>
    <s v="Birmingham"/>
    <x v="5"/>
    <n v="0.35000000000000003"/>
    <x v="47"/>
    <x v="159"/>
    <n v="840.00000000000023"/>
    <n v="0.60000000000000009"/>
  </r>
  <r>
    <x v="1"/>
    <n v="1197831"/>
    <x v="15"/>
    <x v="1"/>
    <x v="13"/>
    <s v="Birmingham"/>
    <x v="0"/>
    <n v="0.19999999999999998"/>
    <x v="26"/>
    <x v="194"/>
    <n v="584.99999999999989"/>
    <n v="0.44999999999999996"/>
  </r>
  <r>
    <x v="1"/>
    <n v="1197831"/>
    <x v="15"/>
    <x v="1"/>
    <x v="13"/>
    <s v="Birmingham"/>
    <x v="1"/>
    <n v="0.20000000000000007"/>
    <x v="26"/>
    <x v="386"/>
    <n v="585.00000000000011"/>
    <n v="0.44999999999999996"/>
  </r>
  <r>
    <x v="1"/>
    <n v="1197831"/>
    <x v="15"/>
    <x v="1"/>
    <x v="13"/>
    <s v="Birmingham"/>
    <x v="2"/>
    <n v="0.14999999999999997"/>
    <x v="34"/>
    <x v="387"/>
    <n v="320.62499999999994"/>
    <n v="0.44999999999999996"/>
  </r>
  <r>
    <x v="1"/>
    <n v="1197831"/>
    <x v="15"/>
    <x v="1"/>
    <x v="13"/>
    <s v="Birmingham"/>
    <x v="3"/>
    <n v="0.20000000000000007"/>
    <x v="48"/>
    <x v="388"/>
    <n v="412.50000000000017"/>
    <n v="0.55000000000000004"/>
  </r>
  <r>
    <x v="1"/>
    <n v="1197831"/>
    <x v="15"/>
    <x v="1"/>
    <x v="13"/>
    <s v="Birmingham"/>
    <x v="4"/>
    <n v="0.25"/>
    <x v="35"/>
    <x v="389"/>
    <n v="275"/>
    <n v="0.39999999999999997"/>
  </r>
  <r>
    <x v="1"/>
    <n v="1197831"/>
    <x v="15"/>
    <x v="1"/>
    <x v="13"/>
    <s v="Birmingham"/>
    <x v="5"/>
    <n v="0.20000000000000007"/>
    <x v="21"/>
    <x v="390"/>
    <n v="660.00000000000034"/>
    <n v="0.60000000000000009"/>
  </r>
  <r>
    <x v="1"/>
    <n v="1197831"/>
    <x v="16"/>
    <x v="1"/>
    <x v="13"/>
    <s v="Birmingham"/>
    <x v="0"/>
    <n v="9.9999999999999964E-2"/>
    <x v="20"/>
    <x v="391"/>
    <n v="314.99999999999989"/>
    <n v="0.44999999999999996"/>
  </r>
  <r>
    <x v="1"/>
    <n v="1197831"/>
    <x v="16"/>
    <x v="1"/>
    <x v="13"/>
    <s v="Birmingham"/>
    <x v="1"/>
    <n v="0.20000000000000007"/>
    <x v="27"/>
    <x v="392"/>
    <n v="652.50000000000011"/>
    <n v="0.44999999999999996"/>
  </r>
  <r>
    <x v="1"/>
    <n v="1197831"/>
    <x v="16"/>
    <x v="1"/>
    <x v="13"/>
    <s v="Birmingham"/>
    <x v="2"/>
    <n v="0.14999999999999997"/>
    <x v="31"/>
    <x v="393"/>
    <n v="388.12499999999989"/>
    <n v="0.44999999999999996"/>
  </r>
  <r>
    <x v="1"/>
    <n v="1197831"/>
    <x v="16"/>
    <x v="1"/>
    <x v="13"/>
    <s v="Birmingham"/>
    <x v="3"/>
    <n v="0.35000000000000003"/>
    <x v="24"/>
    <x v="191"/>
    <n v="962.50000000000023"/>
    <n v="0.55000000000000004"/>
  </r>
  <r>
    <x v="1"/>
    <n v="1197831"/>
    <x v="16"/>
    <x v="1"/>
    <x v="13"/>
    <s v="Birmingham"/>
    <x v="4"/>
    <n v="0.5"/>
    <x v="47"/>
    <x v="47"/>
    <n v="799.99999999999989"/>
    <n v="0.39999999999999997"/>
  </r>
  <r>
    <x v="1"/>
    <n v="1197831"/>
    <x v="16"/>
    <x v="1"/>
    <x v="13"/>
    <s v="Birmingham"/>
    <x v="5"/>
    <n v="0.45"/>
    <x v="30"/>
    <x v="73"/>
    <n v="2025.0000000000002"/>
    <n v="0.60000000000000009"/>
  </r>
  <r>
    <x v="1"/>
    <n v="1197831"/>
    <x v="17"/>
    <x v="1"/>
    <x v="13"/>
    <s v="Birmingham"/>
    <x v="0"/>
    <n v="0.45"/>
    <x v="30"/>
    <x v="73"/>
    <n v="1518.7499999999998"/>
    <n v="0.44999999999999996"/>
  </r>
  <r>
    <x v="1"/>
    <n v="1197831"/>
    <x v="17"/>
    <x v="1"/>
    <x v="13"/>
    <s v="Birmingham"/>
    <x v="1"/>
    <n v="0.5"/>
    <x v="30"/>
    <x v="69"/>
    <n v="1687.4999999999998"/>
    <n v="0.44999999999999996"/>
  </r>
  <r>
    <x v="1"/>
    <n v="1197831"/>
    <x v="17"/>
    <x v="1"/>
    <x v="13"/>
    <s v="Birmingham"/>
    <x v="2"/>
    <n v="0.45"/>
    <x v="26"/>
    <x v="62"/>
    <n v="1316.2499999999998"/>
    <n v="0.44999999999999996"/>
  </r>
  <r>
    <x v="1"/>
    <n v="1197831"/>
    <x v="17"/>
    <x v="1"/>
    <x v="13"/>
    <s v="Birmingham"/>
    <x v="3"/>
    <n v="0.45"/>
    <x v="25"/>
    <x v="52"/>
    <n v="1485.0000000000002"/>
    <n v="0.55000000000000004"/>
  </r>
  <r>
    <x v="1"/>
    <n v="1197831"/>
    <x v="17"/>
    <x v="1"/>
    <x v="13"/>
    <s v="Birmingham"/>
    <x v="4"/>
    <n v="0.5"/>
    <x v="24"/>
    <x v="54"/>
    <n v="999.99999999999989"/>
    <n v="0.39999999999999997"/>
  </r>
  <r>
    <x v="1"/>
    <n v="1197831"/>
    <x v="17"/>
    <x v="1"/>
    <x v="13"/>
    <s v="Birmingham"/>
    <x v="5"/>
    <n v="0.55000000000000004"/>
    <x v="10"/>
    <x v="30"/>
    <n v="2887.5000000000005"/>
    <n v="0.60000000000000009"/>
  </r>
  <r>
    <x v="1"/>
    <n v="1197831"/>
    <x v="18"/>
    <x v="1"/>
    <x v="13"/>
    <s v="Birmingham"/>
    <x v="0"/>
    <n v="0.45"/>
    <x v="6"/>
    <x v="8"/>
    <n v="1856.2499999999998"/>
    <n v="0.49999999999999994"/>
  </r>
  <r>
    <x v="1"/>
    <n v="1197831"/>
    <x v="18"/>
    <x v="1"/>
    <x v="13"/>
    <s v="Birmingham"/>
    <x v="1"/>
    <n v="0.5"/>
    <x v="6"/>
    <x v="71"/>
    <n v="2062.4999999999995"/>
    <n v="0.49999999999999994"/>
  </r>
  <r>
    <x v="1"/>
    <n v="1197831"/>
    <x v="18"/>
    <x v="1"/>
    <x v="13"/>
    <s v="Birmingham"/>
    <x v="2"/>
    <n v="0.45"/>
    <x v="18"/>
    <x v="83"/>
    <n v="2193.7499999999995"/>
    <n v="0.49999999999999994"/>
  </r>
  <r>
    <x v="1"/>
    <n v="1197831"/>
    <x v="18"/>
    <x v="1"/>
    <x v="13"/>
    <s v="Birmingham"/>
    <x v="3"/>
    <n v="0.45"/>
    <x v="31"/>
    <x v="70"/>
    <n v="1552.5000000000002"/>
    <n v="0.60000000000000009"/>
  </r>
  <r>
    <x v="1"/>
    <n v="1197831"/>
    <x v="18"/>
    <x v="1"/>
    <x v="13"/>
    <s v="Birmingham"/>
    <x v="4"/>
    <n v="0.5"/>
    <x v="28"/>
    <x v="48"/>
    <n v="1181.2499999999998"/>
    <n v="0.44999999999999996"/>
  </r>
  <r>
    <x v="1"/>
    <n v="1197831"/>
    <x v="18"/>
    <x v="1"/>
    <x v="13"/>
    <s v="Birmingham"/>
    <x v="5"/>
    <n v="0.6"/>
    <x v="9"/>
    <x v="213"/>
    <n v="3120.0000000000005"/>
    <n v="0.65000000000000013"/>
  </r>
  <r>
    <x v="1"/>
    <n v="1197831"/>
    <x v="19"/>
    <x v="1"/>
    <x v="13"/>
    <s v="Birmingham"/>
    <x v="0"/>
    <n v="0.4"/>
    <x v="30"/>
    <x v="61"/>
    <n v="1499.9999999999998"/>
    <n v="0.49999999999999994"/>
  </r>
  <r>
    <x v="1"/>
    <n v="1197831"/>
    <x v="19"/>
    <x v="1"/>
    <x v="13"/>
    <s v="Birmingham"/>
    <x v="1"/>
    <n v="0.55000000000000004"/>
    <x v="30"/>
    <x v="71"/>
    <n v="2062.4999999999995"/>
    <n v="0.49999999999999994"/>
  </r>
  <r>
    <x v="1"/>
    <n v="1197831"/>
    <x v="19"/>
    <x v="1"/>
    <x v="13"/>
    <s v="Birmingham"/>
    <x v="2"/>
    <n v="0.55000000000000004"/>
    <x v="8"/>
    <x v="16"/>
    <n v="2543.7499999999995"/>
    <n v="0.49999999999999994"/>
  </r>
  <r>
    <x v="1"/>
    <n v="1197831"/>
    <x v="19"/>
    <x v="1"/>
    <x v="13"/>
    <s v="Birmingham"/>
    <x v="3"/>
    <n v="0.5"/>
    <x v="33"/>
    <x v="43"/>
    <n v="1275.0000000000002"/>
    <n v="0.60000000000000009"/>
  </r>
  <r>
    <x v="1"/>
    <n v="1197831"/>
    <x v="19"/>
    <x v="1"/>
    <x v="13"/>
    <s v="Birmingham"/>
    <x v="4"/>
    <n v="0.55000000000000004"/>
    <x v="33"/>
    <x v="256"/>
    <n v="1051.875"/>
    <n v="0.44999999999999996"/>
  </r>
  <r>
    <x v="1"/>
    <n v="1197831"/>
    <x v="19"/>
    <x v="1"/>
    <x v="13"/>
    <s v="Birmingham"/>
    <x v="5"/>
    <n v="0.6"/>
    <x v="22"/>
    <x v="72"/>
    <n v="2632.5000000000005"/>
    <n v="0.65000000000000013"/>
  </r>
  <r>
    <x v="1"/>
    <n v="1197831"/>
    <x v="20"/>
    <x v="1"/>
    <x v="13"/>
    <s v="Birmingham"/>
    <x v="0"/>
    <n v="0.55000000000000004"/>
    <x v="23"/>
    <x v="337"/>
    <n v="1718.75"/>
    <n v="0.49999999999999994"/>
  </r>
  <r>
    <x v="1"/>
    <n v="1197831"/>
    <x v="20"/>
    <x v="1"/>
    <x v="13"/>
    <s v="Birmingham"/>
    <x v="1"/>
    <n v="0.55000000000000004"/>
    <x v="31"/>
    <x v="76"/>
    <n v="1581.25"/>
    <n v="0.49999999999999994"/>
  </r>
  <r>
    <x v="1"/>
    <n v="1197831"/>
    <x v="20"/>
    <x v="1"/>
    <x v="13"/>
    <s v="Birmingham"/>
    <x v="2"/>
    <n v="0.6"/>
    <x v="23"/>
    <x v="69"/>
    <n v="1874.9999999999998"/>
    <n v="0.49999999999999994"/>
  </r>
  <r>
    <x v="1"/>
    <n v="1197831"/>
    <x v="20"/>
    <x v="1"/>
    <x v="13"/>
    <s v="Birmingham"/>
    <x v="3"/>
    <n v="0.6"/>
    <x v="45"/>
    <x v="193"/>
    <n v="1260.0000000000002"/>
    <n v="0.60000000000000009"/>
  </r>
  <r>
    <x v="1"/>
    <n v="1197831"/>
    <x v="20"/>
    <x v="1"/>
    <x v="13"/>
    <s v="Birmingham"/>
    <x v="4"/>
    <n v="0.45"/>
    <x v="45"/>
    <x v="151"/>
    <n v="708.74999999999989"/>
    <n v="0.44999999999999996"/>
  </r>
  <r>
    <x v="1"/>
    <n v="1197831"/>
    <x v="20"/>
    <x v="1"/>
    <x v="13"/>
    <s v="Birmingham"/>
    <x v="5"/>
    <n v="0.4"/>
    <x v="31"/>
    <x v="336"/>
    <n v="1495.0000000000002"/>
    <n v="0.65000000000000013"/>
  </r>
  <r>
    <x v="1"/>
    <n v="1197831"/>
    <x v="21"/>
    <x v="1"/>
    <x v="13"/>
    <s v="Birmingham"/>
    <x v="0"/>
    <n v="0.30000000000000004"/>
    <x v="28"/>
    <x v="160"/>
    <n v="787.5"/>
    <n v="0.49999999999999994"/>
  </r>
  <r>
    <x v="1"/>
    <n v="1197831"/>
    <x v="21"/>
    <x v="1"/>
    <x v="13"/>
    <s v="Birmingham"/>
    <x v="1"/>
    <n v="0.30000000000000004"/>
    <x v="28"/>
    <x v="160"/>
    <n v="787.5"/>
    <n v="0.49999999999999994"/>
  </r>
  <r>
    <x v="1"/>
    <n v="1197831"/>
    <x v="21"/>
    <x v="1"/>
    <x v="13"/>
    <s v="Birmingham"/>
    <x v="2"/>
    <n v="0.35000000000000003"/>
    <x v="34"/>
    <x v="394"/>
    <n v="831.25"/>
    <n v="0.49999999999999994"/>
  </r>
  <r>
    <x v="1"/>
    <n v="1197831"/>
    <x v="21"/>
    <x v="1"/>
    <x v="13"/>
    <s v="Birmingham"/>
    <x v="3"/>
    <n v="0.35000000000000003"/>
    <x v="46"/>
    <x v="165"/>
    <n v="682.50000000000011"/>
    <n v="0.60000000000000009"/>
  </r>
  <r>
    <x v="1"/>
    <n v="1197831"/>
    <x v="21"/>
    <x v="1"/>
    <x v="13"/>
    <s v="Birmingham"/>
    <x v="4"/>
    <n v="0.30000000000000004"/>
    <x v="49"/>
    <x v="395"/>
    <n v="405"/>
    <n v="0.44999999999999996"/>
  </r>
  <r>
    <x v="1"/>
    <n v="1197831"/>
    <x v="21"/>
    <x v="1"/>
    <x v="13"/>
    <s v="Birmingham"/>
    <x v="5"/>
    <n v="0.4"/>
    <x v="34"/>
    <x v="235"/>
    <n v="1235.0000000000002"/>
    <n v="0.65000000000000013"/>
  </r>
  <r>
    <x v="1"/>
    <n v="1197831"/>
    <x v="22"/>
    <x v="1"/>
    <x v="13"/>
    <s v="Birmingham"/>
    <x v="0"/>
    <n v="0.20000000000000004"/>
    <x v="23"/>
    <x v="396"/>
    <n v="625"/>
    <n v="0.49999999999999994"/>
  </r>
  <r>
    <x v="1"/>
    <n v="1197831"/>
    <x v="22"/>
    <x v="1"/>
    <x v="13"/>
    <s v="Birmingham"/>
    <x v="1"/>
    <n v="0.20000000000000004"/>
    <x v="23"/>
    <x v="396"/>
    <n v="625"/>
    <n v="0.49999999999999994"/>
  </r>
  <r>
    <x v="1"/>
    <n v="1197831"/>
    <x v="22"/>
    <x v="1"/>
    <x v="13"/>
    <s v="Birmingham"/>
    <x v="2"/>
    <n v="0.45000000000000007"/>
    <x v="31"/>
    <x v="339"/>
    <n v="1293.75"/>
    <n v="0.49999999999999994"/>
  </r>
  <r>
    <x v="1"/>
    <n v="1197831"/>
    <x v="22"/>
    <x v="1"/>
    <x v="13"/>
    <s v="Birmingham"/>
    <x v="3"/>
    <n v="0.45000000000000007"/>
    <x v="32"/>
    <x v="355"/>
    <n v="1215.0000000000002"/>
    <n v="0.60000000000000009"/>
  </r>
  <r>
    <x v="1"/>
    <n v="1197831"/>
    <x v="22"/>
    <x v="1"/>
    <x v="13"/>
    <s v="Birmingham"/>
    <x v="4"/>
    <n v="0.49999999999999994"/>
    <x v="33"/>
    <x v="397"/>
    <n v="956.24999999999966"/>
    <n v="0.44999999999999996"/>
  </r>
  <r>
    <x v="1"/>
    <n v="1197831"/>
    <x v="22"/>
    <x v="1"/>
    <x v="13"/>
    <s v="Birmingham"/>
    <x v="5"/>
    <n v="0.6"/>
    <x v="23"/>
    <x v="69"/>
    <n v="2437.5000000000005"/>
    <n v="0.65000000000000013"/>
  </r>
  <r>
    <x v="1"/>
    <n v="1197831"/>
    <x v="23"/>
    <x v="1"/>
    <x v="13"/>
    <s v="Birmingham"/>
    <x v="0"/>
    <n v="0.6"/>
    <x v="29"/>
    <x v="171"/>
    <n v="2324.9999999999995"/>
    <n v="0.49999999999999994"/>
  </r>
  <r>
    <x v="1"/>
    <n v="1197831"/>
    <x v="23"/>
    <x v="1"/>
    <x v="13"/>
    <s v="Birmingham"/>
    <x v="1"/>
    <n v="0.6"/>
    <x v="29"/>
    <x v="171"/>
    <n v="2324.9999999999995"/>
    <n v="0.49999999999999994"/>
  </r>
  <r>
    <x v="1"/>
    <n v="1197831"/>
    <x v="23"/>
    <x v="1"/>
    <x v="13"/>
    <s v="Birmingham"/>
    <x v="2"/>
    <n v="0.65"/>
    <x v="20"/>
    <x v="109"/>
    <n v="2274.9999999999995"/>
    <n v="0.49999999999999994"/>
  </r>
  <r>
    <x v="1"/>
    <n v="1197831"/>
    <x v="23"/>
    <x v="1"/>
    <x v="13"/>
    <s v="Birmingham"/>
    <x v="3"/>
    <n v="0.65"/>
    <x v="21"/>
    <x v="88"/>
    <n v="2145.0000000000005"/>
    <n v="0.60000000000000009"/>
  </r>
  <r>
    <x v="1"/>
    <n v="1197831"/>
    <x v="23"/>
    <x v="1"/>
    <x v="13"/>
    <s v="Birmingham"/>
    <x v="4"/>
    <n v="0.6"/>
    <x v="24"/>
    <x v="61"/>
    <n v="1349.9999999999998"/>
    <n v="0.44999999999999996"/>
  </r>
  <r>
    <x v="1"/>
    <n v="1197831"/>
    <x v="23"/>
    <x v="1"/>
    <x v="13"/>
    <s v="Birmingham"/>
    <x v="5"/>
    <n v="0.70000000000000007"/>
    <x v="30"/>
    <x v="103"/>
    <n v="3412.5000000000014"/>
    <n v="0.65000000000000013"/>
  </r>
  <r>
    <x v="0"/>
    <n v="1185732"/>
    <x v="124"/>
    <x v="0"/>
    <x v="14"/>
    <s v="Portland"/>
    <x v="0"/>
    <n v="0.4"/>
    <x v="32"/>
    <x v="207"/>
    <n v="630"/>
    <n v="0.35"/>
  </r>
  <r>
    <x v="0"/>
    <n v="1185732"/>
    <x v="124"/>
    <x v="0"/>
    <x v="14"/>
    <s v="Portland"/>
    <x v="1"/>
    <n v="0.4"/>
    <x v="44"/>
    <x v="123"/>
    <n v="350"/>
    <n v="0.35"/>
  </r>
  <r>
    <x v="0"/>
    <n v="1185732"/>
    <x v="124"/>
    <x v="0"/>
    <x v="14"/>
    <s v="Portland"/>
    <x v="2"/>
    <n v="0.30000000000000004"/>
    <x v="44"/>
    <x v="398"/>
    <n v="300"/>
    <n v="0.39999999999999997"/>
  </r>
  <r>
    <x v="0"/>
    <n v="1185732"/>
    <x v="124"/>
    <x v="0"/>
    <x v="14"/>
    <s v="Portland"/>
    <x v="3"/>
    <n v="0.35"/>
    <x v="39"/>
    <x v="326"/>
    <n v="105"/>
    <n v="0.3"/>
  </r>
  <r>
    <x v="0"/>
    <n v="1185732"/>
    <x v="124"/>
    <x v="0"/>
    <x v="14"/>
    <s v="Portland"/>
    <x v="4"/>
    <n v="0.5"/>
    <x v="43"/>
    <x v="126"/>
    <n v="187.5"/>
    <n v="0.25"/>
  </r>
  <r>
    <x v="0"/>
    <n v="1185732"/>
    <x v="124"/>
    <x v="0"/>
    <x v="14"/>
    <s v="Portland"/>
    <x v="5"/>
    <n v="0.4"/>
    <x v="44"/>
    <x v="123"/>
    <n v="400"/>
    <n v="0.4"/>
  </r>
  <r>
    <x v="0"/>
    <n v="1185732"/>
    <x v="125"/>
    <x v="0"/>
    <x v="14"/>
    <s v="Portland"/>
    <x v="0"/>
    <n v="0.4"/>
    <x v="24"/>
    <x v="47"/>
    <n v="700"/>
    <n v="0.35"/>
  </r>
  <r>
    <x v="0"/>
    <n v="1185732"/>
    <x v="125"/>
    <x v="0"/>
    <x v="14"/>
    <s v="Portland"/>
    <x v="1"/>
    <n v="0.4"/>
    <x v="43"/>
    <x v="128"/>
    <n v="210"/>
    <n v="0.35"/>
  </r>
  <r>
    <x v="0"/>
    <n v="1185732"/>
    <x v="125"/>
    <x v="0"/>
    <x v="14"/>
    <s v="Portland"/>
    <x v="2"/>
    <n v="0.30000000000000004"/>
    <x v="41"/>
    <x v="399"/>
    <n v="240.00000000000003"/>
    <n v="0.39999999999999997"/>
  </r>
  <r>
    <x v="0"/>
    <n v="1185732"/>
    <x v="125"/>
    <x v="0"/>
    <x v="14"/>
    <s v="Portland"/>
    <x v="3"/>
    <n v="0.35"/>
    <x v="42"/>
    <x v="327"/>
    <n v="78.75"/>
    <n v="0.3"/>
  </r>
  <r>
    <x v="0"/>
    <n v="1185732"/>
    <x v="125"/>
    <x v="0"/>
    <x v="14"/>
    <s v="Portland"/>
    <x v="4"/>
    <n v="0.5"/>
    <x v="43"/>
    <x v="126"/>
    <n v="187.5"/>
    <n v="0.25"/>
  </r>
  <r>
    <x v="0"/>
    <n v="1185732"/>
    <x v="125"/>
    <x v="0"/>
    <x v="14"/>
    <s v="Portland"/>
    <x v="5"/>
    <n v="0.4"/>
    <x v="44"/>
    <x v="123"/>
    <n v="400"/>
    <n v="0.4"/>
  </r>
  <r>
    <x v="0"/>
    <n v="1185732"/>
    <x v="126"/>
    <x v="0"/>
    <x v="14"/>
    <s v="Portland"/>
    <x v="0"/>
    <n v="0.4"/>
    <x v="54"/>
    <x v="400"/>
    <n v="658"/>
    <n v="0.35"/>
  </r>
  <r>
    <x v="0"/>
    <n v="1185732"/>
    <x v="126"/>
    <x v="0"/>
    <x v="14"/>
    <s v="Portland"/>
    <x v="1"/>
    <n v="0.4"/>
    <x v="37"/>
    <x v="135"/>
    <n v="244.99999999999997"/>
    <n v="0.35"/>
  </r>
  <r>
    <x v="0"/>
    <n v="1185732"/>
    <x v="126"/>
    <x v="0"/>
    <x v="14"/>
    <s v="Portland"/>
    <x v="2"/>
    <n v="0.30000000000000004"/>
    <x v="41"/>
    <x v="399"/>
    <n v="240.00000000000003"/>
    <n v="0.39999999999999997"/>
  </r>
  <r>
    <x v="0"/>
    <n v="1185732"/>
    <x v="126"/>
    <x v="0"/>
    <x v="14"/>
    <s v="Portland"/>
    <x v="3"/>
    <n v="0.35"/>
    <x v="51"/>
    <x v="401"/>
    <n v="52.5"/>
    <n v="0.3"/>
  </r>
  <r>
    <x v="0"/>
    <n v="1185732"/>
    <x v="126"/>
    <x v="0"/>
    <x v="14"/>
    <s v="Portland"/>
    <x v="4"/>
    <n v="0.5"/>
    <x v="39"/>
    <x v="118"/>
    <n v="125"/>
    <n v="0.25"/>
  </r>
  <r>
    <x v="0"/>
    <n v="1185732"/>
    <x v="126"/>
    <x v="0"/>
    <x v="14"/>
    <s v="Portland"/>
    <x v="5"/>
    <n v="0.4"/>
    <x v="41"/>
    <x v="134"/>
    <n v="320"/>
    <n v="0.4"/>
  </r>
  <r>
    <x v="0"/>
    <n v="1185732"/>
    <x v="127"/>
    <x v="0"/>
    <x v="14"/>
    <s v="Portland"/>
    <x v="0"/>
    <n v="0.4"/>
    <x v="32"/>
    <x v="207"/>
    <n v="630"/>
    <n v="0.35"/>
  </r>
  <r>
    <x v="0"/>
    <n v="1185732"/>
    <x v="127"/>
    <x v="0"/>
    <x v="14"/>
    <s v="Portland"/>
    <x v="1"/>
    <n v="0.4"/>
    <x v="43"/>
    <x v="128"/>
    <n v="210"/>
    <n v="0.35"/>
  </r>
  <r>
    <x v="0"/>
    <n v="1185732"/>
    <x v="127"/>
    <x v="0"/>
    <x v="14"/>
    <s v="Portland"/>
    <x v="2"/>
    <n v="0.30000000000000004"/>
    <x v="43"/>
    <x v="362"/>
    <n v="180"/>
    <n v="0.39999999999999997"/>
  </r>
  <r>
    <x v="0"/>
    <n v="1185732"/>
    <x v="127"/>
    <x v="0"/>
    <x v="14"/>
    <s v="Portland"/>
    <x v="3"/>
    <n v="0.35"/>
    <x v="42"/>
    <x v="327"/>
    <n v="78.75"/>
    <n v="0.3"/>
  </r>
  <r>
    <x v="0"/>
    <n v="1185732"/>
    <x v="127"/>
    <x v="0"/>
    <x v="14"/>
    <s v="Portland"/>
    <x v="4"/>
    <n v="0.5"/>
    <x v="42"/>
    <x v="316"/>
    <n v="93.75"/>
    <n v="0.25"/>
  </r>
  <r>
    <x v="0"/>
    <n v="1185732"/>
    <x v="127"/>
    <x v="0"/>
    <x v="14"/>
    <s v="Portland"/>
    <x v="5"/>
    <n v="0.4"/>
    <x v="38"/>
    <x v="124"/>
    <n v="360"/>
    <n v="0.4"/>
  </r>
  <r>
    <x v="0"/>
    <n v="1185732"/>
    <x v="128"/>
    <x v="0"/>
    <x v="14"/>
    <s v="Portland"/>
    <x v="0"/>
    <n v="0.54999999999999993"/>
    <x v="40"/>
    <x v="402"/>
    <n v="952.87499999999977"/>
    <n v="0.35"/>
  </r>
  <r>
    <x v="0"/>
    <n v="1185732"/>
    <x v="128"/>
    <x v="0"/>
    <x v="14"/>
    <s v="Portland"/>
    <x v="1"/>
    <n v="0.5"/>
    <x v="41"/>
    <x v="123"/>
    <n v="350"/>
    <n v="0.35"/>
  </r>
  <r>
    <x v="0"/>
    <n v="1185732"/>
    <x v="128"/>
    <x v="0"/>
    <x v="14"/>
    <s v="Portland"/>
    <x v="2"/>
    <n v="0.45"/>
    <x v="37"/>
    <x v="120"/>
    <n v="315"/>
    <n v="0.39999999999999997"/>
  </r>
  <r>
    <x v="0"/>
    <n v="1185732"/>
    <x v="128"/>
    <x v="0"/>
    <x v="14"/>
    <s v="Portland"/>
    <x v="3"/>
    <n v="0.45"/>
    <x v="36"/>
    <x v="180"/>
    <n v="168.75"/>
    <n v="0.3"/>
  </r>
  <r>
    <x v="0"/>
    <n v="1185732"/>
    <x v="128"/>
    <x v="0"/>
    <x v="14"/>
    <s v="Portland"/>
    <x v="4"/>
    <n v="0.54999999999999993"/>
    <x v="43"/>
    <x v="370"/>
    <n v="206.24999999999997"/>
    <n v="0.25"/>
  </r>
  <r>
    <x v="0"/>
    <n v="1185732"/>
    <x v="128"/>
    <x v="0"/>
    <x v="14"/>
    <s v="Portland"/>
    <x v="5"/>
    <n v="0.6"/>
    <x v="35"/>
    <x v="240"/>
    <n v="660"/>
    <n v="0.4"/>
  </r>
  <r>
    <x v="0"/>
    <n v="1185732"/>
    <x v="129"/>
    <x v="0"/>
    <x v="14"/>
    <s v="Portland"/>
    <x v="0"/>
    <n v="0.54999999999999993"/>
    <x v="28"/>
    <x v="403"/>
    <n v="1010.6249999999998"/>
    <n v="0.35"/>
  </r>
  <r>
    <x v="0"/>
    <n v="1185732"/>
    <x v="129"/>
    <x v="0"/>
    <x v="14"/>
    <s v="Portland"/>
    <x v="1"/>
    <n v="0.5"/>
    <x v="35"/>
    <x v="140"/>
    <n v="481.24999999999994"/>
    <n v="0.35"/>
  </r>
  <r>
    <x v="0"/>
    <n v="1185732"/>
    <x v="129"/>
    <x v="0"/>
    <x v="14"/>
    <s v="Portland"/>
    <x v="2"/>
    <n v="0.45"/>
    <x v="41"/>
    <x v="124"/>
    <n v="359.99999999999994"/>
    <n v="0.39999999999999997"/>
  </r>
  <r>
    <x v="0"/>
    <n v="1185732"/>
    <x v="129"/>
    <x v="0"/>
    <x v="14"/>
    <s v="Portland"/>
    <x v="3"/>
    <n v="0.45"/>
    <x v="37"/>
    <x v="120"/>
    <n v="236.25"/>
    <n v="0.3"/>
  </r>
  <r>
    <x v="0"/>
    <n v="1185732"/>
    <x v="129"/>
    <x v="0"/>
    <x v="14"/>
    <s v="Portland"/>
    <x v="4"/>
    <n v="0.54999999999999993"/>
    <x v="37"/>
    <x v="119"/>
    <n v="240.62499999999997"/>
    <n v="0.25"/>
  </r>
  <r>
    <x v="0"/>
    <n v="1185732"/>
    <x v="129"/>
    <x v="0"/>
    <x v="14"/>
    <s v="Portland"/>
    <x v="5"/>
    <n v="0.6"/>
    <x v="46"/>
    <x v="212"/>
    <n v="780"/>
    <n v="0.4"/>
  </r>
  <r>
    <x v="0"/>
    <n v="1185732"/>
    <x v="130"/>
    <x v="0"/>
    <x v="14"/>
    <s v="Portland"/>
    <x v="0"/>
    <n v="0.54999999999999993"/>
    <x v="21"/>
    <x v="404"/>
    <n v="1058.7499999999998"/>
    <n v="0.35"/>
  </r>
  <r>
    <x v="0"/>
    <n v="1185732"/>
    <x v="130"/>
    <x v="0"/>
    <x v="14"/>
    <s v="Portland"/>
    <x v="1"/>
    <n v="0.5"/>
    <x v="49"/>
    <x v="146"/>
    <n v="525"/>
    <n v="0.35"/>
  </r>
  <r>
    <x v="0"/>
    <n v="1185732"/>
    <x v="130"/>
    <x v="0"/>
    <x v="14"/>
    <s v="Portland"/>
    <x v="2"/>
    <n v="0.45"/>
    <x v="38"/>
    <x v="177"/>
    <n v="404.99999999999994"/>
    <n v="0.39999999999999997"/>
  </r>
  <r>
    <x v="0"/>
    <n v="1185732"/>
    <x v="130"/>
    <x v="0"/>
    <x v="14"/>
    <s v="Portland"/>
    <x v="3"/>
    <n v="0.45"/>
    <x v="37"/>
    <x v="120"/>
    <n v="236.25"/>
    <n v="0.3"/>
  </r>
  <r>
    <x v="0"/>
    <n v="1185732"/>
    <x v="130"/>
    <x v="0"/>
    <x v="14"/>
    <s v="Portland"/>
    <x v="4"/>
    <n v="0.54999999999999993"/>
    <x v="41"/>
    <x v="405"/>
    <n v="274.99999999999994"/>
    <n v="0.25"/>
  </r>
  <r>
    <x v="0"/>
    <n v="1185732"/>
    <x v="130"/>
    <x v="0"/>
    <x v="14"/>
    <s v="Portland"/>
    <x v="5"/>
    <n v="0.6"/>
    <x v="48"/>
    <x v="39"/>
    <n v="900"/>
    <n v="0.4"/>
  </r>
  <r>
    <x v="0"/>
    <n v="1185732"/>
    <x v="131"/>
    <x v="0"/>
    <x v="14"/>
    <s v="Portland"/>
    <x v="0"/>
    <n v="0.54999999999999993"/>
    <x v="28"/>
    <x v="403"/>
    <n v="1010.6249999999998"/>
    <n v="0.35"/>
  </r>
  <r>
    <x v="0"/>
    <n v="1185732"/>
    <x v="131"/>
    <x v="0"/>
    <x v="14"/>
    <s v="Portland"/>
    <x v="1"/>
    <n v="0.5"/>
    <x v="49"/>
    <x v="146"/>
    <n v="525"/>
    <n v="0.35"/>
  </r>
  <r>
    <x v="0"/>
    <n v="1185732"/>
    <x v="131"/>
    <x v="0"/>
    <x v="14"/>
    <s v="Portland"/>
    <x v="2"/>
    <n v="0.45"/>
    <x v="38"/>
    <x v="177"/>
    <n v="404.99999999999994"/>
    <n v="0.39999999999999997"/>
  </r>
  <r>
    <x v="0"/>
    <n v="1185732"/>
    <x v="131"/>
    <x v="0"/>
    <x v="14"/>
    <s v="Portland"/>
    <x v="3"/>
    <n v="0.45"/>
    <x v="37"/>
    <x v="120"/>
    <n v="236.25"/>
    <n v="0.3"/>
  </r>
  <r>
    <x v="0"/>
    <n v="1185732"/>
    <x v="131"/>
    <x v="0"/>
    <x v="14"/>
    <s v="Portland"/>
    <x v="4"/>
    <n v="0.54999999999999993"/>
    <x v="43"/>
    <x v="370"/>
    <n v="206.24999999999997"/>
    <n v="0.25"/>
  </r>
  <r>
    <x v="0"/>
    <n v="1185732"/>
    <x v="131"/>
    <x v="0"/>
    <x v="14"/>
    <s v="Portland"/>
    <x v="5"/>
    <n v="0.6"/>
    <x v="46"/>
    <x v="212"/>
    <n v="780"/>
    <n v="0.4"/>
  </r>
  <r>
    <x v="0"/>
    <n v="1185732"/>
    <x v="132"/>
    <x v="0"/>
    <x v="14"/>
    <s v="Portland"/>
    <x v="0"/>
    <n v="0.54999999999999993"/>
    <x v="32"/>
    <x v="357"/>
    <n v="866.24999999999977"/>
    <n v="0.35"/>
  </r>
  <r>
    <x v="0"/>
    <n v="1185732"/>
    <x v="132"/>
    <x v="0"/>
    <x v="14"/>
    <s v="Portland"/>
    <x v="1"/>
    <n v="0.5"/>
    <x v="44"/>
    <x v="142"/>
    <n v="437.5"/>
    <n v="0.35"/>
  </r>
  <r>
    <x v="0"/>
    <n v="1185732"/>
    <x v="132"/>
    <x v="0"/>
    <x v="14"/>
    <s v="Portland"/>
    <x v="2"/>
    <n v="0.45"/>
    <x v="43"/>
    <x v="321"/>
    <n v="270"/>
    <n v="0.39999999999999997"/>
  </r>
  <r>
    <x v="0"/>
    <n v="1185732"/>
    <x v="132"/>
    <x v="0"/>
    <x v="14"/>
    <s v="Portland"/>
    <x v="3"/>
    <n v="0.45"/>
    <x v="36"/>
    <x v="180"/>
    <n v="168.75"/>
    <n v="0.3"/>
  </r>
  <r>
    <x v="0"/>
    <n v="1185732"/>
    <x v="132"/>
    <x v="0"/>
    <x v="14"/>
    <s v="Portland"/>
    <x v="4"/>
    <n v="0.54999999999999993"/>
    <x v="36"/>
    <x v="179"/>
    <n v="171.87499999999997"/>
    <n v="0.25"/>
  </r>
  <r>
    <x v="0"/>
    <n v="1185732"/>
    <x v="132"/>
    <x v="0"/>
    <x v="14"/>
    <s v="Portland"/>
    <x v="5"/>
    <n v="0.6"/>
    <x v="38"/>
    <x v="198"/>
    <n v="540"/>
    <n v="0.4"/>
  </r>
  <r>
    <x v="0"/>
    <n v="1185732"/>
    <x v="133"/>
    <x v="0"/>
    <x v="14"/>
    <s v="Portland"/>
    <x v="0"/>
    <n v="0.6"/>
    <x v="47"/>
    <x v="50"/>
    <n v="840"/>
    <n v="0.35"/>
  </r>
  <r>
    <x v="0"/>
    <n v="1185732"/>
    <x v="133"/>
    <x v="0"/>
    <x v="14"/>
    <s v="Portland"/>
    <x v="1"/>
    <n v="0.55000000000000004"/>
    <x v="38"/>
    <x v="116"/>
    <n v="433.125"/>
    <n v="0.35"/>
  </r>
  <r>
    <x v="0"/>
    <n v="1185732"/>
    <x v="133"/>
    <x v="0"/>
    <x v="14"/>
    <s v="Portland"/>
    <x v="2"/>
    <n v="0.55000000000000004"/>
    <x v="36"/>
    <x v="389"/>
    <n v="275"/>
    <n v="0.39999999999999997"/>
  </r>
  <r>
    <x v="0"/>
    <n v="1185732"/>
    <x v="133"/>
    <x v="0"/>
    <x v="14"/>
    <s v="Portland"/>
    <x v="3"/>
    <n v="0.55000000000000004"/>
    <x v="39"/>
    <x v="189"/>
    <n v="165"/>
    <n v="0.3"/>
  </r>
  <r>
    <x v="0"/>
    <n v="1185732"/>
    <x v="133"/>
    <x v="0"/>
    <x v="14"/>
    <s v="Portland"/>
    <x v="4"/>
    <n v="0.65"/>
    <x v="39"/>
    <x v="406"/>
    <n v="162.5"/>
    <n v="0.25"/>
  </r>
  <r>
    <x v="0"/>
    <n v="1185732"/>
    <x v="133"/>
    <x v="0"/>
    <x v="14"/>
    <s v="Portland"/>
    <x v="5"/>
    <n v="0.7"/>
    <x v="38"/>
    <x v="151"/>
    <n v="630"/>
    <n v="0.4"/>
  </r>
  <r>
    <x v="0"/>
    <n v="1185732"/>
    <x v="134"/>
    <x v="0"/>
    <x v="14"/>
    <s v="Portland"/>
    <x v="0"/>
    <n v="0.65"/>
    <x v="48"/>
    <x v="239"/>
    <n v="853.125"/>
    <n v="0.35"/>
  </r>
  <r>
    <x v="0"/>
    <n v="1185732"/>
    <x v="134"/>
    <x v="0"/>
    <x v="14"/>
    <s v="Portland"/>
    <x v="1"/>
    <n v="0.55000000000000004"/>
    <x v="41"/>
    <x v="130"/>
    <n v="385"/>
    <n v="0.35"/>
  </r>
  <r>
    <x v="0"/>
    <n v="1185732"/>
    <x v="134"/>
    <x v="0"/>
    <x v="14"/>
    <s v="Portland"/>
    <x v="2"/>
    <n v="0.55000000000000004"/>
    <x v="50"/>
    <x v="407"/>
    <n v="428.99999999999994"/>
    <n v="0.39999999999999997"/>
  </r>
  <r>
    <x v="0"/>
    <n v="1185732"/>
    <x v="134"/>
    <x v="0"/>
    <x v="14"/>
    <s v="Portland"/>
    <x v="3"/>
    <n v="0.55000000000000004"/>
    <x v="37"/>
    <x v="117"/>
    <n v="288.75"/>
    <n v="0.3"/>
  </r>
  <r>
    <x v="0"/>
    <n v="1185732"/>
    <x v="134"/>
    <x v="0"/>
    <x v="14"/>
    <s v="Portland"/>
    <x v="4"/>
    <n v="0.65"/>
    <x v="43"/>
    <x v="145"/>
    <n v="243.75"/>
    <n v="0.25"/>
  </r>
  <r>
    <x v="0"/>
    <n v="1185732"/>
    <x v="134"/>
    <x v="0"/>
    <x v="14"/>
    <s v="Portland"/>
    <x v="5"/>
    <n v="0.7"/>
    <x v="44"/>
    <x v="157"/>
    <n v="700"/>
    <n v="0.4"/>
  </r>
  <r>
    <x v="0"/>
    <n v="1185732"/>
    <x v="135"/>
    <x v="0"/>
    <x v="14"/>
    <s v="Portland"/>
    <x v="0"/>
    <n v="0.65"/>
    <x v="34"/>
    <x v="197"/>
    <n v="1080.625"/>
    <n v="0.35"/>
  </r>
  <r>
    <x v="0"/>
    <n v="1185732"/>
    <x v="135"/>
    <x v="0"/>
    <x v="14"/>
    <s v="Portland"/>
    <x v="1"/>
    <n v="0.55000000000000004"/>
    <x v="35"/>
    <x v="408"/>
    <n v="529.375"/>
    <n v="0.35"/>
  </r>
  <r>
    <x v="0"/>
    <n v="1185732"/>
    <x v="135"/>
    <x v="0"/>
    <x v="14"/>
    <s v="Portland"/>
    <x v="2"/>
    <n v="0.55000000000000004"/>
    <x v="44"/>
    <x v="140"/>
    <n v="550"/>
    <n v="0.39999999999999997"/>
  </r>
  <r>
    <x v="0"/>
    <n v="1185732"/>
    <x v="135"/>
    <x v="0"/>
    <x v="14"/>
    <s v="Portland"/>
    <x v="3"/>
    <n v="0.55000000000000004"/>
    <x v="41"/>
    <x v="130"/>
    <n v="330"/>
    <n v="0.3"/>
  </r>
  <r>
    <x v="0"/>
    <n v="1185732"/>
    <x v="135"/>
    <x v="0"/>
    <x v="14"/>
    <s v="Portland"/>
    <x v="4"/>
    <n v="0.65"/>
    <x v="41"/>
    <x v="194"/>
    <n v="325"/>
    <n v="0.25"/>
  </r>
  <r>
    <x v="0"/>
    <n v="1185732"/>
    <x v="135"/>
    <x v="0"/>
    <x v="14"/>
    <s v="Portland"/>
    <x v="5"/>
    <n v="0.7"/>
    <x v="49"/>
    <x v="193"/>
    <n v="840"/>
    <n v="0.4"/>
  </r>
  <r>
    <x v="2"/>
    <n v="1128299"/>
    <x v="136"/>
    <x v="2"/>
    <x v="15"/>
    <s v="Anchorage"/>
    <x v="0"/>
    <n v="0.35000000000000003"/>
    <x v="48"/>
    <x v="342"/>
    <n v="328.12500000000006"/>
    <n v="0.25"/>
  </r>
  <r>
    <x v="2"/>
    <n v="1128299"/>
    <x v="136"/>
    <x v="2"/>
    <x v="15"/>
    <s v="Anchorage"/>
    <x v="1"/>
    <n v="0.45"/>
    <x v="48"/>
    <x v="153"/>
    <n v="337.5"/>
    <n v="0.2"/>
  </r>
  <r>
    <x v="2"/>
    <n v="1128299"/>
    <x v="136"/>
    <x v="2"/>
    <x v="15"/>
    <s v="Anchorage"/>
    <x v="2"/>
    <n v="0.45"/>
    <x v="48"/>
    <x v="153"/>
    <n v="421.875"/>
    <n v="0.25"/>
  </r>
  <r>
    <x v="2"/>
    <n v="1128299"/>
    <x v="136"/>
    <x v="2"/>
    <x v="15"/>
    <s v="Anchorage"/>
    <x v="3"/>
    <n v="0.45"/>
    <x v="38"/>
    <x v="177"/>
    <n v="253.125"/>
    <n v="0.25"/>
  </r>
  <r>
    <x v="2"/>
    <n v="1128299"/>
    <x v="136"/>
    <x v="2"/>
    <x v="15"/>
    <s v="Anchorage"/>
    <x v="4"/>
    <n v="0.5"/>
    <x v="37"/>
    <x v="131"/>
    <n v="131.25"/>
    <n v="0.15"/>
  </r>
  <r>
    <x v="2"/>
    <n v="1128299"/>
    <x v="136"/>
    <x v="2"/>
    <x v="15"/>
    <s v="Anchorage"/>
    <x v="5"/>
    <n v="0.45"/>
    <x v="33"/>
    <x v="172"/>
    <n v="765"/>
    <n v="0.4"/>
  </r>
  <r>
    <x v="2"/>
    <n v="1128299"/>
    <x v="79"/>
    <x v="2"/>
    <x v="15"/>
    <s v="Anchorage"/>
    <x v="0"/>
    <n v="0.35000000000000003"/>
    <x v="34"/>
    <x v="394"/>
    <n v="415.62500000000006"/>
    <n v="0.25"/>
  </r>
  <r>
    <x v="2"/>
    <n v="1128299"/>
    <x v="79"/>
    <x v="2"/>
    <x v="15"/>
    <s v="Anchorage"/>
    <x v="1"/>
    <n v="0.45"/>
    <x v="48"/>
    <x v="153"/>
    <n v="337.5"/>
    <n v="0.2"/>
  </r>
  <r>
    <x v="2"/>
    <n v="1128299"/>
    <x v="79"/>
    <x v="2"/>
    <x v="15"/>
    <s v="Anchorage"/>
    <x v="2"/>
    <n v="0.45"/>
    <x v="48"/>
    <x v="153"/>
    <n v="421.875"/>
    <n v="0.25"/>
  </r>
  <r>
    <x v="2"/>
    <n v="1128299"/>
    <x v="79"/>
    <x v="2"/>
    <x v="15"/>
    <s v="Anchorage"/>
    <x v="3"/>
    <n v="0.45"/>
    <x v="38"/>
    <x v="177"/>
    <n v="253.125"/>
    <n v="0.25"/>
  </r>
  <r>
    <x v="2"/>
    <n v="1128299"/>
    <x v="79"/>
    <x v="2"/>
    <x v="15"/>
    <s v="Anchorage"/>
    <x v="4"/>
    <n v="0.5"/>
    <x v="43"/>
    <x v="126"/>
    <n v="112.5"/>
    <n v="0.15"/>
  </r>
  <r>
    <x v="2"/>
    <n v="1128299"/>
    <x v="79"/>
    <x v="2"/>
    <x v="15"/>
    <s v="Anchorage"/>
    <x v="5"/>
    <n v="0.45"/>
    <x v="45"/>
    <x v="151"/>
    <n v="630"/>
    <n v="0.4"/>
  </r>
  <r>
    <x v="2"/>
    <n v="1128299"/>
    <x v="137"/>
    <x v="2"/>
    <x v="15"/>
    <s v="Anchorage"/>
    <x v="0"/>
    <n v="0.45"/>
    <x v="24"/>
    <x v="39"/>
    <n v="562.5"/>
    <n v="0.25"/>
  </r>
  <r>
    <x v="2"/>
    <n v="1128299"/>
    <x v="137"/>
    <x v="2"/>
    <x v="15"/>
    <s v="Anchorage"/>
    <x v="1"/>
    <n v="0.54999999999999993"/>
    <x v="45"/>
    <x v="237"/>
    <n v="385"/>
    <n v="0.2"/>
  </r>
  <r>
    <x v="2"/>
    <n v="1128299"/>
    <x v="137"/>
    <x v="2"/>
    <x v="15"/>
    <s v="Anchorage"/>
    <x v="2"/>
    <n v="0.59999999999999987"/>
    <x v="48"/>
    <x v="381"/>
    <n v="562.49999999999989"/>
    <n v="0.25"/>
  </r>
  <r>
    <x v="2"/>
    <n v="1128299"/>
    <x v="137"/>
    <x v="2"/>
    <x v="15"/>
    <s v="Anchorage"/>
    <x v="3"/>
    <n v="0.54999999999999993"/>
    <x v="35"/>
    <x v="409"/>
    <n v="378.12499999999994"/>
    <n v="0.25"/>
  </r>
  <r>
    <x v="2"/>
    <n v="1128299"/>
    <x v="137"/>
    <x v="2"/>
    <x v="15"/>
    <s v="Anchorage"/>
    <x v="4"/>
    <n v="0.6"/>
    <x v="36"/>
    <x v="126"/>
    <n v="112.5"/>
    <n v="0.15"/>
  </r>
  <r>
    <x v="2"/>
    <n v="1128299"/>
    <x v="137"/>
    <x v="2"/>
    <x v="15"/>
    <s v="Anchorage"/>
    <x v="5"/>
    <n v="0.54999999999999993"/>
    <x v="46"/>
    <x v="410"/>
    <n v="715"/>
    <n v="0.4"/>
  </r>
  <r>
    <x v="2"/>
    <n v="1128299"/>
    <x v="138"/>
    <x v="2"/>
    <x v="15"/>
    <s v="Anchorage"/>
    <x v="0"/>
    <n v="0.6"/>
    <x v="24"/>
    <x v="61"/>
    <n v="750"/>
    <n v="0.25"/>
  </r>
  <r>
    <x v="2"/>
    <n v="1128299"/>
    <x v="138"/>
    <x v="2"/>
    <x v="15"/>
    <s v="Anchorage"/>
    <x v="1"/>
    <n v="0.65"/>
    <x v="49"/>
    <x v="212"/>
    <n v="390"/>
    <n v="0.2"/>
  </r>
  <r>
    <x v="2"/>
    <n v="1128299"/>
    <x v="138"/>
    <x v="2"/>
    <x v="15"/>
    <s v="Anchorage"/>
    <x v="2"/>
    <n v="0.65"/>
    <x v="45"/>
    <x v="154"/>
    <n v="568.75"/>
    <n v="0.25"/>
  </r>
  <r>
    <x v="2"/>
    <n v="1128299"/>
    <x v="138"/>
    <x v="2"/>
    <x v="15"/>
    <s v="Anchorage"/>
    <x v="3"/>
    <n v="0.5"/>
    <x v="44"/>
    <x v="142"/>
    <n v="312.5"/>
    <n v="0.25"/>
  </r>
  <r>
    <x v="2"/>
    <n v="1128299"/>
    <x v="138"/>
    <x v="2"/>
    <x v="15"/>
    <s v="Anchorage"/>
    <x v="4"/>
    <n v="0.55000000000000004"/>
    <x v="43"/>
    <x v="188"/>
    <n v="123.75000000000001"/>
    <n v="0.15"/>
  </r>
  <r>
    <x v="2"/>
    <n v="1128299"/>
    <x v="138"/>
    <x v="2"/>
    <x v="15"/>
    <s v="Anchorage"/>
    <x v="5"/>
    <n v="0.70000000000000007"/>
    <x v="46"/>
    <x v="154"/>
    <n v="910"/>
    <n v="0.4"/>
  </r>
  <r>
    <x v="2"/>
    <n v="1128299"/>
    <x v="139"/>
    <x v="2"/>
    <x v="15"/>
    <s v="Anchorage"/>
    <x v="0"/>
    <n v="0.54999999999999993"/>
    <x v="28"/>
    <x v="403"/>
    <n v="721.87499999999989"/>
    <n v="0.25"/>
  </r>
  <r>
    <x v="2"/>
    <n v="1128299"/>
    <x v="139"/>
    <x v="2"/>
    <x v="15"/>
    <s v="Anchorage"/>
    <x v="1"/>
    <n v="0.6"/>
    <x v="48"/>
    <x v="39"/>
    <n v="450"/>
    <n v="0.2"/>
  </r>
  <r>
    <x v="2"/>
    <n v="1128299"/>
    <x v="139"/>
    <x v="2"/>
    <x v="15"/>
    <s v="Anchorage"/>
    <x v="2"/>
    <n v="0.6"/>
    <x v="48"/>
    <x v="39"/>
    <n v="562.5"/>
    <n v="0.25"/>
  </r>
  <r>
    <x v="2"/>
    <n v="1128299"/>
    <x v="139"/>
    <x v="2"/>
    <x v="15"/>
    <s v="Anchorage"/>
    <x v="3"/>
    <n v="0.54999999999999993"/>
    <x v="35"/>
    <x v="409"/>
    <n v="378.12499999999994"/>
    <n v="0.25"/>
  </r>
  <r>
    <x v="2"/>
    <n v="1128299"/>
    <x v="139"/>
    <x v="2"/>
    <x v="15"/>
    <s v="Anchorage"/>
    <x v="4"/>
    <n v="0.6"/>
    <x v="37"/>
    <x v="202"/>
    <n v="157.5"/>
    <n v="0.15"/>
  </r>
  <r>
    <x v="2"/>
    <n v="1128299"/>
    <x v="139"/>
    <x v="2"/>
    <x v="15"/>
    <s v="Anchorage"/>
    <x v="5"/>
    <n v="0.75"/>
    <x v="34"/>
    <x v="214"/>
    <n v="1425"/>
    <n v="0.4"/>
  </r>
  <r>
    <x v="2"/>
    <n v="1128299"/>
    <x v="83"/>
    <x v="2"/>
    <x v="15"/>
    <s v="Anchorage"/>
    <x v="0"/>
    <n v="0.7"/>
    <x v="27"/>
    <x v="411"/>
    <n v="1268.75"/>
    <n v="0.25"/>
  </r>
  <r>
    <x v="2"/>
    <n v="1128299"/>
    <x v="83"/>
    <x v="2"/>
    <x v="15"/>
    <s v="Anchorage"/>
    <x v="1"/>
    <n v="0.75"/>
    <x v="25"/>
    <x v="6"/>
    <n v="900"/>
    <n v="0.2"/>
  </r>
  <r>
    <x v="2"/>
    <n v="1128299"/>
    <x v="83"/>
    <x v="2"/>
    <x v="15"/>
    <s v="Anchorage"/>
    <x v="2"/>
    <n v="0.75"/>
    <x v="25"/>
    <x v="6"/>
    <n v="1125"/>
    <n v="0.25"/>
  </r>
  <r>
    <x v="2"/>
    <n v="1128299"/>
    <x v="83"/>
    <x v="2"/>
    <x v="15"/>
    <s v="Anchorage"/>
    <x v="3"/>
    <n v="0.75"/>
    <x v="34"/>
    <x v="214"/>
    <n v="890.625"/>
    <n v="0.25"/>
  </r>
  <r>
    <x v="2"/>
    <n v="1128299"/>
    <x v="83"/>
    <x v="2"/>
    <x v="15"/>
    <s v="Anchorage"/>
    <x v="4"/>
    <n v="0.85000000000000009"/>
    <x v="45"/>
    <x v="253"/>
    <n v="446.25000000000006"/>
    <n v="0.15"/>
  </r>
  <r>
    <x v="2"/>
    <n v="1128299"/>
    <x v="83"/>
    <x v="2"/>
    <x v="15"/>
    <s v="Anchorage"/>
    <x v="5"/>
    <n v="1"/>
    <x v="26"/>
    <x v="19"/>
    <n v="2600"/>
    <n v="0.4"/>
  </r>
  <r>
    <x v="2"/>
    <n v="1128299"/>
    <x v="140"/>
    <x v="2"/>
    <x v="15"/>
    <s v="Anchorage"/>
    <x v="0"/>
    <n v="0.8"/>
    <x v="9"/>
    <x v="412"/>
    <n v="1600"/>
    <n v="0.25"/>
  </r>
  <r>
    <x v="2"/>
    <n v="1128299"/>
    <x v="140"/>
    <x v="2"/>
    <x v="15"/>
    <s v="Anchorage"/>
    <x v="1"/>
    <n v="0.85000000000000009"/>
    <x v="26"/>
    <x v="413"/>
    <n v="1105.0000000000002"/>
    <n v="0.2"/>
  </r>
  <r>
    <x v="2"/>
    <n v="1128299"/>
    <x v="140"/>
    <x v="2"/>
    <x v="15"/>
    <s v="Anchorage"/>
    <x v="2"/>
    <n v="0.85000000000000009"/>
    <x v="25"/>
    <x v="414"/>
    <n v="1275.0000000000002"/>
    <n v="0.25"/>
  </r>
  <r>
    <x v="2"/>
    <n v="1128299"/>
    <x v="140"/>
    <x v="2"/>
    <x v="15"/>
    <s v="Anchorage"/>
    <x v="3"/>
    <n v="0.8"/>
    <x v="24"/>
    <x v="2"/>
    <n v="1000"/>
    <n v="0.25"/>
  </r>
  <r>
    <x v="2"/>
    <n v="1128299"/>
    <x v="140"/>
    <x v="2"/>
    <x v="15"/>
    <s v="Anchorage"/>
    <x v="4"/>
    <n v="0.85000000000000009"/>
    <x v="21"/>
    <x v="415"/>
    <n v="701.25000000000011"/>
    <n v="0.15"/>
  </r>
  <r>
    <x v="2"/>
    <n v="1128299"/>
    <x v="140"/>
    <x v="2"/>
    <x v="15"/>
    <s v="Anchorage"/>
    <x v="5"/>
    <n v="1"/>
    <x v="21"/>
    <x v="21"/>
    <n v="2200"/>
    <n v="0.4"/>
  </r>
  <r>
    <x v="2"/>
    <n v="1128299"/>
    <x v="141"/>
    <x v="2"/>
    <x v="15"/>
    <s v="Anchorage"/>
    <x v="0"/>
    <n v="0.85000000000000009"/>
    <x v="30"/>
    <x v="416"/>
    <n v="1593.7500000000002"/>
    <n v="0.25"/>
  </r>
  <r>
    <x v="2"/>
    <n v="1128299"/>
    <x v="141"/>
    <x v="2"/>
    <x v="15"/>
    <s v="Anchorage"/>
    <x v="1"/>
    <n v="0.75000000000000011"/>
    <x v="27"/>
    <x v="417"/>
    <n v="1087.5000000000002"/>
    <n v="0.2"/>
  </r>
  <r>
    <x v="2"/>
    <n v="1128299"/>
    <x v="141"/>
    <x v="2"/>
    <x v="15"/>
    <s v="Anchorage"/>
    <x v="2"/>
    <n v="0.70000000000000007"/>
    <x v="25"/>
    <x v="81"/>
    <n v="1050"/>
    <n v="0.25"/>
  </r>
  <r>
    <x v="2"/>
    <n v="1128299"/>
    <x v="141"/>
    <x v="2"/>
    <x v="15"/>
    <s v="Anchorage"/>
    <x v="3"/>
    <n v="0.70000000000000007"/>
    <x v="28"/>
    <x v="244"/>
    <n v="918.75000000000011"/>
    <n v="0.25"/>
  </r>
  <r>
    <x v="2"/>
    <n v="1128299"/>
    <x v="141"/>
    <x v="2"/>
    <x v="15"/>
    <s v="Anchorage"/>
    <x v="4"/>
    <n v="0.7"/>
    <x v="28"/>
    <x v="418"/>
    <n v="551.24999999999989"/>
    <n v="0.15"/>
  </r>
  <r>
    <x v="2"/>
    <n v="1128299"/>
    <x v="141"/>
    <x v="2"/>
    <x v="15"/>
    <s v="Anchorage"/>
    <x v="5"/>
    <n v="0.75"/>
    <x v="45"/>
    <x v="48"/>
    <n v="1050"/>
    <n v="0.4"/>
  </r>
  <r>
    <x v="2"/>
    <n v="1128299"/>
    <x v="142"/>
    <x v="2"/>
    <x v="15"/>
    <s v="Anchorage"/>
    <x v="0"/>
    <n v="0.65000000000000013"/>
    <x v="21"/>
    <x v="222"/>
    <n v="893.75000000000023"/>
    <n v="0.25"/>
  </r>
  <r>
    <x v="2"/>
    <n v="1128299"/>
    <x v="142"/>
    <x v="2"/>
    <x v="15"/>
    <s v="Anchorage"/>
    <x v="1"/>
    <n v="0.70000000000000018"/>
    <x v="21"/>
    <x v="419"/>
    <n v="770.00000000000023"/>
    <n v="0.2"/>
  </r>
  <r>
    <x v="2"/>
    <n v="1128299"/>
    <x v="142"/>
    <x v="2"/>
    <x v="15"/>
    <s v="Anchorage"/>
    <x v="2"/>
    <n v="0.65000000000000013"/>
    <x v="48"/>
    <x v="420"/>
    <n v="609.37500000000011"/>
    <n v="0.25"/>
  </r>
  <r>
    <x v="2"/>
    <n v="1128299"/>
    <x v="142"/>
    <x v="2"/>
    <x v="15"/>
    <s v="Anchorage"/>
    <x v="3"/>
    <n v="0.65000000000000013"/>
    <x v="46"/>
    <x v="421"/>
    <n v="528.12500000000011"/>
    <n v="0.25"/>
  </r>
  <r>
    <x v="2"/>
    <n v="1128299"/>
    <x v="142"/>
    <x v="2"/>
    <x v="15"/>
    <s v="Anchorage"/>
    <x v="4"/>
    <n v="0.75000000000000011"/>
    <x v="45"/>
    <x v="195"/>
    <n v="393.75000000000006"/>
    <n v="0.15"/>
  </r>
  <r>
    <x v="2"/>
    <n v="1128299"/>
    <x v="142"/>
    <x v="2"/>
    <x v="15"/>
    <s v="Anchorage"/>
    <x v="5"/>
    <n v="0.6"/>
    <x v="48"/>
    <x v="39"/>
    <n v="900"/>
    <n v="0.4"/>
  </r>
  <r>
    <x v="2"/>
    <n v="1128299"/>
    <x v="87"/>
    <x v="2"/>
    <x v="15"/>
    <s v="Anchorage"/>
    <x v="0"/>
    <n v="0.55000000000000004"/>
    <x v="34"/>
    <x v="356"/>
    <n v="653.125"/>
    <n v="0.25"/>
  </r>
  <r>
    <x v="2"/>
    <n v="1128299"/>
    <x v="87"/>
    <x v="2"/>
    <x v="15"/>
    <s v="Anchorage"/>
    <x v="1"/>
    <n v="0.65000000000000013"/>
    <x v="34"/>
    <x v="422"/>
    <n v="617.50000000000011"/>
    <n v="0.2"/>
  </r>
  <r>
    <x v="2"/>
    <n v="1128299"/>
    <x v="87"/>
    <x v="2"/>
    <x v="15"/>
    <s v="Anchorage"/>
    <x v="2"/>
    <n v="0.60000000000000009"/>
    <x v="49"/>
    <x v="166"/>
    <n v="450.00000000000006"/>
    <n v="0.25"/>
  </r>
  <r>
    <x v="2"/>
    <n v="1128299"/>
    <x v="87"/>
    <x v="2"/>
    <x v="15"/>
    <s v="Anchorage"/>
    <x v="3"/>
    <n v="0.55000000000000004"/>
    <x v="35"/>
    <x v="408"/>
    <n v="378.12500000000006"/>
    <n v="0.25"/>
  </r>
  <r>
    <x v="2"/>
    <n v="1128299"/>
    <x v="87"/>
    <x v="2"/>
    <x v="15"/>
    <s v="Anchorage"/>
    <x v="4"/>
    <n v="0.65"/>
    <x v="44"/>
    <x v="132"/>
    <n v="243.75"/>
    <n v="0.15"/>
  </r>
  <r>
    <x v="2"/>
    <n v="1128299"/>
    <x v="87"/>
    <x v="2"/>
    <x v="15"/>
    <s v="Anchorage"/>
    <x v="5"/>
    <n v="0.70000000000000007"/>
    <x v="49"/>
    <x v="193"/>
    <n v="840"/>
    <n v="0.4"/>
  </r>
  <r>
    <x v="2"/>
    <n v="1128299"/>
    <x v="143"/>
    <x v="2"/>
    <x v="15"/>
    <s v="Anchorage"/>
    <x v="0"/>
    <n v="0.55000000000000004"/>
    <x v="28"/>
    <x v="170"/>
    <n v="721.87500000000011"/>
    <n v="0.25"/>
  </r>
  <r>
    <x v="2"/>
    <n v="1128299"/>
    <x v="143"/>
    <x v="2"/>
    <x v="15"/>
    <s v="Anchorage"/>
    <x v="1"/>
    <n v="0.60000000000000009"/>
    <x v="25"/>
    <x v="215"/>
    <n v="720.00000000000011"/>
    <n v="0.2"/>
  </r>
  <r>
    <x v="2"/>
    <n v="1128299"/>
    <x v="143"/>
    <x v="2"/>
    <x v="15"/>
    <s v="Anchorage"/>
    <x v="2"/>
    <n v="0.55000000000000004"/>
    <x v="33"/>
    <x v="256"/>
    <n v="584.375"/>
    <n v="0.25"/>
  </r>
  <r>
    <x v="2"/>
    <n v="1128299"/>
    <x v="143"/>
    <x v="2"/>
    <x v="15"/>
    <s v="Anchorage"/>
    <x v="3"/>
    <n v="0.65000000000000013"/>
    <x v="47"/>
    <x v="251"/>
    <n v="650.00000000000011"/>
    <n v="0.25"/>
  </r>
  <r>
    <x v="2"/>
    <n v="1128299"/>
    <x v="143"/>
    <x v="2"/>
    <x v="15"/>
    <s v="Anchorage"/>
    <x v="4"/>
    <n v="0.85000000000000009"/>
    <x v="48"/>
    <x v="260"/>
    <n v="478.12500000000006"/>
    <n v="0.15"/>
  </r>
  <r>
    <x v="2"/>
    <n v="1128299"/>
    <x v="143"/>
    <x v="2"/>
    <x v="15"/>
    <s v="Anchorage"/>
    <x v="5"/>
    <n v="0.90000000000000013"/>
    <x v="24"/>
    <x v="276"/>
    <n v="1800.0000000000005"/>
    <n v="0.4"/>
  </r>
  <r>
    <x v="2"/>
    <n v="1128299"/>
    <x v="144"/>
    <x v="2"/>
    <x v="15"/>
    <s v="Anchorage"/>
    <x v="0"/>
    <n v="0.75000000000000011"/>
    <x v="20"/>
    <x v="103"/>
    <n v="1312.5000000000002"/>
    <n v="0.25"/>
  </r>
  <r>
    <x v="2"/>
    <n v="1128299"/>
    <x v="144"/>
    <x v="2"/>
    <x v="15"/>
    <s v="Anchorage"/>
    <x v="1"/>
    <n v="0.8500000000000002"/>
    <x v="20"/>
    <x v="423"/>
    <n v="1190.0000000000005"/>
    <n v="0.2"/>
  </r>
  <r>
    <x v="2"/>
    <n v="1128299"/>
    <x v="144"/>
    <x v="2"/>
    <x v="15"/>
    <s v="Anchorage"/>
    <x v="2"/>
    <n v="0.80000000000000016"/>
    <x v="24"/>
    <x v="257"/>
    <n v="1000.0000000000002"/>
    <n v="0.25"/>
  </r>
  <r>
    <x v="2"/>
    <n v="1128299"/>
    <x v="144"/>
    <x v="2"/>
    <x v="15"/>
    <s v="Anchorage"/>
    <x v="3"/>
    <n v="0.80000000000000016"/>
    <x v="24"/>
    <x v="257"/>
    <n v="1000.0000000000002"/>
    <n v="0.25"/>
  </r>
  <r>
    <x v="2"/>
    <n v="1128299"/>
    <x v="144"/>
    <x v="2"/>
    <x v="15"/>
    <s v="Anchorage"/>
    <x v="4"/>
    <n v="0.90000000000000013"/>
    <x v="33"/>
    <x v="281"/>
    <n v="573.75"/>
    <n v="0.15"/>
  </r>
  <r>
    <x v="2"/>
    <n v="1128299"/>
    <x v="144"/>
    <x v="2"/>
    <x v="15"/>
    <s v="Anchorage"/>
    <x v="5"/>
    <n v="0.95000000000000018"/>
    <x v="28"/>
    <x v="424"/>
    <n v="1995.0000000000005"/>
    <n v="0.4"/>
  </r>
  <r>
    <x v="2"/>
    <n v="1128299"/>
    <x v="102"/>
    <x v="2"/>
    <x v="16"/>
    <s v="Honolulu"/>
    <x v="0"/>
    <n v="0.4"/>
    <x v="33"/>
    <x v="234"/>
    <n v="510"/>
    <n v="0.3"/>
  </r>
  <r>
    <x v="2"/>
    <n v="1128299"/>
    <x v="102"/>
    <x v="2"/>
    <x v="16"/>
    <s v="Honolulu"/>
    <x v="1"/>
    <n v="0.5"/>
    <x v="33"/>
    <x v="43"/>
    <n v="531.25"/>
    <n v="0.25"/>
  </r>
  <r>
    <x v="2"/>
    <n v="1128299"/>
    <x v="102"/>
    <x v="2"/>
    <x v="16"/>
    <s v="Honolulu"/>
    <x v="2"/>
    <n v="0.5"/>
    <x v="33"/>
    <x v="43"/>
    <n v="637.5"/>
    <n v="0.3"/>
  </r>
  <r>
    <x v="2"/>
    <n v="1128299"/>
    <x v="102"/>
    <x v="2"/>
    <x v="16"/>
    <s v="Honolulu"/>
    <x v="3"/>
    <n v="0.5"/>
    <x v="35"/>
    <x v="140"/>
    <n v="412.5"/>
    <n v="0.3"/>
  </r>
  <r>
    <x v="2"/>
    <n v="1128299"/>
    <x v="102"/>
    <x v="2"/>
    <x v="16"/>
    <s v="Honolulu"/>
    <x v="4"/>
    <n v="0.55000000000000004"/>
    <x v="38"/>
    <x v="116"/>
    <n v="247.5"/>
    <n v="0.2"/>
  </r>
  <r>
    <x v="2"/>
    <n v="1128299"/>
    <x v="102"/>
    <x v="2"/>
    <x v="16"/>
    <s v="Honolulu"/>
    <x v="5"/>
    <n v="0.5"/>
    <x v="34"/>
    <x v="351"/>
    <n v="1068.75"/>
    <n v="0.45"/>
  </r>
  <r>
    <x v="2"/>
    <n v="1128299"/>
    <x v="103"/>
    <x v="2"/>
    <x v="16"/>
    <s v="Honolulu"/>
    <x v="0"/>
    <n v="0.4"/>
    <x v="28"/>
    <x v="193"/>
    <n v="630"/>
    <n v="0.3"/>
  </r>
  <r>
    <x v="2"/>
    <n v="1128299"/>
    <x v="103"/>
    <x v="2"/>
    <x v="16"/>
    <s v="Honolulu"/>
    <x v="1"/>
    <n v="0.5"/>
    <x v="33"/>
    <x v="43"/>
    <n v="531.25"/>
    <n v="0.25"/>
  </r>
  <r>
    <x v="2"/>
    <n v="1128299"/>
    <x v="103"/>
    <x v="2"/>
    <x v="16"/>
    <s v="Honolulu"/>
    <x v="2"/>
    <n v="0.5"/>
    <x v="33"/>
    <x v="43"/>
    <n v="637.5"/>
    <n v="0.3"/>
  </r>
  <r>
    <x v="2"/>
    <n v="1128299"/>
    <x v="103"/>
    <x v="2"/>
    <x v="16"/>
    <s v="Honolulu"/>
    <x v="3"/>
    <n v="0.5"/>
    <x v="35"/>
    <x v="140"/>
    <n v="412.5"/>
    <n v="0.3"/>
  </r>
  <r>
    <x v="2"/>
    <n v="1128299"/>
    <x v="103"/>
    <x v="2"/>
    <x v="16"/>
    <s v="Honolulu"/>
    <x v="4"/>
    <n v="0.55000000000000004"/>
    <x v="41"/>
    <x v="130"/>
    <n v="220"/>
    <n v="0.2"/>
  </r>
  <r>
    <x v="2"/>
    <n v="1128299"/>
    <x v="103"/>
    <x v="2"/>
    <x v="16"/>
    <s v="Honolulu"/>
    <x v="5"/>
    <n v="0.5"/>
    <x v="47"/>
    <x v="47"/>
    <n v="900"/>
    <n v="0.45"/>
  </r>
  <r>
    <x v="2"/>
    <n v="1128299"/>
    <x v="104"/>
    <x v="2"/>
    <x v="16"/>
    <s v="Honolulu"/>
    <x v="0"/>
    <n v="0.5"/>
    <x v="21"/>
    <x v="80"/>
    <n v="825"/>
    <n v="0.3"/>
  </r>
  <r>
    <x v="2"/>
    <n v="1128299"/>
    <x v="104"/>
    <x v="2"/>
    <x v="16"/>
    <s v="Honolulu"/>
    <x v="1"/>
    <n v="0.6"/>
    <x v="47"/>
    <x v="50"/>
    <n v="600"/>
    <n v="0.25"/>
  </r>
  <r>
    <x v="2"/>
    <n v="1128299"/>
    <x v="104"/>
    <x v="2"/>
    <x v="16"/>
    <s v="Honolulu"/>
    <x v="2"/>
    <n v="0.64999999999999991"/>
    <x v="33"/>
    <x v="261"/>
    <n v="828.74999999999989"/>
    <n v="0.3"/>
  </r>
  <r>
    <x v="2"/>
    <n v="1128299"/>
    <x v="104"/>
    <x v="2"/>
    <x v="16"/>
    <s v="Honolulu"/>
    <x v="3"/>
    <n v="0.6"/>
    <x v="46"/>
    <x v="212"/>
    <n v="585"/>
    <n v="0.3"/>
  </r>
  <r>
    <x v="2"/>
    <n v="1128299"/>
    <x v="104"/>
    <x v="2"/>
    <x v="16"/>
    <s v="Honolulu"/>
    <x v="4"/>
    <n v="0.65"/>
    <x v="37"/>
    <x v="165"/>
    <n v="227.5"/>
    <n v="0.2"/>
  </r>
  <r>
    <x v="2"/>
    <n v="1128299"/>
    <x v="104"/>
    <x v="2"/>
    <x v="16"/>
    <s v="Honolulu"/>
    <x v="5"/>
    <n v="0.6"/>
    <x v="48"/>
    <x v="39"/>
    <n v="1012.5"/>
    <n v="0.45"/>
  </r>
  <r>
    <x v="2"/>
    <n v="1128299"/>
    <x v="105"/>
    <x v="2"/>
    <x v="16"/>
    <s v="Honolulu"/>
    <x v="0"/>
    <n v="0.65"/>
    <x v="21"/>
    <x v="88"/>
    <n v="1072.5"/>
    <n v="0.3"/>
  </r>
  <r>
    <x v="2"/>
    <n v="1128299"/>
    <x v="105"/>
    <x v="2"/>
    <x v="16"/>
    <s v="Honolulu"/>
    <x v="1"/>
    <n v="0.70000000000000007"/>
    <x v="45"/>
    <x v="196"/>
    <n v="612.50000000000011"/>
    <n v="0.25"/>
  </r>
  <r>
    <x v="2"/>
    <n v="1128299"/>
    <x v="105"/>
    <x v="2"/>
    <x v="16"/>
    <s v="Honolulu"/>
    <x v="2"/>
    <n v="0.70000000000000007"/>
    <x v="47"/>
    <x v="219"/>
    <n v="840.00000000000011"/>
    <n v="0.3"/>
  </r>
  <r>
    <x v="2"/>
    <n v="1128299"/>
    <x v="105"/>
    <x v="2"/>
    <x v="16"/>
    <s v="Honolulu"/>
    <x v="3"/>
    <n v="0.55000000000000004"/>
    <x v="49"/>
    <x v="205"/>
    <n v="495.00000000000006"/>
    <n v="0.3"/>
  </r>
  <r>
    <x v="2"/>
    <n v="1128299"/>
    <x v="105"/>
    <x v="2"/>
    <x v="16"/>
    <s v="Honolulu"/>
    <x v="4"/>
    <n v="0.60000000000000009"/>
    <x v="41"/>
    <x v="200"/>
    <n v="240.00000000000006"/>
    <n v="0.2"/>
  </r>
  <r>
    <x v="2"/>
    <n v="1128299"/>
    <x v="105"/>
    <x v="2"/>
    <x v="16"/>
    <s v="Honolulu"/>
    <x v="5"/>
    <n v="0.75000000000000011"/>
    <x v="48"/>
    <x v="224"/>
    <n v="1265.6250000000002"/>
    <n v="0.45"/>
  </r>
  <r>
    <x v="2"/>
    <n v="1128299"/>
    <x v="106"/>
    <x v="2"/>
    <x v="16"/>
    <s v="Honolulu"/>
    <x v="0"/>
    <n v="0.6"/>
    <x v="31"/>
    <x v="425"/>
    <n v="1035"/>
    <n v="0.3"/>
  </r>
  <r>
    <x v="2"/>
    <n v="1128299"/>
    <x v="106"/>
    <x v="2"/>
    <x v="16"/>
    <s v="Honolulu"/>
    <x v="1"/>
    <n v="0.65"/>
    <x v="33"/>
    <x v="426"/>
    <n v="690.625"/>
    <n v="0.25"/>
  </r>
  <r>
    <x v="2"/>
    <n v="1128299"/>
    <x v="106"/>
    <x v="2"/>
    <x v="16"/>
    <s v="Honolulu"/>
    <x v="2"/>
    <n v="0.65"/>
    <x v="33"/>
    <x v="426"/>
    <n v="828.75"/>
    <n v="0.3"/>
  </r>
  <r>
    <x v="2"/>
    <n v="1128299"/>
    <x v="106"/>
    <x v="2"/>
    <x v="16"/>
    <s v="Honolulu"/>
    <x v="3"/>
    <n v="0.6"/>
    <x v="46"/>
    <x v="212"/>
    <n v="585"/>
    <n v="0.3"/>
  </r>
  <r>
    <x v="2"/>
    <n v="1128299"/>
    <x v="106"/>
    <x v="2"/>
    <x v="16"/>
    <s v="Honolulu"/>
    <x v="4"/>
    <n v="0.54999999999999993"/>
    <x v="38"/>
    <x v="427"/>
    <n v="247.49999999999997"/>
    <n v="0.2"/>
  </r>
  <r>
    <x v="2"/>
    <n v="1128299"/>
    <x v="106"/>
    <x v="2"/>
    <x v="16"/>
    <s v="Honolulu"/>
    <x v="5"/>
    <n v="0.7"/>
    <x v="31"/>
    <x v="428"/>
    <n v="1811.2499999999998"/>
    <n v="0.45"/>
  </r>
  <r>
    <x v="2"/>
    <n v="1128299"/>
    <x v="107"/>
    <x v="2"/>
    <x v="16"/>
    <s v="Honolulu"/>
    <x v="0"/>
    <n v="0.64999999999999991"/>
    <x v="6"/>
    <x v="429"/>
    <n v="1608.7499999999998"/>
    <n v="0.3"/>
  </r>
  <r>
    <x v="2"/>
    <n v="1128299"/>
    <x v="107"/>
    <x v="2"/>
    <x v="16"/>
    <s v="Honolulu"/>
    <x v="1"/>
    <n v="0.7"/>
    <x v="20"/>
    <x v="430"/>
    <n v="1225"/>
    <n v="0.25"/>
  </r>
  <r>
    <x v="2"/>
    <n v="1128299"/>
    <x v="107"/>
    <x v="2"/>
    <x v="16"/>
    <s v="Honolulu"/>
    <x v="2"/>
    <n v="0.85"/>
    <x v="20"/>
    <x v="307"/>
    <n v="1785"/>
    <n v="0.3"/>
  </r>
  <r>
    <x v="2"/>
    <n v="1128299"/>
    <x v="107"/>
    <x v="2"/>
    <x v="16"/>
    <s v="Honolulu"/>
    <x v="3"/>
    <n v="0.85"/>
    <x v="31"/>
    <x v="431"/>
    <n v="1466.25"/>
    <n v="0.3"/>
  </r>
  <r>
    <x v="2"/>
    <n v="1128299"/>
    <x v="107"/>
    <x v="2"/>
    <x v="16"/>
    <s v="Honolulu"/>
    <x v="4"/>
    <n v="0.95000000000000007"/>
    <x v="32"/>
    <x v="60"/>
    <n v="855"/>
    <n v="0.2"/>
  </r>
  <r>
    <x v="2"/>
    <n v="1128299"/>
    <x v="107"/>
    <x v="2"/>
    <x v="16"/>
    <s v="Honolulu"/>
    <x v="5"/>
    <n v="1.1000000000000001"/>
    <x v="30"/>
    <x v="432"/>
    <n v="3712.5"/>
    <n v="0.45"/>
  </r>
  <r>
    <x v="2"/>
    <n v="1128299"/>
    <x v="108"/>
    <x v="2"/>
    <x v="16"/>
    <s v="Honolulu"/>
    <x v="0"/>
    <n v="0.9"/>
    <x v="3"/>
    <x v="433"/>
    <n v="2430"/>
    <n v="0.3"/>
  </r>
  <r>
    <x v="2"/>
    <n v="1128299"/>
    <x v="108"/>
    <x v="2"/>
    <x v="16"/>
    <s v="Honolulu"/>
    <x v="1"/>
    <n v="0.95000000000000007"/>
    <x v="30"/>
    <x v="434"/>
    <n v="1781.2500000000002"/>
    <n v="0.25"/>
  </r>
  <r>
    <x v="2"/>
    <n v="1128299"/>
    <x v="108"/>
    <x v="2"/>
    <x v="16"/>
    <s v="Honolulu"/>
    <x v="2"/>
    <n v="0.95000000000000007"/>
    <x v="20"/>
    <x v="435"/>
    <n v="1995.0000000000002"/>
    <n v="0.3"/>
  </r>
  <r>
    <x v="2"/>
    <n v="1128299"/>
    <x v="108"/>
    <x v="2"/>
    <x v="16"/>
    <s v="Honolulu"/>
    <x v="3"/>
    <n v="0.9"/>
    <x v="25"/>
    <x v="4"/>
    <n v="1620"/>
    <n v="0.3"/>
  </r>
  <r>
    <x v="2"/>
    <n v="1128299"/>
    <x v="108"/>
    <x v="2"/>
    <x v="16"/>
    <s v="Honolulu"/>
    <x v="4"/>
    <n v="0.95000000000000007"/>
    <x v="26"/>
    <x v="436"/>
    <n v="1235"/>
    <n v="0.2"/>
  </r>
  <r>
    <x v="2"/>
    <n v="1128299"/>
    <x v="108"/>
    <x v="2"/>
    <x v="16"/>
    <s v="Honolulu"/>
    <x v="5"/>
    <n v="1.1000000000000001"/>
    <x v="26"/>
    <x v="437"/>
    <n v="3217.5000000000005"/>
    <n v="0.45"/>
  </r>
  <r>
    <x v="2"/>
    <n v="1128299"/>
    <x v="109"/>
    <x v="2"/>
    <x v="16"/>
    <s v="Honolulu"/>
    <x v="0"/>
    <n v="0.95000000000000007"/>
    <x v="2"/>
    <x v="438"/>
    <n v="2422.5"/>
    <n v="0.3"/>
  </r>
  <r>
    <x v="2"/>
    <n v="1128299"/>
    <x v="109"/>
    <x v="2"/>
    <x v="16"/>
    <s v="Honolulu"/>
    <x v="1"/>
    <n v="0.85000000000000009"/>
    <x v="6"/>
    <x v="439"/>
    <n v="1753.1250000000002"/>
    <n v="0.25"/>
  </r>
  <r>
    <x v="2"/>
    <n v="1128299"/>
    <x v="109"/>
    <x v="2"/>
    <x v="16"/>
    <s v="Honolulu"/>
    <x v="2"/>
    <n v="0.8"/>
    <x v="20"/>
    <x v="86"/>
    <n v="1680"/>
    <n v="0.3"/>
  </r>
  <r>
    <x v="2"/>
    <n v="1128299"/>
    <x v="109"/>
    <x v="2"/>
    <x v="16"/>
    <s v="Honolulu"/>
    <x v="3"/>
    <n v="0.8"/>
    <x v="34"/>
    <x v="7"/>
    <n v="1140"/>
    <n v="0.3"/>
  </r>
  <r>
    <x v="2"/>
    <n v="1128299"/>
    <x v="109"/>
    <x v="2"/>
    <x v="16"/>
    <s v="Honolulu"/>
    <x v="4"/>
    <n v="0.79999999999999993"/>
    <x v="34"/>
    <x v="440"/>
    <n v="760"/>
    <n v="0.2"/>
  </r>
  <r>
    <x v="2"/>
    <n v="1128299"/>
    <x v="109"/>
    <x v="2"/>
    <x v="16"/>
    <s v="Honolulu"/>
    <x v="5"/>
    <n v="0.85"/>
    <x v="49"/>
    <x v="141"/>
    <n v="1147.5"/>
    <n v="0.45"/>
  </r>
  <r>
    <x v="2"/>
    <n v="1128299"/>
    <x v="110"/>
    <x v="2"/>
    <x v="16"/>
    <s v="Honolulu"/>
    <x v="0"/>
    <n v="0.60000000000000009"/>
    <x v="24"/>
    <x v="252"/>
    <n v="900.00000000000011"/>
    <n v="0.3"/>
  </r>
  <r>
    <x v="2"/>
    <n v="1128299"/>
    <x v="110"/>
    <x v="2"/>
    <x v="16"/>
    <s v="Honolulu"/>
    <x v="1"/>
    <n v="0.65000000000000013"/>
    <x v="24"/>
    <x v="259"/>
    <n v="812.50000000000011"/>
    <n v="0.25"/>
  </r>
  <r>
    <x v="2"/>
    <n v="1128299"/>
    <x v="110"/>
    <x v="2"/>
    <x v="16"/>
    <s v="Honolulu"/>
    <x v="2"/>
    <n v="0.60000000000000009"/>
    <x v="49"/>
    <x v="166"/>
    <n v="540"/>
    <n v="0.3"/>
  </r>
  <r>
    <x v="2"/>
    <n v="1128299"/>
    <x v="110"/>
    <x v="2"/>
    <x v="16"/>
    <s v="Honolulu"/>
    <x v="3"/>
    <n v="0.60000000000000009"/>
    <x v="44"/>
    <x v="192"/>
    <n v="450.00000000000006"/>
    <n v="0.3"/>
  </r>
  <r>
    <x v="2"/>
    <n v="1128299"/>
    <x v="110"/>
    <x v="2"/>
    <x v="16"/>
    <s v="Honolulu"/>
    <x v="4"/>
    <n v="0.70000000000000007"/>
    <x v="35"/>
    <x v="136"/>
    <n v="385.00000000000006"/>
    <n v="0.2"/>
  </r>
  <r>
    <x v="2"/>
    <n v="1128299"/>
    <x v="110"/>
    <x v="2"/>
    <x v="16"/>
    <s v="Honolulu"/>
    <x v="5"/>
    <n v="0.54999999999999993"/>
    <x v="49"/>
    <x v="209"/>
    <n v="742.49999999999989"/>
    <n v="0.45"/>
  </r>
  <r>
    <x v="2"/>
    <n v="1128299"/>
    <x v="111"/>
    <x v="2"/>
    <x v="16"/>
    <s v="Honolulu"/>
    <x v="0"/>
    <n v="0.5"/>
    <x v="47"/>
    <x v="47"/>
    <n v="600"/>
    <n v="0.3"/>
  </r>
  <r>
    <x v="2"/>
    <n v="1128299"/>
    <x v="111"/>
    <x v="2"/>
    <x v="16"/>
    <s v="Honolulu"/>
    <x v="1"/>
    <n v="0.65000000000000013"/>
    <x v="31"/>
    <x v="226"/>
    <n v="934.37500000000023"/>
    <n v="0.25"/>
  </r>
  <r>
    <x v="2"/>
    <n v="1128299"/>
    <x v="111"/>
    <x v="2"/>
    <x v="16"/>
    <s v="Honolulu"/>
    <x v="2"/>
    <n v="0.60000000000000009"/>
    <x v="47"/>
    <x v="218"/>
    <n v="720.00000000000011"/>
    <n v="0.3"/>
  </r>
  <r>
    <x v="2"/>
    <n v="1128299"/>
    <x v="111"/>
    <x v="2"/>
    <x v="16"/>
    <s v="Honolulu"/>
    <x v="3"/>
    <n v="0.55000000000000004"/>
    <x v="48"/>
    <x v="138"/>
    <n v="618.75"/>
    <n v="0.3"/>
  </r>
  <r>
    <x v="2"/>
    <n v="1128299"/>
    <x v="111"/>
    <x v="2"/>
    <x v="16"/>
    <s v="Honolulu"/>
    <x v="4"/>
    <n v="0.65"/>
    <x v="45"/>
    <x v="154"/>
    <n v="455"/>
    <n v="0.2"/>
  </r>
  <r>
    <x v="2"/>
    <n v="1128299"/>
    <x v="111"/>
    <x v="2"/>
    <x v="16"/>
    <s v="Honolulu"/>
    <x v="5"/>
    <n v="0.70000000000000007"/>
    <x v="47"/>
    <x v="219"/>
    <n v="1260.0000000000002"/>
    <n v="0.45"/>
  </r>
  <r>
    <x v="2"/>
    <n v="1128299"/>
    <x v="112"/>
    <x v="2"/>
    <x v="16"/>
    <s v="Honolulu"/>
    <x v="0"/>
    <n v="0.55000000000000004"/>
    <x v="23"/>
    <x v="337"/>
    <n v="1031.25"/>
    <n v="0.3"/>
  </r>
  <r>
    <x v="2"/>
    <n v="1128299"/>
    <x v="112"/>
    <x v="2"/>
    <x v="16"/>
    <s v="Honolulu"/>
    <x v="1"/>
    <n v="0.60000000000000009"/>
    <x v="20"/>
    <x v="249"/>
    <n v="1050.0000000000002"/>
    <n v="0.25"/>
  </r>
  <r>
    <x v="2"/>
    <n v="1128299"/>
    <x v="112"/>
    <x v="2"/>
    <x v="16"/>
    <s v="Honolulu"/>
    <x v="2"/>
    <n v="0.55000000000000004"/>
    <x v="28"/>
    <x v="170"/>
    <n v="866.25000000000011"/>
    <n v="0.3"/>
  </r>
  <r>
    <x v="2"/>
    <n v="1128299"/>
    <x v="112"/>
    <x v="2"/>
    <x v="16"/>
    <s v="Honolulu"/>
    <x v="3"/>
    <n v="0.65000000000000013"/>
    <x v="24"/>
    <x v="259"/>
    <n v="975.00000000000011"/>
    <n v="0.3"/>
  </r>
  <r>
    <x v="2"/>
    <n v="1128299"/>
    <x v="112"/>
    <x v="2"/>
    <x v="16"/>
    <s v="Honolulu"/>
    <x v="4"/>
    <n v="0.85000000000000009"/>
    <x v="34"/>
    <x v="441"/>
    <n v="807.50000000000011"/>
    <n v="0.2"/>
  </r>
  <r>
    <x v="2"/>
    <n v="1128299"/>
    <x v="112"/>
    <x v="2"/>
    <x v="16"/>
    <s v="Honolulu"/>
    <x v="5"/>
    <n v="0.90000000000000013"/>
    <x v="25"/>
    <x v="296"/>
    <n v="2430.0000000000005"/>
    <n v="0.45"/>
  </r>
  <r>
    <x v="2"/>
    <n v="1128299"/>
    <x v="113"/>
    <x v="2"/>
    <x v="16"/>
    <s v="Honolulu"/>
    <x v="0"/>
    <n v="0.75000000000000011"/>
    <x v="9"/>
    <x v="272"/>
    <n v="1800.0000000000002"/>
    <n v="0.3"/>
  </r>
  <r>
    <x v="2"/>
    <n v="1128299"/>
    <x v="113"/>
    <x v="2"/>
    <x v="16"/>
    <s v="Honolulu"/>
    <x v="1"/>
    <n v="0.8500000000000002"/>
    <x v="9"/>
    <x v="442"/>
    <n v="1700.0000000000005"/>
    <n v="0.25"/>
  </r>
  <r>
    <x v="2"/>
    <n v="1128299"/>
    <x v="113"/>
    <x v="2"/>
    <x v="16"/>
    <s v="Honolulu"/>
    <x v="2"/>
    <n v="0.80000000000000016"/>
    <x v="25"/>
    <x v="443"/>
    <n v="1440.0000000000002"/>
    <n v="0.3"/>
  </r>
  <r>
    <x v="2"/>
    <n v="1128299"/>
    <x v="113"/>
    <x v="2"/>
    <x v="16"/>
    <s v="Honolulu"/>
    <x v="3"/>
    <n v="0.80000000000000016"/>
    <x v="25"/>
    <x v="443"/>
    <n v="1440.0000000000002"/>
    <n v="0.3"/>
  </r>
  <r>
    <x v="2"/>
    <n v="1128299"/>
    <x v="113"/>
    <x v="2"/>
    <x v="16"/>
    <s v="Honolulu"/>
    <x v="4"/>
    <n v="0.90000000000000013"/>
    <x v="28"/>
    <x v="444"/>
    <n v="945.00000000000023"/>
    <n v="0.2"/>
  </r>
  <r>
    <x v="2"/>
    <n v="1128299"/>
    <x v="113"/>
    <x v="2"/>
    <x v="16"/>
    <s v="Honolulu"/>
    <x v="5"/>
    <n v="0.95000000000000018"/>
    <x v="23"/>
    <x v="445"/>
    <n v="2671.8750000000005"/>
    <n v="0.45"/>
  </r>
  <r>
    <x v="0"/>
    <n v="1185732"/>
    <x v="78"/>
    <x v="4"/>
    <x v="8"/>
    <s v="Orlando"/>
    <x v="0"/>
    <n v="0.45"/>
    <x v="2"/>
    <x v="3"/>
    <n v="1721.25"/>
    <n v="0.45"/>
  </r>
  <r>
    <x v="0"/>
    <n v="1185732"/>
    <x v="78"/>
    <x v="4"/>
    <x v="8"/>
    <s v="Orlando"/>
    <x v="1"/>
    <n v="0.45"/>
    <x v="26"/>
    <x v="62"/>
    <n v="1023.7499999999999"/>
    <n v="0.35"/>
  </r>
  <r>
    <x v="0"/>
    <n v="1185732"/>
    <x v="78"/>
    <x v="4"/>
    <x v="8"/>
    <s v="Orlando"/>
    <x v="2"/>
    <n v="0.35000000000000003"/>
    <x v="26"/>
    <x v="154"/>
    <n v="568.75"/>
    <n v="0.25"/>
  </r>
  <r>
    <x v="0"/>
    <n v="1185732"/>
    <x v="78"/>
    <x v="4"/>
    <x v="8"/>
    <s v="Orlando"/>
    <x v="3"/>
    <n v="0.39999999999999997"/>
    <x v="24"/>
    <x v="236"/>
    <n v="599.99999999999989"/>
    <n v="0.3"/>
  </r>
  <r>
    <x v="0"/>
    <n v="1185732"/>
    <x v="78"/>
    <x v="4"/>
    <x v="8"/>
    <s v="Orlando"/>
    <x v="4"/>
    <n v="0.55000000000000004"/>
    <x v="21"/>
    <x v="446"/>
    <n v="1058.75"/>
    <n v="0.35"/>
  </r>
  <r>
    <x v="0"/>
    <n v="1185732"/>
    <x v="78"/>
    <x v="4"/>
    <x v="8"/>
    <s v="Orlando"/>
    <x v="5"/>
    <n v="0.45"/>
    <x v="26"/>
    <x v="62"/>
    <n v="1462.5"/>
    <n v="0.5"/>
  </r>
  <r>
    <x v="0"/>
    <n v="1185732"/>
    <x v="79"/>
    <x v="4"/>
    <x v="8"/>
    <s v="Orlando"/>
    <x v="0"/>
    <n v="0.45"/>
    <x v="3"/>
    <x v="72"/>
    <n v="1822.5"/>
    <n v="0.45"/>
  </r>
  <r>
    <x v="0"/>
    <n v="1185732"/>
    <x v="79"/>
    <x v="4"/>
    <x v="8"/>
    <s v="Orlando"/>
    <x v="1"/>
    <n v="0.45"/>
    <x v="21"/>
    <x v="111"/>
    <n v="866.25"/>
    <n v="0.35"/>
  </r>
  <r>
    <x v="0"/>
    <n v="1185732"/>
    <x v="79"/>
    <x v="4"/>
    <x v="8"/>
    <s v="Orlando"/>
    <x v="2"/>
    <n v="0.35000000000000003"/>
    <x v="25"/>
    <x v="193"/>
    <n v="525"/>
    <n v="0.25"/>
  </r>
  <r>
    <x v="0"/>
    <n v="1185732"/>
    <x v="79"/>
    <x v="4"/>
    <x v="8"/>
    <s v="Orlando"/>
    <x v="3"/>
    <n v="0.39999999999999997"/>
    <x v="34"/>
    <x v="447"/>
    <n v="569.99999999999989"/>
    <n v="0.3"/>
  </r>
  <r>
    <x v="0"/>
    <n v="1185732"/>
    <x v="79"/>
    <x v="4"/>
    <x v="8"/>
    <s v="Orlando"/>
    <x v="4"/>
    <n v="0.55000000000000004"/>
    <x v="21"/>
    <x v="446"/>
    <n v="1058.75"/>
    <n v="0.35"/>
  </r>
  <r>
    <x v="0"/>
    <n v="1185732"/>
    <x v="79"/>
    <x v="4"/>
    <x v="8"/>
    <s v="Orlando"/>
    <x v="5"/>
    <n v="0.45"/>
    <x v="26"/>
    <x v="62"/>
    <n v="1462.5"/>
    <n v="0.5"/>
  </r>
  <r>
    <x v="0"/>
    <n v="1185732"/>
    <x v="80"/>
    <x v="4"/>
    <x v="8"/>
    <s v="Orlando"/>
    <x v="0"/>
    <n v="0.45"/>
    <x v="62"/>
    <x v="448"/>
    <n v="1761.75"/>
    <n v="0.45"/>
  </r>
  <r>
    <x v="0"/>
    <n v="1185732"/>
    <x v="80"/>
    <x v="4"/>
    <x v="8"/>
    <s v="Orlando"/>
    <x v="1"/>
    <n v="0.45"/>
    <x v="21"/>
    <x v="111"/>
    <n v="866.25"/>
    <n v="0.35"/>
  </r>
  <r>
    <x v="0"/>
    <n v="1185732"/>
    <x v="80"/>
    <x v="4"/>
    <x v="8"/>
    <s v="Orlando"/>
    <x v="2"/>
    <n v="0.35000000000000003"/>
    <x v="31"/>
    <x v="354"/>
    <n v="503.12500000000006"/>
    <n v="0.25"/>
  </r>
  <r>
    <x v="0"/>
    <n v="1185732"/>
    <x v="80"/>
    <x v="4"/>
    <x v="8"/>
    <s v="Orlando"/>
    <x v="3"/>
    <n v="0.39999999999999997"/>
    <x v="33"/>
    <x v="449"/>
    <n v="509.99999999999989"/>
    <n v="0.3"/>
  </r>
  <r>
    <x v="0"/>
    <n v="1185732"/>
    <x v="80"/>
    <x v="4"/>
    <x v="8"/>
    <s v="Orlando"/>
    <x v="4"/>
    <n v="0.55000000000000004"/>
    <x v="34"/>
    <x v="356"/>
    <n v="914.37499999999989"/>
    <n v="0.35"/>
  </r>
  <r>
    <x v="0"/>
    <n v="1185732"/>
    <x v="80"/>
    <x v="4"/>
    <x v="8"/>
    <s v="Orlando"/>
    <x v="5"/>
    <n v="0.45"/>
    <x v="31"/>
    <x v="70"/>
    <n v="1293.75"/>
    <n v="0.5"/>
  </r>
  <r>
    <x v="0"/>
    <n v="1185732"/>
    <x v="81"/>
    <x v="4"/>
    <x v="8"/>
    <s v="Orlando"/>
    <x v="0"/>
    <n v="0.45"/>
    <x v="6"/>
    <x v="8"/>
    <n v="1670.625"/>
    <n v="0.45"/>
  </r>
  <r>
    <x v="0"/>
    <n v="1185732"/>
    <x v="81"/>
    <x v="4"/>
    <x v="8"/>
    <s v="Orlando"/>
    <x v="1"/>
    <n v="0.45"/>
    <x v="28"/>
    <x v="45"/>
    <n v="826.875"/>
    <n v="0.35"/>
  </r>
  <r>
    <x v="0"/>
    <n v="1185732"/>
    <x v="81"/>
    <x v="4"/>
    <x v="8"/>
    <s v="Orlando"/>
    <x v="2"/>
    <n v="0.35000000000000003"/>
    <x v="28"/>
    <x v="450"/>
    <n v="459.37500000000006"/>
    <n v="0.25"/>
  </r>
  <r>
    <x v="0"/>
    <n v="1185732"/>
    <x v="81"/>
    <x v="4"/>
    <x v="8"/>
    <s v="Orlando"/>
    <x v="3"/>
    <n v="0.39999999999999997"/>
    <x v="32"/>
    <x v="451"/>
    <n v="539.99999999999989"/>
    <n v="0.3"/>
  </r>
  <r>
    <x v="0"/>
    <n v="1185732"/>
    <x v="81"/>
    <x v="4"/>
    <x v="8"/>
    <s v="Orlando"/>
    <x v="4"/>
    <n v="0.55000000000000004"/>
    <x v="34"/>
    <x v="356"/>
    <n v="914.37499999999989"/>
    <n v="0.35"/>
  </r>
  <r>
    <x v="0"/>
    <n v="1185732"/>
    <x v="81"/>
    <x v="4"/>
    <x v="8"/>
    <s v="Orlando"/>
    <x v="5"/>
    <n v="0.45"/>
    <x v="25"/>
    <x v="52"/>
    <n v="1350"/>
    <n v="0.5"/>
  </r>
  <r>
    <x v="0"/>
    <n v="1185732"/>
    <x v="82"/>
    <x v="4"/>
    <x v="8"/>
    <s v="Orlando"/>
    <x v="0"/>
    <n v="0.55000000000000004"/>
    <x v="62"/>
    <x v="452"/>
    <n v="2153.25"/>
    <n v="0.45"/>
  </r>
  <r>
    <x v="0"/>
    <n v="1185732"/>
    <x v="82"/>
    <x v="4"/>
    <x v="8"/>
    <s v="Orlando"/>
    <x v="1"/>
    <n v="0.55000000000000004"/>
    <x v="31"/>
    <x v="76"/>
    <n v="1106.875"/>
    <n v="0.35"/>
  </r>
  <r>
    <x v="0"/>
    <n v="1185732"/>
    <x v="82"/>
    <x v="4"/>
    <x v="8"/>
    <s v="Orlando"/>
    <x v="2"/>
    <n v="0.5"/>
    <x v="21"/>
    <x v="80"/>
    <n v="687.5"/>
    <n v="0.25"/>
  </r>
  <r>
    <x v="0"/>
    <n v="1185732"/>
    <x v="82"/>
    <x v="4"/>
    <x v="8"/>
    <s v="Orlando"/>
    <x v="3"/>
    <n v="0.5"/>
    <x v="24"/>
    <x v="54"/>
    <n v="750"/>
    <n v="0.3"/>
  </r>
  <r>
    <x v="0"/>
    <n v="1185732"/>
    <x v="82"/>
    <x v="4"/>
    <x v="8"/>
    <s v="Orlando"/>
    <x v="4"/>
    <n v="0.6"/>
    <x v="28"/>
    <x v="40"/>
    <n v="1102.5"/>
    <n v="0.35"/>
  </r>
  <r>
    <x v="0"/>
    <n v="1185732"/>
    <x v="82"/>
    <x v="4"/>
    <x v="8"/>
    <s v="Orlando"/>
    <x v="5"/>
    <n v="0.65"/>
    <x v="23"/>
    <x v="113"/>
    <n v="2031.25"/>
    <n v="0.5"/>
  </r>
  <r>
    <x v="0"/>
    <n v="1185732"/>
    <x v="83"/>
    <x v="4"/>
    <x v="8"/>
    <s v="Orlando"/>
    <x v="0"/>
    <n v="0.6"/>
    <x v="10"/>
    <x v="18"/>
    <n v="2362.5"/>
    <n v="0.45"/>
  </r>
  <r>
    <x v="0"/>
    <n v="1185732"/>
    <x v="83"/>
    <x v="4"/>
    <x v="8"/>
    <s v="Orlando"/>
    <x v="1"/>
    <n v="0.55000000000000004"/>
    <x v="23"/>
    <x v="337"/>
    <n v="1203.125"/>
    <n v="0.35"/>
  </r>
  <r>
    <x v="0"/>
    <n v="1185732"/>
    <x v="83"/>
    <x v="4"/>
    <x v="8"/>
    <s v="Orlando"/>
    <x v="2"/>
    <n v="0.5"/>
    <x v="25"/>
    <x v="61"/>
    <n v="750"/>
    <n v="0.25"/>
  </r>
  <r>
    <x v="0"/>
    <n v="1185732"/>
    <x v="83"/>
    <x v="4"/>
    <x v="8"/>
    <s v="Orlando"/>
    <x v="3"/>
    <n v="0.5"/>
    <x v="31"/>
    <x v="79"/>
    <n v="862.5"/>
    <n v="0.3"/>
  </r>
  <r>
    <x v="0"/>
    <n v="1185732"/>
    <x v="83"/>
    <x v="4"/>
    <x v="8"/>
    <s v="Orlando"/>
    <x v="4"/>
    <n v="0.65"/>
    <x v="31"/>
    <x v="90"/>
    <n v="1308.125"/>
    <n v="0.35"/>
  </r>
  <r>
    <x v="0"/>
    <n v="1185732"/>
    <x v="83"/>
    <x v="4"/>
    <x v="8"/>
    <s v="Orlando"/>
    <x v="5"/>
    <n v="0.70000000000000007"/>
    <x v="27"/>
    <x v="246"/>
    <n v="2537.5000000000005"/>
    <n v="0.5"/>
  </r>
  <r>
    <x v="0"/>
    <n v="1185732"/>
    <x v="84"/>
    <x v="4"/>
    <x v="8"/>
    <s v="Orlando"/>
    <x v="0"/>
    <n v="0.65"/>
    <x v="5"/>
    <x v="436"/>
    <n v="2778.75"/>
    <n v="0.45"/>
  </r>
  <r>
    <x v="0"/>
    <n v="1185732"/>
    <x v="84"/>
    <x v="4"/>
    <x v="8"/>
    <s v="Orlando"/>
    <x v="1"/>
    <n v="0.60000000000000009"/>
    <x v="20"/>
    <x v="249"/>
    <n v="1470.0000000000002"/>
    <n v="0.35"/>
  </r>
  <r>
    <x v="0"/>
    <n v="1185732"/>
    <x v="84"/>
    <x v="4"/>
    <x v="8"/>
    <s v="Orlando"/>
    <x v="2"/>
    <n v="0.55000000000000004"/>
    <x v="23"/>
    <x v="337"/>
    <n v="859.37500000000011"/>
    <n v="0.25"/>
  </r>
  <r>
    <x v="0"/>
    <n v="1185732"/>
    <x v="84"/>
    <x v="4"/>
    <x v="8"/>
    <s v="Orlando"/>
    <x v="3"/>
    <n v="0.55000000000000004"/>
    <x v="31"/>
    <x v="76"/>
    <n v="948.75000000000011"/>
    <n v="0.3"/>
  </r>
  <r>
    <x v="0"/>
    <n v="1185732"/>
    <x v="84"/>
    <x v="4"/>
    <x v="8"/>
    <s v="Orlando"/>
    <x v="4"/>
    <n v="0.65"/>
    <x v="25"/>
    <x v="87"/>
    <n v="1365"/>
    <n v="0.35"/>
  </r>
  <r>
    <x v="0"/>
    <n v="1185732"/>
    <x v="84"/>
    <x v="4"/>
    <x v="8"/>
    <s v="Orlando"/>
    <x v="5"/>
    <n v="0.70000000000000007"/>
    <x v="29"/>
    <x v="102"/>
    <n v="2712.5000000000005"/>
    <n v="0.5"/>
  </r>
  <r>
    <x v="0"/>
    <n v="1185732"/>
    <x v="85"/>
    <x v="4"/>
    <x v="8"/>
    <s v="Orlando"/>
    <x v="0"/>
    <n v="0.65"/>
    <x v="8"/>
    <x v="453"/>
    <n v="2705.625"/>
    <n v="0.45"/>
  </r>
  <r>
    <x v="0"/>
    <n v="1185732"/>
    <x v="85"/>
    <x v="4"/>
    <x v="8"/>
    <s v="Orlando"/>
    <x v="1"/>
    <n v="0.60000000000000009"/>
    <x v="20"/>
    <x v="249"/>
    <n v="1470.0000000000002"/>
    <n v="0.35"/>
  </r>
  <r>
    <x v="0"/>
    <n v="1185732"/>
    <x v="85"/>
    <x v="4"/>
    <x v="8"/>
    <s v="Orlando"/>
    <x v="2"/>
    <n v="0.55000000000000004"/>
    <x v="23"/>
    <x v="337"/>
    <n v="859.37500000000011"/>
    <n v="0.25"/>
  </r>
  <r>
    <x v="0"/>
    <n v="1185732"/>
    <x v="85"/>
    <x v="4"/>
    <x v="8"/>
    <s v="Orlando"/>
    <x v="3"/>
    <n v="0.45"/>
    <x v="31"/>
    <x v="70"/>
    <n v="776.25"/>
    <n v="0.3"/>
  </r>
  <r>
    <x v="0"/>
    <n v="1185732"/>
    <x v="85"/>
    <x v="4"/>
    <x v="8"/>
    <s v="Orlando"/>
    <x v="4"/>
    <n v="0.55000000000000004"/>
    <x v="21"/>
    <x v="446"/>
    <n v="1058.75"/>
    <n v="0.35"/>
  </r>
  <r>
    <x v="0"/>
    <n v="1185732"/>
    <x v="85"/>
    <x v="4"/>
    <x v="8"/>
    <s v="Orlando"/>
    <x v="5"/>
    <n v="0.60000000000000009"/>
    <x v="27"/>
    <x v="454"/>
    <n v="2175.0000000000005"/>
    <n v="0.5"/>
  </r>
  <r>
    <x v="0"/>
    <n v="1185732"/>
    <x v="86"/>
    <x v="4"/>
    <x v="8"/>
    <s v="Orlando"/>
    <x v="0"/>
    <n v="0.55000000000000004"/>
    <x v="2"/>
    <x v="68"/>
    <n v="2103.75"/>
    <n v="0.45"/>
  </r>
  <r>
    <x v="0"/>
    <n v="1185732"/>
    <x v="86"/>
    <x v="4"/>
    <x v="8"/>
    <s v="Orlando"/>
    <x v="1"/>
    <n v="0.50000000000000011"/>
    <x v="26"/>
    <x v="455"/>
    <n v="1137.5000000000002"/>
    <n v="0.35"/>
  </r>
  <r>
    <x v="0"/>
    <n v="1185732"/>
    <x v="86"/>
    <x v="4"/>
    <x v="8"/>
    <s v="Orlando"/>
    <x v="2"/>
    <n v="0.45"/>
    <x v="21"/>
    <x v="111"/>
    <n v="618.75"/>
    <n v="0.25"/>
  </r>
  <r>
    <x v="0"/>
    <n v="1185732"/>
    <x v="86"/>
    <x v="4"/>
    <x v="8"/>
    <s v="Orlando"/>
    <x v="3"/>
    <n v="0.45"/>
    <x v="28"/>
    <x v="45"/>
    <n v="708.75"/>
    <n v="0.3"/>
  </r>
  <r>
    <x v="0"/>
    <n v="1185732"/>
    <x v="86"/>
    <x v="4"/>
    <x v="8"/>
    <s v="Orlando"/>
    <x v="4"/>
    <n v="0.55000000000000004"/>
    <x v="28"/>
    <x v="170"/>
    <n v="1010.6250000000001"/>
    <n v="0.35"/>
  </r>
  <r>
    <x v="0"/>
    <n v="1185732"/>
    <x v="86"/>
    <x v="4"/>
    <x v="8"/>
    <s v="Orlando"/>
    <x v="5"/>
    <n v="0.60000000000000009"/>
    <x v="23"/>
    <x v="232"/>
    <n v="1875.0000000000002"/>
    <n v="0.5"/>
  </r>
  <r>
    <x v="0"/>
    <n v="1185732"/>
    <x v="87"/>
    <x v="4"/>
    <x v="8"/>
    <s v="Orlando"/>
    <x v="0"/>
    <n v="0.60000000000000009"/>
    <x v="9"/>
    <x v="443"/>
    <n v="2160.0000000000005"/>
    <n v="0.45"/>
  </r>
  <r>
    <x v="0"/>
    <n v="1185732"/>
    <x v="87"/>
    <x v="4"/>
    <x v="8"/>
    <s v="Orlando"/>
    <x v="1"/>
    <n v="0.50000000000000011"/>
    <x v="23"/>
    <x v="456"/>
    <n v="1093.7500000000002"/>
    <n v="0.35"/>
  </r>
  <r>
    <x v="0"/>
    <n v="1185732"/>
    <x v="87"/>
    <x v="4"/>
    <x v="8"/>
    <s v="Orlando"/>
    <x v="2"/>
    <n v="0.50000000000000011"/>
    <x v="28"/>
    <x v="195"/>
    <n v="656.25000000000011"/>
    <n v="0.25"/>
  </r>
  <r>
    <x v="0"/>
    <n v="1185732"/>
    <x v="87"/>
    <x v="4"/>
    <x v="8"/>
    <s v="Orlando"/>
    <x v="3"/>
    <n v="0.50000000000000011"/>
    <x v="24"/>
    <x v="457"/>
    <n v="750.00000000000011"/>
    <n v="0.3"/>
  </r>
  <r>
    <x v="0"/>
    <n v="1185732"/>
    <x v="87"/>
    <x v="4"/>
    <x v="8"/>
    <s v="Orlando"/>
    <x v="4"/>
    <n v="0.60000000000000009"/>
    <x v="24"/>
    <x v="252"/>
    <n v="1050"/>
    <n v="0.35"/>
  </r>
  <r>
    <x v="0"/>
    <n v="1185732"/>
    <x v="87"/>
    <x v="4"/>
    <x v="8"/>
    <s v="Orlando"/>
    <x v="5"/>
    <n v="0.65"/>
    <x v="23"/>
    <x v="113"/>
    <n v="2031.25"/>
    <n v="0.5"/>
  </r>
  <r>
    <x v="0"/>
    <n v="1185732"/>
    <x v="88"/>
    <x v="4"/>
    <x v="8"/>
    <s v="Orlando"/>
    <x v="0"/>
    <n v="0.60000000000000009"/>
    <x v="29"/>
    <x v="458"/>
    <n v="2092.5000000000005"/>
    <n v="0.45"/>
  </r>
  <r>
    <x v="0"/>
    <n v="1185732"/>
    <x v="88"/>
    <x v="4"/>
    <x v="8"/>
    <s v="Orlando"/>
    <x v="1"/>
    <n v="0.50000000000000011"/>
    <x v="25"/>
    <x v="252"/>
    <n v="1050"/>
    <n v="0.35"/>
  </r>
  <r>
    <x v="0"/>
    <n v="1185732"/>
    <x v="88"/>
    <x v="4"/>
    <x v="8"/>
    <s v="Orlando"/>
    <x v="2"/>
    <n v="0.50000000000000011"/>
    <x v="63"/>
    <x v="459"/>
    <n v="681.25000000000011"/>
    <n v="0.25"/>
  </r>
  <r>
    <x v="0"/>
    <n v="1185732"/>
    <x v="88"/>
    <x v="4"/>
    <x v="8"/>
    <s v="Orlando"/>
    <x v="3"/>
    <n v="0.50000000000000011"/>
    <x v="31"/>
    <x v="460"/>
    <n v="862.50000000000011"/>
    <n v="0.3"/>
  </r>
  <r>
    <x v="0"/>
    <n v="1185732"/>
    <x v="88"/>
    <x v="4"/>
    <x v="8"/>
    <s v="Orlando"/>
    <x v="4"/>
    <n v="0.65"/>
    <x v="21"/>
    <x v="88"/>
    <n v="1251.25"/>
    <n v="0.35"/>
  </r>
  <r>
    <x v="0"/>
    <n v="1185732"/>
    <x v="88"/>
    <x v="4"/>
    <x v="8"/>
    <s v="Orlando"/>
    <x v="5"/>
    <n v="0.7"/>
    <x v="26"/>
    <x v="109"/>
    <n v="2275"/>
    <n v="0.5"/>
  </r>
  <r>
    <x v="0"/>
    <n v="1185732"/>
    <x v="89"/>
    <x v="4"/>
    <x v="8"/>
    <s v="Orlando"/>
    <x v="0"/>
    <n v="0.65"/>
    <x v="10"/>
    <x v="31"/>
    <n v="2559.375"/>
    <n v="0.45"/>
  </r>
  <r>
    <x v="0"/>
    <n v="1185732"/>
    <x v="89"/>
    <x v="4"/>
    <x v="8"/>
    <s v="Orlando"/>
    <x v="1"/>
    <n v="0.55000000000000004"/>
    <x v="22"/>
    <x v="105"/>
    <n v="1299.375"/>
    <n v="0.35"/>
  </r>
  <r>
    <x v="0"/>
    <n v="1185732"/>
    <x v="89"/>
    <x v="4"/>
    <x v="8"/>
    <s v="Orlando"/>
    <x v="2"/>
    <n v="0.55000000000000004"/>
    <x v="23"/>
    <x v="337"/>
    <n v="859.37500000000011"/>
    <n v="0.25"/>
  </r>
  <r>
    <x v="0"/>
    <n v="1185732"/>
    <x v="89"/>
    <x v="4"/>
    <x v="8"/>
    <s v="Orlando"/>
    <x v="3"/>
    <n v="0.55000000000000004"/>
    <x v="31"/>
    <x v="76"/>
    <n v="948.75000000000011"/>
    <n v="0.3"/>
  </r>
  <r>
    <x v="0"/>
    <n v="1185732"/>
    <x v="89"/>
    <x v="4"/>
    <x v="8"/>
    <s v="Orlando"/>
    <x v="4"/>
    <n v="0.65"/>
    <x v="31"/>
    <x v="90"/>
    <n v="1308.125"/>
    <n v="0.35"/>
  </r>
  <r>
    <x v="0"/>
    <n v="1185732"/>
    <x v="89"/>
    <x v="4"/>
    <x v="8"/>
    <s v="Orlando"/>
    <x v="5"/>
    <n v="0.7"/>
    <x v="22"/>
    <x v="176"/>
    <n v="2362.5"/>
    <n v="0.5"/>
  </r>
  <r>
    <x v="0"/>
    <n v="1185732"/>
    <x v="0"/>
    <x v="0"/>
    <x v="0"/>
    <s v="Albany"/>
    <x v="0"/>
    <n v="0.4"/>
    <x v="9"/>
    <x v="55"/>
    <n v="1600"/>
    <n v="0.5"/>
  </r>
  <r>
    <x v="0"/>
    <n v="1185732"/>
    <x v="0"/>
    <x v="0"/>
    <x v="0"/>
    <s v="Albany"/>
    <x v="1"/>
    <n v="0.4"/>
    <x v="25"/>
    <x v="50"/>
    <n v="720"/>
    <n v="0.3"/>
  </r>
  <r>
    <x v="0"/>
    <n v="1185732"/>
    <x v="0"/>
    <x v="0"/>
    <x v="0"/>
    <s v="Albany"/>
    <x v="2"/>
    <n v="0.30000000000000004"/>
    <x v="25"/>
    <x v="166"/>
    <n v="630"/>
    <n v="0.35"/>
  </r>
  <r>
    <x v="0"/>
    <n v="1185732"/>
    <x v="0"/>
    <x v="0"/>
    <x v="0"/>
    <s v="Albany"/>
    <x v="3"/>
    <n v="0.35"/>
    <x v="32"/>
    <x v="151"/>
    <n v="551.25"/>
    <n v="0.35"/>
  </r>
  <r>
    <x v="0"/>
    <n v="1185732"/>
    <x v="0"/>
    <x v="0"/>
    <x v="0"/>
    <s v="Albany"/>
    <x v="4"/>
    <n v="0.5"/>
    <x v="24"/>
    <x v="54"/>
    <n v="750"/>
    <n v="0.3"/>
  </r>
  <r>
    <x v="0"/>
    <n v="1185732"/>
    <x v="0"/>
    <x v="0"/>
    <x v="0"/>
    <s v="Albany"/>
    <x v="5"/>
    <n v="0.4"/>
    <x v="25"/>
    <x v="50"/>
    <n v="600"/>
    <n v="0.25"/>
  </r>
  <r>
    <x v="0"/>
    <n v="1185732"/>
    <x v="1"/>
    <x v="0"/>
    <x v="0"/>
    <s v="Albany"/>
    <x v="0"/>
    <n v="0.4"/>
    <x v="2"/>
    <x v="461"/>
    <n v="1700"/>
    <n v="0.5"/>
  </r>
  <r>
    <x v="0"/>
    <n v="1185732"/>
    <x v="1"/>
    <x v="0"/>
    <x v="0"/>
    <s v="Albany"/>
    <x v="1"/>
    <n v="0.4"/>
    <x v="24"/>
    <x v="47"/>
    <n v="600"/>
    <n v="0.3"/>
  </r>
  <r>
    <x v="0"/>
    <n v="1185732"/>
    <x v="1"/>
    <x v="0"/>
    <x v="0"/>
    <s v="Albany"/>
    <x v="2"/>
    <n v="0.30000000000000004"/>
    <x v="21"/>
    <x v="205"/>
    <n v="577.5"/>
    <n v="0.35"/>
  </r>
  <r>
    <x v="0"/>
    <n v="1185732"/>
    <x v="1"/>
    <x v="0"/>
    <x v="0"/>
    <s v="Albany"/>
    <x v="3"/>
    <n v="0.35"/>
    <x v="33"/>
    <x v="156"/>
    <n v="520.625"/>
    <n v="0.35"/>
  </r>
  <r>
    <x v="0"/>
    <n v="1185732"/>
    <x v="1"/>
    <x v="0"/>
    <x v="0"/>
    <s v="Albany"/>
    <x v="4"/>
    <n v="0.5"/>
    <x v="24"/>
    <x v="54"/>
    <n v="750"/>
    <n v="0.3"/>
  </r>
  <r>
    <x v="0"/>
    <n v="1185732"/>
    <x v="1"/>
    <x v="0"/>
    <x v="0"/>
    <s v="Albany"/>
    <x v="5"/>
    <n v="0.4"/>
    <x v="25"/>
    <x v="50"/>
    <n v="600"/>
    <n v="0.25"/>
  </r>
  <r>
    <x v="0"/>
    <n v="1185732"/>
    <x v="2"/>
    <x v="0"/>
    <x v="0"/>
    <s v="Albany"/>
    <x v="0"/>
    <n v="0.4"/>
    <x v="64"/>
    <x v="462"/>
    <n v="1640"/>
    <n v="0.5"/>
  </r>
  <r>
    <x v="0"/>
    <n v="1185732"/>
    <x v="2"/>
    <x v="0"/>
    <x v="0"/>
    <s v="Albany"/>
    <x v="1"/>
    <n v="0.4"/>
    <x v="28"/>
    <x v="193"/>
    <n v="630"/>
    <n v="0.3"/>
  </r>
  <r>
    <x v="0"/>
    <n v="1185732"/>
    <x v="2"/>
    <x v="0"/>
    <x v="0"/>
    <s v="Albany"/>
    <x v="2"/>
    <n v="0.30000000000000004"/>
    <x v="21"/>
    <x v="205"/>
    <n v="577.5"/>
    <n v="0.35"/>
  </r>
  <r>
    <x v="0"/>
    <n v="1185732"/>
    <x v="2"/>
    <x v="0"/>
    <x v="0"/>
    <s v="Albany"/>
    <x v="3"/>
    <n v="0.35"/>
    <x v="47"/>
    <x v="340"/>
    <n v="489.99999999999994"/>
    <n v="0.35"/>
  </r>
  <r>
    <x v="0"/>
    <n v="1185732"/>
    <x v="2"/>
    <x v="0"/>
    <x v="0"/>
    <s v="Albany"/>
    <x v="4"/>
    <n v="0.5"/>
    <x v="32"/>
    <x v="39"/>
    <n v="675"/>
    <n v="0.3"/>
  </r>
  <r>
    <x v="0"/>
    <n v="1185732"/>
    <x v="2"/>
    <x v="0"/>
    <x v="0"/>
    <s v="Albany"/>
    <x v="5"/>
    <n v="0.4"/>
    <x v="21"/>
    <x v="42"/>
    <n v="550"/>
    <n v="0.25"/>
  </r>
  <r>
    <x v="0"/>
    <n v="1185732"/>
    <x v="3"/>
    <x v="0"/>
    <x v="0"/>
    <s v="Albany"/>
    <x v="0"/>
    <n v="0.4"/>
    <x v="9"/>
    <x v="55"/>
    <n v="1600"/>
    <n v="0.5"/>
  </r>
  <r>
    <x v="0"/>
    <n v="1185732"/>
    <x v="3"/>
    <x v="0"/>
    <x v="0"/>
    <s v="Albany"/>
    <x v="1"/>
    <n v="0.4"/>
    <x v="24"/>
    <x v="47"/>
    <n v="600"/>
    <n v="0.3"/>
  </r>
  <r>
    <x v="0"/>
    <n v="1185732"/>
    <x v="3"/>
    <x v="0"/>
    <x v="0"/>
    <s v="Albany"/>
    <x v="2"/>
    <n v="0.30000000000000004"/>
    <x v="24"/>
    <x v="192"/>
    <n v="525"/>
    <n v="0.35"/>
  </r>
  <r>
    <x v="0"/>
    <n v="1185732"/>
    <x v="3"/>
    <x v="0"/>
    <x v="0"/>
    <s v="Albany"/>
    <x v="3"/>
    <n v="0.35"/>
    <x v="33"/>
    <x v="156"/>
    <n v="520.625"/>
    <n v="0.35"/>
  </r>
  <r>
    <x v="0"/>
    <n v="1185732"/>
    <x v="3"/>
    <x v="0"/>
    <x v="0"/>
    <s v="Albany"/>
    <x v="4"/>
    <n v="0.5"/>
    <x v="33"/>
    <x v="43"/>
    <n v="637.5"/>
    <n v="0.3"/>
  </r>
  <r>
    <x v="0"/>
    <n v="1185732"/>
    <x v="3"/>
    <x v="0"/>
    <x v="0"/>
    <s v="Albany"/>
    <x v="5"/>
    <n v="0.4"/>
    <x v="21"/>
    <x v="42"/>
    <n v="550"/>
    <n v="0.25"/>
  </r>
  <r>
    <x v="0"/>
    <n v="1185732"/>
    <x v="4"/>
    <x v="0"/>
    <x v="0"/>
    <s v="Albany"/>
    <x v="0"/>
    <n v="0.5"/>
    <x v="64"/>
    <x v="463"/>
    <n v="2050"/>
    <n v="0.5"/>
  </r>
  <r>
    <x v="0"/>
    <n v="1185732"/>
    <x v="4"/>
    <x v="0"/>
    <x v="0"/>
    <s v="Albany"/>
    <x v="1"/>
    <n v="0.45000000000000007"/>
    <x v="28"/>
    <x v="464"/>
    <n v="708.75000000000011"/>
    <n v="0.3"/>
  </r>
  <r>
    <x v="0"/>
    <n v="1185732"/>
    <x v="4"/>
    <x v="0"/>
    <x v="0"/>
    <s v="Albany"/>
    <x v="2"/>
    <n v="0.4"/>
    <x v="24"/>
    <x v="47"/>
    <n v="700"/>
    <n v="0.35"/>
  </r>
  <r>
    <x v="0"/>
    <n v="1185732"/>
    <x v="4"/>
    <x v="0"/>
    <x v="0"/>
    <s v="Albany"/>
    <x v="3"/>
    <n v="0.4"/>
    <x v="32"/>
    <x v="207"/>
    <n v="630"/>
    <n v="0.35"/>
  </r>
  <r>
    <x v="0"/>
    <n v="1185732"/>
    <x v="4"/>
    <x v="0"/>
    <x v="0"/>
    <s v="Albany"/>
    <x v="4"/>
    <n v="0.5"/>
    <x v="34"/>
    <x v="351"/>
    <n v="712.5"/>
    <n v="0.3"/>
  </r>
  <r>
    <x v="0"/>
    <n v="1185732"/>
    <x v="4"/>
    <x v="0"/>
    <x v="0"/>
    <s v="Albany"/>
    <x v="5"/>
    <n v="0.55000000000000004"/>
    <x v="25"/>
    <x v="221"/>
    <n v="825.00000000000011"/>
    <n v="0.25"/>
  </r>
  <r>
    <x v="0"/>
    <n v="1185732"/>
    <x v="5"/>
    <x v="0"/>
    <x v="0"/>
    <s v="Albany"/>
    <x v="0"/>
    <n v="0.5"/>
    <x v="2"/>
    <x v="17"/>
    <n v="2125"/>
    <n v="0.5"/>
  </r>
  <r>
    <x v="0"/>
    <n v="1185732"/>
    <x v="5"/>
    <x v="0"/>
    <x v="0"/>
    <s v="Albany"/>
    <x v="1"/>
    <n v="0.45000000000000007"/>
    <x v="25"/>
    <x v="217"/>
    <n v="810.00000000000011"/>
    <n v="0.3"/>
  </r>
  <r>
    <x v="0"/>
    <n v="1185732"/>
    <x v="5"/>
    <x v="0"/>
    <x v="0"/>
    <s v="Albany"/>
    <x v="2"/>
    <n v="0.4"/>
    <x v="28"/>
    <x v="193"/>
    <n v="735"/>
    <n v="0.35"/>
  </r>
  <r>
    <x v="0"/>
    <n v="1185732"/>
    <x v="5"/>
    <x v="0"/>
    <x v="0"/>
    <s v="Albany"/>
    <x v="3"/>
    <n v="0.4"/>
    <x v="24"/>
    <x v="47"/>
    <n v="700"/>
    <n v="0.35"/>
  </r>
  <r>
    <x v="0"/>
    <n v="1185732"/>
    <x v="5"/>
    <x v="0"/>
    <x v="0"/>
    <s v="Albany"/>
    <x v="4"/>
    <n v="0.5"/>
    <x v="24"/>
    <x v="54"/>
    <n v="750"/>
    <n v="0.3"/>
  </r>
  <r>
    <x v="0"/>
    <n v="1185732"/>
    <x v="5"/>
    <x v="0"/>
    <x v="0"/>
    <s v="Albany"/>
    <x v="5"/>
    <n v="0.55000000000000004"/>
    <x v="26"/>
    <x v="465"/>
    <n v="893.75000000000011"/>
    <n v="0.25"/>
  </r>
  <r>
    <x v="0"/>
    <n v="1185732"/>
    <x v="6"/>
    <x v="0"/>
    <x v="0"/>
    <s v="Albany"/>
    <x v="0"/>
    <n v="0.5"/>
    <x v="10"/>
    <x v="242"/>
    <n v="2187.5"/>
    <n v="0.5"/>
  </r>
  <r>
    <x v="0"/>
    <n v="1185732"/>
    <x v="6"/>
    <x v="0"/>
    <x v="0"/>
    <s v="Albany"/>
    <x v="1"/>
    <n v="0.45000000000000007"/>
    <x v="23"/>
    <x v="224"/>
    <n v="843.75000000000011"/>
    <n v="0.3"/>
  </r>
  <r>
    <x v="0"/>
    <n v="1185732"/>
    <x v="6"/>
    <x v="0"/>
    <x v="0"/>
    <s v="Albany"/>
    <x v="2"/>
    <n v="0.4"/>
    <x v="21"/>
    <x v="42"/>
    <n v="770"/>
    <n v="0.35"/>
  </r>
  <r>
    <x v="0"/>
    <n v="1185732"/>
    <x v="6"/>
    <x v="0"/>
    <x v="0"/>
    <s v="Albany"/>
    <x v="3"/>
    <n v="0.4"/>
    <x v="24"/>
    <x v="47"/>
    <n v="700"/>
    <n v="0.35"/>
  </r>
  <r>
    <x v="0"/>
    <n v="1185732"/>
    <x v="6"/>
    <x v="0"/>
    <x v="0"/>
    <s v="Albany"/>
    <x v="4"/>
    <n v="0.5"/>
    <x v="28"/>
    <x v="48"/>
    <n v="787.5"/>
    <n v="0.3"/>
  </r>
  <r>
    <x v="0"/>
    <n v="1185732"/>
    <x v="6"/>
    <x v="0"/>
    <x v="0"/>
    <s v="Albany"/>
    <x v="5"/>
    <n v="0.55000000000000004"/>
    <x v="20"/>
    <x v="104"/>
    <n v="962.50000000000011"/>
    <n v="0.25"/>
  </r>
  <r>
    <x v="0"/>
    <n v="1185732"/>
    <x v="7"/>
    <x v="0"/>
    <x v="0"/>
    <s v="Albany"/>
    <x v="0"/>
    <n v="0.5"/>
    <x v="2"/>
    <x v="17"/>
    <n v="2125"/>
    <n v="0.5"/>
  </r>
  <r>
    <x v="0"/>
    <n v="1185732"/>
    <x v="7"/>
    <x v="0"/>
    <x v="0"/>
    <s v="Albany"/>
    <x v="1"/>
    <n v="0.45000000000000007"/>
    <x v="23"/>
    <x v="224"/>
    <n v="843.75000000000011"/>
    <n v="0.3"/>
  </r>
  <r>
    <x v="0"/>
    <n v="1185732"/>
    <x v="7"/>
    <x v="0"/>
    <x v="0"/>
    <s v="Albany"/>
    <x v="2"/>
    <n v="0.4"/>
    <x v="21"/>
    <x v="42"/>
    <n v="770"/>
    <n v="0.35"/>
  </r>
  <r>
    <x v="0"/>
    <n v="1185732"/>
    <x v="7"/>
    <x v="0"/>
    <x v="0"/>
    <s v="Albany"/>
    <x v="3"/>
    <n v="0.4"/>
    <x v="28"/>
    <x v="193"/>
    <n v="735"/>
    <n v="0.35"/>
  </r>
  <r>
    <x v="0"/>
    <n v="1185732"/>
    <x v="7"/>
    <x v="0"/>
    <x v="0"/>
    <s v="Albany"/>
    <x v="4"/>
    <n v="0.5"/>
    <x v="24"/>
    <x v="54"/>
    <n v="750"/>
    <n v="0.3"/>
  </r>
  <r>
    <x v="0"/>
    <n v="1185732"/>
    <x v="7"/>
    <x v="0"/>
    <x v="0"/>
    <s v="Albany"/>
    <x v="5"/>
    <n v="0.55000000000000004"/>
    <x v="22"/>
    <x v="105"/>
    <n v="928.12500000000011"/>
    <n v="0.25"/>
  </r>
  <r>
    <x v="0"/>
    <n v="1185732"/>
    <x v="8"/>
    <x v="0"/>
    <x v="0"/>
    <s v="Albany"/>
    <x v="0"/>
    <n v="0.5"/>
    <x v="9"/>
    <x v="2"/>
    <n v="2000"/>
    <n v="0.5"/>
  </r>
  <r>
    <x v="0"/>
    <n v="1185732"/>
    <x v="8"/>
    <x v="0"/>
    <x v="0"/>
    <s v="Albany"/>
    <x v="1"/>
    <n v="0.45000000000000007"/>
    <x v="25"/>
    <x v="217"/>
    <n v="810.00000000000011"/>
    <n v="0.3"/>
  </r>
  <r>
    <x v="0"/>
    <n v="1185732"/>
    <x v="8"/>
    <x v="0"/>
    <x v="0"/>
    <s v="Albany"/>
    <x v="2"/>
    <n v="0.4"/>
    <x v="28"/>
    <x v="193"/>
    <n v="735"/>
    <n v="0.35"/>
  </r>
  <r>
    <x v="0"/>
    <n v="1185732"/>
    <x v="8"/>
    <x v="0"/>
    <x v="0"/>
    <s v="Albany"/>
    <x v="3"/>
    <n v="0.4"/>
    <x v="24"/>
    <x v="47"/>
    <n v="700"/>
    <n v="0.35"/>
  </r>
  <r>
    <x v="0"/>
    <n v="1185732"/>
    <x v="8"/>
    <x v="0"/>
    <x v="0"/>
    <s v="Albany"/>
    <x v="4"/>
    <n v="0.5"/>
    <x v="24"/>
    <x v="54"/>
    <n v="750"/>
    <n v="0.3"/>
  </r>
  <r>
    <x v="0"/>
    <n v="1185732"/>
    <x v="8"/>
    <x v="0"/>
    <x v="0"/>
    <s v="Albany"/>
    <x v="5"/>
    <n v="0.55000000000000004"/>
    <x v="25"/>
    <x v="221"/>
    <n v="825.00000000000011"/>
    <n v="0.25"/>
  </r>
  <r>
    <x v="0"/>
    <n v="1185732"/>
    <x v="9"/>
    <x v="0"/>
    <x v="0"/>
    <s v="Albany"/>
    <x v="0"/>
    <n v="0.55000000000000004"/>
    <x v="29"/>
    <x v="100"/>
    <n v="2131.25"/>
    <n v="0.5"/>
  </r>
  <r>
    <x v="0"/>
    <n v="1185732"/>
    <x v="9"/>
    <x v="0"/>
    <x v="0"/>
    <s v="Albany"/>
    <x v="1"/>
    <n v="0.45000000000000007"/>
    <x v="25"/>
    <x v="217"/>
    <n v="810.00000000000011"/>
    <n v="0.3"/>
  </r>
  <r>
    <x v="0"/>
    <n v="1185732"/>
    <x v="9"/>
    <x v="0"/>
    <x v="0"/>
    <s v="Albany"/>
    <x v="2"/>
    <n v="0.45000000000000007"/>
    <x v="24"/>
    <x v="223"/>
    <n v="787.50000000000011"/>
    <n v="0.35"/>
  </r>
  <r>
    <x v="0"/>
    <n v="1185732"/>
    <x v="9"/>
    <x v="0"/>
    <x v="0"/>
    <s v="Albany"/>
    <x v="3"/>
    <n v="0.45000000000000007"/>
    <x v="34"/>
    <x v="466"/>
    <n v="748.12500000000011"/>
    <n v="0.35"/>
  </r>
  <r>
    <x v="0"/>
    <n v="1185732"/>
    <x v="9"/>
    <x v="0"/>
    <x v="0"/>
    <s v="Albany"/>
    <x v="4"/>
    <n v="0.55000000000000004"/>
    <x v="34"/>
    <x v="356"/>
    <n v="783.75"/>
    <n v="0.3"/>
  </r>
  <r>
    <x v="0"/>
    <n v="1185732"/>
    <x v="9"/>
    <x v="0"/>
    <x v="0"/>
    <s v="Albany"/>
    <x v="5"/>
    <n v="0.6"/>
    <x v="25"/>
    <x v="11"/>
    <n v="900"/>
    <n v="0.25"/>
  </r>
  <r>
    <x v="0"/>
    <n v="1185732"/>
    <x v="10"/>
    <x v="0"/>
    <x v="0"/>
    <s v="Albany"/>
    <x v="0"/>
    <n v="0.55000000000000004"/>
    <x v="30"/>
    <x v="71"/>
    <n v="2062.5"/>
    <n v="0.5"/>
  </r>
  <r>
    <x v="0"/>
    <n v="1185732"/>
    <x v="10"/>
    <x v="0"/>
    <x v="0"/>
    <s v="Albany"/>
    <x v="1"/>
    <n v="0.45000000000000007"/>
    <x v="31"/>
    <x v="339"/>
    <n v="776.25000000000011"/>
    <n v="0.3"/>
  </r>
  <r>
    <x v="0"/>
    <n v="1185732"/>
    <x v="10"/>
    <x v="0"/>
    <x v="0"/>
    <s v="Albany"/>
    <x v="2"/>
    <n v="0.45000000000000007"/>
    <x v="65"/>
    <x v="467"/>
    <n v="819.00000000000011"/>
    <n v="0.35"/>
  </r>
  <r>
    <x v="0"/>
    <n v="1185732"/>
    <x v="10"/>
    <x v="0"/>
    <x v="0"/>
    <s v="Albany"/>
    <x v="3"/>
    <n v="0.45000000000000007"/>
    <x v="24"/>
    <x v="223"/>
    <n v="787.50000000000011"/>
    <n v="0.35"/>
  </r>
  <r>
    <x v="0"/>
    <n v="1185732"/>
    <x v="10"/>
    <x v="0"/>
    <x v="0"/>
    <s v="Albany"/>
    <x v="4"/>
    <n v="0.55000000000000004"/>
    <x v="34"/>
    <x v="356"/>
    <n v="783.75"/>
    <n v="0.3"/>
  </r>
  <r>
    <x v="0"/>
    <n v="1185732"/>
    <x v="10"/>
    <x v="0"/>
    <x v="0"/>
    <s v="Albany"/>
    <x v="5"/>
    <n v="0.6"/>
    <x v="31"/>
    <x v="425"/>
    <n v="862.5"/>
    <n v="0.25"/>
  </r>
  <r>
    <x v="0"/>
    <n v="1185732"/>
    <x v="11"/>
    <x v="0"/>
    <x v="0"/>
    <s v="Albany"/>
    <x v="0"/>
    <n v="0.55000000000000004"/>
    <x v="9"/>
    <x v="63"/>
    <n v="2200"/>
    <n v="0.5"/>
  </r>
  <r>
    <x v="0"/>
    <n v="1185732"/>
    <x v="11"/>
    <x v="0"/>
    <x v="0"/>
    <s v="Albany"/>
    <x v="1"/>
    <n v="0.45000000000000007"/>
    <x v="25"/>
    <x v="217"/>
    <n v="810.00000000000011"/>
    <n v="0.3"/>
  </r>
  <r>
    <x v="0"/>
    <n v="1185732"/>
    <x v="11"/>
    <x v="0"/>
    <x v="0"/>
    <s v="Albany"/>
    <x v="2"/>
    <n v="0.45000000000000007"/>
    <x v="21"/>
    <x v="468"/>
    <n v="866.25000000000011"/>
    <n v="0.35"/>
  </r>
  <r>
    <x v="0"/>
    <n v="1185732"/>
    <x v="11"/>
    <x v="0"/>
    <x v="0"/>
    <s v="Albany"/>
    <x v="3"/>
    <n v="0.45000000000000007"/>
    <x v="24"/>
    <x v="223"/>
    <n v="787.50000000000011"/>
    <n v="0.35"/>
  </r>
  <r>
    <x v="0"/>
    <n v="1185732"/>
    <x v="11"/>
    <x v="0"/>
    <x v="0"/>
    <s v="Albany"/>
    <x v="4"/>
    <n v="0.55000000000000004"/>
    <x v="24"/>
    <x v="80"/>
    <n v="825"/>
    <n v="0.3"/>
  </r>
  <r>
    <x v="0"/>
    <n v="1185732"/>
    <x v="11"/>
    <x v="0"/>
    <x v="0"/>
    <s v="Albany"/>
    <x v="5"/>
    <n v="0.6"/>
    <x v="25"/>
    <x v="11"/>
    <n v="900"/>
    <n v="0.25"/>
  </r>
  <r>
    <x v="2"/>
    <n v="1128299"/>
    <x v="145"/>
    <x v="2"/>
    <x v="17"/>
    <s v="Cheyenne"/>
    <x v="0"/>
    <n v="0.30000000000000004"/>
    <x v="45"/>
    <x v="187"/>
    <n v="367.50000000000006"/>
    <n v="0.35"/>
  </r>
  <r>
    <x v="2"/>
    <n v="1128299"/>
    <x v="145"/>
    <x v="2"/>
    <x v="17"/>
    <s v="Cheyenne"/>
    <x v="1"/>
    <n v="0.4"/>
    <x v="45"/>
    <x v="340"/>
    <n v="489.99999999999994"/>
    <n v="0.35"/>
  </r>
  <r>
    <x v="2"/>
    <n v="1128299"/>
    <x v="145"/>
    <x v="2"/>
    <x v="17"/>
    <s v="Cheyenne"/>
    <x v="2"/>
    <n v="0.4"/>
    <x v="45"/>
    <x v="340"/>
    <n v="489.99999999999994"/>
    <n v="0.35"/>
  </r>
  <r>
    <x v="2"/>
    <n v="1128299"/>
    <x v="145"/>
    <x v="2"/>
    <x v="17"/>
    <s v="Cheyenne"/>
    <x v="3"/>
    <n v="0.4"/>
    <x v="41"/>
    <x v="134"/>
    <n v="280"/>
    <n v="0.35"/>
  </r>
  <r>
    <x v="2"/>
    <n v="1128299"/>
    <x v="145"/>
    <x v="2"/>
    <x v="17"/>
    <s v="Cheyenne"/>
    <x v="4"/>
    <n v="0.45000000000000007"/>
    <x v="43"/>
    <x v="318"/>
    <n v="270.00000000000006"/>
    <n v="0.4"/>
  </r>
  <r>
    <x v="2"/>
    <n v="1128299"/>
    <x v="145"/>
    <x v="2"/>
    <x v="17"/>
    <s v="Cheyenne"/>
    <x v="5"/>
    <n v="0.4"/>
    <x v="47"/>
    <x v="173"/>
    <n v="480"/>
    <n v="0.3"/>
  </r>
  <r>
    <x v="2"/>
    <n v="1128299"/>
    <x v="146"/>
    <x v="2"/>
    <x v="17"/>
    <s v="Cheyenne"/>
    <x v="0"/>
    <n v="0.30000000000000004"/>
    <x v="32"/>
    <x v="139"/>
    <n v="472.50000000000006"/>
    <n v="0.35"/>
  </r>
  <r>
    <x v="2"/>
    <n v="1128299"/>
    <x v="146"/>
    <x v="2"/>
    <x v="17"/>
    <s v="Cheyenne"/>
    <x v="1"/>
    <n v="0.4"/>
    <x v="45"/>
    <x v="340"/>
    <n v="489.99999999999994"/>
    <n v="0.35"/>
  </r>
  <r>
    <x v="2"/>
    <n v="1128299"/>
    <x v="146"/>
    <x v="2"/>
    <x v="17"/>
    <s v="Cheyenne"/>
    <x v="2"/>
    <n v="0.4"/>
    <x v="45"/>
    <x v="340"/>
    <n v="489.99999999999994"/>
    <n v="0.35"/>
  </r>
  <r>
    <x v="2"/>
    <n v="1128299"/>
    <x v="146"/>
    <x v="2"/>
    <x v="17"/>
    <s v="Cheyenne"/>
    <x v="3"/>
    <n v="0.4"/>
    <x v="41"/>
    <x v="134"/>
    <n v="280"/>
    <n v="0.35"/>
  </r>
  <r>
    <x v="2"/>
    <n v="1128299"/>
    <x v="146"/>
    <x v="2"/>
    <x v="17"/>
    <s v="Cheyenne"/>
    <x v="4"/>
    <n v="0.45000000000000007"/>
    <x v="36"/>
    <x v="469"/>
    <n v="225.00000000000006"/>
    <n v="0.4"/>
  </r>
  <r>
    <x v="2"/>
    <n v="1128299"/>
    <x v="146"/>
    <x v="2"/>
    <x v="17"/>
    <s v="Cheyenne"/>
    <x v="5"/>
    <n v="0.4"/>
    <x v="46"/>
    <x v="194"/>
    <n v="390"/>
    <n v="0.3"/>
  </r>
  <r>
    <x v="2"/>
    <n v="1128299"/>
    <x v="147"/>
    <x v="2"/>
    <x v="17"/>
    <s v="Cheyenne"/>
    <x v="0"/>
    <n v="0.4"/>
    <x v="34"/>
    <x v="235"/>
    <n v="665"/>
    <n v="0.35"/>
  </r>
  <r>
    <x v="2"/>
    <n v="1128299"/>
    <x v="147"/>
    <x v="2"/>
    <x v="17"/>
    <s v="Cheyenne"/>
    <x v="1"/>
    <n v="0.5"/>
    <x v="46"/>
    <x v="132"/>
    <n v="568.75"/>
    <n v="0.35"/>
  </r>
  <r>
    <x v="2"/>
    <n v="1128299"/>
    <x v="147"/>
    <x v="2"/>
    <x v="17"/>
    <s v="Cheyenne"/>
    <x v="2"/>
    <n v="0.54999999999999993"/>
    <x v="45"/>
    <x v="237"/>
    <n v="673.74999999999989"/>
    <n v="0.35"/>
  </r>
  <r>
    <x v="2"/>
    <n v="1128299"/>
    <x v="147"/>
    <x v="2"/>
    <x v="17"/>
    <s v="Cheyenne"/>
    <x v="3"/>
    <n v="0.5"/>
    <x v="44"/>
    <x v="142"/>
    <n v="437.5"/>
    <n v="0.35"/>
  </r>
  <r>
    <x v="2"/>
    <n v="1128299"/>
    <x v="147"/>
    <x v="2"/>
    <x v="17"/>
    <s v="Cheyenne"/>
    <x v="4"/>
    <n v="0.55000000000000004"/>
    <x v="39"/>
    <x v="189"/>
    <n v="220"/>
    <n v="0.4"/>
  </r>
  <r>
    <x v="2"/>
    <n v="1128299"/>
    <x v="147"/>
    <x v="2"/>
    <x v="17"/>
    <s v="Cheyenne"/>
    <x v="5"/>
    <n v="0.5"/>
    <x v="49"/>
    <x v="146"/>
    <n v="450"/>
    <n v="0.3"/>
  </r>
  <r>
    <x v="2"/>
    <n v="1128299"/>
    <x v="148"/>
    <x v="2"/>
    <x v="17"/>
    <s v="Cheyenne"/>
    <x v="0"/>
    <n v="0.55000000000000004"/>
    <x v="34"/>
    <x v="356"/>
    <n v="914.37499999999989"/>
    <n v="0.35"/>
  </r>
  <r>
    <x v="2"/>
    <n v="1128299"/>
    <x v="148"/>
    <x v="2"/>
    <x v="17"/>
    <s v="Cheyenne"/>
    <x v="1"/>
    <n v="0.60000000000000009"/>
    <x v="35"/>
    <x v="205"/>
    <n v="577.5"/>
    <n v="0.35"/>
  </r>
  <r>
    <x v="2"/>
    <n v="1128299"/>
    <x v="148"/>
    <x v="2"/>
    <x v="17"/>
    <s v="Cheyenne"/>
    <x v="2"/>
    <n v="0.60000000000000009"/>
    <x v="46"/>
    <x v="470"/>
    <n v="682.5"/>
    <n v="0.35"/>
  </r>
  <r>
    <x v="2"/>
    <n v="1128299"/>
    <x v="148"/>
    <x v="2"/>
    <x v="17"/>
    <s v="Cheyenne"/>
    <x v="3"/>
    <n v="0.45000000000000007"/>
    <x v="38"/>
    <x v="471"/>
    <n v="354.375"/>
    <n v="0.35"/>
  </r>
  <r>
    <x v="2"/>
    <n v="1128299"/>
    <x v="148"/>
    <x v="2"/>
    <x v="17"/>
    <s v="Cheyenne"/>
    <x v="4"/>
    <n v="0.50000000000000011"/>
    <x v="36"/>
    <x v="472"/>
    <n v="250.00000000000006"/>
    <n v="0.4"/>
  </r>
  <r>
    <x v="2"/>
    <n v="1128299"/>
    <x v="148"/>
    <x v="2"/>
    <x v="17"/>
    <s v="Cheyenne"/>
    <x v="5"/>
    <n v="0.65000000000000013"/>
    <x v="49"/>
    <x v="473"/>
    <n v="585.00000000000011"/>
    <n v="0.3"/>
  </r>
  <r>
    <x v="2"/>
    <n v="1128299"/>
    <x v="149"/>
    <x v="2"/>
    <x v="17"/>
    <s v="Cheyenne"/>
    <x v="0"/>
    <n v="0.5"/>
    <x v="24"/>
    <x v="54"/>
    <n v="875"/>
    <n v="0.35"/>
  </r>
  <r>
    <x v="2"/>
    <n v="1128299"/>
    <x v="149"/>
    <x v="2"/>
    <x v="17"/>
    <s v="Cheyenne"/>
    <x v="1"/>
    <n v="0.55000000000000004"/>
    <x v="45"/>
    <x v="136"/>
    <n v="673.75"/>
    <n v="0.35"/>
  </r>
  <r>
    <x v="2"/>
    <n v="1128299"/>
    <x v="149"/>
    <x v="2"/>
    <x v="17"/>
    <s v="Cheyenne"/>
    <x v="2"/>
    <n v="0.55000000000000004"/>
    <x v="45"/>
    <x v="136"/>
    <n v="673.75"/>
    <n v="0.35"/>
  </r>
  <r>
    <x v="2"/>
    <n v="1128299"/>
    <x v="149"/>
    <x v="2"/>
    <x v="17"/>
    <s v="Cheyenne"/>
    <x v="3"/>
    <n v="0.5"/>
    <x v="35"/>
    <x v="140"/>
    <n v="481.24999999999994"/>
    <n v="0.35"/>
  </r>
  <r>
    <x v="2"/>
    <n v="1128299"/>
    <x v="149"/>
    <x v="2"/>
    <x v="17"/>
    <s v="Cheyenne"/>
    <x v="4"/>
    <n v="0.44999999999999996"/>
    <x v="37"/>
    <x v="474"/>
    <n v="315"/>
    <n v="0.4"/>
  </r>
  <r>
    <x v="2"/>
    <n v="1128299"/>
    <x v="149"/>
    <x v="2"/>
    <x v="17"/>
    <s v="Cheyenne"/>
    <x v="5"/>
    <n v="0.6"/>
    <x v="28"/>
    <x v="40"/>
    <n v="945"/>
    <n v="0.3"/>
  </r>
  <r>
    <x v="2"/>
    <n v="1128299"/>
    <x v="150"/>
    <x v="2"/>
    <x v="17"/>
    <s v="Cheyenne"/>
    <x v="0"/>
    <n v="0.54999999999999993"/>
    <x v="29"/>
    <x v="475"/>
    <n v="1491.8749999999995"/>
    <n v="0.35"/>
  </r>
  <r>
    <x v="2"/>
    <n v="1128299"/>
    <x v="150"/>
    <x v="2"/>
    <x v="17"/>
    <s v="Cheyenne"/>
    <x v="1"/>
    <n v="0.64999999999999991"/>
    <x v="26"/>
    <x v="476"/>
    <n v="1478.7499999999995"/>
    <n v="0.35"/>
  </r>
  <r>
    <x v="2"/>
    <n v="1128299"/>
    <x v="150"/>
    <x v="2"/>
    <x v="17"/>
    <s v="Cheyenne"/>
    <x v="2"/>
    <n v="0.79999999999999993"/>
    <x v="26"/>
    <x v="97"/>
    <n v="1819.9999999999998"/>
    <n v="0.35"/>
  </r>
  <r>
    <x v="2"/>
    <n v="1128299"/>
    <x v="150"/>
    <x v="2"/>
    <x v="17"/>
    <s v="Cheyenne"/>
    <x v="3"/>
    <n v="0.79999999999999993"/>
    <x v="28"/>
    <x v="81"/>
    <n v="1470"/>
    <n v="0.35"/>
  </r>
  <r>
    <x v="2"/>
    <n v="1128299"/>
    <x v="150"/>
    <x v="2"/>
    <x v="17"/>
    <s v="Cheyenne"/>
    <x v="4"/>
    <n v="0.9"/>
    <x v="47"/>
    <x v="11"/>
    <n v="1440"/>
    <n v="0.4"/>
  </r>
  <r>
    <x v="2"/>
    <n v="1128299"/>
    <x v="150"/>
    <x v="2"/>
    <x v="17"/>
    <s v="Cheyenne"/>
    <x v="5"/>
    <n v="1.05"/>
    <x v="20"/>
    <x v="477"/>
    <n v="2205"/>
    <n v="0.3"/>
  </r>
  <r>
    <x v="2"/>
    <n v="1128299"/>
    <x v="151"/>
    <x v="2"/>
    <x v="17"/>
    <s v="Cheyenne"/>
    <x v="0"/>
    <n v="0.85"/>
    <x v="2"/>
    <x v="478"/>
    <n v="2528.75"/>
    <n v="0.35"/>
  </r>
  <r>
    <x v="2"/>
    <n v="1128299"/>
    <x v="151"/>
    <x v="2"/>
    <x v="17"/>
    <s v="Cheyenne"/>
    <x v="1"/>
    <n v="0.9"/>
    <x v="20"/>
    <x v="479"/>
    <n v="2205"/>
    <n v="0.35"/>
  </r>
  <r>
    <x v="2"/>
    <n v="1128299"/>
    <x v="151"/>
    <x v="2"/>
    <x v="17"/>
    <s v="Cheyenne"/>
    <x v="2"/>
    <n v="0.9"/>
    <x v="26"/>
    <x v="38"/>
    <n v="2047.4999999999998"/>
    <n v="0.35"/>
  </r>
  <r>
    <x v="2"/>
    <n v="1128299"/>
    <x v="151"/>
    <x v="2"/>
    <x v="17"/>
    <s v="Cheyenne"/>
    <x v="3"/>
    <n v="0.85"/>
    <x v="21"/>
    <x v="68"/>
    <n v="1636.25"/>
    <n v="0.35"/>
  </r>
  <r>
    <x v="2"/>
    <n v="1128299"/>
    <x v="151"/>
    <x v="2"/>
    <x v="17"/>
    <s v="Cheyenne"/>
    <x v="4"/>
    <n v="0.9"/>
    <x v="25"/>
    <x v="4"/>
    <n v="2160"/>
    <n v="0.4"/>
  </r>
  <r>
    <x v="2"/>
    <n v="1128299"/>
    <x v="151"/>
    <x v="2"/>
    <x v="17"/>
    <s v="Cheyenne"/>
    <x v="5"/>
    <n v="1.05"/>
    <x v="25"/>
    <x v="479"/>
    <n v="1890"/>
    <n v="0.3"/>
  </r>
  <r>
    <x v="2"/>
    <n v="1128299"/>
    <x v="152"/>
    <x v="2"/>
    <x v="17"/>
    <s v="Cheyenne"/>
    <x v="0"/>
    <n v="0.9"/>
    <x v="9"/>
    <x v="28"/>
    <n v="2520"/>
    <n v="0.35"/>
  </r>
  <r>
    <x v="2"/>
    <n v="1128299"/>
    <x v="152"/>
    <x v="2"/>
    <x v="17"/>
    <s v="Cheyenne"/>
    <x v="1"/>
    <n v="0.8"/>
    <x v="29"/>
    <x v="94"/>
    <n v="2170"/>
    <n v="0.35"/>
  </r>
  <r>
    <x v="2"/>
    <n v="1128299"/>
    <x v="152"/>
    <x v="2"/>
    <x v="17"/>
    <s v="Cheyenne"/>
    <x v="2"/>
    <n v="0.70000000000000007"/>
    <x v="26"/>
    <x v="109"/>
    <n v="1592.5"/>
    <n v="0.35"/>
  </r>
  <r>
    <x v="2"/>
    <n v="1128299"/>
    <x v="152"/>
    <x v="2"/>
    <x v="17"/>
    <s v="Cheyenne"/>
    <x v="3"/>
    <n v="0.70000000000000007"/>
    <x v="33"/>
    <x v="253"/>
    <n v="1041.25"/>
    <n v="0.35"/>
  </r>
  <r>
    <x v="2"/>
    <n v="1128299"/>
    <x v="152"/>
    <x v="2"/>
    <x v="17"/>
    <s v="Cheyenne"/>
    <x v="4"/>
    <n v="0.7"/>
    <x v="33"/>
    <x v="44"/>
    <n v="1190"/>
    <n v="0.4"/>
  </r>
  <r>
    <x v="2"/>
    <n v="1128299"/>
    <x v="152"/>
    <x v="2"/>
    <x v="17"/>
    <s v="Cheyenne"/>
    <x v="5"/>
    <n v="0.75"/>
    <x v="44"/>
    <x v="203"/>
    <n v="562.5"/>
    <n v="0.3"/>
  </r>
  <r>
    <x v="2"/>
    <n v="1128299"/>
    <x v="153"/>
    <x v="2"/>
    <x v="17"/>
    <s v="Cheyenne"/>
    <x v="0"/>
    <n v="0.50000000000000011"/>
    <x v="32"/>
    <x v="223"/>
    <n v="787.50000000000011"/>
    <n v="0.35"/>
  </r>
  <r>
    <x v="2"/>
    <n v="1128299"/>
    <x v="153"/>
    <x v="2"/>
    <x v="17"/>
    <s v="Cheyenne"/>
    <x v="1"/>
    <n v="0.55000000000000016"/>
    <x v="32"/>
    <x v="480"/>
    <n v="866.25000000000023"/>
    <n v="0.35"/>
  </r>
  <r>
    <x v="2"/>
    <n v="1128299"/>
    <x v="153"/>
    <x v="2"/>
    <x v="17"/>
    <s v="Cheyenne"/>
    <x v="2"/>
    <n v="0.50000000000000011"/>
    <x v="44"/>
    <x v="396"/>
    <n v="437.50000000000006"/>
    <n v="0.35"/>
  </r>
  <r>
    <x v="2"/>
    <n v="1128299"/>
    <x v="153"/>
    <x v="2"/>
    <x v="17"/>
    <s v="Cheyenne"/>
    <x v="3"/>
    <n v="0.50000000000000011"/>
    <x v="41"/>
    <x v="322"/>
    <n v="350.00000000000006"/>
    <n v="0.35"/>
  </r>
  <r>
    <x v="2"/>
    <n v="1128299"/>
    <x v="153"/>
    <x v="2"/>
    <x v="17"/>
    <s v="Cheyenne"/>
    <x v="4"/>
    <n v="0.60000000000000009"/>
    <x v="38"/>
    <x v="139"/>
    <n v="540.00000000000011"/>
    <n v="0.4"/>
  </r>
  <r>
    <x v="2"/>
    <n v="1128299"/>
    <x v="153"/>
    <x v="2"/>
    <x v="17"/>
    <s v="Cheyenne"/>
    <x v="5"/>
    <n v="0.44999999999999996"/>
    <x v="44"/>
    <x v="127"/>
    <n v="337.5"/>
    <n v="0.3"/>
  </r>
  <r>
    <x v="2"/>
    <n v="1128299"/>
    <x v="154"/>
    <x v="2"/>
    <x v="17"/>
    <s v="Cheyenne"/>
    <x v="0"/>
    <n v="0.4"/>
    <x v="45"/>
    <x v="340"/>
    <n v="489.99999999999994"/>
    <n v="0.35"/>
  </r>
  <r>
    <x v="2"/>
    <n v="1128299"/>
    <x v="154"/>
    <x v="2"/>
    <x v="17"/>
    <s v="Cheyenne"/>
    <x v="1"/>
    <n v="0.55000000000000016"/>
    <x v="28"/>
    <x v="481"/>
    <n v="1010.6250000000002"/>
    <n v="0.35"/>
  </r>
  <r>
    <x v="2"/>
    <n v="1128299"/>
    <x v="154"/>
    <x v="2"/>
    <x v="17"/>
    <s v="Cheyenne"/>
    <x v="2"/>
    <n v="0.50000000000000011"/>
    <x v="45"/>
    <x v="482"/>
    <n v="612.50000000000011"/>
    <n v="0.35"/>
  </r>
  <r>
    <x v="2"/>
    <n v="1128299"/>
    <x v="154"/>
    <x v="2"/>
    <x v="17"/>
    <s v="Cheyenne"/>
    <x v="3"/>
    <n v="0.45000000000000007"/>
    <x v="46"/>
    <x v="137"/>
    <n v="511.87500000000006"/>
    <n v="0.35"/>
  </r>
  <r>
    <x v="2"/>
    <n v="1128299"/>
    <x v="154"/>
    <x v="2"/>
    <x v="17"/>
    <s v="Cheyenne"/>
    <x v="4"/>
    <n v="0.55000000000000004"/>
    <x v="49"/>
    <x v="205"/>
    <n v="660.00000000000011"/>
    <n v="0.4"/>
  </r>
  <r>
    <x v="2"/>
    <n v="1128299"/>
    <x v="154"/>
    <x v="2"/>
    <x v="17"/>
    <s v="Cheyenne"/>
    <x v="5"/>
    <n v="0.60000000000000009"/>
    <x v="45"/>
    <x v="162"/>
    <n v="630.00000000000011"/>
    <n v="0.3"/>
  </r>
  <r>
    <x v="2"/>
    <n v="1128299"/>
    <x v="155"/>
    <x v="2"/>
    <x v="17"/>
    <s v="Cheyenne"/>
    <x v="0"/>
    <n v="0.45000000000000007"/>
    <x v="31"/>
    <x v="339"/>
    <n v="905.62500000000011"/>
    <n v="0.35"/>
  </r>
  <r>
    <x v="2"/>
    <n v="1128299"/>
    <x v="155"/>
    <x v="2"/>
    <x v="17"/>
    <s v="Cheyenne"/>
    <x v="1"/>
    <n v="0.50000000000000011"/>
    <x v="26"/>
    <x v="455"/>
    <n v="1137.5000000000002"/>
    <n v="0.35"/>
  </r>
  <r>
    <x v="2"/>
    <n v="1128299"/>
    <x v="155"/>
    <x v="2"/>
    <x v="17"/>
    <s v="Cheyenne"/>
    <x v="2"/>
    <n v="0.45000000000000007"/>
    <x v="34"/>
    <x v="466"/>
    <n v="748.12500000000011"/>
    <n v="0.35"/>
  </r>
  <r>
    <x v="2"/>
    <n v="1128299"/>
    <x v="155"/>
    <x v="2"/>
    <x v="17"/>
    <s v="Cheyenne"/>
    <x v="3"/>
    <n v="0.55000000000000016"/>
    <x v="32"/>
    <x v="480"/>
    <n v="866.25000000000023"/>
    <n v="0.35"/>
  </r>
  <r>
    <x v="2"/>
    <n v="1128299"/>
    <x v="155"/>
    <x v="2"/>
    <x v="17"/>
    <s v="Cheyenne"/>
    <x v="4"/>
    <n v="0.75000000000000011"/>
    <x v="33"/>
    <x v="260"/>
    <n v="1275.0000000000002"/>
    <n v="0.4"/>
  </r>
  <r>
    <x v="2"/>
    <n v="1128299"/>
    <x v="155"/>
    <x v="2"/>
    <x v="17"/>
    <s v="Cheyenne"/>
    <x v="5"/>
    <n v="0.80000000000000016"/>
    <x v="21"/>
    <x v="284"/>
    <n v="1320.0000000000002"/>
    <n v="0.3"/>
  </r>
  <r>
    <x v="2"/>
    <n v="1128299"/>
    <x v="156"/>
    <x v="2"/>
    <x v="17"/>
    <s v="Cheyenne"/>
    <x v="0"/>
    <n v="0.65000000000000013"/>
    <x v="30"/>
    <x v="483"/>
    <n v="1706.2500000000002"/>
    <n v="0.35"/>
  </r>
  <r>
    <x v="2"/>
    <n v="1128299"/>
    <x v="156"/>
    <x v="2"/>
    <x v="17"/>
    <s v="Cheyenne"/>
    <x v="1"/>
    <n v="0.75000000000000022"/>
    <x v="30"/>
    <x v="484"/>
    <n v="1968.7500000000005"/>
    <n v="0.35"/>
  </r>
  <r>
    <x v="2"/>
    <n v="1128299"/>
    <x v="156"/>
    <x v="2"/>
    <x v="17"/>
    <s v="Cheyenne"/>
    <x v="2"/>
    <n v="0.70000000000000018"/>
    <x v="21"/>
    <x v="419"/>
    <n v="1347.5000000000002"/>
    <n v="0.35"/>
  </r>
  <r>
    <x v="2"/>
    <n v="1128299"/>
    <x v="156"/>
    <x v="2"/>
    <x v="17"/>
    <s v="Cheyenne"/>
    <x v="3"/>
    <n v="0.70000000000000018"/>
    <x v="21"/>
    <x v="419"/>
    <n v="1347.5000000000002"/>
    <n v="0.35"/>
  </r>
  <r>
    <x v="2"/>
    <n v="1128299"/>
    <x v="156"/>
    <x v="2"/>
    <x v="17"/>
    <s v="Cheyenne"/>
    <x v="4"/>
    <n v="0.80000000000000016"/>
    <x v="34"/>
    <x v="485"/>
    <n v="1520.0000000000005"/>
    <n v="0.4"/>
  </r>
  <r>
    <x v="2"/>
    <n v="1128299"/>
    <x v="156"/>
    <x v="2"/>
    <x v="17"/>
    <s v="Cheyenne"/>
    <x v="5"/>
    <n v="0.8500000000000002"/>
    <x v="31"/>
    <x v="269"/>
    <n v="1466.2500000000002"/>
    <n v="0.3"/>
  </r>
  <r>
    <x v="0"/>
    <n v="1185732"/>
    <x v="157"/>
    <x v="4"/>
    <x v="18"/>
    <s v="Richmond"/>
    <x v="0"/>
    <n v="0.35"/>
    <x v="30"/>
    <x v="48"/>
    <n v="1312.5"/>
    <n v="0.5"/>
  </r>
  <r>
    <x v="0"/>
    <n v="1185732"/>
    <x v="157"/>
    <x v="4"/>
    <x v="18"/>
    <s v="Richmond"/>
    <x v="1"/>
    <n v="0.35"/>
    <x v="21"/>
    <x v="237"/>
    <n v="769.99999999999989"/>
    <n v="0.39999999999999997"/>
  </r>
  <r>
    <x v="0"/>
    <n v="1185732"/>
    <x v="157"/>
    <x v="4"/>
    <x v="18"/>
    <s v="Richmond"/>
    <x v="2"/>
    <n v="0.25"/>
    <x v="21"/>
    <x v="140"/>
    <n v="412.5"/>
    <n v="0.3"/>
  </r>
  <r>
    <x v="0"/>
    <n v="1185732"/>
    <x v="157"/>
    <x v="4"/>
    <x v="18"/>
    <s v="Richmond"/>
    <x v="3"/>
    <n v="0.29999999999999993"/>
    <x v="47"/>
    <x v="348"/>
    <n v="419.99999999999989"/>
    <n v="0.35"/>
  </r>
  <r>
    <x v="0"/>
    <n v="1185732"/>
    <x v="157"/>
    <x v="4"/>
    <x v="18"/>
    <s v="Richmond"/>
    <x v="4"/>
    <n v="0.45000000000000007"/>
    <x v="32"/>
    <x v="355"/>
    <n v="810"/>
    <n v="0.39999999999999997"/>
  </r>
  <r>
    <x v="0"/>
    <n v="1185732"/>
    <x v="157"/>
    <x v="4"/>
    <x v="18"/>
    <s v="Richmond"/>
    <x v="5"/>
    <n v="0.35"/>
    <x v="21"/>
    <x v="237"/>
    <n v="1058.75"/>
    <n v="0.55000000000000004"/>
  </r>
  <r>
    <x v="0"/>
    <n v="1185732"/>
    <x v="103"/>
    <x v="4"/>
    <x v="18"/>
    <s v="Richmond"/>
    <x v="0"/>
    <n v="0.35"/>
    <x v="9"/>
    <x v="59"/>
    <n v="1400"/>
    <n v="0.5"/>
  </r>
  <r>
    <x v="0"/>
    <n v="1185732"/>
    <x v="103"/>
    <x v="4"/>
    <x v="18"/>
    <s v="Richmond"/>
    <x v="1"/>
    <n v="0.35"/>
    <x v="32"/>
    <x v="151"/>
    <n v="630"/>
    <n v="0.39999999999999997"/>
  </r>
  <r>
    <x v="0"/>
    <n v="1185732"/>
    <x v="103"/>
    <x v="4"/>
    <x v="18"/>
    <s v="Richmond"/>
    <x v="2"/>
    <n v="0.25"/>
    <x v="24"/>
    <x v="142"/>
    <n v="375"/>
    <n v="0.3"/>
  </r>
  <r>
    <x v="0"/>
    <n v="1185732"/>
    <x v="103"/>
    <x v="4"/>
    <x v="18"/>
    <s v="Richmond"/>
    <x v="3"/>
    <n v="0.29999999999999993"/>
    <x v="48"/>
    <x v="486"/>
    <n v="393.74999999999989"/>
    <n v="0.35"/>
  </r>
  <r>
    <x v="0"/>
    <n v="1185732"/>
    <x v="103"/>
    <x v="4"/>
    <x v="18"/>
    <s v="Richmond"/>
    <x v="4"/>
    <n v="0.45000000000000007"/>
    <x v="32"/>
    <x v="355"/>
    <n v="810"/>
    <n v="0.39999999999999997"/>
  </r>
  <r>
    <x v="0"/>
    <n v="1185732"/>
    <x v="103"/>
    <x v="4"/>
    <x v="18"/>
    <s v="Richmond"/>
    <x v="5"/>
    <n v="0.35"/>
    <x v="21"/>
    <x v="237"/>
    <n v="1058.75"/>
    <n v="0.55000000000000004"/>
  </r>
  <r>
    <x v="0"/>
    <n v="1185732"/>
    <x v="158"/>
    <x v="4"/>
    <x v="18"/>
    <s v="Richmond"/>
    <x v="0"/>
    <n v="0.35"/>
    <x v="66"/>
    <x v="487"/>
    <n v="1347.5"/>
    <n v="0.5"/>
  </r>
  <r>
    <x v="0"/>
    <n v="1185732"/>
    <x v="158"/>
    <x v="4"/>
    <x v="18"/>
    <s v="Richmond"/>
    <x v="1"/>
    <n v="0.35"/>
    <x v="32"/>
    <x v="151"/>
    <n v="630"/>
    <n v="0.39999999999999997"/>
  </r>
  <r>
    <x v="0"/>
    <n v="1185732"/>
    <x v="158"/>
    <x v="4"/>
    <x v="18"/>
    <s v="Richmond"/>
    <x v="2"/>
    <n v="0.25"/>
    <x v="34"/>
    <x v="488"/>
    <n v="356.25"/>
    <n v="0.3"/>
  </r>
  <r>
    <x v="0"/>
    <n v="1185732"/>
    <x v="158"/>
    <x v="4"/>
    <x v="18"/>
    <s v="Richmond"/>
    <x v="3"/>
    <n v="0.29999999999999993"/>
    <x v="46"/>
    <x v="489"/>
    <n v="341.24999999999989"/>
    <n v="0.35"/>
  </r>
  <r>
    <x v="0"/>
    <n v="1185732"/>
    <x v="158"/>
    <x v="4"/>
    <x v="18"/>
    <s v="Richmond"/>
    <x v="4"/>
    <n v="0.45000000000000007"/>
    <x v="48"/>
    <x v="490"/>
    <n v="675"/>
    <n v="0.39999999999999997"/>
  </r>
  <r>
    <x v="0"/>
    <n v="1185732"/>
    <x v="158"/>
    <x v="4"/>
    <x v="18"/>
    <s v="Richmond"/>
    <x v="5"/>
    <n v="0.35"/>
    <x v="34"/>
    <x v="155"/>
    <n v="914.37500000000011"/>
    <n v="0.55000000000000004"/>
  </r>
  <r>
    <x v="0"/>
    <n v="1185732"/>
    <x v="159"/>
    <x v="4"/>
    <x v="18"/>
    <s v="Richmond"/>
    <x v="0"/>
    <n v="0.35"/>
    <x v="27"/>
    <x v="53"/>
    <n v="1268.75"/>
    <n v="0.5"/>
  </r>
  <r>
    <x v="0"/>
    <n v="1185732"/>
    <x v="159"/>
    <x v="4"/>
    <x v="18"/>
    <s v="Richmond"/>
    <x v="1"/>
    <n v="0.4"/>
    <x v="33"/>
    <x v="234"/>
    <n v="680"/>
    <n v="0.39999999999999997"/>
  </r>
  <r>
    <x v="0"/>
    <n v="1185732"/>
    <x v="159"/>
    <x v="4"/>
    <x v="18"/>
    <s v="Richmond"/>
    <x v="2"/>
    <n v="0.30000000000000004"/>
    <x v="32"/>
    <x v="139"/>
    <n v="405.00000000000006"/>
    <n v="0.3"/>
  </r>
  <r>
    <x v="0"/>
    <n v="1185732"/>
    <x v="159"/>
    <x v="4"/>
    <x v="18"/>
    <s v="Richmond"/>
    <x v="3"/>
    <n v="0.35"/>
    <x v="48"/>
    <x v="385"/>
    <n v="459.37499999999994"/>
    <n v="0.35"/>
  </r>
  <r>
    <x v="0"/>
    <n v="1185732"/>
    <x v="159"/>
    <x v="4"/>
    <x v="18"/>
    <s v="Richmond"/>
    <x v="4"/>
    <n v="0.5"/>
    <x v="47"/>
    <x v="47"/>
    <n v="799.99999999999989"/>
    <n v="0.39999999999999997"/>
  </r>
  <r>
    <x v="0"/>
    <n v="1185732"/>
    <x v="159"/>
    <x v="4"/>
    <x v="18"/>
    <s v="Richmond"/>
    <x v="5"/>
    <n v="0.4"/>
    <x v="28"/>
    <x v="193"/>
    <n v="1155"/>
    <n v="0.55000000000000004"/>
  </r>
  <r>
    <x v="0"/>
    <n v="1185732"/>
    <x v="160"/>
    <x v="4"/>
    <x v="18"/>
    <s v="Richmond"/>
    <x v="0"/>
    <n v="0.5"/>
    <x v="67"/>
    <x v="491"/>
    <n v="1987.5"/>
    <n v="0.5"/>
  </r>
  <r>
    <x v="0"/>
    <n v="1185732"/>
    <x v="160"/>
    <x v="4"/>
    <x v="18"/>
    <s v="Richmond"/>
    <x v="1"/>
    <n v="0.5"/>
    <x v="24"/>
    <x v="54"/>
    <n v="999.99999999999989"/>
    <n v="0.39999999999999997"/>
  </r>
  <r>
    <x v="0"/>
    <n v="1185732"/>
    <x v="160"/>
    <x v="4"/>
    <x v="18"/>
    <s v="Richmond"/>
    <x v="2"/>
    <n v="0.45"/>
    <x v="34"/>
    <x v="115"/>
    <n v="641.25"/>
    <n v="0.3"/>
  </r>
  <r>
    <x v="0"/>
    <n v="1185732"/>
    <x v="160"/>
    <x v="4"/>
    <x v="18"/>
    <s v="Richmond"/>
    <x v="3"/>
    <n v="0.45"/>
    <x v="32"/>
    <x v="158"/>
    <n v="708.75"/>
    <n v="0.35"/>
  </r>
  <r>
    <x v="0"/>
    <n v="1185732"/>
    <x v="160"/>
    <x v="4"/>
    <x v="18"/>
    <s v="Richmond"/>
    <x v="4"/>
    <n v="0.54999999999999993"/>
    <x v="34"/>
    <x v="332"/>
    <n v="1044.9999999999998"/>
    <n v="0.39999999999999997"/>
  </r>
  <r>
    <x v="0"/>
    <n v="1185732"/>
    <x v="160"/>
    <x v="4"/>
    <x v="18"/>
    <s v="Richmond"/>
    <x v="5"/>
    <n v="0.6"/>
    <x v="31"/>
    <x v="425"/>
    <n v="1897.5000000000002"/>
    <n v="0.55000000000000004"/>
  </r>
  <r>
    <x v="0"/>
    <n v="1185732"/>
    <x v="107"/>
    <x v="4"/>
    <x v="18"/>
    <s v="Richmond"/>
    <x v="0"/>
    <n v="0.54999999999999993"/>
    <x v="6"/>
    <x v="350"/>
    <n v="2268.7499999999995"/>
    <n v="0.5"/>
  </r>
  <r>
    <x v="0"/>
    <n v="1185732"/>
    <x v="107"/>
    <x v="4"/>
    <x v="18"/>
    <s v="Richmond"/>
    <x v="1"/>
    <n v="0.5"/>
    <x v="31"/>
    <x v="79"/>
    <n v="1150"/>
    <n v="0.39999999999999997"/>
  </r>
  <r>
    <x v="0"/>
    <n v="1185732"/>
    <x v="107"/>
    <x v="4"/>
    <x v="18"/>
    <s v="Richmond"/>
    <x v="2"/>
    <n v="0.45"/>
    <x v="21"/>
    <x v="111"/>
    <n v="742.5"/>
    <n v="0.3"/>
  </r>
  <r>
    <x v="0"/>
    <n v="1185732"/>
    <x v="107"/>
    <x v="4"/>
    <x v="18"/>
    <s v="Richmond"/>
    <x v="3"/>
    <n v="0.45"/>
    <x v="28"/>
    <x v="45"/>
    <n v="826.875"/>
    <n v="0.35"/>
  </r>
  <r>
    <x v="0"/>
    <n v="1185732"/>
    <x v="107"/>
    <x v="4"/>
    <x v="18"/>
    <s v="Richmond"/>
    <x v="4"/>
    <n v="0.6"/>
    <x v="28"/>
    <x v="40"/>
    <n v="1260"/>
    <n v="0.39999999999999997"/>
  </r>
  <r>
    <x v="0"/>
    <n v="1185732"/>
    <x v="107"/>
    <x v="4"/>
    <x v="18"/>
    <s v="Richmond"/>
    <x v="5"/>
    <n v="0.65"/>
    <x v="22"/>
    <x v="83"/>
    <n v="2413.125"/>
    <n v="0.55000000000000004"/>
  </r>
  <r>
    <x v="0"/>
    <n v="1185732"/>
    <x v="161"/>
    <x v="4"/>
    <x v="18"/>
    <s v="Richmond"/>
    <x v="0"/>
    <n v="0.6"/>
    <x v="3"/>
    <x v="4"/>
    <n v="2700"/>
    <n v="0.5"/>
  </r>
  <r>
    <x v="0"/>
    <n v="1185732"/>
    <x v="161"/>
    <x v="4"/>
    <x v="18"/>
    <s v="Richmond"/>
    <x v="1"/>
    <n v="0.55000000000000004"/>
    <x v="26"/>
    <x v="465"/>
    <n v="1430"/>
    <n v="0.39999999999999997"/>
  </r>
  <r>
    <x v="0"/>
    <n v="1185732"/>
    <x v="161"/>
    <x v="4"/>
    <x v="18"/>
    <s v="Richmond"/>
    <x v="2"/>
    <n v="0.5"/>
    <x v="31"/>
    <x v="79"/>
    <n v="862.5"/>
    <n v="0.3"/>
  </r>
  <r>
    <x v="0"/>
    <n v="1185732"/>
    <x v="161"/>
    <x v="4"/>
    <x v="18"/>
    <s v="Richmond"/>
    <x v="3"/>
    <n v="0.5"/>
    <x v="28"/>
    <x v="48"/>
    <n v="918.74999999999989"/>
    <n v="0.35"/>
  </r>
  <r>
    <x v="0"/>
    <n v="1185732"/>
    <x v="161"/>
    <x v="4"/>
    <x v="18"/>
    <s v="Richmond"/>
    <x v="4"/>
    <n v="0.6"/>
    <x v="21"/>
    <x v="211"/>
    <n v="1320"/>
    <n v="0.39999999999999997"/>
  </r>
  <r>
    <x v="0"/>
    <n v="1185732"/>
    <x v="161"/>
    <x v="4"/>
    <x v="18"/>
    <s v="Richmond"/>
    <x v="5"/>
    <n v="0.65"/>
    <x v="27"/>
    <x v="84"/>
    <n v="2591.875"/>
    <n v="0.55000000000000004"/>
  </r>
  <r>
    <x v="0"/>
    <n v="1185732"/>
    <x v="162"/>
    <x v="4"/>
    <x v="18"/>
    <s v="Richmond"/>
    <x v="0"/>
    <n v="0.6"/>
    <x v="10"/>
    <x v="18"/>
    <n v="2625"/>
    <n v="0.5"/>
  </r>
  <r>
    <x v="0"/>
    <n v="1185732"/>
    <x v="162"/>
    <x v="4"/>
    <x v="18"/>
    <s v="Richmond"/>
    <x v="1"/>
    <n v="0.55000000000000004"/>
    <x v="26"/>
    <x v="465"/>
    <n v="1430"/>
    <n v="0.39999999999999997"/>
  </r>
  <r>
    <x v="0"/>
    <n v="1185732"/>
    <x v="162"/>
    <x v="4"/>
    <x v="18"/>
    <s v="Richmond"/>
    <x v="2"/>
    <n v="0.45000000000000007"/>
    <x v="31"/>
    <x v="339"/>
    <n v="776.25000000000011"/>
    <n v="0.3"/>
  </r>
  <r>
    <x v="0"/>
    <n v="1185732"/>
    <x v="162"/>
    <x v="4"/>
    <x v="18"/>
    <s v="Richmond"/>
    <x v="3"/>
    <n v="0.35"/>
    <x v="28"/>
    <x v="152"/>
    <n v="643.12499999999989"/>
    <n v="0.35"/>
  </r>
  <r>
    <x v="0"/>
    <n v="1185732"/>
    <x v="162"/>
    <x v="4"/>
    <x v="18"/>
    <s v="Richmond"/>
    <x v="4"/>
    <n v="0.45000000000000007"/>
    <x v="24"/>
    <x v="223"/>
    <n v="900.00000000000011"/>
    <n v="0.39999999999999997"/>
  </r>
  <r>
    <x v="0"/>
    <n v="1185732"/>
    <x v="162"/>
    <x v="4"/>
    <x v="18"/>
    <s v="Richmond"/>
    <x v="5"/>
    <n v="0.50000000000000011"/>
    <x v="22"/>
    <x v="492"/>
    <n v="1856.2500000000007"/>
    <n v="0.55000000000000004"/>
  </r>
  <r>
    <x v="0"/>
    <n v="1185732"/>
    <x v="163"/>
    <x v="4"/>
    <x v="18"/>
    <s v="Richmond"/>
    <x v="0"/>
    <n v="0.45000000000000007"/>
    <x v="9"/>
    <x v="215"/>
    <n v="1800.0000000000002"/>
    <n v="0.5"/>
  </r>
  <r>
    <x v="0"/>
    <n v="1185732"/>
    <x v="163"/>
    <x v="4"/>
    <x v="18"/>
    <s v="Richmond"/>
    <x v="1"/>
    <n v="0.40000000000000013"/>
    <x v="25"/>
    <x v="493"/>
    <n v="960.00000000000023"/>
    <n v="0.39999999999999997"/>
  </r>
  <r>
    <x v="0"/>
    <n v="1185732"/>
    <x v="163"/>
    <x v="4"/>
    <x v="18"/>
    <s v="Richmond"/>
    <x v="2"/>
    <n v="0.35"/>
    <x v="24"/>
    <x v="157"/>
    <n v="525"/>
    <n v="0.3"/>
  </r>
  <r>
    <x v="0"/>
    <n v="1185732"/>
    <x v="163"/>
    <x v="4"/>
    <x v="18"/>
    <s v="Richmond"/>
    <x v="3"/>
    <n v="0.35"/>
    <x v="34"/>
    <x v="155"/>
    <n v="581.875"/>
    <n v="0.35"/>
  </r>
  <r>
    <x v="0"/>
    <n v="1185732"/>
    <x v="163"/>
    <x v="4"/>
    <x v="18"/>
    <s v="Richmond"/>
    <x v="4"/>
    <n v="0.45000000000000007"/>
    <x v="34"/>
    <x v="466"/>
    <n v="855.00000000000011"/>
    <n v="0.39999999999999997"/>
  </r>
  <r>
    <x v="0"/>
    <n v="1185732"/>
    <x v="163"/>
    <x v="4"/>
    <x v="18"/>
    <s v="Richmond"/>
    <x v="5"/>
    <n v="0.50000000000000011"/>
    <x v="31"/>
    <x v="460"/>
    <n v="1581.2500000000005"/>
    <n v="0.55000000000000004"/>
  </r>
  <r>
    <x v="0"/>
    <n v="1185732"/>
    <x v="111"/>
    <x v="4"/>
    <x v="18"/>
    <s v="Richmond"/>
    <x v="0"/>
    <n v="0.50000000000000011"/>
    <x v="30"/>
    <x v="494"/>
    <n v="1875.0000000000005"/>
    <n v="0.5"/>
  </r>
  <r>
    <x v="0"/>
    <n v="1185732"/>
    <x v="111"/>
    <x v="4"/>
    <x v="18"/>
    <s v="Richmond"/>
    <x v="1"/>
    <n v="0.40000000000000013"/>
    <x v="31"/>
    <x v="495"/>
    <n v="920.00000000000034"/>
    <n v="0.39999999999999997"/>
  </r>
  <r>
    <x v="0"/>
    <n v="1185732"/>
    <x v="111"/>
    <x v="4"/>
    <x v="18"/>
    <s v="Richmond"/>
    <x v="2"/>
    <n v="0.40000000000000013"/>
    <x v="33"/>
    <x v="496"/>
    <n v="510.00000000000011"/>
    <n v="0.3"/>
  </r>
  <r>
    <x v="0"/>
    <n v="1185732"/>
    <x v="111"/>
    <x v="4"/>
    <x v="18"/>
    <s v="Richmond"/>
    <x v="3"/>
    <n v="0.40000000000000013"/>
    <x v="47"/>
    <x v="497"/>
    <n v="560.00000000000011"/>
    <n v="0.35"/>
  </r>
  <r>
    <x v="0"/>
    <n v="1185732"/>
    <x v="111"/>
    <x v="4"/>
    <x v="18"/>
    <s v="Richmond"/>
    <x v="4"/>
    <n v="0.50000000000000011"/>
    <x v="47"/>
    <x v="498"/>
    <n v="800.00000000000011"/>
    <n v="0.39999999999999997"/>
  </r>
  <r>
    <x v="0"/>
    <n v="1185732"/>
    <x v="111"/>
    <x v="4"/>
    <x v="18"/>
    <s v="Richmond"/>
    <x v="5"/>
    <n v="0.55000000000000004"/>
    <x v="28"/>
    <x v="170"/>
    <n v="1588.1250000000005"/>
    <n v="0.55000000000000004"/>
  </r>
  <r>
    <x v="0"/>
    <n v="1185732"/>
    <x v="164"/>
    <x v="4"/>
    <x v="18"/>
    <s v="Richmond"/>
    <x v="0"/>
    <n v="0.50000000000000011"/>
    <x v="22"/>
    <x v="492"/>
    <n v="1687.5000000000005"/>
    <n v="0.5"/>
  </r>
  <r>
    <x v="0"/>
    <n v="1185732"/>
    <x v="164"/>
    <x v="4"/>
    <x v="18"/>
    <s v="Richmond"/>
    <x v="1"/>
    <n v="0.45000000000000012"/>
    <x v="24"/>
    <x v="223"/>
    <n v="900.00000000000011"/>
    <n v="0.39999999999999997"/>
  </r>
  <r>
    <x v="0"/>
    <n v="1185732"/>
    <x v="164"/>
    <x v="4"/>
    <x v="18"/>
    <s v="Richmond"/>
    <x v="2"/>
    <n v="0.45000000000000012"/>
    <x v="52"/>
    <x v="499"/>
    <n v="600.75000000000011"/>
    <n v="0.3"/>
  </r>
  <r>
    <x v="0"/>
    <n v="1185732"/>
    <x v="164"/>
    <x v="4"/>
    <x v="18"/>
    <s v="Richmond"/>
    <x v="3"/>
    <n v="0.45000000000000012"/>
    <x v="34"/>
    <x v="466"/>
    <n v="748.12500000000011"/>
    <n v="0.35"/>
  </r>
  <r>
    <x v="0"/>
    <n v="1185732"/>
    <x v="164"/>
    <x v="4"/>
    <x v="18"/>
    <s v="Richmond"/>
    <x v="4"/>
    <n v="0.6"/>
    <x v="32"/>
    <x v="52"/>
    <n v="1080"/>
    <n v="0.39999999999999997"/>
  </r>
  <r>
    <x v="0"/>
    <n v="1185732"/>
    <x v="164"/>
    <x v="4"/>
    <x v="18"/>
    <s v="Richmond"/>
    <x v="5"/>
    <n v="0.64999999999999991"/>
    <x v="23"/>
    <x v="500"/>
    <n v="2234.375"/>
    <n v="0.55000000000000004"/>
  </r>
  <r>
    <x v="0"/>
    <n v="1185732"/>
    <x v="165"/>
    <x v="4"/>
    <x v="18"/>
    <s v="Richmond"/>
    <x v="0"/>
    <n v="0.6"/>
    <x v="2"/>
    <x v="12"/>
    <n v="2550"/>
    <n v="0.5"/>
  </r>
  <r>
    <x v="0"/>
    <n v="1185732"/>
    <x v="165"/>
    <x v="4"/>
    <x v="18"/>
    <s v="Richmond"/>
    <x v="1"/>
    <n v="0.5"/>
    <x v="26"/>
    <x v="82"/>
    <n v="1300"/>
    <n v="0.39999999999999997"/>
  </r>
  <r>
    <x v="0"/>
    <n v="1185732"/>
    <x v="165"/>
    <x v="4"/>
    <x v="18"/>
    <s v="Richmond"/>
    <x v="2"/>
    <n v="0.5"/>
    <x v="25"/>
    <x v="61"/>
    <n v="900"/>
    <n v="0.3"/>
  </r>
  <r>
    <x v="0"/>
    <n v="1185732"/>
    <x v="165"/>
    <x v="4"/>
    <x v="18"/>
    <s v="Richmond"/>
    <x v="3"/>
    <n v="0.5"/>
    <x v="21"/>
    <x v="80"/>
    <n v="962.49999999999989"/>
    <n v="0.35"/>
  </r>
  <r>
    <x v="0"/>
    <n v="1185732"/>
    <x v="165"/>
    <x v="4"/>
    <x v="18"/>
    <s v="Richmond"/>
    <x v="4"/>
    <n v="0.6"/>
    <x v="21"/>
    <x v="211"/>
    <n v="1320"/>
    <n v="0.39999999999999997"/>
  </r>
  <r>
    <x v="0"/>
    <n v="1185732"/>
    <x v="165"/>
    <x v="4"/>
    <x v="18"/>
    <s v="Richmond"/>
    <x v="5"/>
    <n v="0.64999999999999991"/>
    <x v="26"/>
    <x v="476"/>
    <n v="2323.7499999999995"/>
    <n v="0.55000000000000004"/>
  </r>
  <r>
    <x v="0"/>
    <n v="1185732"/>
    <x v="166"/>
    <x v="3"/>
    <x v="19"/>
    <s v="Detroit"/>
    <x v="0"/>
    <n v="0.3"/>
    <x v="23"/>
    <x v="203"/>
    <n v="750"/>
    <n v="0.4"/>
  </r>
  <r>
    <x v="0"/>
    <n v="1185732"/>
    <x v="166"/>
    <x v="3"/>
    <x v="19"/>
    <s v="Detroit"/>
    <x v="1"/>
    <n v="0.3"/>
    <x v="33"/>
    <x v="233"/>
    <n v="446.25"/>
    <n v="0.35"/>
  </r>
  <r>
    <x v="0"/>
    <n v="1185732"/>
    <x v="166"/>
    <x v="3"/>
    <x v="19"/>
    <s v="Detroit"/>
    <x v="2"/>
    <n v="0.2"/>
    <x v="33"/>
    <x v="501"/>
    <n v="297.5"/>
    <n v="0.35"/>
  </r>
  <r>
    <x v="0"/>
    <n v="1185732"/>
    <x v="166"/>
    <x v="3"/>
    <x v="19"/>
    <s v="Detroit"/>
    <x v="3"/>
    <n v="0.25000000000000006"/>
    <x v="35"/>
    <x v="502"/>
    <n v="275.00000000000006"/>
    <n v="0.4"/>
  </r>
  <r>
    <x v="0"/>
    <n v="1185732"/>
    <x v="166"/>
    <x v="3"/>
    <x v="19"/>
    <s v="Detroit"/>
    <x v="4"/>
    <n v="0.39999999999999997"/>
    <x v="46"/>
    <x v="194"/>
    <n v="454.99999999999994"/>
    <n v="0.35"/>
  </r>
  <r>
    <x v="0"/>
    <n v="1185732"/>
    <x v="166"/>
    <x v="3"/>
    <x v="19"/>
    <s v="Detroit"/>
    <x v="5"/>
    <n v="0.3"/>
    <x v="33"/>
    <x v="233"/>
    <n v="637.5"/>
    <n v="0.5"/>
  </r>
  <r>
    <x v="0"/>
    <n v="1185732"/>
    <x v="167"/>
    <x v="3"/>
    <x v="19"/>
    <s v="Detroit"/>
    <x v="0"/>
    <n v="0.3"/>
    <x v="22"/>
    <x v="158"/>
    <n v="810"/>
    <n v="0.4"/>
  </r>
  <r>
    <x v="0"/>
    <n v="1185732"/>
    <x v="167"/>
    <x v="3"/>
    <x v="19"/>
    <s v="Detroit"/>
    <x v="1"/>
    <n v="0.3"/>
    <x v="46"/>
    <x v="145"/>
    <n v="341.25"/>
    <n v="0.35"/>
  </r>
  <r>
    <x v="0"/>
    <n v="1185732"/>
    <x v="167"/>
    <x v="3"/>
    <x v="19"/>
    <s v="Detroit"/>
    <x v="2"/>
    <n v="0.2"/>
    <x v="48"/>
    <x v="126"/>
    <n v="262.5"/>
    <n v="0.35"/>
  </r>
  <r>
    <x v="0"/>
    <n v="1185732"/>
    <x v="167"/>
    <x v="3"/>
    <x v="19"/>
    <s v="Detroit"/>
    <x v="3"/>
    <n v="0.25000000000000006"/>
    <x v="44"/>
    <x v="472"/>
    <n v="250.00000000000006"/>
    <n v="0.4"/>
  </r>
  <r>
    <x v="0"/>
    <n v="1185732"/>
    <x v="167"/>
    <x v="3"/>
    <x v="19"/>
    <s v="Detroit"/>
    <x v="4"/>
    <n v="0.39999999999999997"/>
    <x v="46"/>
    <x v="194"/>
    <n v="454.99999999999994"/>
    <n v="0.35"/>
  </r>
  <r>
    <x v="0"/>
    <n v="1185732"/>
    <x v="167"/>
    <x v="3"/>
    <x v="19"/>
    <s v="Detroit"/>
    <x v="5"/>
    <n v="0.3"/>
    <x v="47"/>
    <x v="147"/>
    <n v="600"/>
    <n v="0.5"/>
  </r>
  <r>
    <x v="0"/>
    <n v="1185732"/>
    <x v="126"/>
    <x v="3"/>
    <x v="19"/>
    <s v="Detroit"/>
    <x v="0"/>
    <n v="0.35000000000000003"/>
    <x v="68"/>
    <x v="503"/>
    <n v="868"/>
    <n v="0.4"/>
  </r>
  <r>
    <x v="0"/>
    <n v="1185732"/>
    <x v="126"/>
    <x v="3"/>
    <x v="19"/>
    <s v="Detroit"/>
    <x v="1"/>
    <n v="0.35000000000000003"/>
    <x v="49"/>
    <x v="202"/>
    <n v="367.5"/>
    <n v="0.35"/>
  </r>
  <r>
    <x v="0"/>
    <n v="1185732"/>
    <x v="126"/>
    <x v="3"/>
    <x v="19"/>
    <s v="Detroit"/>
    <x v="2"/>
    <n v="0.25000000000000006"/>
    <x v="45"/>
    <x v="504"/>
    <n v="306.25000000000006"/>
    <n v="0.35"/>
  </r>
  <r>
    <x v="0"/>
    <n v="1185732"/>
    <x v="126"/>
    <x v="3"/>
    <x v="19"/>
    <s v="Detroit"/>
    <x v="3"/>
    <n v="0.3"/>
    <x v="41"/>
    <x v="128"/>
    <n v="240"/>
    <n v="0.4"/>
  </r>
  <r>
    <x v="0"/>
    <n v="1185732"/>
    <x v="126"/>
    <x v="3"/>
    <x v="19"/>
    <s v="Detroit"/>
    <x v="4"/>
    <n v="0.45"/>
    <x v="44"/>
    <x v="127"/>
    <n v="393.75"/>
    <n v="0.35"/>
  </r>
  <r>
    <x v="0"/>
    <n v="1185732"/>
    <x v="126"/>
    <x v="3"/>
    <x v="19"/>
    <s v="Detroit"/>
    <x v="5"/>
    <n v="0.35000000000000003"/>
    <x v="45"/>
    <x v="206"/>
    <n v="612.50000000000011"/>
    <n v="0.5"/>
  </r>
  <r>
    <x v="0"/>
    <n v="1185732"/>
    <x v="127"/>
    <x v="3"/>
    <x v="19"/>
    <s v="Detroit"/>
    <x v="0"/>
    <n v="0.35000000000000003"/>
    <x v="31"/>
    <x v="354"/>
    <n v="805.00000000000011"/>
    <n v="0.4"/>
  </r>
  <r>
    <x v="0"/>
    <n v="1185732"/>
    <x v="127"/>
    <x v="3"/>
    <x v="19"/>
    <s v="Detroit"/>
    <x v="1"/>
    <n v="0.30000000000000004"/>
    <x v="35"/>
    <x v="188"/>
    <n v="288.75"/>
    <n v="0.35"/>
  </r>
  <r>
    <x v="0"/>
    <n v="1185732"/>
    <x v="127"/>
    <x v="3"/>
    <x v="19"/>
    <s v="Detroit"/>
    <x v="2"/>
    <n v="0.20000000000000007"/>
    <x v="35"/>
    <x v="505"/>
    <n v="192.50000000000006"/>
    <n v="0.35"/>
  </r>
  <r>
    <x v="0"/>
    <n v="1185732"/>
    <x v="127"/>
    <x v="3"/>
    <x v="19"/>
    <s v="Detroit"/>
    <x v="3"/>
    <n v="0.25"/>
    <x v="41"/>
    <x v="118"/>
    <n v="200"/>
    <n v="0.4"/>
  </r>
  <r>
    <x v="0"/>
    <n v="1185732"/>
    <x v="127"/>
    <x v="3"/>
    <x v="19"/>
    <s v="Detroit"/>
    <x v="4"/>
    <n v="0.4"/>
    <x v="38"/>
    <x v="124"/>
    <n v="315"/>
    <n v="0.35"/>
  </r>
  <r>
    <x v="0"/>
    <n v="1185732"/>
    <x v="127"/>
    <x v="3"/>
    <x v="19"/>
    <s v="Detroit"/>
    <x v="5"/>
    <n v="0.30000000000000004"/>
    <x v="45"/>
    <x v="187"/>
    <n v="525.00000000000011"/>
    <n v="0.5"/>
  </r>
  <r>
    <x v="0"/>
    <n v="1185732"/>
    <x v="168"/>
    <x v="3"/>
    <x v="19"/>
    <s v="Detroit"/>
    <x v="0"/>
    <n v="0.4"/>
    <x v="68"/>
    <x v="506"/>
    <n v="992"/>
    <n v="0.4"/>
  </r>
  <r>
    <x v="0"/>
    <n v="1185732"/>
    <x v="168"/>
    <x v="3"/>
    <x v="19"/>
    <s v="Detroit"/>
    <x v="1"/>
    <n v="0.35000000000000009"/>
    <x v="46"/>
    <x v="507"/>
    <n v="398.12500000000006"/>
    <n v="0.35"/>
  </r>
  <r>
    <x v="0"/>
    <n v="1185732"/>
    <x v="168"/>
    <x v="3"/>
    <x v="19"/>
    <s v="Detroit"/>
    <x v="2"/>
    <n v="0.30000000000000004"/>
    <x v="49"/>
    <x v="395"/>
    <n v="315"/>
    <n v="0.35"/>
  </r>
  <r>
    <x v="0"/>
    <n v="1185732"/>
    <x v="168"/>
    <x v="3"/>
    <x v="19"/>
    <s v="Detroit"/>
    <x v="3"/>
    <n v="0.30000000000000004"/>
    <x v="38"/>
    <x v="318"/>
    <n v="270.00000000000006"/>
    <n v="0.4"/>
  </r>
  <r>
    <x v="0"/>
    <n v="1185732"/>
    <x v="168"/>
    <x v="3"/>
    <x v="19"/>
    <s v="Detroit"/>
    <x v="4"/>
    <n v="0.44999999999999996"/>
    <x v="44"/>
    <x v="127"/>
    <n v="393.75"/>
    <n v="0.35"/>
  </r>
  <r>
    <x v="0"/>
    <n v="1185732"/>
    <x v="168"/>
    <x v="3"/>
    <x v="19"/>
    <s v="Detroit"/>
    <x v="5"/>
    <n v="0.49999999999999994"/>
    <x v="45"/>
    <x v="508"/>
    <n v="874.99999999999989"/>
    <n v="0.5"/>
  </r>
  <r>
    <x v="0"/>
    <n v="1185732"/>
    <x v="169"/>
    <x v="3"/>
    <x v="19"/>
    <s v="Detroit"/>
    <x v="0"/>
    <n v="0.35000000000000003"/>
    <x v="25"/>
    <x v="193"/>
    <n v="840"/>
    <n v="0.4"/>
  </r>
  <r>
    <x v="0"/>
    <n v="1185732"/>
    <x v="169"/>
    <x v="3"/>
    <x v="19"/>
    <s v="Detroit"/>
    <x v="1"/>
    <n v="0.3000000000000001"/>
    <x v="45"/>
    <x v="509"/>
    <n v="367.50000000000011"/>
    <n v="0.35"/>
  </r>
  <r>
    <x v="0"/>
    <n v="1185732"/>
    <x v="169"/>
    <x v="3"/>
    <x v="19"/>
    <s v="Detroit"/>
    <x v="2"/>
    <n v="0.25000000000000006"/>
    <x v="48"/>
    <x v="510"/>
    <n v="328.12500000000006"/>
    <n v="0.35"/>
  </r>
  <r>
    <x v="0"/>
    <n v="1185732"/>
    <x v="169"/>
    <x v="3"/>
    <x v="19"/>
    <s v="Detroit"/>
    <x v="3"/>
    <n v="0.25000000000000006"/>
    <x v="45"/>
    <x v="504"/>
    <n v="350.00000000000011"/>
    <n v="0.4"/>
  </r>
  <r>
    <x v="0"/>
    <n v="1185732"/>
    <x v="169"/>
    <x v="3"/>
    <x v="19"/>
    <s v="Detroit"/>
    <x v="4"/>
    <n v="0.4"/>
    <x v="45"/>
    <x v="340"/>
    <n v="489.99999999999994"/>
    <n v="0.35"/>
  </r>
  <r>
    <x v="0"/>
    <n v="1185732"/>
    <x v="169"/>
    <x v="3"/>
    <x v="19"/>
    <s v="Detroit"/>
    <x v="5"/>
    <n v="0.45"/>
    <x v="28"/>
    <x v="45"/>
    <n v="1181.25"/>
    <n v="0.5"/>
  </r>
  <r>
    <x v="0"/>
    <n v="1185732"/>
    <x v="130"/>
    <x v="3"/>
    <x v="19"/>
    <s v="Detroit"/>
    <x v="0"/>
    <n v="0.4"/>
    <x v="30"/>
    <x v="61"/>
    <n v="1200"/>
    <n v="0.4"/>
  </r>
  <r>
    <x v="0"/>
    <n v="1185732"/>
    <x v="130"/>
    <x v="3"/>
    <x v="19"/>
    <s v="Detroit"/>
    <x v="1"/>
    <n v="0.35000000000000009"/>
    <x v="24"/>
    <x v="482"/>
    <n v="612.50000000000011"/>
    <n v="0.35"/>
  </r>
  <r>
    <x v="0"/>
    <n v="1185732"/>
    <x v="130"/>
    <x v="3"/>
    <x v="19"/>
    <s v="Detroit"/>
    <x v="2"/>
    <n v="0.30000000000000004"/>
    <x v="33"/>
    <x v="164"/>
    <n v="446.25000000000006"/>
    <n v="0.35"/>
  </r>
  <r>
    <x v="0"/>
    <n v="1185732"/>
    <x v="130"/>
    <x v="3"/>
    <x v="19"/>
    <s v="Detroit"/>
    <x v="3"/>
    <n v="0.30000000000000004"/>
    <x v="48"/>
    <x v="133"/>
    <n v="450.00000000000011"/>
    <n v="0.4"/>
  </r>
  <r>
    <x v="0"/>
    <n v="1185732"/>
    <x v="130"/>
    <x v="3"/>
    <x v="19"/>
    <s v="Detroit"/>
    <x v="4"/>
    <n v="0.4"/>
    <x v="48"/>
    <x v="146"/>
    <n v="525"/>
    <n v="0.35"/>
  </r>
  <r>
    <x v="0"/>
    <n v="1185732"/>
    <x v="130"/>
    <x v="3"/>
    <x v="19"/>
    <s v="Detroit"/>
    <x v="5"/>
    <n v="0.45"/>
    <x v="21"/>
    <x v="111"/>
    <n v="1237.5"/>
    <n v="0.5"/>
  </r>
  <r>
    <x v="0"/>
    <n v="1185732"/>
    <x v="131"/>
    <x v="3"/>
    <x v="19"/>
    <s v="Detroit"/>
    <x v="0"/>
    <n v="0.4"/>
    <x v="20"/>
    <x v="59"/>
    <n v="1120"/>
    <n v="0.4"/>
  </r>
  <r>
    <x v="0"/>
    <n v="1185732"/>
    <x v="131"/>
    <x v="3"/>
    <x v="19"/>
    <s v="Detroit"/>
    <x v="1"/>
    <n v="0.40000000000000008"/>
    <x v="34"/>
    <x v="511"/>
    <n v="665.00000000000011"/>
    <n v="0.35"/>
  </r>
  <r>
    <x v="0"/>
    <n v="1185732"/>
    <x v="131"/>
    <x v="3"/>
    <x v="19"/>
    <s v="Detroit"/>
    <x v="2"/>
    <n v="0.35000000000000003"/>
    <x v="47"/>
    <x v="159"/>
    <n v="490.00000000000006"/>
    <n v="0.35"/>
  </r>
  <r>
    <x v="0"/>
    <n v="1185732"/>
    <x v="131"/>
    <x v="3"/>
    <x v="19"/>
    <s v="Detroit"/>
    <x v="3"/>
    <n v="0.25000000000000006"/>
    <x v="46"/>
    <x v="512"/>
    <n v="325.00000000000011"/>
    <n v="0.4"/>
  </r>
  <r>
    <x v="0"/>
    <n v="1185732"/>
    <x v="131"/>
    <x v="3"/>
    <x v="19"/>
    <s v="Detroit"/>
    <x v="4"/>
    <n v="0.35000000000000003"/>
    <x v="49"/>
    <x v="202"/>
    <n v="367.5"/>
    <n v="0.35"/>
  </r>
  <r>
    <x v="0"/>
    <n v="1185732"/>
    <x v="131"/>
    <x v="3"/>
    <x v="19"/>
    <s v="Detroit"/>
    <x v="5"/>
    <n v="0.4"/>
    <x v="34"/>
    <x v="235"/>
    <n v="950"/>
    <n v="0.5"/>
  </r>
  <r>
    <x v="0"/>
    <n v="1185732"/>
    <x v="170"/>
    <x v="3"/>
    <x v="19"/>
    <s v="Detroit"/>
    <x v="0"/>
    <n v="0.35000000000000003"/>
    <x v="25"/>
    <x v="193"/>
    <n v="840"/>
    <n v="0.4"/>
  </r>
  <r>
    <x v="0"/>
    <n v="1185732"/>
    <x v="170"/>
    <x v="3"/>
    <x v="19"/>
    <s v="Detroit"/>
    <x v="1"/>
    <n v="0.3000000000000001"/>
    <x v="47"/>
    <x v="513"/>
    <n v="420.00000000000011"/>
    <n v="0.35"/>
  </r>
  <r>
    <x v="0"/>
    <n v="1185732"/>
    <x v="170"/>
    <x v="3"/>
    <x v="19"/>
    <s v="Detroit"/>
    <x v="2"/>
    <n v="0.15000000000000002"/>
    <x v="49"/>
    <x v="362"/>
    <n v="157.5"/>
    <n v="0.35"/>
  </r>
  <r>
    <x v="0"/>
    <n v="1185732"/>
    <x v="170"/>
    <x v="3"/>
    <x v="19"/>
    <s v="Detroit"/>
    <x v="3"/>
    <n v="0.15000000000000002"/>
    <x v="35"/>
    <x v="514"/>
    <n v="165.00000000000003"/>
    <n v="0.4"/>
  </r>
  <r>
    <x v="0"/>
    <n v="1185732"/>
    <x v="170"/>
    <x v="3"/>
    <x v="19"/>
    <s v="Detroit"/>
    <x v="4"/>
    <n v="0.25"/>
    <x v="35"/>
    <x v="389"/>
    <n v="240.62499999999997"/>
    <n v="0.35"/>
  </r>
  <r>
    <x v="0"/>
    <n v="1185732"/>
    <x v="170"/>
    <x v="3"/>
    <x v="19"/>
    <s v="Detroit"/>
    <x v="5"/>
    <n v="0.30000000000000004"/>
    <x v="45"/>
    <x v="187"/>
    <n v="525.00000000000011"/>
    <n v="0.5"/>
  </r>
  <r>
    <x v="0"/>
    <n v="1185732"/>
    <x v="171"/>
    <x v="3"/>
    <x v="19"/>
    <s v="Detroit"/>
    <x v="0"/>
    <n v="0.35"/>
    <x v="28"/>
    <x v="152"/>
    <n v="735"/>
    <n v="0.4"/>
  </r>
  <r>
    <x v="0"/>
    <n v="1185732"/>
    <x v="171"/>
    <x v="3"/>
    <x v="19"/>
    <s v="Detroit"/>
    <x v="1"/>
    <n v="0.25"/>
    <x v="45"/>
    <x v="131"/>
    <n v="306.25"/>
    <n v="0.35"/>
  </r>
  <r>
    <x v="0"/>
    <n v="1185732"/>
    <x v="171"/>
    <x v="3"/>
    <x v="19"/>
    <s v="Detroit"/>
    <x v="2"/>
    <n v="0.25"/>
    <x v="44"/>
    <x v="143"/>
    <n v="218.75"/>
    <n v="0.35"/>
  </r>
  <r>
    <x v="0"/>
    <n v="1185732"/>
    <x v="171"/>
    <x v="3"/>
    <x v="19"/>
    <s v="Detroit"/>
    <x v="3"/>
    <n v="0.25"/>
    <x v="38"/>
    <x v="180"/>
    <n v="225"/>
    <n v="0.4"/>
  </r>
  <r>
    <x v="0"/>
    <n v="1185732"/>
    <x v="171"/>
    <x v="3"/>
    <x v="19"/>
    <s v="Detroit"/>
    <x v="4"/>
    <n v="0.35"/>
    <x v="38"/>
    <x v="120"/>
    <n v="275.625"/>
    <n v="0.35"/>
  </r>
  <r>
    <x v="0"/>
    <n v="1185732"/>
    <x v="171"/>
    <x v="3"/>
    <x v="19"/>
    <s v="Detroit"/>
    <x v="5"/>
    <n v="0.39999999999999991"/>
    <x v="45"/>
    <x v="161"/>
    <n v="699.99999999999989"/>
    <n v="0.5"/>
  </r>
  <r>
    <x v="0"/>
    <n v="1185732"/>
    <x v="134"/>
    <x v="3"/>
    <x v="19"/>
    <s v="Detroit"/>
    <x v="0"/>
    <n v="0.35000000000000003"/>
    <x v="24"/>
    <x v="191"/>
    <n v="700.00000000000011"/>
    <n v="0.4"/>
  </r>
  <r>
    <x v="0"/>
    <n v="1185732"/>
    <x v="134"/>
    <x v="3"/>
    <x v="19"/>
    <s v="Detroit"/>
    <x v="1"/>
    <n v="0.25000000000000006"/>
    <x v="45"/>
    <x v="504"/>
    <n v="306.25000000000006"/>
    <n v="0.35"/>
  </r>
  <r>
    <x v="0"/>
    <n v="1185732"/>
    <x v="134"/>
    <x v="3"/>
    <x v="19"/>
    <s v="Detroit"/>
    <x v="2"/>
    <n v="0.25000000000000006"/>
    <x v="69"/>
    <x v="515"/>
    <n v="258.125"/>
    <n v="0.35"/>
  </r>
  <r>
    <x v="0"/>
    <n v="1185732"/>
    <x v="134"/>
    <x v="3"/>
    <x v="19"/>
    <s v="Detroit"/>
    <x v="3"/>
    <n v="0.25000000000000006"/>
    <x v="46"/>
    <x v="512"/>
    <n v="325.00000000000011"/>
    <n v="0.4"/>
  </r>
  <r>
    <x v="0"/>
    <n v="1185732"/>
    <x v="134"/>
    <x v="3"/>
    <x v="19"/>
    <s v="Detroit"/>
    <x v="4"/>
    <n v="0.44999999999999996"/>
    <x v="49"/>
    <x v="331"/>
    <n v="472.49999999999989"/>
    <n v="0.35"/>
  </r>
  <r>
    <x v="0"/>
    <n v="1185732"/>
    <x v="134"/>
    <x v="3"/>
    <x v="19"/>
    <s v="Detroit"/>
    <x v="5"/>
    <n v="0.49999999999999983"/>
    <x v="47"/>
    <x v="516"/>
    <n v="999.99999999999966"/>
    <n v="0.5"/>
  </r>
  <r>
    <x v="0"/>
    <n v="1185732"/>
    <x v="135"/>
    <x v="3"/>
    <x v="19"/>
    <s v="Detroit"/>
    <x v="0"/>
    <n v="0.44999999999999996"/>
    <x v="26"/>
    <x v="517"/>
    <n v="1169.9999999999998"/>
    <n v="0.4"/>
  </r>
  <r>
    <x v="0"/>
    <n v="1185732"/>
    <x v="135"/>
    <x v="3"/>
    <x v="19"/>
    <s v="Detroit"/>
    <x v="1"/>
    <n v="0.35000000000000003"/>
    <x v="32"/>
    <x v="160"/>
    <n v="551.25"/>
    <n v="0.35"/>
  </r>
  <r>
    <x v="0"/>
    <n v="1185732"/>
    <x v="135"/>
    <x v="3"/>
    <x v="19"/>
    <s v="Detroit"/>
    <x v="2"/>
    <n v="0.35000000000000003"/>
    <x v="47"/>
    <x v="159"/>
    <n v="490.00000000000006"/>
    <n v="0.35"/>
  </r>
  <r>
    <x v="0"/>
    <n v="1185732"/>
    <x v="135"/>
    <x v="3"/>
    <x v="19"/>
    <s v="Detroit"/>
    <x v="3"/>
    <n v="0.35000000000000003"/>
    <x v="45"/>
    <x v="206"/>
    <n v="490.00000000000011"/>
    <n v="0.4"/>
  </r>
  <r>
    <x v="0"/>
    <n v="1185732"/>
    <x v="135"/>
    <x v="3"/>
    <x v="19"/>
    <s v="Detroit"/>
    <x v="4"/>
    <n v="0.44999999999999996"/>
    <x v="45"/>
    <x v="518"/>
    <n v="551.24999999999989"/>
    <n v="0.35"/>
  </r>
  <r>
    <x v="0"/>
    <n v="1185732"/>
    <x v="135"/>
    <x v="3"/>
    <x v="19"/>
    <s v="Detroit"/>
    <x v="5"/>
    <n v="0.49999999999999983"/>
    <x v="32"/>
    <x v="519"/>
    <n v="1124.9999999999995"/>
    <n v="0.5"/>
  </r>
  <r>
    <x v="0"/>
    <n v="1185732"/>
    <x v="118"/>
    <x v="3"/>
    <x v="20"/>
    <s v="St. Louis"/>
    <x v="0"/>
    <n v="0.25"/>
    <x v="22"/>
    <x v="153"/>
    <n v="675"/>
    <n v="0.4"/>
  </r>
  <r>
    <x v="0"/>
    <n v="1185732"/>
    <x v="118"/>
    <x v="3"/>
    <x v="20"/>
    <s v="St. Louis"/>
    <x v="1"/>
    <n v="0.25"/>
    <x v="34"/>
    <x v="488"/>
    <n v="415.625"/>
    <n v="0.35"/>
  </r>
  <r>
    <x v="0"/>
    <n v="1185732"/>
    <x v="118"/>
    <x v="3"/>
    <x v="20"/>
    <s v="St. Louis"/>
    <x v="2"/>
    <n v="0.15000000000000002"/>
    <x v="34"/>
    <x v="520"/>
    <n v="249.37500000000003"/>
    <n v="0.35"/>
  </r>
  <r>
    <x v="0"/>
    <n v="1185732"/>
    <x v="118"/>
    <x v="3"/>
    <x v="20"/>
    <s v="St. Louis"/>
    <x v="3"/>
    <n v="0.20000000000000007"/>
    <x v="46"/>
    <x v="521"/>
    <n v="260.00000000000011"/>
    <n v="0.4"/>
  </r>
  <r>
    <x v="0"/>
    <n v="1185732"/>
    <x v="118"/>
    <x v="3"/>
    <x v="20"/>
    <s v="St. Louis"/>
    <x v="4"/>
    <n v="0.35"/>
    <x v="48"/>
    <x v="385"/>
    <n v="459.37499999999994"/>
    <n v="0.35"/>
  </r>
  <r>
    <x v="0"/>
    <n v="1185732"/>
    <x v="118"/>
    <x v="3"/>
    <x v="20"/>
    <s v="St. Louis"/>
    <x v="5"/>
    <n v="0.25"/>
    <x v="34"/>
    <x v="488"/>
    <n v="593.75"/>
    <n v="0.5"/>
  </r>
  <r>
    <x v="0"/>
    <n v="1185732"/>
    <x v="119"/>
    <x v="3"/>
    <x v="20"/>
    <s v="St. Louis"/>
    <x v="0"/>
    <n v="0.25"/>
    <x v="27"/>
    <x v="522"/>
    <n v="725"/>
    <n v="0.4"/>
  </r>
  <r>
    <x v="0"/>
    <n v="1185732"/>
    <x v="119"/>
    <x v="3"/>
    <x v="20"/>
    <s v="St. Louis"/>
    <x v="1"/>
    <n v="0.25"/>
    <x v="48"/>
    <x v="523"/>
    <n v="328.125"/>
    <n v="0.35"/>
  </r>
  <r>
    <x v="0"/>
    <n v="1185732"/>
    <x v="119"/>
    <x v="3"/>
    <x v="20"/>
    <s v="St. Louis"/>
    <x v="2"/>
    <n v="0.15000000000000002"/>
    <x v="33"/>
    <x v="524"/>
    <n v="223.12500000000003"/>
    <n v="0.35"/>
  </r>
  <r>
    <x v="0"/>
    <n v="1185732"/>
    <x v="119"/>
    <x v="3"/>
    <x v="20"/>
    <s v="St. Louis"/>
    <x v="3"/>
    <n v="0.20000000000000007"/>
    <x v="49"/>
    <x v="525"/>
    <n v="240.00000000000011"/>
    <n v="0.4"/>
  </r>
  <r>
    <x v="0"/>
    <n v="1185732"/>
    <x v="119"/>
    <x v="3"/>
    <x v="20"/>
    <s v="St. Louis"/>
    <x v="4"/>
    <n v="0.35"/>
    <x v="48"/>
    <x v="385"/>
    <n v="459.37499999999994"/>
    <n v="0.35"/>
  </r>
  <r>
    <x v="0"/>
    <n v="1185732"/>
    <x v="119"/>
    <x v="3"/>
    <x v="20"/>
    <s v="St. Louis"/>
    <x v="5"/>
    <n v="0.25"/>
    <x v="32"/>
    <x v="127"/>
    <n v="562.5"/>
    <n v="0.5"/>
  </r>
  <r>
    <x v="0"/>
    <n v="1185732"/>
    <x v="2"/>
    <x v="3"/>
    <x v="20"/>
    <s v="St. Louis"/>
    <x v="0"/>
    <n v="0.30000000000000004"/>
    <x v="70"/>
    <x v="526"/>
    <n v="804.00000000000011"/>
    <n v="0.4"/>
  </r>
  <r>
    <x v="0"/>
    <n v="1185732"/>
    <x v="2"/>
    <x v="3"/>
    <x v="20"/>
    <s v="St. Louis"/>
    <x v="1"/>
    <n v="0.30000000000000004"/>
    <x v="45"/>
    <x v="187"/>
    <n v="367.50000000000006"/>
    <n v="0.35"/>
  </r>
  <r>
    <x v="0"/>
    <n v="1185732"/>
    <x v="2"/>
    <x v="3"/>
    <x v="20"/>
    <s v="St. Louis"/>
    <x v="2"/>
    <n v="0.20000000000000007"/>
    <x v="47"/>
    <x v="527"/>
    <n v="280.00000000000006"/>
    <n v="0.35"/>
  </r>
  <r>
    <x v="0"/>
    <n v="1185732"/>
    <x v="2"/>
    <x v="3"/>
    <x v="20"/>
    <s v="St. Louis"/>
    <x v="3"/>
    <n v="0.25"/>
    <x v="44"/>
    <x v="143"/>
    <n v="250"/>
    <n v="0.4"/>
  </r>
  <r>
    <x v="0"/>
    <n v="1185732"/>
    <x v="2"/>
    <x v="3"/>
    <x v="20"/>
    <s v="St. Louis"/>
    <x v="4"/>
    <n v="0.4"/>
    <x v="49"/>
    <x v="147"/>
    <n v="420"/>
    <n v="0.35"/>
  </r>
  <r>
    <x v="0"/>
    <n v="1185732"/>
    <x v="2"/>
    <x v="3"/>
    <x v="20"/>
    <s v="St. Louis"/>
    <x v="5"/>
    <n v="0.30000000000000004"/>
    <x v="47"/>
    <x v="200"/>
    <n v="600.00000000000011"/>
    <n v="0.5"/>
  </r>
  <r>
    <x v="0"/>
    <n v="1185732"/>
    <x v="3"/>
    <x v="3"/>
    <x v="20"/>
    <s v="St. Louis"/>
    <x v="0"/>
    <n v="0.30000000000000004"/>
    <x v="23"/>
    <x v="528"/>
    <n v="750.00000000000011"/>
    <n v="0.4"/>
  </r>
  <r>
    <x v="0"/>
    <n v="1185732"/>
    <x v="3"/>
    <x v="3"/>
    <x v="20"/>
    <s v="St. Louis"/>
    <x v="1"/>
    <n v="0.25000000000000006"/>
    <x v="46"/>
    <x v="512"/>
    <n v="284.37500000000006"/>
    <n v="0.35"/>
  </r>
  <r>
    <x v="0"/>
    <n v="1185732"/>
    <x v="3"/>
    <x v="3"/>
    <x v="20"/>
    <s v="St. Louis"/>
    <x v="2"/>
    <n v="0.15000000000000008"/>
    <x v="46"/>
    <x v="529"/>
    <n v="170.62500000000006"/>
    <n v="0.35"/>
  </r>
  <r>
    <x v="0"/>
    <n v="1185732"/>
    <x v="3"/>
    <x v="3"/>
    <x v="20"/>
    <s v="St. Louis"/>
    <x v="3"/>
    <n v="0.2"/>
    <x v="44"/>
    <x v="118"/>
    <n v="200"/>
    <n v="0.4"/>
  </r>
  <r>
    <x v="0"/>
    <n v="1185732"/>
    <x v="3"/>
    <x v="3"/>
    <x v="20"/>
    <s v="St. Louis"/>
    <x v="4"/>
    <n v="0.35000000000000003"/>
    <x v="35"/>
    <x v="117"/>
    <n v="336.875"/>
    <n v="0.35"/>
  </r>
  <r>
    <x v="0"/>
    <n v="1185732"/>
    <x v="3"/>
    <x v="3"/>
    <x v="20"/>
    <s v="St. Louis"/>
    <x v="5"/>
    <n v="0.25000000000000006"/>
    <x v="47"/>
    <x v="322"/>
    <n v="500.00000000000011"/>
    <n v="0.5"/>
  </r>
  <r>
    <x v="0"/>
    <n v="1185732"/>
    <x v="120"/>
    <x v="3"/>
    <x v="20"/>
    <s v="St. Louis"/>
    <x v="0"/>
    <n v="0.35000000000000003"/>
    <x v="70"/>
    <x v="530"/>
    <n v="938"/>
    <n v="0.4"/>
  </r>
  <r>
    <x v="0"/>
    <n v="1185732"/>
    <x v="120"/>
    <x v="3"/>
    <x v="20"/>
    <s v="St. Louis"/>
    <x v="1"/>
    <n v="0.3000000000000001"/>
    <x v="48"/>
    <x v="531"/>
    <n v="393.75000000000011"/>
    <n v="0.35"/>
  </r>
  <r>
    <x v="0"/>
    <n v="1185732"/>
    <x v="120"/>
    <x v="3"/>
    <x v="20"/>
    <s v="St. Louis"/>
    <x v="2"/>
    <n v="0.25000000000000006"/>
    <x v="45"/>
    <x v="504"/>
    <n v="306.25000000000006"/>
    <n v="0.35"/>
  </r>
  <r>
    <x v="0"/>
    <n v="1185732"/>
    <x v="120"/>
    <x v="3"/>
    <x v="20"/>
    <s v="St. Louis"/>
    <x v="3"/>
    <n v="0.25000000000000006"/>
    <x v="35"/>
    <x v="502"/>
    <n v="275.00000000000006"/>
    <n v="0.4"/>
  </r>
  <r>
    <x v="0"/>
    <n v="1185732"/>
    <x v="120"/>
    <x v="3"/>
    <x v="20"/>
    <s v="St. Louis"/>
    <x v="4"/>
    <n v="0.39999999999999997"/>
    <x v="49"/>
    <x v="147"/>
    <n v="420"/>
    <n v="0.35"/>
  </r>
  <r>
    <x v="0"/>
    <n v="1185732"/>
    <x v="120"/>
    <x v="3"/>
    <x v="20"/>
    <s v="St. Louis"/>
    <x v="5"/>
    <n v="0.44999999999999996"/>
    <x v="47"/>
    <x v="451"/>
    <n v="899.99999999999989"/>
    <n v="0.5"/>
  </r>
  <r>
    <x v="0"/>
    <n v="1185732"/>
    <x v="121"/>
    <x v="3"/>
    <x v="20"/>
    <s v="St. Louis"/>
    <x v="0"/>
    <n v="0.30000000000000004"/>
    <x v="26"/>
    <x v="470"/>
    <n v="780.00000000000011"/>
    <n v="0.4"/>
  </r>
  <r>
    <x v="0"/>
    <n v="1185732"/>
    <x v="121"/>
    <x v="3"/>
    <x v="20"/>
    <s v="St. Louis"/>
    <x v="1"/>
    <n v="0.25000000000000011"/>
    <x v="47"/>
    <x v="532"/>
    <n v="350.00000000000011"/>
    <n v="0.35"/>
  </r>
  <r>
    <x v="0"/>
    <n v="1185732"/>
    <x v="121"/>
    <x v="3"/>
    <x v="20"/>
    <s v="St. Louis"/>
    <x v="2"/>
    <n v="0.20000000000000007"/>
    <x v="33"/>
    <x v="533"/>
    <n v="297.50000000000006"/>
    <n v="0.35"/>
  </r>
  <r>
    <x v="0"/>
    <n v="1185732"/>
    <x v="121"/>
    <x v="3"/>
    <x v="20"/>
    <s v="St. Louis"/>
    <x v="3"/>
    <n v="0.20000000000000007"/>
    <x v="47"/>
    <x v="527"/>
    <n v="320.00000000000011"/>
    <n v="0.4"/>
  </r>
  <r>
    <x v="0"/>
    <n v="1185732"/>
    <x v="121"/>
    <x v="3"/>
    <x v="20"/>
    <s v="St. Louis"/>
    <x v="4"/>
    <n v="0.35000000000000003"/>
    <x v="47"/>
    <x v="159"/>
    <n v="490.00000000000006"/>
    <n v="0.35"/>
  </r>
  <r>
    <x v="0"/>
    <n v="1185732"/>
    <x v="121"/>
    <x v="3"/>
    <x v="20"/>
    <s v="St. Louis"/>
    <x v="5"/>
    <n v="0.4"/>
    <x v="31"/>
    <x v="336"/>
    <n v="1150"/>
    <n v="0.5"/>
  </r>
  <r>
    <x v="0"/>
    <n v="1185732"/>
    <x v="6"/>
    <x v="3"/>
    <x v="20"/>
    <s v="St. Louis"/>
    <x v="0"/>
    <n v="0.35000000000000003"/>
    <x v="9"/>
    <x v="219"/>
    <n v="1120.0000000000002"/>
    <n v="0.4"/>
  </r>
  <r>
    <x v="0"/>
    <n v="1185732"/>
    <x v="6"/>
    <x v="3"/>
    <x v="20"/>
    <s v="St. Louis"/>
    <x v="1"/>
    <n v="0.3000000000000001"/>
    <x v="21"/>
    <x v="534"/>
    <n v="577.50000000000011"/>
    <n v="0.35"/>
  </r>
  <r>
    <x v="0"/>
    <n v="1185732"/>
    <x v="6"/>
    <x v="3"/>
    <x v="20"/>
    <s v="St. Louis"/>
    <x v="2"/>
    <n v="0.25000000000000006"/>
    <x v="34"/>
    <x v="535"/>
    <n v="415.62500000000006"/>
    <n v="0.35"/>
  </r>
  <r>
    <x v="0"/>
    <n v="1185732"/>
    <x v="6"/>
    <x v="3"/>
    <x v="20"/>
    <s v="St. Louis"/>
    <x v="3"/>
    <n v="0.25000000000000006"/>
    <x v="33"/>
    <x v="536"/>
    <n v="425.00000000000011"/>
    <n v="0.4"/>
  </r>
  <r>
    <x v="0"/>
    <n v="1185732"/>
    <x v="6"/>
    <x v="3"/>
    <x v="20"/>
    <s v="St. Louis"/>
    <x v="4"/>
    <n v="0.35000000000000003"/>
    <x v="33"/>
    <x v="343"/>
    <n v="520.625"/>
    <n v="0.35"/>
  </r>
  <r>
    <x v="0"/>
    <n v="1185732"/>
    <x v="6"/>
    <x v="3"/>
    <x v="20"/>
    <s v="St. Louis"/>
    <x v="5"/>
    <n v="0.4"/>
    <x v="25"/>
    <x v="50"/>
    <n v="1200"/>
    <n v="0.5"/>
  </r>
  <r>
    <x v="0"/>
    <n v="1185732"/>
    <x v="7"/>
    <x v="3"/>
    <x v="20"/>
    <s v="St. Louis"/>
    <x v="0"/>
    <n v="0.35000000000000003"/>
    <x v="30"/>
    <x v="195"/>
    <n v="1050.0000000000002"/>
    <n v="0.4"/>
  </r>
  <r>
    <x v="0"/>
    <n v="1185732"/>
    <x v="7"/>
    <x v="3"/>
    <x v="20"/>
    <s v="St. Louis"/>
    <x v="1"/>
    <n v="0.35000000000000009"/>
    <x v="28"/>
    <x v="537"/>
    <n v="643.12500000000011"/>
    <n v="0.35"/>
  </r>
  <r>
    <x v="0"/>
    <n v="1185732"/>
    <x v="7"/>
    <x v="3"/>
    <x v="20"/>
    <s v="St. Louis"/>
    <x v="2"/>
    <n v="0.30000000000000004"/>
    <x v="32"/>
    <x v="139"/>
    <n v="472.50000000000006"/>
    <n v="0.35"/>
  </r>
  <r>
    <x v="0"/>
    <n v="1185732"/>
    <x v="7"/>
    <x v="3"/>
    <x v="20"/>
    <s v="St. Louis"/>
    <x v="3"/>
    <n v="0.20000000000000007"/>
    <x v="48"/>
    <x v="388"/>
    <n v="300.00000000000011"/>
    <n v="0.4"/>
  </r>
  <r>
    <x v="0"/>
    <n v="1185732"/>
    <x v="7"/>
    <x v="3"/>
    <x v="20"/>
    <s v="St. Louis"/>
    <x v="4"/>
    <n v="0.30000000000000004"/>
    <x v="45"/>
    <x v="187"/>
    <n v="367.50000000000006"/>
    <n v="0.35"/>
  </r>
  <r>
    <x v="0"/>
    <n v="1185732"/>
    <x v="7"/>
    <x v="3"/>
    <x v="20"/>
    <s v="St. Louis"/>
    <x v="5"/>
    <n v="0.35000000000000003"/>
    <x v="28"/>
    <x v="450"/>
    <n v="918.75000000000011"/>
    <n v="0.5"/>
  </r>
  <r>
    <x v="0"/>
    <n v="1185732"/>
    <x v="122"/>
    <x v="3"/>
    <x v="20"/>
    <s v="St. Louis"/>
    <x v="0"/>
    <n v="0.30000000000000004"/>
    <x v="26"/>
    <x v="470"/>
    <n v="780.00000000000011"/>
    <n v="0.4"/>
  </r>
  <r>
    <x v="0"/>
    <n v="1185732"/>
    <x v="122"/>
    <x v="3"/>
    <x v="20"/>
    <s v="St. Louis"/>
    <x v="1"/>
    <n v="0.25000000000000011"/>
    <x v="32"/>
    <x v="531"/>
    <n v="393.75000000000011"/>
    <n v="0.35"/>
  </r>
  <r>
    <x v="0"/>
    <n v="1185732"/>
    <x v="122"/>
    <x v="3"/>
    <x v="20"/>
    <s v="St. Louis"/>
    <x v="2"/>
    <n v="0.10000000000000002"/>
    <x v="45"/>
    <x v="367"/>
    <n v="122.50000000000001"/>
    <n v="0.35"/>
  </r>
  <r>
    <x v="0"/>
    <n v="1185732"/>
    <x v="122"/>
    <x v="3"/>
    <x v="20"/>
    <s v="St. Louis"/>
    <x v="3"/>
    <n v="0.10000000000000002"/>
    <x v="46"/>
    <x v="538"/>
    <n v="130.00000000000003"/>
    <n v="0.4"/>
  </r>
  <r>
    <x v="0"/>
    <n v="1185732"/>
    <x v="122"/>
    <x v="3"/>
    <x v="20"/>
    <s v="St. Louis"/>
    <x v="4"/>
    <n v="0.2"/>
    <x v="46"/>
    <x v="406"/>
    <n v="227.49999999999997"/>
    <n v="0.35"/>
  </r>
  <r>
    <x v="0"/>
    <n v="1185732"/>
    <x v="122"/>
    <x v="3"/>
    <x v="20"/>
    <s v="St. Louis"/>
    <x v="5"/>
    <n v="0.25000000000000006"/>
    <x v="47"/>
    <x v="322"/>
    <n v="500.00000000000011"/>
    <n v="0.5"/>
  </r>
  <r>
    <x v="0"/>
    <n v="1185732"/>
    <x v="123"/>
    <x v="3"/>
    <x v="20"/>
    <s v="St. Louis"/>
    <x v="0"/>
    <n v="0.3"/>
    <x v="31"/>
    <x v="539"/>
    <n v="690"/>
    <n v="0.4"/>
  </r>
  <r>
    <x v="0"/>
    <n v="1185732"/>
    <x v="123"/>
    <x v="3"/>
    <x v="20"/>
    <s v="St. Louis"/>
    <x v="1"/>
    <n v="0.2"/>
    <x v="47"/>
    <x v="134"/>
    <n v="280"/>
    <n v="0.35"/>
  </r>
  <r>
    <x v="0"/>
    <n v="1185732"/>
    <x v="123"/>
    <x v="3"/>
    <x v="20"/>
    <s v="St. Louis"/>
    <x v="2"/>
    <n v="0.2"/>
    <x v="49"/>
    <x v="128"/>
    <n v="210"/>
    <n v="0.35"/>
  </r>
  <r>
    <x v="0"/>
    <n v="1185732"/>
    <x v="123"/>
    <x v="3"/>
    <x v="20"/>
    <s v="St. Louis"/>
    <x v="3"/>
    <n v="0.2"/>
    <x v="35"/>
    <x v="189"/>
    <n v="220"/>
    <n v="0.4"/>
  </r>
  <r>
    <x v="0"/>
    <n v="1185732"/>
    <x v="123"/>
    <x v="3"/>
    <x v="20"/>
    <s v="St. Louis"/>
    <x v="4"/>
    <n v="0.3"/>
    <x v="35"/>
    <x v="540"/>
    <n v="288.75"/>
    <n v="0.35"/>
  </r>
  <r>
    <x v="0"/>
    <n v="1185732"/>
    <x v="123"/>
    <x v="3"/>
    <x v="20"/>
    <s v="St. Louis"/>
    <x v="5"/>
    <n v="0.34999999999999992"/>
    <x v="47"/>
    <x v="161"/>
    <n v="699.99999999999989"/>
    <n v="0.5"/>
  </r>
  <r>
    <x v="0"/>
    <n v="1185732"/>
    <x v="10"/>
    <x v="3"/>
    <x v="20"/>
    <s v="St. Louis"/>
    <x v="0"/>
    <n v="0.30000000000000004"/>
    <x v="21"/>
    <x v="205"/>
    <n v="660.00000000000011"/>
    <n v="0.4"/>
  </r>
  <r>
    <x v="0"/>
    <n v="1185732"/>
    <x v="10"/>
    <x v="3"/>
    <x v="20"/>
    <s v="St. Louis"/>
    <x v="1"/>
    <n v="0.20000000000000007"/>
    <x v="47"/>
    <x v="527"/>
    <n v="280.00000000000006"/>
    <n v="0.35"/>
  </r>
  <r>
    <x v="0"/>
    <n v="1185732"/>
    <x v="10"/>
    <x v="3"/>
    <x v="20"/>
    <s v="St. Louis"/>
    <x v="2"/>
    <n v="0.20000000000000007"/>
    <x v="71"/>
    <x v="541"/>
    <n v="241.50000000000006"/>
    <n v="0.35"/>
  </r>
  <r>
    <x v="0"/>
    <n v="1185732"/>
    <x v="10"/>
    <x v="3"/>
    <x v="20"/>
    <s v="St. Louis"/>
    <x v="3"/>
    <n v="0.20000000000000007"/>
    <x v="48"/>
    <x v="388"/>
    <n v="300.00000000000011"/>
    <n v="0.4"/>
  </r>
  <r>
    <x v="0"/>
    <n v="1185732"/>
    <x v="10"/>
    <x v="3"/>
    <x v="20"/>
    <s v="St. Louis"/>
    <x v="4"/>
    <n v="0.39999999999999997"/>
    <x v="45"/>
    <x v="161"/>
    <n v="489.99999999999989"/>
    <n v="0.35"/>
  </r>
  <r>
    <x v="0"/>
    <n v="1185732"/>
    <x v="10"/>
    <x v="3"/>
    <x v="20"/>
    <s v="St. Louis"/>
    <x v="5"/>
    <n v="0.44999999999999984"/>
    <x v="32"/>
    <x v="542"/>
    <n v="1012.4999999999997"/>
    <n v="0.5"/>
  </r>
  <r>
    <x v="0"/>
    <n v="1185732"/>
    <x v="11"/>
    <x v="3"/>
    <x v="20"/>
    <s v="St. Louis"/>
    <x v="0"/>
    <n v="0.39999999999999997"/>
    <x v="20"/>
    <x v="287"/>
    <n v="1119.9999999999998"/>
    <n v="0.4"/>
  </r>
  <r>
    <x v="0"/>
    <n v="1185732"/>
    <x v="11"/>
    <x v="3"/>
    <x v="20"/>
    <s v="St. Louis"/>
    <x v="1"/>
    <n v="0.30000000000000004"/>
    <x v="24"/>
    <x v="192"/>
    <n v="525"/>
    <n v="0.35"/>
  </r>
  <r>
    <x v="0"/>
    <n v="1185732"/>
    <x v="11"/>
    <x v="3"/>
    <x v="20"/>
    <s v="St. Louis"/>
    <x v="2"/>
    <n v="0.30000000000000004"/>
    <x v="32"/>
    <x v="139"/>
    <n v="472.50000000000006"/>
    <n v="0.35"/>
  </r>
  <r>
    <x v="0"/>
    <n v="1185732"/>
    <x v="11"/>
    <x v="3"/>
    <x v="20"/>
    <s v="St. Louis"/>
    <x v="3"/>
    <n v="0.30000000000000004"/>
    <x v="47"/>
    <x v="200"/>
    <n v="480.00000000000011"/>
    <n v="0.4"/>
  </r>
  <r>
    <x v="0"/>
    <n v="1185732"/>
    <x v="11"/>
    <x v="3"/>
    <x v="20"/>
    <s v="St. Louis"/>
    <x v="4"/>
    <n v="0.39999999999999997"/>
    <x v="47"/>
    <x v="543"/>
    <n v="559.99999999999989"/>
    <n v="0.35"/>
  </r>
  <r>
    <x v="0"/>
    <n v="1185732"/>
    <x v="11"/>
    <x v="3"/>
    <x v="20"/>
    <s v="St. Louis"/>
    <x v="5"/>
    <n v="0.44999999999999984"/>
    <x v="24"/>
    <x v="519"/>
    <n v="1124.9999999999995"/>
    <n v="0.5"/>
  </r>
  <r>
    <x v="2"/>
    <n v="1128299"/>
    <x v="145"/>
    <x v="2"/>
    <x v="21"/>
    <s v="Salt Lake City"/>
    <x v="0"/>
    <n v="0.30000000000000004"/>
    <x v="45"/>
    <x v="187"/>
    <n v="367.50000000000006"/>
    <n v="0.35"/>
  </r>
  <r>
    <x v="2"/>
    <n v="1128299"/>
    <x v="145"/>
    <x v="2"/>
    <x v="21"/>
    <s v="Salt Lake City"/>
    <x v="1"/>
    <n v="0.4"/>
    <x v="45"/>
    <x v="340"/>
    <n v="489.99999999999994"/>
    <n v="0.35"/>
  </r>
  <r>
    <x v="2"/>
    <n v="1128299"/>
    <x v="145"/>
    <x v="2"/>
    <x v="21"/>
    <s v="Salt Lake City"/>
    <x v="2"/>
    <n v="0.4"/>
    <x v="45"/>
    <x v="340"/>
    <n v="489.99999999999994"/>
    <n v="0.35"/>
  </r>
  <r>
    <x v="2"/>
    <n v="1128299"/>
    <x v="145"/>
    <x v="2"/>
    <x v="21"/>
    <s v="Salt Lake City"/>
    <x v="3"/>
    <n v="0.4"/>
    <x v="41"/>
    <x v="134"/>
    <n v="280"/>
    <n v="0.35"/>
  </r>
  <r>
    <x v="2"/>
    <n v="1128299"/>
    <x v="145"/>
    <x v="2"/>
    <x v="21"/>
    <s v="Salt Lake City"/>
    <x v="4"/>
    <n v="0.45000000000000007"/>
    <x v="43"/>
    <x v="318"/>
    <n v="270.00000000000006"/>
    <n v="0.4"/>
  </r>
  <r>
    <x v="2"/>
    <n v="1128299"/>
    <x v="145"/>
    <x v="2"/>
    <x v="21"/>
    <s v="Salt Lake City"/>
    <x v="5"/>
    <n v="0.4"/>
    <x v="47"/>
    <x v="173"/>
    <n v="480"/>
    <n v="0.3"/>
  </r>
  <r>
    <x v="2"/>
    <n v="1128299"/>
    <x v="146"/>
    <x v="2"/>
    <x v="21"/>
    <s v="Salt Lake City"/>
    <x v="0"/>
    <n v="0.30000000000000004"/>
    <x v="32"/>
    <x v="139"/>
    <n v="472.50000000000006"/>
    <n v="0.35"/>
  </r>
  <r>
    <x v="2"/>
    <n v="1128299"/>
    <x v="146"/>
    <x v="2"/>
    <x v="21"/>
    <s v="Salt Lake City"/>
    <x v="1"/>
    <n v="0.4"/>
    <x v="45"/>
    <x v="340"/>
    <n v="489.99999999999994"/>
    <n v="0.35"/>
  </r>
  <r>
    <x v="2"/>
    <n v="1128299"/>
    <x v="146"/>
    <x v="2"/>
    <x v="21"/>
    <s v="Salt Lake City"/>
    <x v="2"/>
    <n v="0.4"/>
    <x v="45"/>
    <x v="340"/>
    <n v="489.99999999999994"/>
    <n v="0.35"/>
  </r>
  <r>
    <x v="2"/>
    <n v="1128299"/>
    <x v="146"/>
    <x v="2"/>
    <x v="21"/>
    <s v="Salt Lake City"/>
    <x v="3"/>
    <n v="0.4"/>
    <x v="41"/>
    <x v="134"/>
    <n v="280"/>
    <n v="0.35"/>
  </r>
  <r>
    <x v="2"/>
    <n v="1128299"/>
    <x v="146"/>
    <x v="2"/>
    <x v="21"/>
    <s v="Salt Lake City"/>
    <x v="4"/>
    <n v="0.45000000000000007"/>
    <x v="36"/>
    <x v="469"/>
    <n v="225.00000000000006"/>
    <n v="0.4"/>
  </r>
  <r>
    <x v="2"/>
    <n v="1128299"/>
    <x v="146"/>
    <x v="2"/>
    <x v="21"/>
    <s v="Salt Lake City"/>
    <x v="5"/>
    <n v="0.4"/>
    <x v="46"/>
    <x v="194"/>
    <n v="390"/>
    <n v="0.3"/>
  </r>
  <r>
    <x v="2"/>
    <n v="1128299"/>
    <x v="147"/>
    <x v="2"/>
    <x v="21"/>
    <s v="Salt Lake City"/>
    <x v="0"/>
    <n v="0.4"/>
    <x v="34"/>
    <x v="235"/>
    <n v="665"/>
    <n v="0.35"/>
  </r>
  <r>
    <x v="2"/>
    <n v="1128299"/>
    <x v="147"/>
    <x v="2"/>
    <x v="21"/>
    <s v="Salt Lake City"/>
    <x v="1"/>
    <n v="0.5"/>
    <x v="46"/>
    <x v="132"/>
    <n v="568.75"/>
    <n v="0.35"/>
  </r>
  <r>
    <x v="2"/>
    <n v="1128299"/>
    <x v="147"/>
    <x v="2"/>
    <x v="21"/>
    <s v="Salt Lake City"/>
    <x v="2"/>
    <n v="0.54999999999999993"/>
    <x v="45"/>
    <x v="237"/>
    <n v="673.74999999999989"/>
    <n v="0.35"/>
  </r>
  <r>
    <x v="2"/>
    <n v="1128299"/>
    <x v="147"/>
    <x v="2"/>
    <x v="21"/>
    <s v="Salt Lake City"/>
    <x v="3"/>
    <n v="0.5"/>
    <x v="44"/>
    <x v="142"/>
    <n v="437.5"/>
    <n v="0.35"/>
  </r>
  <r>
    <x v="2"/>
    <n v="1128299"/>
    <x v="147"/>
    <x v="2"/>
    <x v="21"/>
    <s v="Salt Lake City"/>
    <x v="4"/>
    <n v="0.55000000000000004"/>
    <x v="39"/>
    <x v="189"/>
    <n v="220"/>
    <n v="0.4"/>
  </r>
  <r>
    <x v="2"/>
    <n v="1128299"/>
    <x v="147"/>
    <x v="2"/>
    <x v="21"/>
    <s v="Salt Lake City"/>
    <x v="5"/>
    <n v="0.5"/>
    <x v="49"/>
    <x v="146"/>
    <n v="450"/>
    <n v="0.3"/>
  </r>
  <r>
    <x v="2"/>
    <n v="1128299"/>
    <x v="148"/>
    <x v="2"/>
    <x v="21"/>
    <s v="Salt Lake City"/>
    <x v="0"/>
    <n v="0.55000000000000004"/>
    <x v="34"/>
    <x v="356"/>
    <n v="914.37499999999989"/>
    <n v="0.35"/>
  </r>
  <r>
    <x v="2"/>
    <n v="1128299"/>
    <x v="148"/>
    <x v="2"/>
    <x v="21"/>
    <s v="Salt Lake City"/>
    <x v="1"/>
    <n v="0.60000000000000009"/>
    <x v="35"/>
    <x v="205"/>
    <n v="577.5"/>
    <n v="0.35"/>
  </r>
  <r>
    <x v="2"/>
    <n v="1128299"/>
    <x v="148"/>
    <x v="2"/>
    <x v="21"/>
    <s v="Salt Lake City"/>
    <x v="2"/>
    <n v="0.60000000000000009"/>
    <x v="46"/>
    <x v="470"/>
    <n v="682.5"/>
    <n v="0.35"/>
  </r>
  <r>
    <x v="2"/>
    <n v="1128299"/>
    <x v="148"/>
    <x v="2"/>
    <x v="21"/>
    <s v="Salt Lake City"/>
    <x v="3"/>
    <n v="0.45000000000000007"/>
    <x v="38"/>
    <x v="471"/>
    <n v="354.375"/>
    <n v="0.35"/>
  </r>
  <r>
    <x v="2"/>
    <n v="1128299"/>
    <x v="148"/>
    <x v="2"/>
    <x v="21"/>
    <s v="Salt Lake City"/>
    <x v="4"/>
    <n v="0.50000000000000011"/>
    <x v="36"/>
    <x v="472"/>
    <n v="250.00000000000006"/>
    <n v="0.4"/>
  </r>
  <r>
    <x v="2"/>
    <n v="1128299"/>
    <x v="148"/>
    <x v="2"/>
    <x v="21"/>
    <s v="Salt Lake City"/>
    <x v="5"/>
    <n v="0.65000000000000013"/>
    <x v="49"/>
    <x v="473"/>
    <n v="585.00000000000011"/>
    <n v="0.3"/>
  </r>
  <r>
    <x v="2"/>
    <n v="1128299"/>
    <x v="149"/>
    <x v="2"/>
    <x v="21"/>
    <s v="Salt Lake City"/>
    <x v="0"/>
    <n v="0.5"/>
    <x v="24"/>
    <x v="54"/>
    <n v="875"/>
    <n v="0.35"/>
  </r>
  <r>
    <x v="2"/>
    <n v="1128299"/>
    <x v="149"/>
    <x v="2"/>
    <x v="21"/>
    <s v="Salt Lake City"/>
    <x v="1"/>
    <n v="0.55000000000000004"/>
    <x v="45"/>
    <x v="136"/>
    <n v="673.75"/>
    <n v="0.35"/>
  </r>
  <r>
    <x v="2"/>
    <n v="1128299"/>
    <x v="149"/>
    <x v="2"/>
    <x v="21"/>
    <s v="Salt Lake City"/>
    <x v="2"/>
    <n v="0.55000000000000004"/>
    <x v="45"/>
    <x v="136"/>
    <n v="673.75"/>
    <n v="0.35"/>
  </r>
  <r>
    <x v="2"/>
    <n v="1128299"/>
    <x v="149"/>
    <x v="2"/>
    <x v="21"/>
    <s v="Salt Lake City"/>
    <x v="3"/>
    <n v="0.5"/>
    <x v="35"/>
    <x v="140"/>
    <n v="481.24999999999994"/>
    <n v="0.35"/>
  </r>
  <r>
    <x v="2"/>
    <n v="1128299"/>
    <x v="149"/>
    <x v="2"/>
    <x v="21"/>
    <s v="Salt Lake City"/>
    <x v="4"/>
    <n v="0.44999999999999996"/>
    <x v="37"/>
    <x v="474"/>
    <n v="315"/>
    <n v="0.4"/>
  </r>
  <r>
    <x v="2"/>
    <n v="1128299"/>
    <x v="149"/>
    <x v="2"/>
    <x v="21"/>
    <s v="Salt Lake City"/>
    <x v="5"/>
    <n v="0.6"/>
    <x v="28"/>
    <x v="40"/>
    <n v="945"/>
    <n v="0.3"/>
  </r>
  <r>
    <x v="2"/>
    <n v="1128299"/>
    <x v="150"/>
    <x v="2"/>
    <x v="21"/>
    <s v="Salt Lake City"/>
    <x v="0"/>
    <n v="0.54999999999999993"/>
    <x v="29"/>
    <x v="475"/>
    <n v="1491.8749999999995"/>
    <n v="0.35"/>
  </r>
  <r>
    <x v="2"/>
    <n v="1128299"/>
    <x v="150"/>
    <x v="2"/>
    <x v="21"/>
    <s v="Salt Lake City"/>
    <x v="1"/>
    <n v="0.64999999999999991"/>
    <x v="26"/>
    <x v="476"/>
    <n v="1478.7499999999995"/>
    <n v="0.35"/>
  </r>
  <r>
    <x v="2"/>
    <n v="1128299"/>
    <x v="150"/>
    <x v="2"/>
    <x v="21"/>
    <s v="Salt Lake City"/>
    <x v="2"/>
    <n v="0.79999999999999993"/>
    <x v="26"/>
    <x v="97"/>
    <n v="1819.9999999999998"/>
    <n v="0.35"/>
  </r>
  <r>
    <x v="2"/>
    <n v="1128299"/>
    <x v="150"/>
    <x v="2"/>
    <x v="21"/>
    <s v="Salt Lake City"/>
    <x v="3"/>
    <n v="0.79999999999999993"/>
    <x v="28"/>
    <x v="81"/>
    <n v="1470"/>
    <n v="0.35"/>
  </r>
  <r>
    <x v="2"/>
    <n v="1128299"/>
    <x v="150"/>
    <x v="2"/>
    <x v="21"/>
    <s v="Salt Lake City"/>
    <x v="4"/>
    <n v="0.9"/>
    <x v="47"/>
    <x v="11"/>
    <n v="1440"/>
    <n v="0.4"/>
  </r>
  <r>
    <x v="2"/>
    <n v="1128299"/>
    <x v="150"/>
    <x v="2"/>
    <x v="21"/>
    <s v="Salt Lake City"/>
    <x v="5"/>
    <n v="1.05"/>
    <x v="20"/>
    <x v="477"/>
    <n v="2205"/>
    <n v="0.3"/>
  </r>
  <r>
    <x v="2"/>
    <n v="1128299"/>
    <x v="151"/>
    <x v="2"/>
    <x v="21"/>
    <s v="Salt Lake City"/>
    <x v="0"/>
    <n v="0.85"/>
    <x v="2"/>
    <x v="478"/>
    <n v="2528.75"/>
    <n v="0.35"/>
  </r>
  <r>
    <x v="2"/>
    <n v="1128299"/>
    <x v="151"/>
    <x v="2"/>
    <x v="21"/>
    <s v="Salt Lake City"/>
    <x v="1"/>
    <n v="0.9"/>
    <x v="20"/>
    <x v="479"/>
    <n v="2205"/>
    <n v="0.35"/>
  </r>
  <r>
    <x v="2"/>
    <n v="1128299"/>
    <x v="151"/>
    <x v="2"/>
    <x v="21"/>
    <s v="Salt Lake City"/>
    <x v="2"/>
    <n v="0.9"/>
    <x v="26"/>
    <x v="38"/>
    <n v="2047.4999999999998"/>
    <n v="0.35"/>
  </r>
  <r>
    <x v="2"/>
    <n v="1128299"/>
    <x v="151"/>
    <x v="2"/>
    <x v="21"/>
    <s v="Salt Lake City"/>
    <x v="3"/>
    <n v="0.85"/>
    <x v="21"/>
    <x v="68"/>
    <n v="1636.25"/>
    <n v="0.35"/>
  </r>
  <r>
    <x v="2"/>
    <n v="1128299"/>
    <x v="151"/>
    <x v="2"/>
    <x v="21"/>
    <s v="Salt Lake City"/>
    <x v="4"/>
    <n v="0.9"/>
    <x v="25"/>
    <x v="4"/>
    <n v="2160"/>
    <n v="0.4"/>
  </r>
  <r>
    <x v="2"/>
    <n v="1128299"/>
    <x v="151"/>
    <x v="2"/>
    <x v="21"/>
    <s v="Salt Lake City"/>
    <x v="5"/>
    <n v="1.05"/>
    <x v="25"/>
    <x v="479"/>
    <n v="1890"/>
    <n v="0.3"/>
  </r>
  <r>
    <x v="2"/>
    <n v="1128299"/>
    <x v="152"/>
    <x v="2"/>
    <x v="21"/>
    <s v="Salt Lake City"/>
    <x v="0"/>
    <n v="0.9"/>
    <x v="9"/>
    <x v="28"/>
    <n v="2520"/>
    <n v="0.35"/>
  </r>
  <r>
    <x v="2"/>
    <n v="1128299"/>
    <x v="152"/>
    <x v="2"/>
    <x v="21"/>
    <s v="Salt Lake City"/>
    <x v="1"/>
    <n v="0.8"/>
    <x v="29"/>
    <x v="94"/>
    <n v="2170"/>
    <n v="0.35"/>
  </r>
  <r>
    <x v="2"/>
    <n v="1128299"/>
    <x v="152"/>
    <x v="2"/>
    <x v="21"/>
    <s v="Salt Lake City"/>
    <x v="2"/>
    <n v="0.70000000000000007"/>
    <x v="26"/>
    <x v="109"/>
    <n v="1592.5"/>
    <n v="0.35"/>
  </r>
  <r>
    <x v="2"/>
    <n v="1128299"/>
    <x v="152"/>
    <x v="2"/>
    <x v="21"/>
    <s v="Salt Lake City"/>
    <x v="3"/>
    <n v="0.70000000000000007"/>
    <x v="33"/>
    <x v="253"/>
    <n v="1041.25"/>
    <n v="0.35"/>
  </r>
  <r>
    <x v="2"/>
    <n v="1128299"/>
    <x v="152"/>
    <x v="2"/>
    <x v="21"/>
    <s v="Salt Lake City"/>
    <x v="4"/>
    <n v="0.7"/>
    <x v="33"/>
    <x v="44"/>
    <n v="1190"/>
    <n v="0.4"/>
  </r>
  <r>
    <x v="2"/>
    <n v="1128299"/>
    <x v="152"/>
    <x v="2"/>
    <x v="21"/>
    <s v="Salt Lake City"/>
    <x v="5"/>
    <n v="0.75"/>
    <x v="44"/>
    <x v="203"/>
    <n v="562.5"/>
    <n v="0.3"/>
  </r>
  <r>
    <x v="2"/>
    <n v="1128299"/>
    <x v="153"/>
    <x v="2"/>
    <x v="21"/>
    <s v="Salt Lake City"/>
    <x v="0"/>
    <n v="0.50000000000000011"/>
    <x v="32"/>
    <x v="223"/>
    <n v="787.50000000000011"/>
    <n v="0.35"/>
  </r>
  <r>
    <x v="2"/>
    <n v="1128299"/>
    <x v="153"/>
    <x v="2"/>
    <x v="21"/>
    <s v="Salt Lake City"/>
    <x v="1"/>
    <n v="0.55000000000000016"/>
    <x v="32"/>
    <x v="480"/>
    <n v="866.25000000000023"/>
    <n v="0.35"/>
  </r>
  <r>
    <x v="2"/>
    <n v="1128299"/>
    <x v="153"/>
    <x v="2"/>
    <x v="21"/>
    <s v="Salt Lake City"/>
    <x v="2"/>
    <n v="0.50000000000000011"/>
    <x v="44"/>
    <x v="396"/>
    <n v="437.50000000000006"/>
    <n v="0.35"/>
  </r>
  <r>
    <x v="2"/>
    <n v="1128299"/>
    <x v="153"/>
    <x v="2"/>
    <x v="21"/>
    <s v="Salt Lake City"/>
    <x v="3"/>
    <n v="0.50000000000000011"/>
    <x v="41"/>
    <x v="322"/>
    <n v="350.00000000000006"/>
    <n v="0.35"/>
  </r>
  <r>
    <x v="2"/>
    <n v="1128299"/>
    <x v="153"/>
    <x v="2"/>
    <x v="21"/>
    <s v="Salt Lake City"/>
    <x v="4"/>
    <n v="0.60000000000000009"/>
    <x v="38"/>
    <x v="139"/>
    <n v="540.00000000000011"/>
    <n v="0.4"/>
  </r>
  <r>
    <x v="2"/>
    <n v="1128299"/>
    <x v="153"/>
    <x v="2"/>
    <x v="21"/>
    <s v="Salt Lake City"/>
    <x v="5"/>
    <n v="0.44999999999999996"/>
    <x v="44"/>
    <x v="127"/>
    <n v="337.5"/>
    <n v="0.3"/>
  </r>
  <r>
    <x v="2"/>
    <n v="1128299"/>
    <x v="154"/>
    <x v="2"/>
    <x v="21"/>
    <s v="Salt Lake City"/>
    <x v="0"/>
    <n v="0.4"/>
    <x v="45"/>
    <x v="340"/>
    <n v="489.99999999999994"/>
    <n v="0.35"/>
  </r>
  <r>
    <x v="2"/>
    <n v="1128299"/>
    <x v="154"/>
    <x v="2"/>
    <x v="21"/>
    <s v="Salt Lake City"/>
    <x v="1"/>
    <n v="0.55000000000000016"/>
    <x v="28"/>
    <x v="481"/>
    <n v="1010.6250000000002"/>
    <n v="0.35"/>
  </r>
  <r>
    <x v="2"/>
    <n v="1128299"/>
    <x v="154"/>
    <x v="2"/>
    <x v="21"/>
    <s v="Salt Lake City"/>
    <x v="2"/>
    <n v="0.50000000000000011"/>
    <x v="45"/>
    <x v="482"/>
    <n v="612.50000000000011"/>
    <n v="0.35"/>
  </r>
  <r>
    <x v="2"/>
    <n v="1128299"/>
    <x v="154"/>
    <x v="2"/>
    <x v="21"/>
    <s v="Salt Lake City"/>
    <x v="3"/>
    <n v="0.45000000000000007"/>
    <x v="46"/>
    <x v="137"/>
    <n v="511.87500000000006"/>
    <n v="0.35"/>
  </r>
  <r>
    <x v="2"/>
    <n v="1128299"/>
    <x v="154"/>
    <x v="2"/>
    <x v="21"/>
    <s v="Salt Lake City"/>
    <x v="4"/>
    <n v="0.55000000000000004"/>
    <x v="49"/>
    <x v="205"/>
    <n v="660.00000000000011"/>
    <n v="0.4"/>
  </r>
  <r>
    <x v="2"/>
    <n v="1128299"/>
    <x v="154"/>
    <x v="2"/>
    <x v="21"/>
    <s v="Salt Lake City"/>
    <x v="5"/>
    <n v="0.60000000000000009"/>
    <x v="45"/>
    <x v="162"/>
    <n v="630.00000000000011"/>
    <n v="0.3"/>
  </r>
  <r>
    <x v="2"/>
    <n v="1128299"/>
    <x v="155"/>
    <x v="2"/>
    <x v="21"/>
    <s v="Salt Lake City"/>
    <x v="0"/>
    <n v="0.45000000000000007"/>
    <x v="31"/>
    <x v="339"/>
    <n v="905.62500000000011"/>
    <n v="0.35"/>
  </r>
  <r>
    <x v="2"/>
    <n v="1128299"/>
    <x v="155"/>
    <x v="2"/>
    <x v="21"/>
    <s v="Salt Lake City"/>
    <x v="1"/>
    <n v="0.50000000000000011"/>
    <x v="26"/>
    <x v="455"/>
    <n v="1137.5000000000002"/>
    <n v="0.35"/>
  </r>
  <r>
    <x v="2"/>
    <n v="1128299"/>
    <x v="155"/>
    <x v="2"/>
    <x v="21"/>
    <s v="Salt Lake City"/>
    <x v="2"/>
    <n v="0.45000000000000007"/>
    <x v="34"/>
    <x v="466"/>
    <n v="748.12500000000011"/>
    <n v="0.35"/>
  </r>
  <r>
    <x v="2"/>
    <n v="1128299"/>
    <x v="155"/>
    <x v="2"/>
    <x v="21"/>
    <s v="Salt Lake City"/>
    <x v="3"/>
    <n v="0.55000000000000016"/>
    <x v="32"/>
    <x v="480"/>
    <n v="866.25000000000023"/>
    <n v="0.35"/>
  </r>
  <r>
    <x v="2"/>
    <n v="1128299"/>
    <x v="155"/>
    <x v="2"/>
    <x v="21"/>
    <s v="Salt Lake City"/>
    <x v="4"/>
    <n v="0.75000000000000011"/>
    <x v="33"/>
    <x v="260"/>
    <n v="1275.0000000000002"/>
    <n v="0.4"/>
  </r>
  <r>
    <x v="2"/>
    <n v="1128299"/>
    <x v="155"/>
    <x v="2"/>
    <x v="21"/>
    <s v="Salt Lake City"/>
    <x v="5"/>
    <n v="0.80000000000000016"/>
    <x v="21"/>
    <x v="284"/>
    <n v="1320.0000000000002"/>
    <n v="0.3"/>
  </r>
  <r>
    <x v="2"/>
    <n v="1128299"/>
    <x v="156"/>
    <x v="2"/>
    <x v="21"/>
    <s v="Salt Lake City"/>
    <x v="0"/>
    <n v="0.65000000000000013"/>
    <x v="30"/>
    <x v="483"/>
    <n v="1706.2500000000002"/>
    <n v="0.35"/>
  </r>
  <r>
    <x v="2"/>
    <n v="1128299"/>
    <x v="156"/>
    <x v="2"/>
    <x v="21"/>
    <s v="Salt Lake City"/>
    <x v="1"/>
    <n v="0.75000000000000022"/>
    <x v="30"/>
    <x v="484"/>
    <n v="1968.7500000000005"/>
    <n v="0.35"/>
  </r>
  <r>
    <x v="2"/>
    <n v="1128299"/>
    <x v="156"/>
    <x v="2"/>
    <x v="21"/>
    <s v="Salt Lake City"/>
    <x v="2"/>
    <n v="0.70000000000000018"/>
    <x v="21"/>
    <x v="419"/>
    <n v="1347.5000000000002"/>
    <n v="0.35"/>
  </r>
  <r>
    <x v="2"/>
    <n v="1128299"/>
    <x v="156"/>
    <x v="2"/>
    <x v="21"/>
    <s v="Salt Lake City"/>
    <x v="3"/>
    <n v="0.70000000000000018"/>
    <x v="21"/>
    <x v="419"/>
    <n v="1347.5000000000002"/>
    <n v="0.35"/>
  </r>
  <r>
    <x v="2"/>
    <n v="1128299"/>
    <x v="156"/>
    <x v="2"/>
    <x v="21"/>
    <s v="Salt Lake City"/>
    <x v="4"/>
    <n v="0.80000000000000016"/>
    <x v="34"/>
    <x v="485"/>
    <n v="1520.0000000000005"/>
    <n v="0.4"/>
  </r>
  <r>
    <x v="2"/>
    <n v="1128299"/>
    <x v="156"/>
    <x v="2"/>
    <x v="21"/>
    <s v="Salt Lake City"/>
    <x v="5"/>
    <n v="0.8500000000000002"/>
    <x v="31"/>
    <x v="269"/>
    <n v="1466.2500000000002"/>
    <n v="0.3"/>
  </r>
  <r>
    <x v="2"/>
    <n v="1128299"/>
    <x v="102"/>
    <x v="2"/>
    <x v="22"/>
    <s v="Portland"/>
    <x v="0"/>
    <n v="0.35000000000000003"/>
    <x v="47"/>
    <x v="159"/>
    <n v="560"/>
    <n v="0.39999999999999997"/>
  </r>
  <r>
    <x v="2"/>
    <n v="1128299"/>
    <x v="102"/>
    <x v="2"/>
    <x v="22"/>
    <s v="Portland"/>
    <x v="1"/>
    <n v="0.45"/>
    <x v="47"/>
    <x v="207"/>
    <n v="719.99999999999989"/>
    <n v="0.39999999999999997"/>
  </r>
  <r>
    <x v="2"/>
    <n v="1128299"/>
    <x v="102"/>
    <x v="2"/>
    <x v="22"/>
    <s v="Portland"/>
    <x v="2"/>
    <n v="0.45"/>
    <x v="47"/>
    <x v="207"/>
    <n v="719.99999999999989"/>
    <n v="0.39999999999999997"/>
  </r>
  <r>
    <x v="2"/>
    <n v="1128299"/>
    <x v="102"/>
    <x v="2"/>
    <x v="22"/>
    <s v="Portland"/>
    <x v="3"/>
    <n v="0.45"/>
    <x v="44"/>
    <x v="127"/>
    <n v="449.99999999999994"/>
    <n v="0.39999999999999997"/>
  </r>
  <r>
    <x v="2"/>
    <n v="1128299"/>
    <x v="102"/>
    <x v="2"/>
    <x v="22"/>
    <s v="Portland"/>
    <x v="4"/>
    <n v="0.50000000000000011"/>
    <x v="41"/>
    <x v="322"/>
    <n v="450.00000000000011"/>
    <n v="0.45"/>
  </r>
  <r>
    <x v="2"/>
    <n v="1128299"/>
    <x v="102"/>
    <x v="2"/>
    <x v="22"/>
    <s v="Portland"/>
    <x v="5"/>
    <n v="0.45"/>
    <x v="32"/>
    <x v="158"/>
    <n v="708.75"/>
    <n v="0.35"/>
  </r>
  <r>
    <x v="2"/>
    <n v="1128299"/>
    <x v="103"/>
    <x v="2"/>
    <x v="22"/>
    <s v="Portland"/>
    <x v="0"/>
    <n v="0.35000000000000003"/>
    <x v="24"/>
    <x v="191"/>
    <n v="700"/>
    <n v="0.39999999999999997"/>
  </r>
  <r>
    <x v="2"/>
    <n v="1128299"/>
    <x v="103"/>
    <x v="2"/>
    <x v="22"/>
    <s v="Portland"/>
    <x v="1"/>
    <n v="0.45"/>
    <x v="47"/>
    <x v="207"/>
    <n v="719.99999999999989"/>
    <n v="0.39999999999999997"/>
  </r>
  <r>
    <x v="2"/>
    <n v="1128299"/>
    <x v="103"/>
    <x v="2"/>
    <x v="22"/>
    <s v="Portland"/>
    <x v="2"/>
    <n v="0.45"/>
    <x v="47"/>
    <x v="207"/>
    <n v="719.99999999999989"/>
    <n v="0.39999999999999997"/>
  </r>
  <r>
    <x v="2"/>
    <n v="1128299"/>
    <x v="103"/>
    <x v="2"/>
    <x v="22"/>
    <s v="Portland"/>
    <x v="3"/>
    <n v="0.45"/>
    <x v="44"/>
    <x v="127"/>
    <n v="449.99999999999994"/>
    <n v="0.39999999999999997"/>
  </r>
  <r>
    <x v="2"/>
    <n v="1128299"/>
    <x v="103"/>
    <x v="2"/>
    <x v="22"/>
    <s v="Portland"/>
    <x v="4"/>
    <n v="0.50000000000000011"/>
    <x v="37"/>
    <x v="504"/>
    <n v="393.75000000000011"/>
    <n v="0.45"/>
  </r>
  <r>
    <x v="2"/>
    <n v="1128299"/>
    <x v="103"/>
    <x v="2"/>
    <x v="22"/>
    <s v="Portland"/>
    <x v="5"/>
    <n v="0.45"/>
    <x v="48"/>
    <x v="153"/>
    <n v="590.625"/>
    <n v="0.35"/>
  </r>
  <r>
    <x v="2"/>
    <n v="1128299"/>
    <x v="104"/>
    <x v="2"/>
    <x v="22"/>
    <s v="Portland"/>
    <x v="0"/>
    <n v="0.45"/>
    <x v="28"/>
    <x v="45"/>
    <n v="944.99999999999989"/>
    <n v="0.39999999999999997"/>
  </r>
  <r>
    <x v="2"/>
    <n v="1128299"/>
    <x v="104"/>
    <x v="2"/>
    <x v="22"/>
    <s v="Portland"/>
    <x v="1"/>
    <n v="0.55000000000000004"/>
    <x v="48"/>
    <x v="138"/>
    <n v="824.99999999999989"/>
    <n v="0.39999999999999997"/>
  </r>
  <r>
    <x v="2"/>
    <n v="1128299"/>
    <x v="104"/>
    <x v="2"/>
    <x v="22"/>
    <s v="Portland"/>
    <x v="2"/>
    <n v="0.6"/>
    <x v="47"/>
    <x v="50"/>
    <n v="959.99999999999989"/>
    <n v="0.39999999999999997"/>
  </r>
  <r>
    <x v="2"/>
    <n v="1128299"/>
    <x v="104"/>
    <x v="2"/>
    <x v="22"/>
    <s v="Portland"/>
    <x v="3"/>
    <n v="0.55000000000000004"/>
    <x v="49"/>
    <x v="205"/>
    <n v="660"/>
    <n v="0.39999999999999997"/>
  </r>
  <r>
    <x v="2"/>
    <n v="1128299"/>
    <x v="104"/>
    <x v="2"/>
    <x v="22"/>
    <s v="Portland"/>
    <x v="4"/>
    <n v="0.60000000000000009"/>
    <x v="43"/>
    <x v="395"/>
    <n v="405.00000000000006"/>
    <n v="0.45"/>
  </r>
  <r>
    <x v="2"/>
    <n v="1128299"/>
    <x v="104"/>
    <x v="2"/>
    <x v="22"/>
    <s v="Portland"/>
    <x v="5"/>
    <n v="0.45"/>
    <x v="45"/>
    <x v="151"/>
    <n v="551.25"/>
    <n v="0.35"/>
  </r>
  <r>
    <x v="2"/>
    <n v="1128299"/>
    <x v="105"/>
    <x v="2"/>
    <x v="22"/>
    <s v="Portland"/>
    <x v="0"/>
    <n v="0.5"/>
    <x v="28"/>
    <x v="48"/>
    <n v="1050"/>
    <n v="0.39999999999999997"/>
  </r>
  <r>
    <x v="2"/>
    <n v="1128299"/>
    <x v="105"/>
    <x v="2"/>
    <x v="22"/>
    <s v="Portland"/>
    <x v="1"/>
    <n v="0.55000000000000004"/>
    <x v="46"/>
    <x v="255"/>
    <n v="715"/>
    <n v="0.39999999999999997"/>
  </r>
  <r>
    <x v="2"/>
    <n v="1128299"/>
    <x v="105"/>
    <x v="2"/>
    <x v="22"/>
    <s v="Portland"/>
    <x v="2"/>
    <n v="0.55000000000000004"/>
    <x v="48"/>
    <x v="138"/>
    <n v="824.99999999999989"/>
    <n v="0.39999999999999997"/>
  </r>
  <r>
    <x v="2"/>
    <n v="1128299"/>
    <x v="105"/>
    <x v="2"/>
    <x v="22"/>
    <s v="Portland"/>
    <x v="3"/>
    <n v="0.40000000000000008"/>
    <x v="35"/>
    <x v="544"/>
    <n v="440.00000000000006"/>
    <n v="0.39999999999999997"/>
  </r>
  <r>
    <x v="2"/>
    <n v="1128299"/>
    <x v="105"/>
    <x v="2"/>
    <x v="22"/>
    <s v="Portland"/>
    <x v="4"/>
    <n v="0.45000000000000012"/>
    <x v="37"/>
    <x v="545"/>
    <n v="354.37500000000011"/>
    <n v="0.45"/>
  </r>
  <r>
    <x v="2"/>
    <n v="1128299"/>
    <x v="105"/>
    <x v="2"/>
    <x v="22"/>
    <s v="Portland"/>
    <x v="5"/>
    <n v="0.60000000000000009"/>
    <x v="45"/>
    <x v="162"/>
    <n v="735.00000000000011"/>
    <n v="0.35"/>
  </r>
  <r>
    <x v="2"/>
    <n v="1128299"/>
    <x v="106"/>
    <x v="2"/>
    <x v="22"/>
    <s v="Portland"/>
    <x v="0"/>
    <n v="0.45"/>
    <x v="21"/>
    <x v="111"/>
    <n v="989.99999999999989"/>
    <n v="0.39999999999999997"/>
  </r>
  <r>
    <x v="2"/>
    <n v="1128299"/>
    <x v="106"/>
    <x v="2"/>
    <x v="22"/>
    <s v="Portland"/>
    <x v="1"/>
    <n v="0.5"/>
    <x v="47"/>
    <x v="47"/>
    <n v="799.99999999999989"/>
    <n v="0.39999999999999997"/>
  </r>
  <r>
    <x v="2"/>
    <n v="1128299"/>
    <x v="106"/>
    <x v="2"/>
    <x v="22"/>
    <s v="Portland"/>
    <x v="2"/>
    <n v="0.5"/>
    <x v="47"/>
    <x v="47"/>
    <n v="799.99999999999989"/>
    <n v="0.39999999999999997"/>
  </r>
  <r>
    <x v="2"/>
    <n v="1128299"/>
    <x v="106"/>
    <x v="2"/>
    <x v="22"/>
    <s v="Portland"/>
    <x v="3"/>
    <n v="0.45"/>
    <x v="46"/>
    <x v="334"/>
    <n v="585"/>
    <n v="0.39999999999999997"/>
  </r>
  <r>
    <x v="2"/>
    <n v="1128299"/>
    <x v="106"/>
    <x v="2"/>
    <x v="22"/>
    <s v="Portland"/>
    <x v="4"/>
    <n v="0.39999999999999997"/>
    <x v="38"/>
    <x v="546"/>
    <n v="404.99999999999994"/>
    <n v="0.45"/>
  </r>
  <r>
    <x v="2"/>
    <n v="1128299"/>
    <x v="106"/>
    <x v="2"/>
    <x v="22"/>
    <s v="Portland"/>
    <x v="5"/>
    <n v="0.65"/>
    <x v="31"/>
    <x v="90"/>
    <n v="1308.125"/>
    <n v="0.35"/>
  </r>
  <r>
    <x v="2"/>
    <n v="1128299"/>
    <x v="107"/>
    <x v="2"/>
    <x v="22"/>
    <s v="Portland"/>
    <x v="0"/>
    <n v="0.6"/>
    <x v="6"/>
    <x v="14"/>
    <n v="1979.9999999999998"/>
    <n v="0.39999999999999997"/>
  </r>
  <r>
    <x v="2"/>
    <n v="1128299"/>
    <x v="107"/>
    <x v="2"/>
    <x v="22"/>
    <s v="Portland"/>
    <x v="1"/>
    <n v="0.7"/>
    <x v="20"/>
    <x v="430"/>
    <n v="1959.9999999999998"/>
    <n v="0.39999999999999997"/>
  </r>
  <r>
    <x v="2"/>
    <n v="1128299"/>
    <x v="107"/>
    <x v="2"/>
    <x v="22"/>
    <s v="Portland"/>
    <x v="2"/>
    <n v="0.85"/>
    <x v="20"/>
    <x v="307"/>
    <n v="2380"/>
    <n v="0.39999999999999997"/>
  </r>
  <r>
    <x v="2"/>
    <n v="1128299"/>
    <x v="107"/>
    <x v="2"/>
    <x v="22"/>
    <s v="Portland"/>
    <x v="3"/>
    <n v="0.85"/>
    <x v="31"/>
    <x v="431"/>
    <n v="1954.9999999999998"/>
    <n v="0.39999999999999997"/>
  </r>
  <r>
    <x v="2"/>
    <n v="1128299"/>
    <x v="107"/>
    <x v="2"/>
    <x v="22"/>
    <s v="Portland"/>
    <x v="4"/>
    <n v="0.95000000000000007"/>
    <x v="32"/>
    <x v="60"/>
    <n v="1923.75"/>
    <n v="0.45"/>
  </r>
  <r>
    <x v="2"/>
    <n v="1128299"/>
    <x v="107"/>
    <x v="2"/>
    <x v="22"/>
    <s v="Portland"/>
    <x v="5"/>
    <n v="1.1000000000000001"/>
    <x v="30"/>
    <x v="432"/>
    <n v="2887.5"/>
    <n v="0.35"/>
  </r>
  <r>
    <x v="2"/>
    <n v="1128299"/>
    <x v="108"/>
    <x v="2"/>
    <x v="22"/>
    <s v="Portland"/>
    <x v="0"/>
    <n v="0.9"/>
    <x v="3"/>
    <x v="433"/>
    <n v="3239.9999999999995"/>
    <n v="0.39999999999999997"/>
  </r>
  <r>
    <x v="2"/>
    <n v="1128299"/>
    <x v="108"/>
    <x v="2"/>
    <x v="22"/>
    <s v="Portland"/>
    <x v="1"/>
    <n v="0.95000000000000007"/>
    <x v="30"/>
    <x v="434"/>
    <n v="2850"/>
    <n v="0.39999999999999997"/>
  </r>
  <r>
    <x v="2"/>
    <n v="1128299"/>
    <x v="108"/>
    <x v="2"/>
    <x v="22"/>
    <s v="Portland"/>
    <x v="2"/>
    <n v="0.95000000000000007"/>
    <x v="20"/>
    <x v="435"/>
    <n v="2660"/>
    <n v="0.39999999999999997"/>
  </r>
  <r>
    <x v="2"/>
    <n v="1128299"/>
    <x v="108"/>
    <x v="2"/>
    <x v="22"/>
    <s v="Portland"/>
    <x v="3"/>
    <n v="0.9"/>
    <x v="25"/>
    <x v="4"/>
    <n v="2160"/>
    <n v="0.39999999999999997"/>
  </r>
  <r>
    <x v="2"/>
    <n v="1128299"/>
    <x v="108"/>
    <x v="2"/>
    <x v="22"/>
    <s v="Portland"/>
    <x v="4"/>
    <n v="0.95000000000000007"/>
    <x v="26"/>
    <x v="436"/>
    <n v="2778.75"/>
    <n v="0.45"/>
  </r>
  <r>
    <x v="2"/>
    <n v="1128299"/>
    <x v="108"/>
    <x v="2"/>
    <x v="22"/>
    <s v="Portland"/>
    <x v="5"/>
    <n v="1.1000000000000001"/>
    <x v="26"/>
    <x v="437"/>
    <n v="2502.5"/>
    <n v="0.35"/>
  </r>
  <r>
    <x v="2"/>
    <n v="1128299"/>
    <x v="109"/>
    <x v="2"/>
    <x v="22"/>
    <s v="Portland"/>
    <x v="0"/>
    <n v="0.95000000000000007"/>
    <x v="2"/>
    <x v="438"/>
    <n v="3230"/>
    <n v="0.39999999999999997"/>
  </r>
  <r>
    <x v="2"/>
    <n v="1128299"/>
    <x v="109"/>
    <x v="2"/>
    <x v="22"/>
    <s v="Portland"/>
    <x v="1"/>
    <n v="0.85000000000000009"/>
    <x v="6"/>
    <x v="439"/>
    <n v="2805"/>
    <n v="0.39999999999999997"/>
  </r>
  <r>
    <x v="2"/>
    <n v="1128299"/>
    <x v="109"/>
    <x v="2"/>
    <x v="22"/>
    <s v="Portland"/>
    <x v="2"/>
    <n v="0.75000000000000011"/>
    <x v="20"/>
    <x v="103"/>
    <n v="2100"/>
    <n v="0.39999999999999997"/>
  </r>
  <r>
    <x v="2"/>
    <n v="1128299"/>
    <x v="109"/>
    <x v="2"/>
    <x v="22"/>
    <s v="Portland"/>
    <x v="3"/>
    <n v="0.75000000000000011"/>
    <x v="34"/>
    <x v="228"/>
    <n v="1425"/>
    <n v="0.39999999999999997"/>
  </r>
  <r>
    <x v="2"/>
    <n v="1128299"/>
    <x v="109"/>
    <x v="2"/>
    <x v="22"/>
    <s v="Portland"/>
    <x v="4"/>
    <n v="0.64999999999999991"/>
    <x v="34"/>
    <x v="547"/>
    <n v="1389.3749999999998"/>
    <n v="0.45"/>
  </r>
  <r>
    <x v="2"/>
    <n v="1128299"/>
    <x v="109"/>
    <x v="2"/>
    <x v="22"/>
    <s v="Portland"/>
    <x v="5"/>
    <n v="0.7"/>
    <x v="49"/>
    <x v="193"/>
    <n v="735"/>
    <n v="0.35"/>
  </r>
  <r>
    <x v="2"/>
    <n v="1128299"/>
    <x v="110"/>
    <x v="2"/>
    <x v="22"/>
    <s v="Portland"/>
    <x v="0"/>
    <n v="0.45000000000000012"/>
    <x v="24"/>
    <x v="223"/>
    <n v="900.00000000000011"/>
    <n v="0.39999999999999997"/>
  </r>
  <r>
    <x v="2"/>
    <n v="1128299"/>
    <x v="110"/>
    <x v="2"/>
    <x v="22"/>
    <s v="Portland"/>
    <x v="1"/>
    <n v="0.50000000000000011"/>
    <x v="24"/>
    <x v="457"/>
    <n v="1000.0000000000001"/>
    <n v="0.39999999999999997"/>
  </r>
  <r>
    <x v="2"/>
    <n v="1128299"/>
    <x v="110"/>
    <x v="2"/>
    <x v="22"/>
    <s v="Portland"/>
    <x v="2"/>
    <n v="0.45000000000000012"/>
    <x v="49"/>
    <x v="548"/>
    <n v="540.00000000000011"/>
    <n v="0.39999999999999997"/>
  </r>
  <r>
    <x v="2"/>
    <n v="1128299"/>
    <x v="110"/>
    <x v="2"/>
    <x v="22"/>
    <s v="Portland"/>
    <x v="3"/>
    <n v="0.45000000000000012"/>
    <x v="44"/>
    <x v="133"/>
    <n v="450.00000000000006"/>
    <n v="0.39999999999999997"/>
  </r>
  <r>
    <x v="2"/>
    <n v="1128299"/>
    <x v="110"/>
    <x v="2"/>
    <x v="22"/>
    <s v="Portland"/>
    <x v="4"/>
    <n v="0.55000000000000004"/>
    <x v="35"/>
    <x v="408"/>
    <n v="680.62500000000011"/>
    <n v="0.45"/>
  </r>
  <r>
    <x v="2"/>
    <n v="1128299"/>
    <x v="110"/>
    <x v="2"/>
    <x v="22"/>
    <s v="Portland"/>
    <x v="5"/>
    <n v="0.39999999999999997"/>
    <x v="49"/>
    <x v="147"/>
    <n v="420"/>
    <n v="0.35"/>
  </r>
  <r>
    <x v="2"/>
    <n v="1128299"/>
    <x v="111"/>
    <x v="2"/>
    <x v="22"/>
    <s v="Portland"/>
    <x v="0"/>
    <n v="0.35000000000000003"/>
    <x v="47"/>
    <x v="159"/>
    <n v="560"/>
    <n v="0.39999999999999997"/>
  </r>
  <r>
    <x v="2"/>
    <n v="1128299"/>
    <x v="111"/>
    <x v="2"/>
    <x v="22"/>
    <s v="Portland"/>
    <x v="1"/>
    <n v="0.50000000000000011"/>
    <x v="31"/>
    <x v="460"/>
    <n v="1150"/>
    <n v="0.39999999999999997"/>
  </r>
  <r>
    <x v="2"/>
    <n v="1128299"/>
    <x v="111"/>
    <x v="2"/>
    <x v="22"/>
    <s v="Portland"/>
    <x v="2"/>
    <n v="0.45000000000000012"/>
    <x v="47"/>
    <x v="549"/>
    <n v="720.00000000000011"/>
    <n v="0.39999999999999997"/>
  </r>
  <r>
    <x v="2"/>
    <n v="1128299"/>
    <x v="111"/>
    <x v="2"/>
    <x v="22"/>
    <s v="Portland"/>
    <x v="3"/>
    <n v="0.40000000000000008"/>
    <x v="48"/>
    <x v="192"/>
    <n v="600"/>
    <n v="0.39999999999999997"/>
  </r>
  <r>
    <x v="2"/>
    <n v="1128299"/>
    <x v="111"/>
    <x v="2"/>
    <x v="22"/>
    <s v="Portland"/>
    <x v="4"/>
    <n v="0.5"/>
    <x v="45"/>
    <x v="157"/>
    <n v="787.5"/>
    <n v="0.45"/>
  </r>
  <r>
    <x v="2"/>
    <n v="1128299"/>
    <x v="111"/>
    <x v="2"/>
    <x v="22"/>
    <s v="Portland"/>
    <x v="5"/>
    <n v="0.55000000000000004"/>
    <x v="47"/>
    <x v="42"/>
    <n v="770"/>
    <n v="0.35"/>
  </r>
  <r>
    <x v="2"/>
    <n v="1128299"/>
    <x v="112"/>
    <x v="2"/>
    <x v="22"/>
    <s v="Portland"/>
    <x v="0"/>
    <n v="0.40000000000000008"/>
    <x v="23"/>
    <x v="457"/>
    <n v="1000.0000000000001"/>
    <n v="0.39999999999999997"/>
  </r>
  <r>
    <x v="2"/>
    <n v="1128299"/>
    <x v="112"/>
    <x v="2"/>
    <x v="22"/>
    <s v="Portland"/>
    <x v="1"/>
    <n v="0.45000000000000012"/>
    <x v="20"/>
    <x v="277"/>
    <n v="1260.0000000000002"/>
    <n v="0.39999999999999997"/>
  </r>
  <r>
    <x v="2"/>
    <n v="1128299"/>
    <x v="112"/>
    <x v="2"/>
    <x v="22"/>
    <s v="Portland"/>
    <x v="2"/>
    <n v="0.40000000000000008"/>
    <x v="28"/>
    <x v="162"/>
    <n v="840.00000000000011"/>
    <n v="0.39999999999999997"/>
  </r>
  <r>
    <x v="2"/>
    <n v="1128299"/>
    <x v="112"/>
    <x v="2"/>
    <x v="22"/>
    <s v="Portland"/>
    <x v="3"/>
    <n v="0.50000000000000011"/>
    <x v="24"/>
    <x v="457"/>
    <n v="1000.0000000000001"/>
    <n v="0.39999999999999997"/>
  </r>
  <r>
    <x v="2"/>
    <n v="1128299"/>
    <x v="112"/>
    <x v="2"/>
    <x v="22"/>
    <s v="Portland"/>
    <x v="4"/>
    <n v="0.70000000000000007"/>
    <x v="34"/>
    <x v="204"/>
    <n v="1496.2500000000002"/>
    <n v="0.45"/>
  </r>
  <r>
    <x v="2"/>
    <n v="1128299"/>
    <x v="112"/>
    <x v="2"/>
    <x v="22"/>
    <s v="Portland"/>
    <x v="5"/>
    <n v="0.8500000000000002"/>
    <x v="25"/>
    <x v="414"/>
    <n v="1785.0000000000002"/>
    <n v="0.35"/>
  </r>
  <r>
    <x v="2"/>
    <n v="1128299"/>
    <x v="113"/>
    <x v="2"/>
    <x v="22"/>
    <s v="Portland"/>
    <x v="0"/>
    <n v="0.70000000000000018"/>
    <x v="9"/>
    <x v="550"/>
    <n v="2240.0000000000005"/>
    <n v="0.39999999999999997"/>
  </r>
  <r>
    <x v="2"/>
    <n v="1128299"/>
    <x v="113"/>
    <x v="2"/>
    <x v="22"/>
    <s v="Portland"/>
    <x v="1"/>
    <n v="0.80000000000000027"/>
    <x v="9"/>
    <x v="551"/>
    <n v="2560.0000000000005"/>
    <n v="0.39999999999999997"/>
  </r>
  <r>
    <x v="2"/>
    <n v="1128299"/>
    <x v="113"/>
    <x v="2"/>
    <x v="22"/>
    <s v="Portland"/>
    <x v="2"/>
    <n v="0.75000000000000022"/>
    <x v="25"/>
    <x v="276"/>
    <n v="1800.0000000000002"/>
    <n v="0.39999999999999997"/>
  </r>
  <r>
    <x v="2"/>
    <n v="1128299"/>
    <x v="113"/>
    <x v="2"/>
    <x v="22"/>
    <s v="Portland"/>
    <x v="3"/>
    <n v="0.75000000000000022"/>
    <x v="25"/>
    <x v="276"/>
    <n v="1800.0000000000002"/>
    <n v="0.39999999999999997"/>
  </r>
  <r>
    <x v="2"/>
    <n v="1128299"/>
    <x v="113"/>
    <x v="2"/>
    <x v="22"/>
    <s v="Portland"/>
    <x v="4"/>
    <n v="0.8500000000000002"/>
    <x v="28"/>
    <x v="245"/>
    <n v="2008.1250000000005"/>
    <n v="0.45"/>
  </r>
  <r>
    <x v="2"/>
    <n v="1128299"/>
    <x v="113"/>
    <x v="2"/>
    <x v="22"/>
    <s v="Portland"/>
    <x v="5"/>
    <n v="0.90000000000000024"/>
    <x v="23"/>
    <x v="484"/>
    <n v="1968.7500000000005"/>
    <n v="0.35"/>
  </r>
  <r>
    <x v="1"/>
    <n v="1197831"/>
    <x v="58"/>
    <x v="1"/>
    <x v="23"/>
    <s v="New Orleans"/>
    <x v="0"/>
    <n v="0.2"/>
    <x v="22"/>
    <x v="198"/>
    <n v="405"/>
    <n v="0.3"/>
  </r>
  <r>
    <x v="1"/>
    <n v="1197831"/>
    <x v="58"/>
    <x v="1"/>
    <x v="23"/>
    <s v="New Orleans"/>
    <x v="1"/>
    <n v="0.3"/>
    <x v="22"/>
    <x v="158"/>
    <n v="607.5"/>
    <n v="0.3"/>
  </r>
  <r>
    <x v="1"/>
    <n v="1197831"/>
    <x v="58"/>
    <x v="1"/>
    <x v="23"/>
    <s v="New Orleans"/>
    <x v="2"/>
    <n v="0.3"/>
    <x v="34"/>
    <x v="341"/>
    <n v="427.5"/>
    <n v="0.3"/>
  </r>
  <r>
    <x v="1"/>
    <n v="1197831"/>
    <x v="58"/>
    <x v="1"/>
    <x v="23"/>
    <s v="New Orleans"/>
    <x v="3"/>
    <n v="0.35"/>
    <x v="34"/>
    <x v="155"/>
    <n v="665"/>
    <n v="0.4"/>
  </r>
  <r>
    <x v="1"/>
    <n v="1197831"/>
    <x v="58"/>
    <x v="1"/>
    <x v="23"/>
    <s v="New Orleans"/>
    <x v="4"/>
    <n v="0.4"/>
    <x v="46"/>
    <x v="194"/>
    <n v="325"/>
    <n v="0.25"/>
  </r>
  <r>
    <x v="1"/>
    <n v="1197831"/>
    <x v="58"/>
    <x v="1"/>
    <x v="23"/>
    <s v="New Orleans"/>
    <x v="5"/>
    <n v="0.35"/>
    <x v="34"/>
    <x v="155"/>
    <n v="748.125"/>
    <n v="0.45"/>
  </r>
  <r>
    <x v="1"/>
    <n v="1197831"/>
    <x v="172"/>
    <x v="1"/>
    <x v="23"/>
    <s v="New Orleans"/>
    <x v="0"/>
    <n v="0.25"/>
    <x v="23"/>
    <x v="384"/>
    <n v="468.75"/>
    <n v="0.3"/>
  </r>
  <r>
    <x v="1"/>
    <n v="1197831"/>
    <x v="172"/>
    <x v="1"/>
    <x v="23"/>
    <s v="New Orleans"/>
    <x v="1"/>
    <n v="0.35"/>
    <x v="25"/>
    <x v="193"/>
    <n v="630"/>
    <n v="0.3"/>
  </r>
  <r>
    <x v="1"/>
    <n v="1197831"/>
    <x v="172"/>
    <x v="1"/>
    <x v="23"/>
    <s v="New Orleans"/>
    <x v="2"/>
    <n v="0.35"/>
    <x v="33"/>
    <x v="156"/>
    <n v="446.25"/>
    <n v="0.3"/>
  </r>
  <r>
    <x v="1"/>
    <n v="1197831"/>
    <x v="172"/>
    <x v="1"/>
    <x v="23"/>
    <s v="New Orleans"/>
    <x v="3"/>
    <n v="0.35"/>
    <x v="48"/>
    <x v="385"/>
    <n v="525"/>
    <n v="0.4"/>
  </r>
  <r>
    <x v="1"/>
    <n v="1197831"/>
    <x v="172"/>
    <x v="1"/>
    <x v="23"/>
    <s v="New Orleans"/>
    <x v="4"/>
    <n v="0.4"/>
    <x v="44"/>
    <x v="123"/>
    <n v="250"/>
    <n v="0.25"/>
  </r>
  <r>
    <x v="1"/>
    <n v="1197831"/>
    <x v="172"/>
    <x v="1"/>
    <x v="23"/>
    <s v="New Orleans"/>
    <x v="5"/>
    <n v="0.35"/>
    <x v="32"/>
    <x v="151"/>
    <n v="708.75"/>
    <n v="0.45"/>
  </r>
  <r>
    <x v="1"/>
    <n v="1197831"/>
    <x v="173"/>
    <x v="1"/>
    <x v="23"/>
    <s v="New Orleans"/>
    <x v="0"/>
    <n v="0.3"/>
    <x v="23"/>
    <x v="203"/>
    <n v="656.25"/>
    <n v="0.35"/>
  </r>
  <r>
    <x v="1"/>
    <n v="1197831"/>
    <x v="173"/>
    <x v="1"/>
    <x v="23"/>
    <s v="New Orleans"/>
    <x v="1"/>
    <n v="0.4"/>
    <x v="23"/>
    <x v="54"/>
    <n v="875"/>
    <n v="0.35"/>
  </r>
  <r>
    <x v="1"/>
    <n v="1197831"/>
    <x v="173"/>
    <x v="1"/>
    <x v="23"/>
    <s v="New Orleans"/>
    <x v="2"/>
    <n v="0.3"/>
    <x v="32"/>
    <x v="198"/>
    <n v="472.49999999999994"/>
    <n v="0.35"/>
  </r>
  <r>
    <x v="1"/>
    <n v="1197831"/>
    <x v="173"/>
    <x v="1"/>
    <x v="23"/>
    <s v="New Orleans"/>
    <x v="3"/>
    <n v="0.35000000000000003"/>
    <x v="45"/>
    <x v="206"/>
    <n v="551.25000000000011"/>
    <n v="0.45"/>
  </r>
  <r>
    <x v="1"/>
    <n v="1197831"/>
    <x v="173"/>
    <x v="1"/>
    <x v="23"/>
    <s v="New Orleans"/>
    <x v="4"/>
    <n v="0.4"/>
    <x v="44"/>
    <x v="123"/>
    <n v="300"/>
    <n v="0.3"/>
  </r>
  <r>
    <x v="1"/>
    <n v="1197831"/>
    <x v="173"/>
    <x v="1"/>
    <x v="23"/>
    <s v="New Orleans"/>
    <x v="5"/>
    <n v="0.35000000000000003"/>
    <x v="47"/>
    <x v="159"/>
    <n v="700.00000000000011"/>
    <n v="0.5"/>
  </r>
  <r>
    <x v="1"/>
    <n v="1197831"/>
    <x v="60"/>
    <x v="1"/>
    <x v="23"/>
    <s v="New Orleans"/>
    <x v="0"/>
    <n v="0.19999999999999998"/>
    <x v="26"/>
    <x v="194"/>
    <n v="454.99999999999994"/>
    <n v="0.35"/>
  </r>
  <r>
    <x v="1"/>
    <n v="1197831"/>
    <x v="60"/>
    <x v="1"/>
    <x v="23"/>
    <s v="New Orleans"/>
    <x v="1"/>
    <n v="0.30000000000000004"/>
    <x v="26"/>
    <x v="470"/>
    <n v="682.5"/>
    <n v="0.35"/>
  </r>
  <r>
    <x v="1"/>
    <n v="1197831"/>
    <x v="60"/>
    <x v="1"/>
    <x v="23"/>
    <s v="New Orleans"/>
    <x v="2"/>
    <n v="0.24999999999999997"/>
    <x v="34"/>
    <x v="552"/>
    <n v="415.62499999999989"/>
    <n v="0.35"/>
  </r>
  <r>
    <x v="1"/>
    <n v="1197831"/>
    <x v="60"/>
    <x v="1"/>
    <x v="23"/>
    <s v="New Orleans"/>
    <x v="3"/>
    <n v="0.30000000000000004"/>
    <x v="48"/>
    <x v="133"/>
    <n v="506.25000000000011"/>
    <n v="0.45"/>
  </r>
  <r>
    <x v="1"/>
    <n v="1197831"/>
    <x v="60"/>
    <x v="1"/>
    <x v="23"/>
    <s v="New Orleans"/>
    <x v="4"/>
    <n v="0.35"/>
    <x v="35"/>
    <x v="119"/>
    <n v="288.74999999999994"/>
    <n v="0.3"/>
  </r>
  <r>
    <x v="1"/>
    <n v="1197831"/>
    <x v="60"/>
    <x v="1"/>
    <x v="23"/>
    <s v="New Orleans"/>
    <x v="5"/>
    <n v="0.30000000000000004"/>
    <x v="21"/>
    <x v="205"/>
    <n v="825.00000000000011"/>
    <n v="0.5"/>
  </r>
  <r>
    <x v="1"/>
    <n v="1197831"/>
    <x v="174"/>
    <x v="1"/>
    <x v="23"/>
    <s v="New Orleans"/>
    <x v="0"/>
    <n v="0.19999999999999998"/>
    <x v="20"/>
    <x v="161"/>
    <n v="489.99999999999989"/>
    <n v="0.35"/>
  </r>
  <r>
    <x v="1"/>
    <n v="1197831"/>
    <x v="174"/>
    <x v="1"/>
    <x v="23"/>
    <s v="New Orleans"/>
    <x v="1"/>
    <n v="0.30000000000000004"/>
    <x v="27"/>
    <x v="553"/>
    <n v="761.25000000000011"/>
    <n v="0.35"/>
  </r>
  <r>
    <x v="1"/>
    <n v="1197831"/>
    <x v="174"/>
    <x v="1"/>
    <x v="23"/>
    <s v="New Orleans"/>
    <x v="2"/>
    <n v="0.24999999999999997"/>
    <x v="31"/>
    <x v="554"/>
    <n v="503.12499999999989"/>
    <n v="0.35"/>
  </r>
  <r>
    <x v="1"/>
    <n v="1197831"/>
    <x v="174"/>
    <x v="1"/>
    <x v="23"/>
    <s v="New Orleans"/>
    <x v="3"/>
    <n v="0.35000000000000003"/>
    <x v="24"/>
    <x v="191"/>
    <n v="787.50000000000011"/>
    <n v="0.45"/>
  </r>
  <r>
    <x v="1"/>
    <n v="1197831"/>
    <x v="174"/>
    <x v="1"/>
    <x v="23"/>
    <s v="New Orleans"/>
    <x v="4"/>
    <n v="0.5"/>
    <x v="47"/>
    <x v="47"/>
    <n v="600"/>
    <n v="0.3"/>
  </r>
  <r>
    <x v="1"/>
    <n v="1197831"/>
    <x v="174"/>
    <x v="1"/>
    <x v="23"/>
    <s v="New Orleans"/>
    <x v="5"/>
    <n v="0.45"/>
    <x v="30"/>
    <x v="73"/>
    <n v="1687.5"/>
    <n v="0.5"/>
  </r>
  <r>
    <x v="1"/>
    <n v="1197831"/>
    <x v="175"/>
    <x v="1"/>
    <x v="23"/>
    <s v="New Orleans"/>
    <x v="0"/>
    <n v="0.45"/>
    <x v="30"/>
    <x v="73"/>
    <n v="1181.25"/>
    <n v="0.35"/>
  </r>
  <r>
    <x v="1"/>
    <n v="1197831"/>
    <x v="175"/>
    <x v="1"/>
    <x v="23"/>
    <s v="New Orleans"/>
    <x v="1"/>
    <n v="0.5"/>
    <x v="30"/>
    <x v="69"/>
    <n v="1312.5"/>
    <n v="0.35"/>
  </r>
  <r>
    <x v="1"/>
    <n v="1197831"/>
    <x v="175"/>
    <x v="1"/>
    <x v="23"/>
    <s v="New Orleans"/>
    <x v="2"/>
    <n v="0.5"/>
    <x v="25"/>
    <x v="61"/>
    <n v="1050"/>
    <n v="0.35"/>
  </r>
  <r>
    <x v="1"/>
    <n v="1197831"/>
    <x v="175"/>
    <x v="1"/>
    <x v="23"/>
    <s v="New Orleans"/>
    <x v="3"/>
    <n v="0.5"/>
    <x v="21"/>
    <x v="80"/>
    <n v="1237.5"/>
    <n v="0.45"/>
  </r>
  <r>
    <x v="1"/>
    <n v="1197831"/>
    <x v="175"/>
    <x v="1"/>
    <x v="23"/>
    <s v="New Orleans"/>
    <x v="4"/>
    <n v="0.55000000000000004"/>
    <x v="32"/>
    <x v="111"/>
    <n v="742.5"/>
    <n v="0.3"/>
  </r>
  <r>
    <x v="1"/>
    <n v="1197831"/>
    <x v="175"/>
    <x v="1"/>
    <x v="23"/>
    <s v="New Orleans"/>
    <x v="5"/>
    <n v="0.60000000000000009"/>
    <x v="6"/>
    <x v="301"/>
    <n v="2475.0000000000005"/>
    <n v="0.5"/>
  </r>
  <r>
    <x v="1"/>
    <n v="1197831"/>
    <x v="176"/>
    <x v="1"/>
    <x v="23"/>
    <s v="New Orleans"/>
    <x v="0"/>
    <n v="0.5"/>
    <x v="29"/>
    <x v="75"/>
    <n v="1549.9999999999998"/>
    <n v="0.39999999999999997"/>
  </r>
  <r>
    <x v="1"/>
    <n v="1197831"/>
    <x v="176"/>
    <x v="1"/>
    <x v="23"/>
    <s v="New Orleans"/>
    <x v="1"/>
    <n v="0.55000000000000004"/>
    <x v="29"/>
    <x v="100"/>
    <n v="1704.9999999999998"/>
    <n v="0.39999999999999997"/>
  </r>
  <r>
    <x v="1"/>
    <n v="1197831"/>
    <x v="176"/>
    <x v="1"/>
    <x v="23"/>
    <s v="New Orleans"/>
    <x v="2"/>
    <n v="0.5"/>
    <x v="8"/>
    <x v="10"/>
    <n v="1849.9999999999998"/>
    <n v="0.39999999999999997"/>
  </r>
  <r>
    <x v="1"/>
    <n v="1197831"/>
    <x v="176"/>
    <x v="1"/>
    <x v="23"/>
    <s v="New Orleans"/>
    <x v="3"/>
    <n v="0.5"/>
    <x v="28"/>
    <x v="48"/>
    <n v="1312.5"/>
    <n v="0.5"/>
  </r>
  <r>
    <x v="1"/>
    <n v="1197831"/>
    <x v="176"/>
    <x v="1"/>
    <x v="23"/>
    <s v="New Orleans"/>
    <x v="4"/>
    <n v="0.55000000000000004"/>
    <x v="28"/>
    <x v="170"/>
    <n v="1010.6250000000001"/>
    <n v="0.35"/>
  </r>
  <r>
    <x v="1"/>
    <n v="1197831"/>
    <x v="176"/>
    <x v="1"/>
    <x v="23"/>
    <s v="New Orleans"/>
    <x v="5"/>
    <n v="0.65"/>
    <x v="9"/>
    <x v="97"/>
    <n v="2860.0000000000005"/>
    <n v="0.55000000000000004"/>
  </r>
  <r>
    <x v="1"/>
    <n v="1197831"/>
    <x v="177"/>
    <x v="1"/>
    <x v="23"/>
    <s v="New Orleans"/>
    <x v="0"/>
    <n v="0.5"/>
    <x v="30"/>
    <x v="69"/>
    <n v="1499.9999999999998"/>
    <n v="0.39999999999999997"/>
  </r>
  <r>
    <x v="1"/>
    <n v="1197831"/>
    <x v="177"/>
    <x v="1"/>
    <x v="23"/>
    <s v="New Orleans"/>
    <x v="1"/>
    <n v="0.55000000000000004"/>
    <x v="30"/>
    <x v="71"/>
    <n v="1649.9999999999998"/>
    <n v="0.39999999999999997"/>
  </r>
  <r>
    <x v="1"/>
    <n v="1197831"/>
    <x v="177"/>
    <x v="1"/>
    <x v="23"/>
    <s v="New Orleans"/>
    <x v="2"/>
    <n v="0.5"/>
    <x v="8"/>
    <x v="10"/>
    <n v="1849.9999999999998"/>
    <n v="0.39999999999999997"/>
  </r>
  <r>
    <x v="1"/>
    <n v="1197831"/>
    <x v="177"/>
    <x v="1"/>
    <x v="23"/>
    <s v="New Orleans"/>
    <x v="3"/>
    <n v="0.5"/>
    <x v="34"/>
    <x v="351"/>
    <n v="1187.5"/>
    <n v="0.5"/>
  </r>
  <r>
    <x v="1"/>
    <n v="1197831"/>
    <x v="177"/>
    <x v="1"/>
    <x v="23"/>
    <s v="New Orleans"/>
    <x v="4"/>
    <n v="0.55000000000000004"/>
    <x v="34"/>
    <x v="356"/>
    <n v="914.37499999999989"/>
    <n v="0.35"/>
  </r>
  <r>
    <x v="1"/>
    <n v="1197831"/>
    <x v="177"/>
    <x v="1"/>
    <x v="23"/>
    <s v="New Orleans"/>
    <x v="5"/>
    <n v="0.6"/>
    <x v="27"/>
    <x v="92"/>
    <n v="2392.5"/>
    <n v="0.55000000000000004"/>
  </r>
  <r>
    <x v="1"/>
    <n v="1197831"/>
    <x v="178"/>
    <x v="1"/>
    <x v="23"/>
    <s v="New Orleans"/>
    <x v="0"/>
    <n v="0.55000000000000004"/>
    <x v="22"/>
    <x v="105"/>
    <n v="1485"/>
    <n v="0.39999999999999997"/>
  </r>
  <r>
    <x v="1"/>
    <n v="1197831"/>
    <x v="178"/>
    <x v="1"/>
    <x v="23"/>
    <s v="New Orleans"/>
    <x v="1"/>
    <n v="0.55000000000000004"/>
    <x v="23"/>
    <x v="337"/>
    <n v="1375"/>
    <n v="0.39999999999999997"/>
  </r>
  <r>
    <x v="1"/>
    <n v="1197831"/>
    <x v="178"/>
    <x v="1"/>
    <x v="23"/>
    <s v="New Orleans"/>
    <x v="2"/>
    <n v="0.6"/>
    <x v="22"/>
    <x v="72"/>
    <n v="1619.9999999999998"/>
    <n v="0.39999999999999997"/>
  </r>
  <r>
    <x v="1"/>
    <n v="1197831"/>
    <x v="178"/>
    <x v="1"/>
    <x v="23"/>
    <s v="New Orleans"/>
    <x v="3"/>
    <n v="0.6"/>
    <x v="47"/>
    <x v="50"/>
    <n v="1200"/>
    <n v="0.5"/>
  </r>
  <r>
    <x v="1"/>
    <n v="1197831"/>
    <x v="178"/>
    <x v="1"/>
    <x v="23"/>
    <s v="New Orleans"/>
    <x v="4"/>
    <n v="0.55000000000000004"/>
    <x v="47"/>
    <x v="42"/>
    <n v="770"/>
    <n v="0.35"/>
  </r>
  <r>
    <x v="1"/>
    <n v="1197831"/>
    <x v="178"/>
    <x v="1"/>
    <x v="23"/>
    <s v="New Orleans"/>
    <x v="5"/>
    <n v="0.5"/>
    <x v="23"/>
    <x v="66"/>
    <n v="1718.7500000000002"/>
    <n v="0.55000000000000004"/>
  </r>
  <r>
    <x v="1"/>
    <n v="1197831"/>
    <x v="179"/>
    <x v="1"/>
    <x v="23"/>
    <s v="New Orleans"/>
    <x v="0"/>
    <n v="0.4"/>
    <x v="31"/>
    <x v="336"/>
    <n v="919.99999999999989"/>
    <n v="0.39999999999999997"/>
  </r>
  <r>
    <x v="1"/>
    <n v="1197831"/>
    <x v="179"/>
    <x v="1"/>
    <x v="23"/>
    <s v="New Orleans"/>
    <x v="1"/>
    <n v="0.4"/>
    <x v="31"/>
    <x v="336"/>
    <n v="919.99999999999989"/>
    <n v="0.39999999999999997"/>
  </r>
  <r>
    <x v="1"/>
    <n v="1197831"/>
    <x v="179"/>
    <x v="1"/>
    <x v="23"/>
    <s v="New Orleans"/>
    <x v="2"/>
    <n v="0.45"/>
    <x v="28"/>
    <x v="45"/>
    <n v="944.99999999999989"/>
    <n v="0.39999999999999997"/>
  </r>
  <r>
    <x v="1"/>
    <n v="1197831"/>
    <x v="179"/>
    <x v="1"/>
    <x v="23"/>
    <s v="New Orleans"/>
    <x v="3"/>
    <n v="0.45"/>
    <x v="48"/>
    <x v="153"/>
    <n v="843.75"/>
    <n v="0.5"/>
  </r>
  <r>
    <x v="1"/>
    <n v="1197831"/>
    <x v="179"/>
    <x v="1"/>
    <x v="23"/>
    <s v="New Orleans"/>
    <x v="4"/>
    <n v="0.35000000000000003"/>
    <x v="45"/>
    <x v="206"/>
    <n v="428.75000000000006"/>
    <n v="0.35"/>
  </r>
  <r>
    <x v="1"/>
    <n v="1197831"/>
    <x v="179"/>
    <x v="1"/>
    <x v="23"/>
    <s v="New Orleans"/>
    <x v="5"/>
    <n v="0.45"/>
    <x v="28"/>
    <x v="45"/>
    <n v="1299.375"/>
    <n v="0.55000000000000004"/>
  </r>
  <r>
    <x v="1"/>
    <n v="1197831"/>
    <x v="64"/>
    <x v="1"/>
    <x v="23"/>
    <s v="New Orleans"/>
    <x v="0"/>
    <n v="0.35000000000000003"/>
    <x v="22"/>
    <x v="45"/>
    <n v="944.99999999999989"/>
    <n v="0.39999999999999997"/>
  </r>
  <r>
    <x v="1"/>
    <n v="1197831"/>
    <x v="64"/>
    <x v="1"/>
    <x v="23"/>
    <s v="New Orleans"/>
    <x v="1"/>
    <n v="0.35000000000000003"/>
    <x v="22"/>
    <x v="45"/>
    <n v="944.99999999999989"/>
    <n v="0.39999999999999997"/>
  </r>
  <r>
    <x v="1"/>
    <n v="1197831"/>
    <x v="64"/>
    <x v="1"/>
    <x v="23"/>
    <s v="New Orleans"/>
    <x v="2"/>
    <n v="0.6"/>
    <x v="25"/>
    <x v="11"/>
    <n v="1439.9999999999998"/>
    <n v="0.39999999999999997"/>
  </r>
  <r>
    <x v="1"/>
    <n v="1197831"/>
    <x v="64"/>
    <x v="1"/>
    <x v="23"/>
    <s v="New Orleans"/>
    <x v="3"/>
    <n v="0.6"/>
    <x v="32"/>
    <x v="52"/>
    <n v="1350"/>
    <n v="0.5"/>
  </r>
  <r>
    <x v="1"/>
    <n v="1197831"/>
    <x v="64"/>
    <x v="1"/>
    <x v="23"/>
    <s v="New Orleans"/>
    <x v="4"/>
    <n v="0.54999999999999993"/>
    <x v="33"/>
    <x v="338"/>
    <n v="818.12499999999977"/>
    <n v="0.35"/>
  </r>
  <r>
    <x v="1"/>
    <n v="1197831"/>
    <x v="64"/>
    <x v="1"/>
    <x v="23"/>
    <s v="New Orleans"/>
    <x v="5"/>
    <n v="0.65"/>
    <x v="23"/>
    <x v="113"/>
    <n v="2234.375"/>
    <n v="0.55000000000000004"/>
  </r>
  <r>
    <x v="1"/>
    <n v="1197831"/>
    <x v="65"/>
    <x v="1"/>
    <x v="23"/>
    <s v="New Orleans"/>
    <x v="0"/>
    <n v="0.54999999999999993"/>
    <x v="29"/>
    <x v="475"/>
    <n v="1704.9999999999995"/>
    <n v="0.39999999999999997"/>
  </r>
  <r>
    <x v="1"/>
    <n v="1197831"/>
    <x v="65"/>
    <x v="1"/>
    <x v="23"/>
    <s v="New Orleans"/>
    <x v="1"/>
    <n v="0.54999999999999993"/>
    <x v="29"/>
    <x v="475"/>
    <n v="1704.9999999999995"/>
    <n v="0.39999999999999997"/>
  </r>
  <r>
    <x v="1"/>
    <n v="1197831"/>
    <x v="65"/>
    <x v="1"/>
    <x v="23"/>
    <s v="New Orleans"/>
    <x v="2"/>
    <n v="0.6"/>
    <x v="22"/>
    <x v="72"/>
    <n v="1619.9999999999998"/>
    <n v="0.39999999999999997"/>
  </r>
  <r>
    <x v="1"/>
    <n v="1197831"/>
    <x v="65"/>
    <x v="1"/>
    <x v="23"/>
    <s v="New Orleans"/>
    <x v="3"/>
    <n v="0.6"/>
    <x v="28"/>
    <x v="40"/>
    <n v="1575"/>
    <n v="0.5"/>
  </r>
  <r>
    <x v="1"/>
    <n v="1197831"/>
    <x v="65"/>
    <x v="1"/>
    <x v="23"/>
    <s v="New Orleans"/>
    <x v="4"/>
    <n v="0.54999999999999993"/>
    <x v="34"/>
    <x v="332"/>
    <n v="914.37499999999977"/>
    <n v="0.35"/>
  </r>
  <r>
    <x v="1"/>
    <n v="1197831"/>
    <x v="65"/>
    <x v="1"/>
    <x v="23"/>
    <s v="New Orleans"/>
    <x v="5"/>
    <n v="0.65"/>
    <x v="27"/>
    <x v="84"/>
    <n v="2591.875"/>
    <n v="0.55000000000000004"/>
  </r>
  <r>
    <x v="2"/>
    <n v="1128299"/>
    <x v="180"/>
    <x v="2"/>
    <x v="24"/>
    <s v="Boise"/>
    <x v="0"/>
    <n v="0.29999999999999993"/>
    <x v="33"/>
    <x v="555"/>
    <n v="446.24999999999989"/>
    <n v="0.35"/>
  </r>
  <r>
    <x v="2"/>
    <n v="1128299"/>
    <x v="180"/>
    <x v="2"/>
    <x v="24"/>
    <s v="Boise"/>
    <x v="1"/>
    <n v="0.4"/>
    <x v="33"/>
    <x v="234"/>
    <n v="680"/>
    <n v="0.4"/>
  </r>
  <r>
    <x v="2"/>
    <n v="1128299"/>
    <x v="180"/>
    <x v="2"/>
    <x v="24"/>
    <s v="Boise"/>
    <x v="2"/>
    <n v="0.4"/>
    <x v="33"/>
    <x v="234"/>
    <n v="595"/>
    <n v="0.35"/>
  </r>
  <r>
    <x v="2"/>
    <n v="1128299"/>
    <x v="180"/>
    <x v="2"/>
    <x v="24"/>
    <s v="Boise"/>
    <x v="3"/>
    <n v="0.4"/>
    <x v="35"/>
    <x v="130"/>
    <n v="385"/>
    <n v="0.35"/>
  </r>
  <r>
    <x v="2"/>
    <n v="1128299"/>
    <x v="180"/>
    <x v="2"/>
    <x v="24"/>
    <s v="Boise"/>
    <x v="4"/>
    <n v="0.45000000000000007"/>
    <x v="38"/>
    <x v="471"/>
    <n v="303.75"/>
    <n v="0.3"/>
  </r>
  <r>
    <x v="2"/>
    <n v="1128299"/>
    <x v="180"/>
    <x v="2"/>
    <x v="24"/>
    <s v="Boise"/>
    <x v="5"/>
    <n v="0.4"/>
    <x v="33"/>
    <x v="234"/>
    <n v="425"/>
    <n v="0.25"/>
  </r>
  <r>
    <x v="2"/>
    <n v="1128299"/>
    <x v="181"/>
    <x v="2"/>
    <x v="24"/>
    <s v="Boise"/>
    <x v="0"/>
    <n v="0.29999999999999993"/>
    <x v="34"/>
    <x v="556"/>
    <n v="498.74999999999989"/>
    <n v="0.35"/>
  </r>
  <r>
    <x v="2"/>
    <n v="1128299"/>
    <x v="181"/>
    <x v="2"/>
    <x v="24"/>
    <s v="Boise"/>
    <x v="1"/>
    <n v="0.4"/>
    <x v="48"/>
    <x v="146"/>
    <n v="600"/>
    <n v="0.4"/>
  </r>
  <r>
    <x v="2"/>
    <n v="1128299"/>
    <x v="181"/>
    <x v="2"/>
    <x v="24"/>
    <s v="Boise"/>
    <x v="2"/>
    <n v="0.4"/>
    <x v="48"/>
    <x v="146"/>
    <n v="525"/>
    <n v="0.35"/>
  </r>
  <r>
    <x v="2"/>
    <n v="1128299"/>
    <x v="181"/>
    <x v="2"/>
    <x v="24"/>
    <s v="Boise"/>
    <x v="3"/>
    <n v="0.4"/>
    <x v="38"/>
    <x v="124"/>
    <n v="315"/>
    <n v="0.35"/>
  </r>
  <r>
    <x v="2"/>
    <n v="1128299"/>
    <x v="181"/>
    <x v="2"/>
    <x v="24"/>
    <s v="Boise"/>
    <x v="4"/>
    <n v="0.45000000000000007"/>
    <x v="43"/>
    <x v="318"/>
    <n v="202.50000000000003"/>
    <n v="0.3"/>
  </r>
  <r>
    <x v="2"/>
    <n v="1128299"/>
    <x v="181"/>
    <x v="2"/>
    <x v="24"/>
    <s v="Boise"/>
    <x v="5"/>
    <n v="0.4"/>
    <x v="45"/>
    <x v="340"/>
    <n v="350"/>
    <n v="0.25"/>
  </r>
  <r>
    <x v="2"/>
    <n v="1128299"/>
    <x v="182"/>
    <x v="2"/>
    <x v="24"/>
    <s v="Boise"/>
    <x v="0"/>
    <n v="0.4"/>
    <x v="24"/>
    <x v="47"/>
    <n v="700"/>
    <n v="0.35"/>
  </r>
  <r>
    <x v="2"/>
    <n v="1128299"/>
    <x v="182"/>
    <x v="2"/>
    <x v="24"/>
    <s v="Boise"/>
    <x v="1"/>
    <n v="0.5"/>
    <x v="45"/>
    <x v="157"/>
    <n v="700"/>
    <n v="0.4"/>
  </r>
  <r>
    <x v="2"/>
    <n v="1128299"/>
    <x v="182"/>
    <x v="2"/>
    <x v="24"/>
    <s v="Boise"/>
    <x v="2"/>
    <n v="0.5"/>
    <x v="45"/>
    <x v="157"/>
    <n v="612.5"/>
    <n v="0.35"/>
  </r>
  <r>
    <x v="2"/>
    <n v="1128299"/>
    <x v="182"/>
    <x v="2"/>
    <x v="24"/>
    <s v="Boise"/>
    <x v="3"/>
    <n v="0.5"/>
    <x v="38"/>
    <x v="127"/>
    <n v="393.75"/>
    <n v="0.35"/>
  </r>
  <r>
    <x v="2"/>
    <n v="1128299"/>
    <x v="182"/>
    <x v="2"/>
    <x v="24"/>
    <s v="Boise"/>
    <x v="4"/>
    <n v="0.55000000000000004"/>
    <x v="36"/>
    <x v="389"/>
    <n v="206.25"/>
    <n v="0.3"/>
  </r>
  <r>
    <x v="2"/>
    <n v="1128299"/>
    <x v="182"/>
    <x v="2"/>
    <x v="24"/>
    <s v="Boise"/>
    <x v="5"/>
    <n v="0.5"/>
    <x v="46"/>
    <x v="132"/>
    <n v="406.25"/>
    <n v="0.25"/>
  </r>
  <r>
    <x v="2"/>
    <n v="1128299"/>
    <x v="183"/>
    <x v="2"/>
    <x v="24"/>
    <s v="Boise"/>
    <x v="0"/>
    <n v="0.5"/>
    <x v="24"/>
    <x v="54"/>
    <n v="875"/>
    <n v="0.35"/>
  </r>
  <r>
    <x v="2"/>
    <n v="1128299"/>
    <x v="183"/>
    <x v="2"/>
    <x v="24"/>
    <s v="Boise"/>
    <x v="1"/>
    <n v="0.55000000000000004"/>
    <x v="49"/>
    <x v="205"/>
    <n v="660.00000000000011"/>
    <n v="0.4"/>
  </r>
  <r>
    <x v="2"/>
    <n v="1128299"/>
    <x v="183"/>
    <x v="2"/>
    <x v="24"/>
    <s v="Boise"/>
    <x v="2"/>
    <n v="0.55000000000000004"/>
    <x v="45"/>
    <x v="136"/>
    <n v="673.75"/>
    <n v="0.35"/>
  </r>
  <r>
    <x v="2"/>
    <n v="1128299"/>
    <x v="183"/>
    <x v="2"/>
    <x v="24"/>
    <s v="Boise"/>
    <x v="3"/>
    <n v="0.5"/>
    <x v="44"/>
    <x v="142"/>
    <n v="437.5"/>
    <n v="0.35"/>
  </r>
  <r>
    <x v="2"/>
    <n v="1128299"/>
    <x v="183"/>
    <x v="2"/>
    <x v="24"/>
    <s v="Boise"/>
    <x v="4"/>
    <n v="0.55000000000000004"/>
    <x v="43"/>
    <x v="188"/>
    <n v="247.50000000000003"/>
    <n v="0.3"/>
  </r>
  <r>
    <x v="2"/>
    <n v="1128299"/>
    <x v="183"/>
    <x v="2"/>
    <x v="24"/>
    <s v="Boise"/>
    <x v="5"/>
    <n v="0.70000000000000007"/>
    <x v="46"/>
    <x v="154"/>
    <n v="568.75"/>
    <n v="0.25"/>
  </r>
  <r>
    <x v="2"/>
    <n v="1128299"/>
    <x v="184"/>
    <x v="2"/>
    <x v="24"/>
    <s v="Boise"/>
    <x v="0"/>
    <n v="0.5"/>
    <x v="28"/>
    <x v="48"/>
    <n v="918.74999999999989"/>
    <n v="0.35"/>
  </r>
  <r>
    <x v="2"/>
    <n v="1128299"/>
    <x v="184"/>
    <x v="2"/>
    <x v="24"/>
    <s v="Boise"/>
    <x v="1"/>
    <n v="0.55000000000000004"/>
    <x v="48"/>
    <x v="138"/>
    <n v="825"/>
    <n v="0.4"/>
  </r>
  <r>
    <x v="2"/>
    <n v="1128299"/>
    <x v="184"/>
    <x v="2"/>
    <x v="24"/>
    <s v="Boise"/>
    <x v="2"/>
    <n v="0.55000000000000004"/>
    <x v="47"/>
    <x v="42"/>
    <n v="770"/>
    <n v="0.35"/>
  </r>
  <r>
    <x v="2"/>
    <n v="1128299"/>
    <x v="184"/>
    <x v="2"/>
    <x v="24"/>
    <s v="Boise"/>
    <x v="3"/>
    <n v="0.5"/>
    <x v="49"/>
    <x v="146"/>
    <n v="525"/>
    <n v="0.35"/>
  </r>
  <r>
    <x v="2"/>
    <n v="1128299"/>
    <x v="184"/>
    <x v="2"/>
    <x v="24"/>
    <s v="Boise"/>
    <x v="4"/>
    <n v="0.55000000000000004"/>
    <x v="41"/>
    <x v="130"/>
    <n v="330"/>
    <n v="0.3"/>
  </r>
  <r>
    <x v="2"/>
    <n v="1128299"/>
    <x v="184"/>
    <x v="2"/>
    <x v="24"/>
    <s v="Boise"/>
    <x v="5"/>
    <n v="0.70000000000000007"/>
    <x v="48"/>
    <x v="195"/>
    <n v="656.25000000000011"/>
    <n v="0.25"/>
  </r>
  <r>
    <x v="2"/>
    <n v="1128299"/>
    <x v="185"/>
    <x v="2"/>
    <x v="24"/>
    <s v="Boise"/>
    <x v="0"/>
    <n v="0.5"/>
    <x v="23"/>
    <x v="66"/>
    <n v="1093.75"/>
    <n v="0.35"/>
  </r>
  <r>
    <x v="2"/>
    <n v="1128299"/>
    <x v="185"/>
    <x v="2"/>
    <x v="24"/>
    <s v="Boise"/>
    <x v="1"/>
    <n v="0.55000000000000004"/>
    <x v="34"/>
    <x v="356"/>
    <n v="1045"/>
    <n v="0.4"/>
  </r>
  <r>
    <x v="2"/>
    <n v="1128299"/>
    <x v="185"/>
    <x v="2"/>
    <x v="24"/>
    <s v="Boise"/>
    <x v="2"/>
    <n v="0.55000000000000004"/>
    <x v="34"/>
    <x v="356"/>
    <n v="914.37499999999989"/>
    <n v="0.35"/>
  </r>
  <r>
    <x v="2"/>
    <n v="1128299"/>
    <x v="185"/>
    <x v="2"/>
    <x v="24"/>
    <s v="Boise"/>
    <x v="3"/>
    <n v="0.5"/>
    <x v="45"/>
    <x v="157"/>
    <n v="612.5"/>
    <n v="0.35"/>
  </r>
  <r>
    <x v="2"/>
    <n v="1128299"/>
    <x v="185"/>
    <x v="2"/>
    <x v="24"/>
    <s v="Boise"/>
    <x v="4"/>
    <n v="0.55000000000000004"/>
    <x v="38"/>
    <x v="116"/>
    <n v="371.25"/>
    <n v="0.3"/>
  </r>
  <r>
    <x v="2"/>
    <n v="1128299"/>
    <x v="185"/>
    <x v="2"/>
    <x v="24"/>
    <s v="Boise"/>
    <x v="5"/>
    <n v="0.70000000000000007"/>
    <x v="28"/>
    <x v="244"/>
    <n v="918.75000000000011"/>
    <n v="0.25"/>
  </r>
  <r>
    <x v="2"/>
    <n v="1128299"/>
    <x v="186"/>
    <x v="2"/>
    <x v="24"/>
    <s v="Boise"/>
    <x v="0"/>
    <n v="0.5"/>
    <x v="22"/>
    <x v="73"/>
    <n v="1181.25"/>
    <n v="0.35"/>
  </r>
  <r>
    <x v="2"/>
    <n v="1128299"/>
    <x v="186"/>
    <x v="2"/>
    <x v="24"/>
    <s v="Boise"/>
    <x v="1"/>
    <n v="0.55000000000000004"/>
    <x v="28"/>
    <x v="170"/>
    <n v="1155.0000000000002"/>
    <n v="0.4"/>
  </r>
  <r>
    <x v="2"/>
    <n v="1128299"/>
    <x v="186"/>
    <x v="2"/>
    <x v="24"/>
    <s v="Boise"/>
    <x v="2"/>
    <n v="0.55000000000000004"/>
    <x v="34"/>
    <x v="356"/>
    <n v="914.37499999999989"/>
    <n v="0.35"/>
  </r>
  <r>
    <x v="2"/>
    <n v="1128299"/>
    <x v="186"/>
    <x v="2"/>
    <x v="24"/>
    <s v="Boise"/>
    <x v="3"/>
    <n v="0.5"/>
    <x v="48"/>
    <x v="203"/>
    <n v="656.25"/>
    <n v="0.35"/>
  </r>
  <r>
    <x v="2"/>
    <n v="1128299"/>
    <x v="186"/>
    <x v="2"/>
    <x v="24"/>
    <s v="Boise"/>
    <x v="4"/>
    <n v="0.55000000000000004"/>
    <x v="33"/>
    <x v="256"/>
    <n v="701.25"/>
    <n v="0.3"/>
  </r>
  <r>
    <x v="2"/>
    <n v="1128299"/>
    <x v="186"/>
    <x v="2"/>
    <x v="24"/>
    <s v="Boise"/>
    <x v="5"/>
    <n v="0.70000000000000007"/>
    <x v="33"/>
    <x v="253"/>
    <n v="743.75000000000011"/>
    <n v="0.25"/>
  </r>
  <r>
    <x v="2"/>
    <n v="1128299"/>
    <x v="187"/>
    <x v="2"/>
    <x v="24"/>
    <s v="Boise"/>
    <x v="0"/>
    <n v="0.55000000000000004"/>
    <x v="23"/>
    <x v="337"/>
    <n v="1203.125"/>
    <n v="0.35"/>
  </r>
  <r>
    <x v="2"/>
    <n v="1128299"/>
    <x v="187"/>
    <x v="2"/>
    <x v="24"/>
    <s v="Boise"/>
    <x v="1"/>
    <n v="0.60000000000000009"/>
    <x v="31"/>
    <x v="225"/>
    <n v="1380.0000000000002"/>
    <n v="0.4"/>
  </r>
  <r>
    <x v="2"/>
    <n v="1128299"/>
    <x v="187"/>
    <x v="2"/>
    <x v="24"/>
    <s v="Boise"/>
    <x v="2"/>
    <n v="0.55000000000000004"/>
    <x v="32"/>
    <x v="111"/>
    <n v="866.25"/>
    <n v="0.35"/>
  </r>
  <r>
    <x v="2"/>
    <n v="1128299"/>
    <x v="187"/>
    <x v="2"/>
    <x v="24"/>
    <s v="Boise"/>
    <x v="3"/>
    <n v="0.55000000000000004"/>
    <x v="47"/>
    <x v="42"/>
    <n v="770"/>
    <n v="0.35"/>
  </r>
  <r>
    <x v="2"/>
    <n v="1128299"/>
    <x v="187"/>
    <x v="2"/>
    <x v="24"/>
    <s v="Boise"/>
    <x v="4"/>
    <n v="0.65"/>
    <x v="47"/>
    <x v="51"/>
    <n v="780"/>
    <n v="0.3"/>
  </r>
  <r>
    <x v="2"/>
    <n v="1128299"/>
    <x v="187"/>
    <x v="2"/>
    <x v="24"/>
    <s v="Boise"/>
    <x v="5"/>
    <n v="0.70000000000000007"/>
    <x v="48"/>
    <x v="195"/>
    <n v="656.25000000000011"/>
    <n v="0.25"/>
  </r>
  <r>
    <x v="2"/>
    <n v="1128299"/>
    <x v="188"/>
    <x v="2"/>
    <x v="24"/>
    <s v="Boise"/>
    <x v="0"/>
    <n v="0.45000000000000007"/>
    <x v="31"/>
    <x v="339"/>
    <n v="905.62500000000011"/>
    <n v="0.35"/>
  </r>
  <r>
    <x v="2"/>
    <n v="1128299"/>
    <x v="188"/>
    <x v="2"/>
    <x v="24"/>
    <s v="Boise"/>
    <x v="1"/>
    <n v="0.50000000000000011"/>
    <x v="31"/>
    <x v="460"/>
    <n v="1150.0000000000002"/>
    <n v="0.4"/>
  </r>
  <r>
    <x v="2"/>
    <n v="1128299"/>
    <x v="188"/>
    <x v="2"/>
    <x v="24"/>
    <s v="Boise"/>
    <x v="2"/>
    <n v="0.45000000000000007"/>
    <x v="33"/>
    <x v="557"/>
    <n v="669.375"/>
    <n v="0.35"/>
  </r>
  <r>
    <x v="2"/>
    <n v="1128299"/>
    <x v="188"/>
    <x v="2"/>
    <x v="24"/>
    <s v="Boise"/>
    <x v="3"/>
    <n v="0.45000000000000007"/>
    <x v="48"/>
    <x v="490"/>
    <n v="590.625"/>
    <n v="0.35"/>
  </r>
  <r>
    <x v="2"/>
    <n v="1128299"/>
    <x v="188"/>
    <x v="2"/>
    <x v="24"/>
    <s v="Boise"/>
    <x v="4"/>
    <n v="0.55000000000000004"/>
    <x v="48"/>
    <x v="138"/>
    <n v="618.75"/>
    <n v="0.3"/>
  </r>
  <r>
    <x v="2"/>
    <n v="1128299"/>
    <x v="188"/>
    <x v="2"/>
    <x v="24"/>
    <s v="Boise"/>
    <x v="5"/>
    <n v="0.60000000000000009"/>
    <x v="33"/>
    <x v="227"/>
    <n v="637.50000000000011"/>
    <n v="0.25"/>
  </r>
  <r>
    <x v="2"/>
    <n v="1128299"/>
    <x v="189"/>
    <x v="2"/>
    <x v="24"/>
    <s v="Boise"/>
    <x v="0"/>
    <n v="0.45000000000000007"/>
    <x v="24"/>
    <x v="223"/>
    <n v="787.50000000000011"/>
    <n v="0.35"/>
  </r>
  <r>
    <x v="2"/>
    <n v="1128299"/>
    <x v="189"/>
    <x v="2"/>
    <x v="24"/>
    <s v="Boise"/>
    <x v="1"/>
    <n v="0.50000000000000011"/>
    <x v="24"/>
    <x v="457"/>
    <n v="1000.0000000000002"/>
    <n v="0.4"/>
  </r>
  <r>
    <x v="2"/>
    <n v="1128299"/>
    <x v="189"/>
    <x v="2"/>
    <x v="24"/>
    <s v="Boise"/>
    <x v="2"/>
    <n v="0.45000000000000007"/>
    <x v="46"/>
    <x v="137"/>
    <n v="511.87500000000006"/>
    <n v="0.35"/>
  </r>
  <r>
    <x v="2"/>
    <n v="1128299"/>
    <x v="189"/>
    <x v="2"/>
    <x v="24"/>
    <s v="Boise"/>
    <x v="3"/>
    <n v="0.45000000000000007"/>
    <x v="49"/>
    <x v="139"/>
    <n v="472.50000000000006"/>
    <n v="0.35"/>
  </r>
  <r>
    <x v="2"/>
    <n v="1128299"/>
    <x v="189"/>
    <x v="2"/>
    <x v="24"/>
    <s v="Boise"/>
    <x v="4"/>
    <n v="0.55000000000000004"/>
    <x v="35"/>
    <x v="408"/>
    <n v="453.75000000000006"/>
    <n v="0.3"/>
  </r>
  <r>
    <x v="2"/>
    <n v="1128299"/>
    <x v="189"/>
    <x v="2"/>
    <x v="24"/>
    <s v="Boise"/>
    <x v="5"/>
    <n v="0.60000000000000009"/>
    <x v="46"/>
    <x v="470"/>
    <n v="487.50000000000006"/>
    <n v="0.25"/>
  </r>
  <r>
    <x v="2"/>
    <n v="1128299"/>
    <x v="190"/>
    <x v="2"/>
    <x v="24"/>
    <s v="Boise"/>
    <x v="0"/>
    <n v="0.45000000000000007"/>
    <x v="24"/>
    <x v="223"/>
    <n v="787.50000000000011"/>
    <n v="0.35"/>
  </r>
  <r>
    <x v="2"/>
    <n v="1128299"/>
    <x v="190"/>
    <x v="2"/>
    <x v="24"/>
    <s v="Boise"/>
    <x v="1"/>
    <n v="0.50000000000000011"/>
    <x v="28"/>
    <x v="195"/>
    <n v="1050.0000000000002"/>
    <n v="0.4"/>
  </r>
  <r>
    <x v="2"/>
    <n v="1128299"/>
    <x v="190"/>
    <x v="2"/>
    <x v="24"/>
    <s v="Boise"/>
    <x v="2"/>
    <n v="0.45000000000000007"/>
    <x v="48"/>
    <x v="490"/>
    <n v="590.625"/>
    <n v="0.35"/>
  </r>
  <r>
    <x v="2"/>
    <n v="1128299"/>
    <x v="190"/>
    <x v="2"/>
    <x v="24"/>
    <s v="Boise"/>
    <x v="3"/>
    <n v="0.45000000000000007"/>
    <x v="45"/>
    <x v="160"/>
    <n v="551.25"/>
    <n v="0.35"/>
  </r>
  <r>
    <x v="2"/>
    <n v="1128299"/>
    <x v="190"/>
    <x v="2"/>
    <x v="24"/>
    <s v="Boise"/>
    <x v="4"/>
    <n v="0.55000000000000004"/>
    <x v="49"/>
    <x v="205"/>
    <n v="495.00000000000006"/>
    <n v="0.3"/>
  </r>
  <r>
    <x v="2"/>
    <n v="1128299"/>
    <x v="190"/>
    <x v="2"/>
    <x v="24"/>
    <s v="Boise"/>
    <x v="5"/>
    <n v="0.60000000000000009"/>
    <x v="33"/>
    <x v="227"/>
    <n v="637.50000000000011"/>
    <n v="0.25"/>
  </r>
  <r>
    <x v="2"/>
    <n v="1128299"/>
    <x v="191"/>
    <x v="2"/>
    <x v="24"/>
    <s v="Boise"/>
    <x v="0"/>
    <n v="0.45000000000000007"/>
    <x v="23"/>
    <x v="224"/>
    <n v="984.37500000000011"/>
    <n v="0.35"/>
  </r>
  <r>
    <x v="2"/>
    <n v="1128299"/>
    <x v="191"/>
    <x v="2"/>
    <x v="24"/>
    <s v="Boise"/>
    <x v="1"/>
    <n v="0.50000000000000011"/>
    <x v="23"/>
    <x v="456"/>
    <n v="1250.0000000000005"/>
    <n v="0.4"/>
  </r>
  <r>
    <x v="2"/>
    <n v="1128299"/>
    <x v="191"/>
    <x v="2"/>
    <x v="24"/>
    <s v="Boise"/>
    <x v="2"/>
    <n v="0.45000000000000007"/>
    <x v="33"/>
    <x v="557"/>
    <n v="669.375"/>
    <n v="0.35"/>
  </r>
  <r>
    <x v="2"/>
    <n v="1128299"/>
    <x v="191"/>
    <x v="2"/>
    <x v="24"/>
    <s v="Boise"/>
    <x v="3"/>
    <n v="0.45000000000000007"/>
    <x v="33"/>
    <x v="557"/>
    <n v="669.375"/>
    <n v="0.35"/>
  </r>
  <r>
    <x v="2"/>
    <n v="1128299"/>
    <x v="191"/>
    <x v="2"/>
    <x v="24"/>
    <s v="Boise"/>
    <x v="4"/>
    <n v="0.55000000000000004"/>
    <x v="45"/>
    <x v="136"/>
    <n v="577.5"/>
    <n v="0.3"/>
  </r>
  <r>
    <x v="2"/>
    <n v="1128299"/>
    <x v="191"/>
    <x v="2"/>
    <x v="24"/>
    <s v="Boise"/>
    <x v="5"/>
    <n v="0.60000000000000009"/>
    <x v="32"/>
    <x v="217"/>
    <n v="675.00000000000011"/>
    <n v="0.25"/>
  </r>
  <r>
    <x v="2"/>
    <n v="1128299"/>
    <x v="192"/>
    <x v="2"/>
    <x v="25"/>
    <s v="Phoenix"/>
    <x v="0"/>
    <n v="0.34999999999999992"/>
    <x v="34"/>
    <x v="558"/>
    <n v="581.87499999999977"/>
    <n v="0.35"/>
  </r>
  <r>
    <x v="2"/>
    <n v="1128299"/>
    <x v="192"/>
    <x v="2"/>
    <x v="25"/>
    <s v="Phoenix"/>
    <x v="1"/>
    <n v="0.45"/>
    <x v="34"/>
    <x v="115"/>
    <n v="855"/>
    <n v="0.4"/>
  </r>
  <r>
    <x v="2"/>
    <n v="1128299"/>
    <x v="192"/>
    <x v="2"/>
    <x v="25"/>
    <s v="Phoenix"/>
    <x v="2"/>
    <n v="0.45"/>
    <x v="34"/>
    <x v="115"/>
    <n v="748.125"/>
    <n v="0.35"/>
  </r>
  <r>
    <x v="2"/>
    <n v="1128299"/>
    <x v="192"/>
    <x v="2"/>
    <x v="25"/>
    <s v="Phoenix"/>
    <x v="3"/>
    <n v="0.45"/>
    <x v="46"/>
    <x v="334"/>
    <n v="511.87499999999994"/>
    <n v="0.35"/>
  </r>
  <r>
    <x v="2"/>
    <n v="1128299"/>
    <x v="192"/>
    <x v="2"/>
    <x v="25"/>
    <s v="Phoenix"/>
    <x v="4"/>
    <n v="0.50000000000000011"/>
    <x v="35"/>
    <x v="559"/>
    <n v="412.50000000000006"/>
    <n v="0.3"/>
  </r>
  <r>
    <x v="2"/>
    <n v="1128299"/>
    <x v="192"/>
    <x v="2"/>
    <x v="25"/>
    <s v="Phoenix"/>
    <x v="5"/>
    <n v="0.45"/>
    <x v="34"/>
    <x v="115"/>
    <n v="534.375"/>
    <n v="0.25"/>
  </r>
  <r>
    <x v="2"/>
    <n v="1128299"/>
    <x v="193"/>
    <x v="2"/>
    <x v="25"/>
    <s v="Phoenix"/>
    <x v="0"/>
    <n v="0.34999999999999992"/>
    <x v="28"/>
    <x v="560"/>
    <n v="643.12499999999977"/>
    <n v="0.35"/>
  </r>
  <r>
    <x v="2"/>
    <n v="1128299"/>
    <x v="193"/>
    <x v="2"/>
    <x v="25"/>
    <s v="Phoenix"/>
    <x v="1"/>
    <n v="0.45"/>
    <x v="33"/>
    <x v="172"/>
    <n v="765"/>
    <n v="0.4"/>
  </r>
  <r>
    <x v="2"/>
    <n v="1128299"/>
    <x v="193"/>
    <x v="2"/>
    <x v="25"/>
    <s v="Phoenix"/>
    <x v="2"/>
    <n v="0.45"/>
    <x v="33"/>
    <x v="172"/>
    <n v="669.375"/>
    <n v="0.35"/>
  </r>
  <r>
    <x v="2"/>
    <n v="1128299"/>
    <x v="193"/>
    <x v="2"/>
    <x v="25"/>
    <s v="Phoenix"/>
    <x v="3"/>
    <n v="0.45"/>
    <x v="35"/>
    <x v="116"/>
    <n v="433.125"/>
    <n v="0.35"/>
  </r>
  <r>
    <x v="2"/>
    <n v="1128299"/>
    <x v="193"/>
    <x v="2"/>
    <x v="25"/>
    <s v="Phoenix"/>
    <x v="4"/>
    <n v="0.50000000000000011"/>
    <x v="41"/>
    <x v="322"/>
    <n v="300.00000000000006"/>
    <n v="0.3"/>
  </r>
  <r>
    <x v="2"/>
    <n v="1128299"/>
    <x v="193"/>
    <x v="2"/>
    <x v="25"/>
    <s v="Phoenix"/>
    <x v="5"/>
    <n v="0.45"/>
    <x v="47"/>
    <x v="207"/>
    <n v="450"/>
    <n v="0.25"/>
  </r>
  <r>
    <x v="2"/>
    <n v="1128299"/>
    <x v="194"/>
    <x v="2"/>
    <x v="25"/>
    <s v="Phoenix"/>
    <x v="0"/>
    <n v="0.45"/>
    <x v="21"/>
    <x v="111"/>
    <n v="866.25"/>
    <n v="0.35"/>
  </r>
  <r>
    <x v="2"/>
    <n v="1128299"/>
    <x v="194"/>
    <x v="2"/>
    <x v="25"/>
    <s v="Phoenix"/>
    <x v="1"/>
    <n v="0.55000000000000004"/>
    <x v="47"/>
    <x v="42"/>
    <n v="880"/>
    <n v="0.4"/>
  </r>
  <r>
    <x v="2"/>
    <n v="1128299"/>
    <x v="194"/>
    <x v="2"/>
    <x v="25"/>
    <s v="Phoenix"/>
    <x v="2"/>
    <n v="0.55000000000000004"/>
    <x v="47"/>
    <x v="42"/>
    <n v="770"/>
    <n v="0.35"/>
  </r>
  <r>
    <x v="2"/>
    <n v="1128299"/>
    <x v="194"/>
    <x v="2"/>
    <x v="25"/>
    <s v="Phoenix"/>
    <x v="3"/>
    <n v="0.55000000000000004"/>
    <x v="35"/>
    <x v="408"/>
    <n v="529.375"/>
    <n v="0.35"/>
  </r>
  <r>
    <x v="2"/>
    <n v="1128299"/>
    <x v="194"/>
    <x v="2"/>
    <x v="25"/>
    <s v="Phoenix"/>
    <x v="4"/>
    <n v="0.60000000000000009"/>
    <x v="37"/>
    <x v="187"/>
    <n v="315.00000000000006"/>
    <n v="0.3"/>
  </r>
  <r>
    <x v="2"/>
    <n v="1128299"/>
    <x v="194"/>
    <x v="2"/>
    <x v="25"/>
    <s v="Phoenix"/>
    <x v="5"/>
    <n v="0.55000000000000004"/>
    <x v="48"/>
    <x v="138"/>
    <n v="515.625"/>
    <n v="0.25"/>
  </r>
  <r>
    <x v="2"/>
    <n v="1128299"/>
    <x v="195"/>
    <x v="2"/>
    <x v="25"/>
    <s v="Phoenix"/>
    <x v="0"/>
    <n v="0.55000000000000004"/>
    <x v="21"/>
    <x v="446"/>
    <n v="1058.75"/>
    <n v="0.35"/>
  </r>
  <r>
    <x v="2"/>
    <n v="1128299"/>
    <x v="195"/>
    <x v="2"/>
    <x v="25"/>
    <s v="Phoenix"/>
    <x v="1"/>
    <n v="0.60000000000000009"/>
    <x v="45"/>
    <x v="162"/>
    <n v="840.00000000000023"/>
    <n v="0.4"/>
  </r>
  <r>
    <x v="2"/>
    <n v="1128299"/>
    <x v="195"/>
    <x v="2"/>
    <x v="25"/>
    <s v="Phoenix"/>
    <x v="2"/>
    <n v="0.60000000000000009"/>
    <x v="47"/>
    <x v="218"/>
    <n v="840.00000000000011"/>
    <n v="0.35"/>
  </r>
  <r>
    <x v="2"/>
    <n v="1128299"/>
    <x v="195"/>
    <x v="2"/>
    <x v="25"/>
    <s v="Phoenix"/>
    <x v="3"/>
    <n v="0.55000000000000004"/>
    <x v="49"/>
    <x v="205"/>
    <n v="577.5"/>
    <n v="0.35"/>
  </r>
  <r>
    <x v="2"/>
    <n v="1128299"/>
    <x v="195"/>
    <x v="2"/>
    <x v="25"/>
    <s v="Phoenix"/>
    <x v="4"/>
    <n v="0.60000000000000009"/>
    <x v="41"/>
    <x v="200"/>
    <n v="360.00000000000006"/>
    <n v="0.3"/>
  </r>
  <r>
    <x v="2"/>
    <n v="1128299"/>
    <x v="195"/>
    <x v="2"/>
    <x v="25"/>
    <s v="Phoenix"/>
    <x v="5"/>
    <n v="0.75000000000000011"/>
    <x v="48"/>
    <x v="224"/>
    <n v="703.12500000000011"/>
    <n v="0.25"/>
  </r>
  <r>
    <x v="2"/>
    <n v="1128299"/>
    <x v="196"/>
    <x v="2"/>
    <x v="25"/>
    <s v="Phoenix"/>
    <x v="0"/>
    <n v="0.55000000000000004"/>
    <x v="31"/>
    <x v="76"/>
    <n v="1106.875"/>
    <n v="0.35"/>
  </r>
  <r>
    <x v="2"/>
    <n v="1128299"/>
    <x v="196"/>
    <x v="2"/>
    <x v="25"/>
    <s v="Phoenix"/>
    <x v="1"/>
    <n v="0.60000000000000009"/>
    <x v="33"/>
    <x v="227"/>
    <n v="1020.0000000000002"/>
    <n v="0.4"/>
  </r>
  <r>
    <x v="2"/>
    <n v="1128299"/>
    <x v="196"/>
    <x v="2"/>
    <x v="25"/>
    <s v="Phoenix"/>
    <x v="2"/>
    <n v="0.60000000000000009"/>
    <x v="32"/>
    <x v="217"/>
    <n v="945.00000000000011"/>
    <n v="0.35"/>
  </r>
  <r>
    <x v="2"/>
    <n v="1128299"/>
    <x v="196"/>
    <x v="2"/>
    <x v="25"/>
    <s v="Phoenix"/>
    <x v="3"/>
    <n v="0.55000000000000004"/>
    <x v="45"/>
    <x v="136"/>
    <n v="673.75"/>
    <n v="0.35"/>
  </r>
  <r>
    <x v="2"/>
    <n v="1128299"/>
    <x v="196"/>
    <x v="2"/>
    <x v="25"/>
    <s v="Phoenix"/>
    <x v="4"/>
    <n v="0.60000000000000009"/>
    <x v="44"/>
    <x v="192"/>
    <n v="450.00000000000006"/>
    <n v="0.3"/>
  </r>
  <r>
    <x v="2"/>
    <n v="1128299"/>
    <x v="196"/>
    <x v="2"/>
    <x v="25"/>
    <s v="Phoenix"/>
    <x v="5"/>
    <n v="0.75000000000000011"/>
    <x v="33"/>
    <x v="260"/>
    <n v="796.87500000000011"/>
    <n v="0.25"/>
  </r>
  <r>
    <x v="2"/>
    <n v="1128299"/>
    <x v="197"/>
    <x v="2"/>
    <x v="25"/>
    <s v="Phoenix"/>
    <x v="0"/>
    <n v="0.55000000000000004"/>
    <x v="20"/>
    <x v="104"/>
    <n v="1347.5"/>
    <n v="0.35"/>
  </r>
  <r>
    <x v="2"/>
    <n v="1128299"/>
    <x v="197"/>
    <x v="2"/>
    <x v="25"/>
    <s v="Phoenix"/>
    <x v="1"/>
    <n v="0.60000000000000009"/>
    <x v="21"/>
    <x v="221"/>
    <n v="1320.0000000000002"/>
    <n v="0.4"/>
  </r>
  <r>
    <x v="2"/>
    <n v="1128299"/>
    <x v="197"/>
    <x v="2"/>
    <x v="25"/>
    <s v="Phoenix"/>
    <x v="2"/>
    <n v="0.60000000000000009"/>
    <x v="21"/>
    <x v="221"/>
    <n v="1155"/>
    <n v="0.35"/>
  </r>
  <r>
    <x v="2"/>
    <n v="1128299"/>
    <x v="197"/>
    <x v="2"/>
    <x v="25"/>
    <s v="Phoenix"/>
    <x v="3"/>
    <n v="0.55000000000000004"/>
    <x v="33"/>
    <x v="256"/>
    <n v="818.125"/>
    <n v="0.35"/>
  </r>
  <r>
    <x v="2"/>
    <n v="1128299"/>
    <x v="197"/>
    <x v="2"/>
    <x v="25"/>
    <s v="Phoenix"/>
    <x v="4"/>
    <n v="0.60000000000000009"/>
    <x v="49"/>
    <x v="166"/>
    <n v="540"/>
    <n v="0.3"/>
  </r>
  <r>
    <x v="2"/>
    <n v="1128299"/>
    <x v="197"/>
    <x v="2"/>
    <x v="25"/>
    <s v="Phoenix"/>
    <x v="5"/>
    <n v="0.75000000000000011"/>
    <x v="25"/>
    <x v="276"/>
    <n v="1125.0000000000002"/>
    <n v="0.25"/>
  </r>
  <r>
    <x v="2"/>
    <n v="1128299"/>
    <x v="198"/>
    <x v="2"/>
    <x v="25"/>
    <s v="Phoenix"/>
    <x v="0"/>
    <n v="0.55000000000000004"/>
    <x v="30"/>
    <x v="71"/>
    <n v="1443.75"/>
    <n v="0.35"/>
  </r>
  <r>
    <x v="2"/>
    <n v="1128299"/>
    <x v="198"/>
    <x v="2"/>
    <x v="25"/>
    <s v="Phoenix"/>
    <x v="1"/>
    <n v="0.60000000000000009"/>
    <x v="25"/>
    <x v="215"/>
    <n v="1440.0000000000002"/>
    <n v="0.4"/>
  </r>
  <r>
    <x v="2"/>
    <n v="1128299"/>
    <x v="198"/>
    <x v="2"/>
    <x v="25"/>
    <s v="Phoenix"/>
    <x v="2"/>
    <n v="0.60000000000000009"/>
    <x v="21"/>
    <x v="221"/>
    <n v="1155"/>
    <n v="0.35"/>
  </r>
  <r>
    <x v="2"/>
    <n v="1128299"/>
    <x v="198"/>
    <x v="2"/>
    <x v="25"/>
    <s v="Phoenix"/>
    <x v="3"/>
    <n v="0.55000000000000004"/>
    <x v="32"/>
    <x v="111"/>
    <n v="866.25"/>
    <n v="0.35"/>
  </r>
  <r>
    <x v="2"/>
    <n v="1128299"/>
    <x v="198"/>
    <x v="2"/>
    <x v="25"/>
    <s v="Phoenix"/>
    <x v="4"/>
    <n v="0.60000000000000009"/>
    <x v="24"/>
    <x v="252"/>
    <n v="900.00000000000011"/>
    <n v="0.3"/>
  </r>
  <r>
    <x v="2"/>
    <n v="1128299"/>
    <x v="198"/>
    <x v="2"/>
    <x v="25"/>
    <s v="Phoenix"/>
    <x v="5"/>
    <n v="0.75000000000000011"/>
    <x v="24"/>
    <x v="232"/>
    <n v="937.50000000000011"/>
    <n v="0.25"/>
  </r>
  <r>
    <x v="2"/>
    <n v="1128299"/>
    <x v="199"/>
    <x v="2"/>
    <x v="25"/>
    <s v="Phoenix"/>
    <x v="0"/>
    <n v="0.60000000000000009"/>
    <x v="20"/>
    <x v="249"/>
    <n v="1470.0000000000002"/>
    <n v="0.35"/>
  </r>
  <r>
    <x v="2"/>
    <n v="1128299"/>
    <x v="199"/>
    <x v="2"/>
    <x v="25"/>
    <s v="Phoenix"/>
    <x v="1"/>
    <n v="0.65000000000000013"/>
    <x v="26"/>
    <x v="561"/>
    <n v="1690.0000000000005"/>
    <n v="0.4"/>
  </r>
  <r>
    <x v="2"/>
    <n v="1128299"/>
    <x v="199"/>
    <x v="2"/>
    <x v="25"/>
    <s v="Phoenix"/>
    <x v="2"/>
    <n v="0.60000000000000009"/>
    <x v="28"/>
    <x v="254"/>
    <n v="1102.5"/>
    <n v="0.35"/>
  </r>
  <r>
    <x v="2"/>
    <n v="1128299"/>
    <x v="199"/>
    <x v="2"/>
    <x v="25"/>
    <s v="Phoenix"/>
    <x v="3"/>
    <n v="0.60000000000000009"/>
    <x v="34"/>
    <x v="231"/>
    <n v="997.50000000000011"/>
    <n v="0.35"/>
  </r>
  <r>
    <x v="2"/>
    <n v="1128299"/>
    <x v="199"/>
    <x v="2"/>
    <x v="25"/>
    <s v="Phoenix"/>
    <x v="4"/>
    <n v="0.70000000000000007"/>
    <x v="34"/>
    <x v="204"/>
    <n v="997.50000000000011"/>
    <n v="0.3"/>
  </r>
  <r>
    <x v="2"/>
    <n v="1128299"/>
    <x v="199"/>
    <x v="2"/>
    <x v="25"/>
    <s v="Phoenix"/>
    <x v="5"/>
    <n v="0.75000000000000011"/>
    <x v="32"/>
    <x v="220"/>
    <n v="843.75000000000011"/>
    <n v="0.25"/>
  </r>
  <r>
    <x v="2"/>
    <n v="1128299"/>
    <x v="200"/>
    <x v="2"/>
    <x v="25"/>
    <s v="Phoenix"/>
    <x v="0"/>
    <n v="0.50000000000000011"/>
    <x v="23"/>
    <x v="456"/>
    <n v="1093.7500000000002"/>
    <n v="0.35"/>
  </r>
  <r>
    <x v="2"/>
    <n v="1128299"/>
    <x v="200"/>
    <x v="2"/>
    <x v="25"/>
    <s v="Phoenix"/>
    <x v="1"/>
    <n v="0.55000000000000016"/>
    <x v="23"/>
    <x v="562"/>
    <n v="1375.0000000000005"/>
    <n v="0.4"/>
  </r>
  <r>
    <x v="2"/>
    <n v="1128299"/>
    <x v="200"/>
    <x v="2"/>
    <x v="25"/>
    <s v="Phoenix"/>
    <x v="2"/>
    <n v="0.50000000000000011"/>
    <x v="34"/>
    <x v="563"/>
    <n v="831.25000000000011"/>
    <n v="0.35"/>
  </r>
  <r>
    <x v="2"/>
    <n v="1128299"/>
    <x v="200"/>
    <x v="2"/>
    <x v="25"/>
    <s v="Phoenix"/>
    <x v="3"/>
    <n v="0.50000000000000011"/>
    <x v="33"/>
    <x v="564"/>
    <n v="743.75000000000011"/>
    <n v="0.35"/>
  </r>
  <r>
    <x v="2"/>
    <n v="1128299"/>
    <x v="200"/>
    <x v="2"/>
    <x v="25"/>
    <s v="Phoenix"/>
    <x v="4"/>
    <n v="0.60000000000000009"/>
    <x v="33"/>
    <x v="227"/>
    <n v="765.00000000000011"/>
    <n v="0.3"/>
  </r>
  <r>
    <x v="2"/>
    <n v="1128299"/>
    <x v="200"/>
    <x v="2"/>
    <x v="25"/>
    <s v="Phoenix"/>
    <x v="5"/>
    <n v="0.65000000000000013"/>
    <x v="34"/>
    <x v="422"/>
    <n v="771.87500000000011"/>
    <n v="0.25"/>
  </r>
  <r>
    <x v="2"/>
    <n v="1128299"/>
    <x v="201"/>
    <x v="2"/>
    <x v="25"/>
    <s v="Phoenix"/>
    <x v="0"/>
    <n v="0.50000000000000011"/>
    <x v="21"/>
    <x v="565"/>
    <n v="962.50000000000011"/>
    <n v="0.35"/>
  </r>
  <r>
    <x v="2"/>
    <n v="1128299"/>
    <x v="201"/>
    <x v="2"/>
    <x v="25"/>
    <s v="Phoenix"/>
    <x v="1"/>
    <n v="0.55000000000000016"/>
    <x v="21"/>
    <x v="566"/>
    <n v="1210.0000000000005"/>
    <n v="0.4"/>
  </r>
  <r>
    <x v="2"/>
    <n v="1128299"/>
    <x v="201"/>
    <x v="2"/>
    <x v="25"/>
    <s v="Phoenix"/>
    <x v="2"/>
    <n v="0.50000000000000011"/>
    <x v="48"/>
    <x v="347"/>
    <n v="656.25000000000011"/>
    <n v="0.35"/>
  </r>
  <r>
    <x v="2"/>
    <n v="1128299"/>
    <x v="201"/>
    <x v="2"/>
    <x v="25"/>
    <s v="Phoenix"/>
    <x v="3"/>
    <n v="0.50000000000000011"/>
    <x v="45"/>
    <x v="482"/>
    <n v="612.50000000000011"/>
    <n v="0.35"/>
  </r>
  <r>
    <x v="2"/>
    <n v="1128299"/>
    <x v="201"/>
    <x v="2"/>
    <x v="25"/>
    <s v="Phoenix"/>
    <x v="4"/>
    <n v="0.60000000000000009"/>
    <x v="46"/>
    <x v="470"/>
    <n v="585"/>
    <n v="0.3"/>
  </r>
  <r>
    <x v="2"/>
    <n v="1128299"/>
    <x v="201"/>
    <x v="2"/>
    <x v="25"/>
    <s v="Phoenix"/>
    <x v="5"/>
    <n v="0.75000000000000011"/>
    <x v="48"/>
    <x v="224"/>
    <n v="703.12500000000011"/>
    <n v="0.25"/>
  </r>
  <r>
    <x v="2"/>
    <n v="1128299"/>
    <x v="202"/>
    <x v="2"/>
    <x v="25"/>
    <s v="Phoenix"/>
    <x v="0"/>
    <n v="0.60000000000000009"/>
    <x v="21"/>
    <x v="221"/>
    <n v="1155"/>
    <n v="0.35"/>
  </r>
  <r>
    <x v="2"/>
    <n v="1128299"/>
    <x v="202"/>
    <x v="2"/>
    <x v="25"/>
    <s v="Phoenix"/>
    <x v="1"/>
    <n v="0.65000000000000013"/>
    <x v="25"/>
    <x v="216"/>
    <n v="1560.0000000000005"/>
    <n v="0.4"/>
  </r>
  <r>
    <x v="2"/>
    <n v="1128299"/>
    <x v="202"/>
    <x v="2"/>
    <x v="25"/>
    <s v="Phoenix"/>
    <x v="2"/>
    <n v="0.60000000000000009"/>
    <x v="32"/>
    <x v="217"/>
    <n v="945.00000000000011"/>
    <n v="0.35"/>
  </r>
  <r>
    <x v="2"/>
    <n v="1128299"/>
    <x v="202"/>
    <x v="2"/>
    <x v="25"/>
    <s v="Phoenix"/>
    <x v="3"/>
    <n v="0.60000000000000009"/>
    <x v="33"/>
    <x v="227"/>
    <n v="892.50000000000011"/>
    <n v="0.35"/>
  </r>
  <r>
    <x v="2"/>
    <n v="1128299"/>
    <x v="202"/>
    <x v="2"/>
    <x v="25"/>
    <s v="Phoenix"/>
    <x v="4"/>
    <n v="0.70000000000000007"/>
    <x v="48"/>
    <x v="195"/>
    <n v="787.50000000000011"/>
    <n v="0.3"/>
  </r>
  <r>
    <x v="2"/>
    <n v="1128299"/>
    <x v="202"/>
    <x v="2"/>
    <x v="25"/>
    <s v="Phoenix"/>
    <x v="5"/>
    <n v="0.75000000000000011"/>
    <x v="24"/>
    <x v="232"/>
    <n v="937.50000000000011"/>
    <n v="0.25"/>
  </r>
  <r>
    <x v="2"/>
    <n v="1128299"/>
    <x v="203"/>
    <x v="2"/>
    <x v="25"/>
    <s v="Phoenix"/>
    <x v="0"/>
    <n v="0.60000000000000009"/>
    <x v="20"/>
    <x v="249"/>
    <n v="1470.0000000000002"/>
    <n v="0.35"/>
  </r>
  <r>
    <x v="2"/>
    <n v="1128299"/>
    <x v="203"/>
    <x v="2"/>
    <x v="25"/>
    <s v="Phoenix"/>
    <x v="1"/>
    <n v="0.65000000000000013"/>
    <x v="20"/>
    <x v="258"/>
    <n v="1820.0000000000005"/>
    <n v="0.4"/>
  </r>
  <r>
    <x v="2"/>
    <n v="1128299"/>
    <x v="203"/>
    <x v="2"/>
    <x v="25"/>
    <s v="Phoenix"/>
    <x v="2"/>
    <n v="0.60000000000000009"/>
    <x v="24"/>
    <x v="252"/>
    <n v="1050"/>
    <n v="0.35"/>
  </r>
  <r>
    <x v="2"/>
    <n v="1128299"/>
    <x v="203"/>
    <x v="2"/>
    <x v="25"/>
    <s v="Phoenix"/>
    <x v="3"/>
    <n v="0.60000000000000009"/>
    <x v="24"/>
    <x v="252"/>
    <n v="1050"/>
    <n v="0.35"/>
  </r>
  <r>
    <x v="2"/>
    <n v="1128299"/>
    <x v="203"/>
    <x v="2"/>
    <x v="25"/>
    <s v="Phoenix"/>
    <x v="4"/>
    <n v="0.70000000000000007"/>
    <x v="33"/>
    <x v="253"/>
    <n v="892.50000000000011"/>
    <n v="0.3"/>
  </r>
  <r>
    <x v="2"/>
    <n v="1128299"/>
    <x v="203"/>
    <x v="2"/>
    <x v="25"/>
    <s v="Phoenix"/>
    <x v="5"/>
    <n v="0.75000000000000011"/>
    <x v="28"/>
    <x v="567"/>
    <n v="984.37500000000011"/>
    <n v="0.25"/>
  </r>
  <r>
    <x v="2"/>
    <n v="1128299"/>
    <x v="90"/>
    <x v="2"/>
    <x v="26"/>
    <s v="Albuquerque"/>
    <x v="0"/>
    <n v="0.29999999999999993"/>
    <x v="32"/>
    <x v="331"/>
    <n v="539.99999999999989"/>
    <n v="0.4"/>
  </r>
  <r>
    <x v="2"/>
    <n v="1128299"/>
    <x v="90"/>
    <x v="2"/>
    <x v="26"/>
    <s v="Albuquerque"/>
    <x v="1"/>
    <n v="0.4"/>
    <x v="32"/>
    <x v="207"/>
    <n v="720"/>
    <n v="0.4"/>
  </r>
  <r>
    <x v="2"/>
    <n v="1128299"/>
    <x v="90"/>
    <x v="2"/>
    <x v="26"/>
    <s v="Albuquerque"/>
    <x v="2"/>
    <n v="0.4"/>
    <x v="32"/>
    <x v="207"/>
    <n v="630"/>
    <n v="0.35"/>
  </r>
  <r>
    <x v="2"/>
    <n v="1128299"/>
    <x v="90"/>
    <x v="2"/>
    <x v="26"/>
    <s v="Albuquerque"/>
    <x v="3"/>
    <n v="0.4"/>
    <x v="49"/>
    <x v="147"/>
    <n v="480"/>
    <n v="0.4"/>
  </r>
  <r>
    <x v="2"/>
    <n v="1128299"/>
    <x v="90"/>
    <x v="2"/>
    <x v="26"/>
    <s v="Albuquerque"/>
    <x v="4"/>
    <n v="0.45000000000000012"/>
    <x v="44"/>
    <x v="133"/>
    <n v="393.75000000000006"/>
    <n v="0.35"/>
  </r>
  <r>
    <x v="2"/>
    <n v="1128299"/>
    <x v="90"/>
    <x v="2"/>
    <x v="26"/>
    <s v="Albuquerque"/>
    <x v="5"/>
    <n v="0.4"/>
    <x v="32"/>
    <x v="207"/>
    <n v="450"/>
    <n v="0.25"/>
  </r>
  <r>
    <x v="2"/>
    <n v="1128299"/>
    <x v="91"/>
    <x v="2"/>
    <x v="26"/>
    <s v="Albuquerque"/>
    <x v="0"/>
    <n v="0.29999999999999993"/>
    <x v="24"/>
    <x v="167"/>
    <n v="599.99999999999989"/>
    <n v="0.4"/>
  </r>
  <r>
    <x v="2"/>
    <n v="1128299"/>
    <x v="91"/>
    <x v="2"/>
    <x v="26"/>
    <s v="Albuquerque"/>
    <x v="1"/>
    <n v="0.4"/>
    <x v="47"/>
    <x v="173"/>
    <n v="640"/>
    <n v="0.4"/>
  </r>
  <r>
    <x v="2"/>
    <n v="1128299"/>
    <x v="91"/>
    <x v="2"/>
    <x v="26"/>
    <s v="Albuquerque"/>
    <x v="2"/>
    <n v="0.4"/>
    <x v="47"/>
    <x v="173"/>
    <n v="560"/>
    <n v="0.35"/>
  </r>
  <r>
    <x v="2"/>
    <n v="1128299"/>
    <x v="91"/>
    <x v="2"/>
    <x v="26"/>
    <s v="Albuquerque"/>
    <x v="3"/>
    <n v="0.4"/>
    <x v="44"/>
    <x v="123"/>
    <n v="400"/>
    <n v="0.4"/>
  </r>
  <r>
    <x v="2"/>
    <n v="1128299"/>
    <x v="91"/>
    <x v="2"/>
    <x v="26"/>
    <s v="Albuquerque"/>
    <x v="4"/>
    <n v="0.45000000000000012"/>
    <x v="37"/>
    <x v="545"/>
    <n v="275.62500000000006"/>
    <n v="0.35"/>
  </r>
  <r>
    <x v="2"/>
    <n v="1128299"/>
    <x v="91"/>
    <x v="2"/>
    <x v="26"/>
    <s v="Albuquerque"/>
    <x v="5"/>
    <n v="0.4"/>
    <x v="48"/>
    <x v="146"/>
    <n v="375"/>
    <n v="0.25"/>
  </r>
  <r>
    <x v="2"/>
    <n v="1128299"/>
    <x v="92"/>
    <x v="2"/>
    <x v="26"/>
    <s v="Albuquerque"/>
    <x v="0"/>
    <n v="0.4"/>
    <x v="28"/>
    <x v="193"/>
    <n v="840"/>
    <n v="0.4"/>
  </r>
  <r>
    <x v="2"/>
    <n v="1128299"/>
    <x v="92"/>
    <x v="2"/>
    <x v="26"/>
    <s v="Albuquerque"/>
    <x v="1"/>
    <n v="0.5"/>
    <x v="48"/>
    <x v="203"/>
    <n v="750"/>
    <n v="0.4"/>
  </r>
  <r>
    <x v="2"/>
    <n v="1128299"/>
    <x v="92"/>
    <x v="2"/>
    <x v="26"/>
    <s v="Albuquerque"/>
    <x v="2"/>
    <n v="0.5"/>
    <x v="48"/>
    <x v="203"/>
    <n v="656.25"/>
    <n v="0.35"/>
  </r>
  <r>
    <x v="2"/>
    <n v="1128299"/>
    <x v="92"/>
    <x v="2"/>
    <x v="26"/>
    <s v="Albuquerque"/>
    <x v="3"/>
    <n v="0.5"/>
    <x v="44"/>
    <x v="142"/>
    <n v="500"/>
    <n v="0.4"/>
  </r>
  <r>
    <x v="2"/>
    <n v="1128299"/>
    <x v="92"/>
    <x v="2"/>
    <x v="26"/>
    <s v="Albuquerque"/>
    <x v="4"/>
    <n v="0.55000000000000004"/>
    <x v="43"/>
    <x v="188"/>
    <n v="288.75"/>
    <n v="0.35"/>
  </r>
  <r>
    <x v="2"/>
    <n v="1128299"/>
    <x v="92"/>
    <x v="2"/>
    <x v="26"/>
    <s v="Albuquerque"/>
    <x v="5"/>
    <n v="0.5"/>
    <x v="45"/>
    <x v="157"/>
    <n v="437.5"/>
    <n v="0.25"/>
  </r>
  <r>
    <x v="2"/>
    <n v="1128299"/>
    <x v="93"/>
    <x v="2"/>
    <x v="26"/>
    <s v="Albuquerque"/>
    <x v="0"/>
    <n v="0.5"/>
    <x v="28"/>
    <x v="48"/>
    <n v="1050"/>
    <n v="0.4"/>
  </r>
  <r>
    <x v="2"/>
    <n v="1128299"/>
    <x v="93"/>
    <x v="2"/>
    <x v="26"/>
    <s v="Albuquerque"/>
    <x v="1"/>
    <n v="0.55000000000000004"/>
    <x v="46"/>
    <x v="255"/>
    <n v="715.00000000000011"/>
    <n v="0.4"/>
  </r>
  <r>
    <x v="2"/>
    <n v="1128299"/>
    <x v="93"/>
    <x v="2"/>
    <x v="26"/>
    <s v="Albuquerque"/>
    <x v="2"/>
    <n v="0.55000000000000004"/>
    <x v="48"/>
    <x v="138"/>
    <n v="721.875"/>
    <n v="0.35"/>
  </r>
  <r>
    <x v="2"/>
    <n v="1128299"/>
    <x v="93"/>
    <x v="2"/>
    <x v="26"/>
    <s v="Albuquerque"/>
    <x v="3"/>
    <n v="0.5"/>
    <x v="35"/>
    <x v="140"/>
    <n v="550"/>
    <n v="0.4"/>
  </r>
  <r>
    <x v="2"/>
    <n v="1128299"/>
    <x v="93"/>
    <x v="2"/>
    <x v="26"/>
    <s v="Albuquerque"/>
    <x v="4"/>
    <n v="0.55000000000000004"/>
    <x v="37"/>
    <x v="117"/>
    <n v="336.875"/>
    <n v="0.35"/>
  </r>
  <r>
    <x v="2"/>
    <n v="1128299"/>
    <x v="93"/>
    <x v="2"/>
    <x v="26"/>
    <s v="Albuquerque"/>
    <x v="5"/>
    <n v="0.70000000000000007"/>
    <x v="45"/>
    <x v="196"/>
    <n v="612.50000000000011"/>
    <n v="0.25"/>
  </r>
  <r>
    <x v="2"/>
    <n v="1128299"/>
    <x v="94"/>
    <x v="2"/>
    <x v="26"/>
    <s v="Albuquerque"/>
    <x v="0"/>
    <n v="0.5"/>
    <x v="21"/>
    <x v="80"/>
    <n v="1100"/>
    <n v="0.4"/>
  </r>
  <r>
    <x v="2"/>
    <n v="1128299"/>
    <x v="94"/>
    <x v="2"/>
    <x v="26"/>
    <s v="Albuquerque"/>
    <x v="1"/>
    <n v="0.55000000000000004"/>
    <x v="47"/>
    <x v="42"/>
    <n v="880"/>
    <n v="0.4"/>
  </r>
  <r>
    <x v="2"/>
    <n v="1128299"/>
    <x v="94"/>
    <x v="2"/>
    <x v="26"/>
    <s v="Albuquerque"/>
    <x v="2"/>
    <n v="0.55000000000000004"/>
    <x v="33"/>
    <x v="256"/>
    <n v="818.125"/>
    <n v="0.35"/>
  </r>
  <r>
    <x v="2"/>
    <n v="1128299"/>
    <x v="94"/>
    <x v="2"/>
    <x v="26"/>
    <s v="Albuquerque"/>
    <x v="3"/>
    <n v="0.5"/>
    <x v="46"/>
    <x v="132"/>
    <n v="650"/>
    <n v="0.4"/>
  </r>
  <r>
    <x v="2"/>
    <n v="1128299"/>
    <x v="94"/>
    <x v="2"/>
    <x v="26"/>
    <s v="Albuquerque"/>
    <x v="4"/>
    <n v="0.55000000000000004"/>
    <x v="38"/>
    <x v="116"/>
    <n v="433.125"/>
    <n v="0.35"/>
  </r>
  <r>
    <x v="2"/>
    <n v="1128299"/>
    <x v="94"/>
    <x v="2"/>
    <x v="26"/>
    <s v="Albuquerque"/>
    <x v="5"/>
    <n v="0.70000000000000007"/>
    <x v="47"/>
    <x v="219"/>
    <n v="700.00000000000011"/>
    <n v="0.25"/>
  </r>
  <r>
    <x v="2"/>
    <n v="1128299"/>
    <x v="95"/>
    <x v="2"/>
    <x v="26"/>
    <s v="Albuquerque"/>
    <x v="0"/>
    <n v="0.5"/>
    <x v="22"/>
    <x v="73"/>
    <n v="1350"/>
    <n v="0.4"/>
  </r>
  <r>
    <x v="2"/>
    <n v="1128299"/>
    <x v="95"/>
    <x v="2"/>
    <x v="26"/>
    <s v="Albuquerque"/>
    <x v="1"/>
    <n v="0.55000000000000004"/>
    <x v="28"/>
    <x v="170"/>
    <n v="1155.0000000000002"/>
    <n v="0.4"/>
  </r>
  <r>
    <x v="2"/>
    <n v="1128299"/>
    <x v="95"/>
    <x v="2"/>
    <x v="26"/>
    <s v="Albuquerque"/>
    <x v="2"/>
    <n v="0.55000000000000004"/>
    <x v="28"/>
    <x v="170"/>
    <n v="1010.6250000000001"/>
    <n v="0.35"/>
  </r>
  <r>
    <x v="2"/>
    <n v="1128299"/>
    <x v="95"/>
    <x v="2"/>
    <x v="26"/>
    <s v="Albuquerque"/>
    <x v="3"/>
    <n v="0.5"/>
    <x v="47"/>
    <x v="47"/>
    <n v="800"/>
    <n v="0.4"/>
  </r>
  <r>
    <x v="2"/>
    <n v="1128299"/>
    <x v="95"/>
    <x v="2"/>
    <x v="26"/>
    <s v="Albuquerque"/>
    <x v="4"/>
    <n v="0.55000000000000004"/>
    <x v="35"/>
    <x v="408"/>
    <n v="529.375"/>
    <n v="0.35"/>
  </r>
  <r>
    <x v="2"/>
    <n v="1128299"/>
    <x v="95"/>
    <x v="2"/>
    <x v="26"/>
    <s v="Albuquerque"/>
    <x v="5"/>
    <n v="0.70000000000000007"/>
    <x v="31"/>
    <x v="243"/>
    <n v="1006.2500000000001"/>
    <n v="0.25"/>
  </r>
  <r>
    <x v="2"/>
    <n v="1128299"/>
    <x v="96"/>
    <x v="2"/>
    <x v="26"/>
    <s v="Albuquerque"/>
    <x v="0"/>
    <n v="0.5"/>
    <x v="27"/>
    <x v="78"/>
    <n v="1450"/>
    <n v="0.4"/>
  </r>
  <r>
    <x v="2"/>
    <n v="1128299"/>
    <x v="96"/>
    <x v="2"/>
    <x v="26"/>
    <s v="Albuquerque"/>
    <x v="1"/>
    <n v="0.55000000000000004"/>
    <x v="31"/>
    <x v="76"/>
    <n v="1265.0000000000002"/>
    <n v="0.4"/>
  </r>
  <r>
    <x v="2"/>
    <n v="1128299"/>
    <x v="96"/>
    <x v="2"/>
    <x v="26"/>
    <s v="Albuquerque"/>
    <x v="2"/>
    <n v="0.55000000000000004"/>
    <x v="28"/>
    <x v="170"/>
    <n v="1010.6250000000001"/>
    <n v="0.35"/>
  </r>
  <r>
    <x v="2"/>
    <n v="1128299"/>
    <x v="96"/>
    <x v="2"/>
    <x v="26"/>
    <s v="Albuquerque"/>
    <x v="3"/>
    <n v="0.5"/>
    <x v="33"/>
    <x v="43"/>
    <n v="850"/>
    <n v="0.4"/>
  </r>
  <r>
    <x v="2"/>
    <n v="1128299"/>
    <x v="96"/>
    <x v="2"/>
    <x v="26"/>
    <s v="Albuquerque"/>
    <x v="4"/>
    <n v="0.55000000000000004"/>
    <x v="34"/>
    <x v="356"/>
    <n v="914.37499999999989"/>
    <n v="0.35"/>
  </r>
  <r>
    <x v="2"/>
    <n v="1128299"/>
    <x v="96"/>
    <x v="2"/>
    <x v="26"/>
    <s v="Albuquerque"/>
    <x v="5"/>
    <n v="0.70000000000000007"/>
    <x v="34"/>
    <x v="204"/>
    <n v="831.25000000000011"/>
    <n v="0.25"/>
  </r>
  <r>
    <x v="2"/>
    <n v="1128299"/>
    <x v="97"/>
    <x v="2"/>
    <x v="26"/>
    <s v="Albuquerque"/>
    <x v="0"/>
    <n v="0.55000000000000004"/>
    <x v="22"/>
    <x v="105"/>
    <n v="1485.0000000000002"/>
    <n v="0.4"/>
  </r>
  <r>
    <x v="2"/>
    <n v="1128299"/>
    <x v="97"/>
    <x v="2"/>
    <x v="26"/>
    <s v="Albuquerque"/>
    <x v="1"/>
    <n v="0.60000000000000009"/>
    <x v="23"/>
    <x v="232"/>
    <n v="1500.0000000000002"/>
    <n v="0.4"/>
  </r>
  <r>
    <x v="2"/>
    <n v="1128299"/>
    <x v="97"/>
    <x v="2"/>
    <x v="26"/>
    <s v="Albuquerque"/>
    <x v="2"/>
    <n v="0.55000000000000004"/>
    <x v="24"/>
    <x v="80"/>
    <n v="962.49999999999989"/>
    <n v="0.35"/>
  </r>
  <r>
    <x v="2"/>
    <n v="1128299"/>
    <x v="97"/>
    <x v="2"/>
    <x v="26"/>
    <s v="Albuquerque"/>
    <x v="3"/>
    <n v="0.55000000000000004"/>
    <x v="32"/>
    <x v="111"/>
    <n v="990"/>
    <n v="0.4"/>
  </r>
  <r>
    <x v="2"/>
    <n v="1128299"/>
    <x v="97"/>
    <x v="2"/>
    <x v="26"/>
    <s v="Albuquerque"/>
    <x v="4"/>
    <n v="0.65"/>
    <x v="32"/>
    <x v="62"/>
    <n v="1023.7499999999999"/>
    <n v="0.35"/>
  </r>
  <r>
    <x v="2"/>
    <n v="1128299"/>
    <x v="97"/>
    <x v="2"/>
    <x v="26"/>
    <s v="Albuquerque"/>
    <x v="5"/>
    <n v="0.70000000000000007"/>
    <x v="33"/>
    <x v="253"/>
    <n v="743.75000000000011"/>
    <n v="0.25"/>
  </r>
  <r>
    <x v="2"/>
    <n v="1128299"/>
    <x v="98"/>
    <x v="2"/>
    <x v="26"/>
    <s v="Albuquerque"/>
    <x v="0"/>
    <n v="0.45000000000000012"/>
    <x v="25"/>
    <x v="568"/>
    <n v="1080.0000000000005"/>
    <n v="0.4"/>
  </r>
  <r>
    <x v="2"/>
    <n v="1128299"/>
    <x v="98"/>
    <x v="2"/>
    <x v="26"/>
    <s v="Albuquerque"/>
    <x v="1"/>
    <n v="0.50000000000000011"/>
    <x v="25"/>
    <x v="252"/>
    <n v="1200.0000000000002"/>
    <n v="0.4"/>
  </r>
  <r>
    <x v="2"/>
    <n v="1128299"/>
    <x v="98"/>
    <x v="2"/>
    <x v="26"/>
    <s v="Albuquerque"/>
    <x v="2"/>
    <n v="0.45000000000000012"/>
    <x v="32"/>
    <x v="569"/>
    <n v="708.75000000000011"/>
    <n v="0.35"/>
  </r>
  <r>
    <x v="2"/>
    <n v="1128299"/>
    <x v="98"/>
    <x v="2"/>
    <x v="26"/>
    <s v="Albuquerque"/>
    <x v="3"/>
    <n v="0.45000000000000012"/>
    <x v="47"/>
    <x v="549"/>
    <n v="720.00000000000023"/>
    <n v="0.4"/>
  </r>
  <r>
    <x v="2"/>
    <n v="1128299"/>
    <x v="98"/>
    <x v="2"/>
    <x v="26"/>
    <s v="Albuquerque"/>
    <x v="4"/>
    <n v="0.55000000000000004"/>
    <x v="47"/>
    <x v="42"/>
    <n v="770"/>
    <n v="0.35"/>
  </r>
  <r>
    <x v="2"/>
    <n v="1128299"/>
    <x v="98"/>
    <x v="2"/>
    <x v="26"/>
    <s v="Albuquerque"/>
    <x v="5"/>
    <n v="0.60000000000000009"/>
    <x v="32"/>
    <x v="217"/>
    <n v="675.00000000000011"/>
    <n v="0.25"/>
  </r>
  <r>
    <x v="2"/>
    <n v="1128299"/>
    <x v="99"/>
    <x v="2"/>
    <x v="26"/>
    <s v="Albuquerque"/>
    <x v="0"/>
    <n v="0.45000000000000012"/>
    <x v="28"/>
    <x v="464"/>
    <n v="945.00000000000023"/>
    <n v="0.4"/>
  </r>
  <r>
    <x v="2"/>
    <n v="1128299"/>
    <x v="99"/>
    <x v="2"/>
    <x v="26"/>
    <s v="Albuquerque"/>
    <x v="1"/>
    <n v="0.50000000000000011"/>
    <x v="28"/>
    <x v="195"/>
    <n v="1050.0000000000002"/>
    <n v="0.4"/>
  </r>
  <r>
    <x v="2"/>
    <n v="1128299"/>
    <x v="99"/>
    <x v="2"/>
    <x v="26"/>
    <s v="Albuquerque"/>
    <x v="2"/>
    <n v="0.45000000000000012"/>
    <x v="45"/>
    <x v="570"/>
    <n v="551.25000000000011"/>
    <n v="0.35"/>
  </r>
  <r>
    <x v="2"/>
    <n v="1128299"/>
    <x v="99"/>
    <x v="2"/>
    <x v="26"/>
    <s v="Albuquerque"/>
    <x v="3"/>
    <n v="0.45000000000000012"/>
    <x v="46"/>
    <x v="571"/>
    <n v="585.00000000000023"/>
    <n v="0.4"/>
  </r>
  <r>
    <x v="2"/>
    <n v="1128299"/>
    <x v="99"/>
    <x v="2"/>
    <x v="26"/>
    <s v="Albuquerque"/>
    <x v="4"/>
    <n v="0.55000000000000004"/>
    <x v="49"/>
    <x v="205"/>
    <n v="577.5"/>
    <n v="0.35"/>
  </r>
  <r>
    <x v="2"/>
    <n v="1128299"/>
    <x v="99"/>
    <x v="2"/>
    <x v="26"/>
    <s v="Albuquerque"/>
    <x v="5"/>
    <n v="0.70000000000000007"/>
    <x v="45"/>
    <x v="196"/>
    <n v="612.50000000000011"/>
    <n v="0.25"/>
  </r>
  <r>
    <x v="2"/>
    <n v="1128299"/>
    <x v="100"/>
    <x v="2"/>
    <x v="26"/>
    <s v="Albuquerque"/>
    <x v="0"/>
    <n v="0.55000000000000004"/>
    <x v="28"/>
    <x v="170"/>
    <n v="1155.0000000000002"/>
    <n v="0.4"/>
  </r>
  <r>
    <x v="2"/>
    <n v="1128299"/>
    <x v="100"/>
    <x v="2"/>
    <x v="26"/>
    <s v="Albuquerque"/>
    <x v="1"/>
    <n v="0.60000000000000009"/>
    <x v="31"/>
    <x v="225"/>
    <n v="1380.0000000000002"/>
    <n v="0.4"/>
  </r>
  <r>
    <x v="2"/>
    <n v="1128299"/>
    <x v="100"/>
    <x v="2"/>
    <x v="26"/>
    <s v="Albuquerque"/>
    <x v="2"/>
    <n v="0.55000000000000004"/>
    <x v="33"/>
    <x v="256"/>
    <n v="818.125"/>
    <n v="0.35"/>
  </r>
  <r>
    <x v="2"/>
    <n v="1128299"/>
    <x v="100"/>
    <x v="2"/>
    <x v="26"/>
    <s v="Albuquerque"/>
    <x v="3"/>
    <n v="0.55000000000000004"/>
    <x v="47"/>
    <x v="42"/>
    <n v="880"/>
    <n v="0.4"/>
  </r>
  <r>
    <x v="2"/>
    <n v="1128299"/>
    <x v="100"/>
    <x v="2"/>
    <x v="26"/>
    <s v="Albuquerque"/>
    <x v="4"/>
    <n v="0.65"/>
    <x v="45"/>
    <x v="154"/>
    <n v="796.25"/>
    <n v="0.35"/>
  </r>
  <r>
    <x v="2"/>
    <n v="1128299"/>
    <x v="100"/>
    <x v="2"/>
    <x v="26"/>
    <s v="Albuquerque"/>
    <x v="5"/>
    <n v="0.70000000000000007"/>
    <x v="34"/>
    <x v="204"/>
    <n v="831.25000000000011"/>
    <n v="0.25"/>
  </r>
  <r>
    <x v="2"/>
    <n v="1128299"/>
    <x v="101"/>
    <x v="2"/>
    <x v="26"/>
    <s v="Albuquerque"/>
    <x v="0"/>
    <n v="0.55000000000000004"/>
    <x v="22"/>
    <x v="105"/>
    <n v="1485.0000000000002"/>
    <n v="0.4"/>
  </r>
  <r>
    <x v="2"/>
    <n v="1128299"/>
    <x v="101"/>
    <x v="2"/>
    <x v="26"/>
    <s v="Albuquerque"/>
    <x v="1"/>
    <n v="0.60000000000000009"/>
    <x v="22"/>
    <x v="229"/>
    <n v="1620.0000000000002"/>
    <n v="0.4"/>
  </r>
  <r>
    <x v="2"/>
    <n v="1128299"/>
    <x v="101"/>
    <x v="2"/>
    <x v="26"/>
    <s v="Albuquerque"/>
    <x v="2"/>
    <n v="0.55000000000000004"/>
    <x v="34"/>
    <x v="356"/>
    <n v="914.37499999999989"/>
    <n v="0.35"/>
  </r>
  <r>
    <x v="2"/>
    <n v="1128299"/>
    <x v="101"/>
    <x v="2"/>
    <x v="26"/>
    <s v="Albuquerque"/>
    <x v="3"/>
    <n v="0.55000000000000004"/>
    <x v="34"/>
    <x v="356"/>
    <n v="1045"/>
    <n v="0.4"/>
  </r>
  <r>
    <x v="2"/>
    <n v="1128299"/>
    <x v="101"/>
    <x v="2"/>
    <x v="26"/>
    <s v="Albuquerque"/>
    <x v="4"/>
    <n v="0.65"/>
    <x v="47"/>
    <x v="51"/>
    <n v="909.99999999999989"/>
    <n v="0.35"/>
  </r>
  <r>
    <x v="2"/>
    <n v="1128299"/>
    <x v="101"/>
    <x v="2"/>
    <x v="26"/>
    <s v="Albuquerque"/>
    <x v="5"/>
    <n v="0.70000000000000007"/>
    <x v="24"/>
    <x v="248"/>
    <n v="875.00000000000011"/>
    <n v="0.25"/>
  </r>
  <r>
    <x v="0"/>
    <n v="1185732"/>
    <x v="204"/>
    <x v="4"/>
    <x v="27"/>
    <s v="Atlanta"/>
    <x v="0"/>
    <n v="0.4"/>
    <x v="13"/>
    <x v="463"/>
    <n v="1845"/>
    <n v="0.45"/>
  </r>
  <r>
    <x v="0"/>
    <n v="1185732"/>
    <x v="204"/>
    <x v="4"/>
    <x v="27"/>
    <s v="Atlanta"/>
    <x v="1"/>
    <n v="0.4"/>
    <x v="6"/>
    <x v="211"/>
    <n v="1155"/>
    <n v="0.35"/>
  </r>
  <r>
    <x v="0"/>
    <n v="1185732"/>
    <x v="204"/>
    <x v="4"/>
    <x v="27"/>
    <s v="Atlanta"/>
    <x v="2"/>
    <n v="0.30000000000000004"/>
    <x v="6"/>
    <x v="468"/>
    <n v="618.75000000000011"/>
    <n v="0.25"/>
  </r>
  <r>
    <x v="0"/>
    <n v="1185732"/>
    <x v="204"/>
    <x v="4"/>
    <x v="27"/>
    <s v="Atlanta"/>
    <x v="3"/>
    <n v="0.35"/>
    <x v="22"/>
    <x v="45"/>
    <n v="708.75"/>
    <n v="0.3"/>
  </r>
  <r>
    <x v="0"/>
    <n v="1185732"/>
    <x v="204"/>
    <x v="4"/>
    <x v="27"/>
    <s v="Atlanta"/>
    <x v="4"/>
    <n v="0.5"/>
    <x v="27"/>
    <x v="78"/>
    <n v="1268.75"/>
    <n v="0.35"/>
  </r>
  <r>
    <x v="0"/>
    <n v="1185732"/>
    <x v="204"/>
    <x v="4"/>
    <x v="27"/>
    <s v="Atlanta"/>
    <x v="5"/>
    <n v="0.4"/>
    <x v="6"/>
    <x v="211"/>
    <n v="1650"/>
    <n v="0.5"/>
  </r>
  <r>
    <x v="0"/>
    <n v="1185732"/>
    <x v="205"/>
    <x v="4"/>
    <x v="27"/>
    <s v="Atlanta"/>
    <x v="0"/>
    <n v="0.4"/>
    <x v="15"/>
    <x v="572"/>
    <n v="1935"/>
    <n v="0.45"/>
  </r>
  <r>
    <x v="0"/>
    <n v="1185732"/>
    <x v="205"/>
    <x v="4"/>
    <x v="27"/>
    <s v="Atlanta"/>
    <x v="1"/>
    <n v="0.4"/>
    <x v="27"/>
    <x v="174"/>
    <n v="1014.9999999999999"/>
    <n v="0.35"/>
  </r>
  <r>
    <x v="0"/>
    <n v="1185732"/>
    <x v="205"/>
    <x v="4"/>
    <x v="27"/>
    <s v="Atlanta"/>
    <x v="2"/>
    <n v="0.30000000000000004"/>
    <x v="29"/>
    <x v="168"/>
    <n v="581.25000000000011"/>
    <n v="0.25"/>
  </r>
  <r>
    <x v="0"/>
    <n v="1185732"/>
    <x v="205"/>
    <x v="4"/>
    <x v="27"/>
    <s v="Atlanta"/>
    <x v="3"/>
    <n v="0.35"/>
    <x v="23"/>
    <x v="46"/>
    <n v="656.25"/>
    <n v="0.3"/>
  </r>
  <r>
    <x v="0"/>
    <n v="1185732"/>
    <x v="205"/>
    <x v="4"/>
    <x v="27"/>
    <s v="Atlanta"/>
    <x v="4"/>
    <n v="0.5"/>
    <x v="20"/>
    <x v="49"/>
    <n v="1225"/>
    <n v="0.35"/>
  </r>
  <r>
    <x v="0"/>
    <n v="1185732"/>
    <x v="205"/>
    <x v="4"/>
    <x v="27"/>
    <s v="Atlanta"/>
    <x v="5"/>
    <n v="0.35"/>
    <x v="9"/>
    <x v="59"/>
    <n v="1400"/>
    <n v="0.5"/>
  </r>
  <r>
    <x v="0"/>
    <n v="1185732"/>
    <x v="115"/>
    <x v="4"/>
    <x v="27"/>
    <s v="Atlanta"/>
    <x v="0"/>
    <n v="0.35"/>
    <x v="72"/>
    <x v="573"/>
    <n v="1606.5"/>
    <n v="0.45"/>
  </r>
  <r>
    <x v="0"/>
    <n v="1185732"/>
    <x v="115"/>
    <x v="4"/>
    <x v="27"/>
    <s v="Atlanta"/>
    <x v="1"/>
    <n v="0.35"/>
    <x v="20"/>
    <x v="41"/>
    <n v="857.5"/>
    <n v="0.35"/>
  </r>
  <r>
    <x v="0"/>
    <n v="1185732"/>
    <x v="115"/>
    <x v="4"/>
    <x v="27"/>
    <s v="Atlanta"/>
    <x v="2"/>
    <n v="0.25"/>
    <x v="27"/>
    <x v="522"/>
    <n v="453.125"/>
    <n v="0.25"/>
  </r>
  <r>
    <x v="0"/>
    <n v="1185732"/>
    <x v="115"/>
    <x v="4"/>
    <x v="27"/>
    <s v="Atlanta"/>
    <x v="3"/>
    <n v="0.29999999999999993"/>
    <x v="31"/>
    <x v="574"/>
    <n v="517.49999999999989"/>
    <n v="0.3"/>
  </r>
  <r>
    <x v="0"/>
    <n v="1185732"/>
    <x v="115"/>
    <x v="4"/>
    <x v="27"/>
    <s v="Atlanta"/>
    <x v="4"/>
    <n v="0.45000000000000007"/>
    <x v="23"/>
    <x v="224"/>
    <n v="984.37500000000011"/>
    <n v="0.35"/>
  </r>
  <r>
    <x v="0"/>
    <n v="1185732"/>
    <x v="115"/>
    <x v="4"/>
    <x v="27"/>
    <s v="Atlanta"/>
    <x v="5"/>
    <n v="0.35"/>
    <x v="27"/>
    <x v="53"/>
    <n v="1268.75"/>
    <n v="0.5"/>
  </r>
  <r>
    <x v="0"/>
    <n v="1185732"/>
    <x v="206"/>
    <x v="4"/>
    <x v="27"/>
    <s v="Atlanta"/>
    <x v="0"/>
    <n v="0.35"/>
    <x v="18"/>
    <x v="85"/>
    <n v="1535.625"/>
    <n v="0.45"/>
  </r>
  <r>
    <x v="0"/>
    <n v="1185732"/>
    <x v="206"/>
    <x v="4"/>
    <x v="27"/>
    <s v="Atlanta"/>
    <x v="1"/>
    <n v="0.35"/>
    <x v="22"/>
    <x v="45"/>
    <n v="826.875"/>
    <n v="0.35"/>
  </r>
  <r>
    <x v="0"/>
    <n v="1185732"/>
    <x v="206"/>
    <x v="4"/>
    <x v="27"/>
    <s v="Atlanta"/>
    <x v="2"/>
    <n v="0.25"/>
    <x v="22"/>
    <x v="153"/>
    <n v="421.875"/>
    <n v="0.25"/>
  </r>
  <r>
    <x v="0"/>
    <n v="1185732"/>
    <x v="206"/>
    <x v="4"/>
    <x v="27"/>
    <s v="Atlanta"/>
    <x v="3"/>
    <n v="0.29999999999999993"/>
    <x v="25"/>
    <x v="575"/>
    <n v="539.99999999999989"/>
    <n v="0.3"/>
  </r>
  <r>
    <x v="0"/>
    <n v="1185732"/>
    <x v="206"/>
    <x v="4"/>
    <x v="27"/>
    <s v="Atlanta"/>
    <x v="4"/>
    <n v="0.5"/>
    <x v="23"/>
    <x v="66"/>
    <n v="1093.75"/>
    <n v="0.35"/>
  </r>
  <r>
    <x v="0"/>
    <n v="1185732"/>
    <x v="206"/>
    <x v="4"/>
    <x v="27"/>
    <s v="Atlanta"/>
    <x v="5"/>
    <n v="0.4"/>
    <x v="29"/>
    <x v="349"/>
    <n v="1550"/>
    <n v="0.5"/>
  </r>
  <r>
    <x v="0"/>
    <n v="1185732"/>
    <x v="174"/>
    <x v="4"/>
    <x v="27"/>
    <s v="Atlanta"/>
    <x v="0"/>
    <n v="0.5"/>
    <x v="73"/>
    <x v="37"/>
    <n v="2351.25"/>
    <n v="0.45"/>
  </r>
  <r>
    <x v="0"/>
    <n v="1185732"/>
    <x v="174"/>
    <x v="4"/>
    <x v="27"/>
    <s v="Atlanta"/>
    <x v="1"/>
    <n v="0.5"/>
    <x v="30"/>
    <x v="69"/>
    <n v="1312.5"/>
    <n v="0.35"/>
  </r>
  <r>
    <x v="0"/>
    <n v="1185732"/>
    <x v="174"/>
    <x v="4"/>
    <x v="27"/>
    <s v="Atlanta"/>
    <x v="2"/>
    <n v="0.45"/>
    <x v="27"/>
    <x v="292"/>
    <n v="815.625"/>
    <n v="0.25"/>
  </r>
  <r>
    <x v="0"/>
    <n v="1185732"/>
    <x v="174"/>
    <x v="4"/>
    <x v="27"/>
    <s v="Atlanta"/>
    <x v="3"/>
    <n v="0.45"/>
    <x v="22"/>
    <x v="112"/>
    <n v="911.25"/>
    <n v="0.3"/>
  </r>
  <r>
    <x v="0"/>
    <n v="1185732"/>
    <x v="174"/>
    <x v="4"/>
    <x v="27"/>
    <s v="Atlanta"/>
    <x v="4"/>
    <n v="0.54999999999999993"/>
    <x v="20"/>
    <x v="265"/>
    <n v="1347.4999999999998"/>
    <n v="0.35"/>
  </r>
  <r>
    <x v="0"/>
    <n v="1185732"/>
    <x v="174"/>
    <x v="4"/>
    <x v="27"/>
    <s v="Atlanta"/>
    <x v="5"/>
    <n v="0.6"/>
    <x v="9"/>
    <x v="213"/>
    <n v="2400"/>
    <n v="0.5"/>
  </r>
  <r>
    <x v="0"/>
    <n v="1185732"/>
    <x v="207"/>
    <x v="4"/>
    <x v="27"/>
    <s v="Atlanta"/>
    <x v="0"/>
    <n v="0.54999999999999993"/>
    <x v="11"/>
    <x v="576"/>
    <n v="2598.7499999999995"/>
    <n v="0.45"/>
  </r>
  <r>
    <x v="0"/>
    <n v="1185732"/>
    <x v="207"/>
    <x v="4"/>
    <x v="27"/>
    <s v="Atlanta"/>
    <x v="1"/>
    <n v="0.5"/>
    <x v="9"/>
    <x v="2"/>
    <n v="1400"/>
    <n v="0.35"/>
  </r>
  <r>
    <x v="0"/>
    <n v="1185732"/>
    <x v="207"/>
    <x v="4"/>
    <x v="27"/>
    <s v="Atlanta"/>
    <x v="2"/>
    <n v="0.5"/>
    <x v="29"/>
    <x v="75"/>
    <n v="968.75"/>
    <n v="0.25"/>
  </r>
  <r>
    <x v="0"/>
    <n v="1185732"/>
    <x v="207"/>
    <x v="4"/>
    <x v="27"/>
    <s v="Atlanta"/>
    <x v="3"/>
    <n v="0.5"/>
    <x v="30"/>
    <x v="69"/>
    <n v="1125"/>
    <n v="0.3"/>
  </r>
  <r>
    <x v="0"/>
    <n v="1185732"/>
    <x v="207"/>
    <x v="4"/>
    <x v="27"/>
    <s v="Atlanta"/>
    <x v="4"/>
    <n v="0.65"/>
    <x v="30"/>
    <x v="64"/>
    <n v="1706.25"/>
    <n v="0.35"/>
  </r>
  <r>
    <x v="0"/>
    <n v="1185732"/>
    <x v="207"/>
    <x v="4"/>
    <x v="27"/>
    <s v="Atlanta"/>
    <x v="5"/>
    <n v="0.70000000000000007"/>
    <x v="8"/>
    <x v="96"/>
    <n v="3237.5000000000005"/>
    <n v="0.5"/>
  </r>
  <r>
    <x v="0"/>
    <n v="1185732"/>
    <x v="116"/>
    <x v="4"/>
    <x v="27"/>
    <s v="Atlanta"/>
    <x v="0"/>
    <n v="0.65"/>
    <x v="17"/>
    <x v="33"/>
    <n v="3363.75"/>
    <n v="0.45"/>
  </r>
  <r>
    <x v="0"/>
    <n v="1185732"/>
    <x v="116"/>
    <x v="4"/>
    <x v="27"/>
    <s v="Atlanta"/>
    <x v="1"/>
    <n v="0.60000000000000009"/>
    <x v="3"/>
    <x v="296"/>
    <n v="1890.0000000000002"/>
    <n v="0.35"/>
  </r>
  <r>
    <x v="0"/>
    <n v="1185732"/>
    <x v="116"/>
    <x v="4"/>
    <x v="27"/>
    <s v="Atlanta"/>
    <x v="2"/>
    <n v="0.55000000000000004"/>
    <x v="6"/>
    <x v="114"/>
    <n v="1134.375"/>
    <n v="0.25"/>
  </r>
  <r>
    <x v="0"/>
    <n v="1185732"/>
    <x v="116"/>
    <x v="4"/>
    <x v="27"/>
    <s v="Atlanta"/>
    <x v="3"/>
    <n v="0.55000000000000004"/>
    <x v="29"/>
    <x v="100"/>
    <n v="1278.75"/>
    <n v="0.3"/>
  </r>
  <r>
    <x v="0"/>
    <n v="1185732"/>
    <x v="116"/>
    <x v="4"/>
    <x v="27"/>
    <s v="Atlanta"/>
    <x v="4"/>
    <n v="0.65"/>
    <x v="9"/>
    <x v="97"/>
    <n v="1819.9999999999998"/>
    <n v="0.35"/>
  </r>
  <r>
    <x v="0"/>
    <n v="1185732"/>
    <x v="116"/>
    <x v="4"/>
    <x v="27"/>
    <s v="Atlanta"/>
    <x v="5"/>
    <n v="0.70000000000000007"/>
    <x v="18"/>
    <x v="297"/>
    <n v="3412.5000000000005"/>
    <n v="0.5"/>
  </r>
  <r>
    <x v="0"/>
    <n v="1185732"/>
    <x v="208"/>
    <x v="4"/>
    <x v="27"/>
    <s v="Atlanta"/>
    <x v="0"/>
    <n v="0.65"/>
    <x v="56"/>
    <x v="298"/>
    <n v="3290.625"/>
    <n v="0.45"/>
  </r>
  <r>
    <x v="0"/>
    <n v="1185732"/>
    <x v="208"/>
    <x v="4"/>
    <x v="27"/>
    <s v="Atlanta"/>
    <x v="1"/>
    <n v="0.60000000000000009"/>
    <x v="3"/>
    <x v="296"/>
    <n v="1890.0000000000002"/>
    <n v="0.35"/>
  </r>
  <r>
    <x v="0"/>
    <n v="1185732"/>
    <x v="208"/>
    <x v="4"/>
    <x v="27"/>
    <s v="Atlanta"/>
    <x v="2"/>
    <n v="0.55000000000000004"/>
    <x v="6"/>
    <x v="114"/>
    <n v="1134.375"/>
    <n v="0.25"/>
  </r>
  <r>
    <x v="0"/>
    <n v="1185732"/>
    <x v="208"/>
    <x v="4"/>
    <x v="27"/>
    <s v="Atlanta"/>
    <x v="3"/>
    <n v="0.45"/>
    <x v="29"/>
    <x v="290"/>
    <n v="1046.25"/>
    <n v="0.3"/>
  </r>
  <r>
    <x v="0"/>
    <n v="1185732"/>
    <x v="208"/>
    <x v="4"/>
    <x v="27"/>
    <s v="Atlanta"/>
    <x v="4"/>
    <n v="0.55000000000000004"/>
    <x v="30"/>
    <x v="71"/>
    <n v="1443.75"/>
    <n v="0.35"/>
  </r>
  <r>
    <x v="0"/>
    <n v="1185732"/>
    <x v="208"/>
    <x v="4"/>
    <x v="27"/>
    <s v="Atlanta"/>
    <x v="5"/>
    <n v="0.60000000000000009"/>
    <x v="8"/>
    <x v="99"/>
    <n v="2775.0000000000005"/>
    <n v="0.5"/>
  </r>
  <r>
    <x v="0"/>
    <n v="1185732"/>
    <x v="178"/>
    <x v="4"/>
    <x v="27"/>
    <s v="Atlanta"/>
    <x v="0"/>
    <n v="0.55000000000000004"/>
    <x v="13"/>
    <x v="24"/>
    <n v="2536.8750000000005"/>
    <n v="0.45"/>
  </r>
  <r>
    <x v="0"/>
    <n v="1185732"/>
    <x v="178"/>
    <x v="4"/>
    <x v="27"/>
    <s v="Atlanta"/>
    <x v="1"/>
    <n v="0.50000000000000011"/>
    <x v="6"/>
    <x v="302"/>
    <n v="1443.7500000000002"/>
    <n v="0.35"/>
  </r>
  <r>
    <x v="0"/>
    <n v="1185732"/>
    <x v="178"/>
    <x v="4"/>
    <x v="27"/>
    <s v="Atlanta"/>
    <x v="2"/>
    <n v="0.4"/>
    <x v="27"/>
    <x v="174"/>
    <n v="725"/>
    <n v="0.25"/>
  </r>
  <r>
    <x v="0"/>
    <n v="1185732"/>
    <x v="178"/>
    <x v="4"/>
    <x v="27"/>
    <s v="Atlanta"/>
    <x v="3"/>
    <n v="0.4"/>
    <x v="20"/>
    <x v="59"/>
    <n v="840"/>
    <n v="0.3"/>
  </r>
  <r>
    <x v="0"/>
    <n v="1185732"/>
    <x v="178"/>
    <x v="4"/>
    <x v="27"/>
    <s v="Atlanta"/>
    <x v="4"/>
    <n v="0.5"/>
    <x v="20"/>
    <x v="49"/>
    <n v="1225"/>
    <n v="0.35"/>
  </r>
  <r>
    <x v="0"/>
    <n v="1185732"/>
    <x v="178"/>
    <x v="4"/>
    <x v="27"/>
    <s v="Atlanta"/>
    <x v="5"/>
    <n v="0.55000000000000004"/>
    <x v="9"/>
    <x v="63"/>
    <n v="2200"/>
    <n v="0.5"/>
  </r>
  <r>
    <x v="0"/>
    <n v="1185732"/>
    <x v="209"/>
    <x v="4"/>
    <x v="27"/>
    <s v="Atlanta"/>
    <x v="0"/>
    <n v="0.55000000000000004"/>
    <x v="18"/>
    <x v="34"/>
    <n v="2413.125"/>
    <n v="0.45"/>
  </r>
  <r>
    <x v="0"/>
    <n v="1185732"/>
    <x v="209"/>
    <x v="4"/>
    <x v="27"/>
    <s v="Atlanta"/>
    <x v="1"/>
    <n v="0.45000000000000012"/>
    <x v="9"/>
    <x v="577"/>
    <n v="1260.0000000000002"/>
    <n v="0.35"/>
  </r>
  <r>
    <x v="0"/>
    <n v="1185732"/>
    <x v="209"/>
    <x v="4"/>
    <x v="27"/>
    <s v="Atlanta"/>
    <x v="2"/>
    <n v="0.45000000000000012"/>
    <x v="22"/>
    <x v="578"/>
    <n v="759.37500000000023"/>
    <n v="0.25"/>
  </r>
  <r>
    <x v="0"/>
    <n v="1185732"/>
    <x v="209"/>
    <x v="4"/>
    <x v="27"/>
    <s v="Atlanta"/>
    <x v="3"/>
    <n v="0.45000000000000012"/>
    <x v="26"/>
    <x v="579"/>
    <n v="877.50000000000023"/>
    <n v="0.3"/>
  </r>
  <r>
    <x v="0"/>
    <n v="1185732"/>
    <x v="209"/>
    <x v="4"/>
    <x v="27"/>
    <s v="Atlanta"/>
    <x v="4"/>
    <n v="0.55000000000000004"/>
    <x v="26"/>
    <x v="465"/>
    <n v="1251.25"/>
    <n v="0.35"/>
  </r>
  <r>
    <x v="0"/>
    <n v="1185732"/>
    <x v="209"/>
    <x v="4"/>
    <x v="27"/>
    <s v="Atlanta"/>
    <x v="5"/>
    <n v="0.6"/>
    <x v="29"/>
    <x v="171"/>
    <n v="2325"/>
    <n v="0.5"/>
  </r>
  <r>
    <x v="0"/>
    <n v="1185732"/>
    <x v="210"/>
    <x v="4"/>
    <x v="27"/>
    <s v="Atlanta"/>
    <x v="0"/>
    <n v="0.55000000000000004"/>
    <x v="8"/>
    <x v="16"/>
    <n v="2289.375"/>
    <n v="0.45"/>
  </r>
  <r>
    <x v="0"/>
    <n v="1185732"/>
    <x v="210"/>
    <x v="4"/>
    <x v="27"/>
    <s v="Atlanta"/>
    <x v="1"/>
    <n v="0.45000000000000012"/>
    <x v="30"/>
    <x v="492"/>
    <n v="1181.2500000000002"/>
    <n v="0.35"/>
  </r>
  <r>
    <x v="0"/>
    <n v="1185732"/>
    <x v="210"/>
    <x v="4"/>
    <x v="27"/>
    <s v="Atlanta"/>
    <x v="2"/>
    <n v="0.45000000000000012"/>
    <x v="74"/>
    <x v="580"/>
    <n v="781.87500000000023"/>
    <n v="0.25"/>
  </r>
  <r>
    <x v="0"/>
    <n v="1185732"/>
    <x v="210"/>
    <x v="4"/>
    <x v="27"/>
    <s v="Atlanta"/>
    <x v="3"/>
    <n v="0.55000000000000016"/>
    <x v="30"/>
    <x v="302"/>
    <n v="1237.5000000000002"/>
    <n v="0.3"/>
  </r>
  <r>
    <x v="0"/>
    <n v="1185732"/>
    <x v="210"/>
    <x v="4"/>
    <x v="27"/>
    <s v="Atlanta"/>
    <x v="4"/>
    <n v="0.70000000000000007"/>
    <x v="27"/>
    <x v="246"/>
    <n v="1776.2500000000002"/>
    <n v="0.35"/>
  </r>
  <r>
    <x v="0"/>
    <n v="1185732"/>
    <x v="210"/>
    <x v="4"/>
    <x v="27"/>
    <s v="Atlanta"/>
    <x v="5"/>
    <n v="0.75"/>
    <x v="6"/>
    <x v="581"/>
    <n v="3093.75"/>
    <n v="0.5"/>
  </r>
  <r>
    <x v="0"/>
    <n v="1185732"/>
    <x v="211"/>
    <x v="4"/>
    <x v="27"/>
    <s v="Atlanta"/>
    <x v="0"/>
    <n v="0.70000000000000007"/>
    <x v="15"/>
    <x v="582"/>
    <n v="3386.2500000000005"/>
    <n v="0.45"/>
  </r>
  <r>
    <x v="0"/>
    <n v="1185732"/>
    <x v="211"/>
    <x v="4"/>
    <x v="27"/>
    <s v="Atlanta"/>
    <x v="1"/>
    <n v="0.60000000000000009"/>
    <x v="10"/>
    <x v="103"/>
    <n v="1837.5000000000002"/>
    <n v="0.35"/>
  </r>
  <r>
    <x v="0"/>
    <n v="1185732"/>
    <x v="211"/>
    <x v="4"/>
    <x v="27"/>
    <s v="Atlanta"/>
    <x v="2"/>
    <n v="0.60000000000000009"/>
    <x v="6"/>
    <x v="301"/>
    <n v="1237.5000000000002"/>
    <n v="0.25"/>
  </r>
  <r>
    <x v="0"/>
    <n v="1185732"/>
    <x v="211"/>
    <x v="4"/>
    <x v="27"/>
    <s v="Atlanta"/>
    <x v="3"/>
    <n v="0.60000000000000009"/>
    <x v="29"/>
    <x v="458"/>
    <n v="1395.0000000000002"/>
    <n v="0.3"/>
  </r>
  <r>
    <x v="0"/>
    <n v="1185732"/>
    <x v="211"/>
    <x v="4"/>
    <x v="27"/>
    <s v="Atlanta"/>
    <x v="4"/>
    <n v="0.70000000000000007"/>
    <x v="29"/>
    <x v="102"/>
    <n v="1898.7500000000002"/>
    <n v="0.35"/>
  </r>
  <r>
    <x v="0"/>
    <n v="1185732"/>
    <x v="211"/>
    <x v="4"/>
    <x v="27"/>
    <s v="Atlanta"/>
    <x v="5"/>
    <n v="0.75"/>
    <x v="10"/>
    <x v="583"/>
    <n v="3281.25"/>
    <n v="0.5"/>
  </r>
  <r>
    <x v="0"/>
    <n v="1185732"/>
    <x v="212"/>
    <x v="4"/>
    <x v="28"/>
    <s v="Charleston"/>
    <x v="0"/>
    <n v="0.35000000000000003"/>
    <x v="8"/>
    <x v="584"/>
    <n v="1295.0000000000002"/>
    <n v="0.4"/>
  </r>
  <r>
    <x v="0"/>
    <n v="1185732"/>
    <x v="212"/>
    <x v="4"/>
    <x v="28"/>
    <s v="Charleston"/>
    <x v="1"/>
    <n v="0.35000000000000003"/>
    <x v="27"/>
    <x v="293"/>
    <n v="888.12500000000011"/>
    <n v="0.35"/>
  </r>
  <r>
    <x v="0"/>
    <n v="1185732"/>
    <x v="212"/>
    <x v="4"/>
    <x v="28"/>
    <s v="Charleston"/>
    <x v="2"/>
    <n v="0.25000000000000006"/>
    <x v="27"/>
    <x v="585"/>
    <n v="725.00000000000023"/>
    <n v="0.4"/>
  </r>
  <r>
    <x v="0"/>
    <n v="1185732"/>
    <x v="212"/>
    <x v="4"/>
    <x v="28"/>
    <s v="Charleston"/>
    <x v="3"/>
    <n v="0.3"/>
    <x v="31"/>
    <x v="539"/>
    <n v="690"/>
    <n v="0.4"/>
  </r>
  <r>
    <x v="0"/>
    <n v="1185732"/>
    <x v="212"/>
    <x v="4"/>
    <x v="28"/>
    <s v="Charleston"/>
    <x v="4"/>
    <n v="0.45"/>
    <x v="23"/>
    <x v="67"/>
    <n v="984.37499999999989"/>
    <n v="0.35"/>
  </r>
  <r>
    <x v="0"/>
    <n v="1185732"/>
    <x v="212"/>
    <x v="4"/>
    <x v="28"/>
    <s v="Charleston"/>
    <x v="5"/>
    <n v="0.35000000000000003"/>
    <x v="27"/>
    <x v="293"/>
    <n v="1268.7500000000002"/>
    <n v="0.5"/>
  </r>
  <r>
    <x v="0"/>
    <n v="1185732"/>
    <x v="172"/>
    <x v="4"/>
    <x v="28"/>
    <s v="Charleston"/>
    <x v="0"/>
    <n v="0.35000000000000003"/>
    <x v="18"/>
    <x v="586"/>
    <n v="1365.0000000000002"/>
    <n v="0.4"/>
  </r>
  <r>
    <x v="0"/>
    <n v="1185732"/>
    <x v="172"/>
    <x v="4"/>
    <x v="28"/>
    <s v="Charleston"/>
    <x v="1"/>
    <n v="0.35000000000000003"/>
    <x v="23"/>
    <x v="46"/>
    <n v="765.625"/>
    <n v="0.35"/>
  </r>
  <r>
    <x v="0"/>
    <n v="1185732"/>
    <x v="172"/>
    <x v="4"/>
    <x v="28"/>
    <s v="Charleston"/>
    <x v="2"/>
    <n v="0.25000000000000006"/>
    <x v="22"/>
    <x v="344"/>
    <n v="675.00000000000023"/>
    <n v="0.4"/>
  </r>
  <r>
    <x v="0"/>
    <n v="1185732"/>
    <x v="172"/>
    <x v="4"/>
    <x v="28"/>
    <s v="Charleston"/>
    <x v="3"/>
    <n v="0.3"/>
    <x v="28"/>
    <x v="151"/>
    <n v="630"/>
    <n v="0.4"/>
  </r>
  <r>
    <x v="0"/>
    <n v="1185732"/>
    <x v="172"/>
    <x v="4"/>
    <x v="28"/>
    <s v="Charleston"/>
    <x v="4"/>
    <n v="0.45"/>
    <x v="25"/>
    <x v="52"/>
    <n v="944.99999999999989"/>
    <n v="0.35"/>
  </r>
  <r>
    <x v="0"/>
    <n v="1185732"/>
    <x v="172"/>
    <x v="4"/>
    <x v="28"/>
    <s v="Charleston"/>
    <x v="5"/>
    <n v="0.3"/>
    <x v="20"/>
    <x v="193"/>
    <n v="1050"/>
    <n v="0.5"/>
  </r>
  <r>
    <x v="0"/>
    <n v="1185732"/>
    <x v="68"/>
    <x v="4"/>
    <x v="28"/>
    <s v="Charleston"/>
    <x v="0"/>
    <n v="0.3"/>
    <x v="19"/>
    <x v="587"/>
    <n v="1104"/>
    <n v="0.4"/>
  </r>
  <r>
    <x v="0"/>
    <n v="1185732"/>
    <x v="68"/>
    <x v="4"/>
    <x v="28"/>
    <s v="Charleston"/>
    <x v="1"/>
    <n v="0.3"/>
    <x v="25"/>
    <x v="207"/>
    <n v="630"/>
    <n v="0.35"/>
  </r>
  <r>
    <x v="0"/>
    <n v="1185732"/>
    <x v="68"/>
    <x v="4"/>
    <x v="28"/>
    <s v="Charleston"/>
    <x v="2"/>
    <n v="0.2"/>
    <x v="23"/>
    <x v="142"/>
    <n v="500"/>
    <n v="0.4"/>
  </r>
  <r>
    <x v="0"/>
    <n v="1185732"/>
    <x v="68"/>
    <x v="4"/>
    <x v="28"/>
    <s v="Charleston"/>
    <x v="3"/>
    <n v="0.24999999999999994"/>
    <x v="34"/>
    <x v="552"/>
    <n v="474.99999999999994"/>
    <n v="0.4"/>
  </r>
  <r>
    <x v="0"/>
    <n v="1185732"/>
    <x v="68"/>
    <x v="4"/>
    <x v="28"/>
    <s v="Charleston"/>
    <x v="4"/>
    <n v="0.40000000000000008"/>
    <x v="28"/>
    <x v="162"/>
    <n v="735.00000000000011"/>
    <n v="0.35"/>
  </r>
  <r>
    <x v="0"/>
    <n v="1185732"/>
    <x v="68"/>
    <x v="4"/>
    <x v="28"/>
    <s v="Charleston"/>
    <x v="5"/>
    <n v="0.3"/>
    <x v="23"/>
    <x v="203"/>
    <n v="937.5"/>
    <n v="0.5"/>
  </r>
  <r>
    <x v="0"/>
    <n v="1185732"/>
    <x v="69"/>
    <x v="4"/>
    <x v="28"/>
    <s v="Charleston"/>
    <x v="0"/>
    <n v="0.3"/>
    <x v="10"/>
    <x v="48"/>
    <n v="1050"/>
    <n v="0.4"/>
  </r>
  <r>
    <x v="0"/>
    <n v="1185732"/>
    <x v="69"/>
    <x v="4"/>
    <x v="28"/>
    <s v="Charleston"/>
    <x v="1"/>
    <n v="0.3"/>
    <x v="31"/>
    <x v="539"/>
    <n v="603.75"/>
    <n v="0.35"/>
  </r>
  <r>
    <x v="0"/>
    <n v="1185732"/>
    <x v="69"/>
    <x v="4"/>
    <x v="28"/>
    <s v="Charleston"/>
    <x v="2"/>
    <n v="0.2"/>
    <x v="31"/>
    <x v="588"/>
    <n v="460"/>
    <n v="0.4"/>
  </r>
  <r>
    <x v="0"/>
    <n v="1185732"/>
    <x v="69"/>
    <x v="4"/>
    <x v="28"/>
    <s v="Charleston"/>
    <x v="3"/>
    <n v="0.24999999999999994"/>
    <x v="24"/>
    <x v="589"/>
    <n v="499.99999999999994"/>
    <n v="0.4"/>
  </r>
  <r>
    <x v="0"/>
    <n v="1185732"/>
    <x v="69"/>
    <x v="4"/>
    <x v="28"/>
    <s v="Charleston"/>
    <x v="4"/>
    <n v="0.45"/>
    <x v="28"/>
    <x v="45"/>
    <n v="826.875"/>
    <n v="0.35"/>
  </r>
  <r>
    <x v="0"/>
    <n v="1185732"/>
    <x v="69"/>
    <x v="4"/>
    <x v="28"/>
    <s v="Charleston"/>
    <x v="5"/>
    <n v="0.35000000000000003"/>
    <x v="22"/>
    <x v="45"/>
    <n v="1181.25"/>
    <n v="0.5"/>
  </r>
  <r>
    <x v="0"/>
    <n v="1185732"/>
    <x v="16"/>
    <x v="4"/>
    <x v="28"/>
    <s v="Charleston"/>
    <x v="0"/>
    <n v="0.45"/>
    <x v="75"/>
    <x v="590"/>
    <n v="1701"/>
    <n v="0.4"/>
  </r>
  <r>
    <x v="0"/>
    <n v="1185732"/>
    <x v="16"/>
    <x v="4"/>
    <x v="28"/>
    <s v="Charleston"/>
    <x v="1"/>
    <n v="0.45"/>
    <x v="26"/>
    <x v="62"/>
    <n v="1023.7499999999999"/>
    <n v="0.35"/>
  </r>
  <r>
    <x v="0"/>
    <n v="1185732"/>
    <x v="16"/>
    <x v="4"/>
    <x v="28"/>
    <s v="Charleston"/>
    <x v="2"/>
    <n v="0.4"/>
    <x v="23"/>
    <x v="54"/>
    <n v="1000"/>
    <n v="0.4"/>
  </r>
  <r>
    <x v="0"/>
    <n v="1185732"/>
    <x v="16"/>
    <x v="4"/>
    <x v="28"/>
    <s v="Charleston"/>
    <x v="3"/>
    <n v="0.4"/>
    <x v="31"/>
    <x v="336"/>
    <n v="920"/>
    <n v="0.4"/>
  </r>
  <r>
    <x v="0"/>
    <n v="1185732"/>
    <x v="16"/>
    <x v="4"/>
    <x v="28"/>
    <s v="Charleston"/>
    <x v="4"/>
    <n v="0.49999999999999994"/>
    <x v="25"/>
    <x v="591"/>
    <n v="1049.9999999999998"/>
    <n v="0.35"/>
  </r>
  <r>
    <x v="0"/>
    <n v="1185732"/>
    <x v="16"/>
    <x v="4"/>
    <x v="28"/>
    <s v="Charleston"/>
    <x v="5"/>
    <n v="0.54999999999999993"/>
    <x v="20"/>
    <x v="265"/>
    <n v="1924.9999999999998"/>
    <n v="0.5"/>
  </r>
  <r>
    <x v="0"/>
    <n v="1185732"/>
    <x v="175"/>
    <x v="4"/>
    <x v="28"/>
    <s v="Charleston"/>
    <x v="0"/>
    <n v="0.49999999999999994"/>
    <x v="5"/>
    <x v="592"/>
    <n v="1899.9999999999998"/>
    <n v="0.4"/>
  </r>
  <r>
    <x v="0"/>
    <n v="1185732"/>
    <x v="175"/>
    <x v="4"/>
    <x v="28"/>
    <s v="Charleston"/>
    <x v="1"/>
    <n v="0.45"/>
    <x v="20"/>
    <x v="40"/>
    <n v="1102.5"/>
    <n v="0.35"/>
  </r>
  <r>
    <x v="0"/>
    <n v="1185732"/>
    <x v="175"/>
    <x v="4"/>
    <x v="28"/>
    <s v="Charleston"/>
    <x v="2"/>
    <n v="0.5"/>
    <x v="22"/>
    <x v="73"/>
    <n v="1350"/>
    <n v="0.4"/>
  </r>
  <r>
    <x v="0"/>
    <n v="1185732"/>
    <x v="175"/>
    <x v="4"/>
    <x v="28"/>
    <s v="Charleston"/>
    <x v="3"/>
    <n v="0.5"/>
    <x v="26"/>
    <x v="82"/>
    <n v="1300"/>
    <n v="0.4"/>
  </r>
  <r>
    <x v="0"/>
    <n v="1185732"/>
    <x v="175"/>
    <x v="4"/>
    <x v="28"/>
    <s v="Charleston"/>
    <x v="4"/>
    <n v="0.65"/>
    <x v="26"/>
    <x v="106"/>
    <n v="1478.75"/>
    <n v="0.35"/>
  </r>
  <r>
    <x v="0"/>
    <n v="1185732"/>
    <x v="175"/>
    <x v="4"/>
    <x v="28"/>
    <s v="Charleston"/>
    <x v="5"/>
    <n v="0.70000000000000007"/>
    <x v="6"/>
    <x v="299"/>
    <n v="2887.5000000000005"/>
    <n v="0.5"/>
  </r>
  <r>
    <x v="0"/>
    <n v="1185732"/>
    <x v="72"/>
    <x v="4"/>
    <x v="28"/>
    <s v="Charleston"/>
    <x v="0"/>
    <n v="0.65"/>
    <x v="11"/>
    <x v="22"/>
    <n v="2730"/>
    <n v="0.4"/>
  </r>
  <r>
    <x v="0"/>
    <n v="1185732"/>
    <x v="72"/>
    <x v="4"/>
    <x v="28"/>
    <s v="Charleston"/>
    <x v="1"/>
    <n v="0.60000000000000009"/>
    <x v="9"/>
    <x v="443"/>
    <n v="1680.0000000000002"/>
    <n v="0.35"/>
  </r>
  <r>
    <x v="0"/>
    <n v="1185732"/>
    <x v="72"/>
    <x v="4"/>
    <x v="28"/>
    <s v="Charleston"/>
    <x v="2"/>
    <n v="0.55000000000000004"/>
    <x v="27"/>
    <x v="101"/>
    <n v="1595.0000000000002"/>
    <n v="0.4"/>
  </r>
  <r>
    <x v="0"/>
    <n v="1185732"/>
    <x v="72"/>
    <x v="4"/>
    <x v="28"/>
    <s v="Charleston"/>
    <x v="3"/>
    <n v="0.55000000000000004"/>
    <x v="22"/>
    <x v="105"/>
    <n v="1485.0000000000002"/>
    <n v="0.4"/>
  </r>
  <r>
    <x v="0"/>
    <n v="1185732"/>
    <x v="72"/>
    <x v="4"/>
    <x v="28"/>
    <s v="Charleston"/>
    <x v="4"/>
    <n v="0.65"/>
    <x v="20"/>
    <x v="109"/>
    <n v="1592.5"/>
    <n v="0.35"/>
  </r>
  <r>
    <x v="0"/>
    <n v="1185732"/>
    <x v="72"/>
    <x v="4"/>
    <x v="28"/>
    <s v="Charleston"/>
    <x v="5"/>
    <n v="0.70000000000000007"/>
    <x v="10"/>
    <x v="593"/>
    <n v="3062.5000000000005"/>
    <n v="0.5"/>
  </r>
  <r>
    <x v="0"/>
    <n v="1185732"/>
    <x v="73"/>
    <x v="4"/>
    <x v="28"/>
    <s v="Charleston"/>
    <x v="0"/>
    <n v="0.65"/>
    <x v="13"/>
    <x v="594"/>
    <n v="2665"/>
    <n v="0.4"/>
  </r>
  <r>
    <x v="0"/>
    <n v="1185732"/>
    <x v="73"/>
    <x v="4"/>
    <x v="28"/>
    <s v="Charleston"/>
    <x v="1"/>
    <n v="0.60000000000000009"/>
    <x v="9"/>
    <x v="443"/>
    <n v="1680.0000000000002"/>
    <n v="0.35"/>
  </r>
  <r>
    <x v="0"/>
    <n v="1185732"/>
    <x v="73"/>
    <x v="4"/>
    <x v="28"/>
    <s v="Charleston"/>
    <x v="2"/>
    <n v="0.55000000000000004"/>
    <x v="27"/>
    <x v="101"/>
    <n v="1595.0000000000002"/>
    <n v="0.4"/>
  </r>
  <r>
    <x v="0"/>
    <n v="1185732"/>
    <x v="73"/>
    <x v="4"/>
    <x v="28"/>
    <s v="Charleston"/>
    <x v="3"/>
    <n v="0.45"/>
    <x v="22"/>
    <x v="112"/>
    <n v="1215"/>
    <n v="0.4"/>
  </r>
  <r>
    <x v="0"/>
    <n v="1185732"/>
    <x v="73"/>
    <x v="4"/>
    <x v="28"/>
    <s v="Charleston"/>
    <x v="4"/>
    <n v="0.55000000000000004"/>
    <x v="26"/>
    <x v="465"/>
    <n v="1251.25"/>
    <n v="0.35"/>
  </r>
  <r>
    <x v="0"/>
    <n v="1185732"/>
    <x v="73"/>
    <x v="4"/>
    <x v="28"/>
    <s v="Charleston"/>
    <x v="5"/>
    <n v="0.60000000000000009"/>
    <x v="6"/>
    <x v="301"/>
    <n v="2475.0000000000005"/>
    <n v="0.5"/>
  </r>
  <r>
    <x v="0"/>
    <n v="1185732"/>
    <x v="20"/>
    <x v="4"/>
    <x v="28"/>
    <s v="Charleston"/>
    <x v="0"/>
    <n v="0.55000000000000004"/>
    <x v="8"/>
    <x v="16"/>
    <n v="2035"/>
    <n v="0.4"/>
  </r>
  <r>
    <x v="0"/>
    <n v="1185732"/>
    <x v="20"/>
    <x v="4"/>
    <x v="28"/>
    <s v="Charleston"/>
    <x v="1"/>
    <n v="0.50000000000000011"/>
    <x v="27"/>
    <x v="303"/>
    <n v="1268.7500000000002"/>
    <n v="0.35"/>
  </r>
  <r>
    <x v="0"/>
    <n v="1185732"/>
    <x v="20"/>
    <x v="4"/>
    <x v="28"/>
    <s v="Charleston"/>
    <x v="2"/>
    <n v="0.30000000000000004"/>
    <x v="23"/>
    <x v="528"/>
    <n v="750.00000000000011"/>
    <n v="0.4"/>
  </r>
  <r>
    <x v="0"/>
    <n v="1185732"/>
    <x v="20"/>
    <x v="4"/>
    <x v="28"/>
    <s v="Charleston"/>
    <x v="3"/>
    <n v="0.30000000000000004"/>
    <x v="25"/>
    <x v="166"/>
    <n v="720.00000000000011"/>
    <n v="0.4"/>
  </r>
  <r>
    <x v="0"/>
    <n v="1185732"/>
    <x v="20"/>
    <x v="4"/>
    <x v="28"/>
    <s v="Charleston"/>
    <x v="4"/>
    <n v="0.4"/>
    <x v="25"/>
    <x v="50"/>
    <n v="840"/>
    <n v="0.35"/>
  </r>
  <r>
    <x v="0"/>
    <n v="1185732"/>
    <x v="20"/>
    <x v="4"/>
    <x v="28"/>
    <s v="Charleston"/>
    <x v="5"/>
    <n v="0.45000000000000007"/>
    <x v="20"/>
    <x v="254"/>
    <n v="1575.0000000000002"/>
    <n v="0.5"/>
  </r>
  <r>
    <x v="0"/>
    <n v="1185732"/>
    <x v="179"/>
    <x v="4"/>
    <x v="28"/>
    <s v="Charleston"/>
    <x v="0"/>
    <n v="0.45000000000000007"/>
    <x v="10"/>
    <x v="567"/>
    <n v="1575.0000000000002"/>
    <n v="0.4"/>
  </r>
  <r>
    <x v="0"/>
    <n v="1185732"/>
    <x v="179"/>
    <x v="4"/>
    <x v="28"/>
    <s v="Charleston"/>
    <x v="1"/>
    <n v="0.35000000000000009"/>
    <x v="20"/>
    <x v="196"/>
    <n v="857.50000000000011"/>
    <n v="0.35"/>
  </r>
  <r>
    <x v="0"/>
    <n v="1185732"/>
    <x v="179"/>
    <x v="4"/>
    <x v="28"/>
    <s v="Charleston"/>
    <x v="2"/>
    <n v="0.35000000000000009"/>
    <x v="31"/>
    <x v="595"/>
    <n v="805.00000000000023"/>
    <n v="0.4"/>
  </r>
  <r>
    <x v="0"/>
    <n v="1185732"/>
    <x v="179"/>
    <x v="4"/>
    <x v="28"/>
    <s v="Charleston"/>
    <x v="3"/>
    <n v="0.35000000000000009"/>
    <x v="21"/>
    <x v="596"/>
    <n v="770.00000000000023"/>
    <n v="0.4"/>
  </r>
  <r>
    <x v="0"/>
    <n v="1185732"/>
    <x v="179"/>
    <x v="4"/>
    <x v="28"/>
    <s v="Charleston"/>
    <x v="4"/>
    <n v="0.45000000000000007"/>
    <x v="21"/>
    <x v="468"/>
    <n v="866.25000000000011"/>
    <n v="0.35"/>
  </r>
  <r>
    <x v="0"/>
    <n v="1185732"/>
    <x v="179"/>
    <x v="4"/>
    <x v="28"/>
    <s v="Charleston"/>
    <x v="5"/>
    <n v="0.5"/>
    <x v="22"/>
    <x v="73"/>
    <n v="1687.5"/>
    <n v="0.5"/>
  </r>
  <r>
    <x v="0"/>
    <n v="1185732"/>
    <x v="76"/>
    <x v="4"/>
    <x v="28"/>
    <s v="Charleston"/>
    <x v="0"/>
    <n v="0.45000000000000007"/>
    <x v="6"/>
    <x v="105"/>
    <n v="1485.0000000000002"/>
    <n v="0.4"/>
  </r>
  <r>
    <x v="0"/>
    <n v="1185732"/>
    <x v="76"/>
    <x v="4"/>
    <x v="28"/>
    <s v="Charleston"/>
    <x v="1"/>
    <n v="0.35000000000000009"/>
    <x v="26"/>
    <x v="597"/>
    <n v="796.25000000000011"/>
    <n v="0.35"/>
  </r>
  <r>
    <x v="0"/>
    <n v="1185732"/>
    <x v="76"/>
    <x v="4"/>
    <x v="28"/>
    <s v="Charleston"/>
    <x v="2"/>
    <n v="0.40000000000000013"/>
    <x v="76"/>
    <x v="598"/>
    <n v="952.00000000000045"/>
    <n v="0.4"/>
  </r>
  <r>
    <x v="0"/>
    <n v="1185732"/>
    <x v="76"/>
    <x v="4"/>
    <x v="28"/>
    <s v="Charleston"/>
    <x v="3"/>
    <n v="0.6000000000000002"/>
    <x v="26"/>
    <x v="599"/>
    <n v="1560.0000000000007"/>
    <n v="0.4"/>
  </r>
  <r>
    <x v="0"/>
    <n v="1185732"/>
    <x v="76"/>
    <x v="4"/>
    <x v="28"/>
    <s v="Charleston"/>
    <x v="4"/>
    <n v="0.75000000000000011"/>
    <x v="23"/>
    <x v="273"/>
    <n v="1640.6250000000002"/>
    <n v="0.35"/>
  </r>
  <r>
    <x v="0"/>
    <n v="1185732"/>
    <x v="76"/>
    <x v="4"/>
    <x v="28"/>
    <s v="Charleston"/>
    <x v="5"/>
    <n v="0.75"/>
    <x v="27"/>
    <x v="600"/>
    <n v="2718.75"/>
    <n v="0.5"/>
  </r>
  <r>
    <x v="0"/>
    <n v="1185732"/>
    <x v="77"/>
    <x v="4"/>
    <x v="28"/>
    <s v="Charleston"/>
    <x v="0"/>
    <n v="0.70000000000000007"/>
    <x v="18"/>
    <x v="297"/>
    <n v="2730.0000000000005"/>
    <n v="0.4"/>
  </r>
  <r>
    <x v="0"/>
    <n v="1185732"/>
    <x v="77"/>
    <x v="4"/>
    <x v="28"/>
    <s v="Charleston"/>
    <x v="1"/>
    <n v="0.60000000000000009"/>
    <x v="29"/>
    <x v="458"/>
    <n v="1627.5000000000002"/>
    <n v="0.35"/>
  </r>
  <r>
    <x v="0"/>
    <n v="1185732"/>
    <x v="77"/>
    <x v="4"/>
    <x v="28"/>
    <s v="Charleston"/>
    <x v="2"/>
    <n v="0.60000000000000009"/>
    <x v="27"/>
    <x v="454"/>
    <n v="1740.0000000000005"/>
    <n v="0.4"/>
  </r>
  <r>
    <x v="0"/>
    <n v="1185732"/>
    <x v="77"/>
    <x v="4"/>
    <x v="28"/>
    <s v="Charleston"/>
    <x v="3"/>
    <n v="0.60000000000000009"/>
    <x v="22"/>
    <x v="229"/>
    <n v="1620.0000000000002"/>
    <n v="0.4"/>
  </r>
  <r>
    <x v="0"/>
    <n v="1185732"/>
    <x v="77"/>
    <x v="4"/>
    <x v="28"/>
    <s v="Charleston"/>
    <x v="4"/>
    <n v="0.70000000000000007"/>
    <x v="22"/>
    <x v="176"/>
    <n v="1653.75"/>
    <n v="0.35"/>
  </r>
  <r>
    <x v="0"/>
    <n v="1185732"/>
    <x v="77"/>
    <x v="4"/>
    <x v="28"/>
    <s v="Charleston"/>
    <x v="5"/>
    <n v="0.75"/>
    <x v="29"/>
    <x v="601"/>
    <n v="2906.25"/>
    <n v="0.5"/>
  </r>
  <r>
    <x v="0"/>
    <n v="1185732"/>
    <x v="90"/>
    <x v="4"/>
    <x v="29"/>
    <s v="Charlotte"/>
    <x v="0"/>
    <n v="0.35000000000000003"/>
    <x v="29"/>
    <x v="289"/>
    <n v="1085.0000000000002"/>
    <n v="0.4"/>
  </r>
  <r>
    <x v="0"/>
    <n v="1185732"/>
    <x v="90"/>
    <x v="4"/>
    <x v="29"/>
    <s v="Charlotte"/>
    <x v="1"/>
    <n v="0.35000000000000003"/>
    <x v="31"/>
    <x v="354"/>
    <n v="704.375"/>
    <n v="0.35"/>
  </r>
  <r>
    <x v="0"/>
    <n v="1185732"/>
    <x v="90"/>
    <x v="4"/>
    <x v="29"/>
    <s v="Charlotte"/>
    <x v="2"/>
    <n v="0.25000000000000006"/>
    <x v="31"/>
    <x v="345"/>
    <n v="575.00000000000011"/>
    <n v="0.4"/>
  </r>
  <r>
    <x v="0"/>
    <n v="1185732"/>
    <x v="90"/>
    <x v="4"/>
    <x v="29"/>
    <s v="Charlotte"/>
    <x v="3"/>
    <n v="0.3"/>
    <x v="33"/>
    <x v="233"/>
    <n v="510"/>
    <n v="0.4"/>
  </r>
  <r>
    <x v="0"/>
    <n v="1185732"/>
    <x v="90"/>
    <x v="4"/>
    <x v="29"/>
    <s v="Charlotte"/>
    <x v="4"/>
    <n v="0.45"/>
    <x v="34"/>
    <x v="115"/>
    <n v="748.125"/>
    <n v="0.35"/>
  </r>
  <r>
    <x v="0"/>
    <n v="1185732"/>
    <x v="90"/>
    <x v="4"/>
    <x v="29"/>
    <s v="Charlotte"/>
    <x v="5"/>
    <n v="0.35000000000000003"/>
    <x v="31"/>
    <x v="354"/>
    <n v="1006.2500000000001"/>
    <n v="0.5"/>
  </r>
  <r>
    <x v="0"/>
    <n v="1185732"/>
    <x v="119"/>
    <x v="4"/>
    <x v="29"/>
    <s v="Charlotte"/>
    <x v="0"/>
    <n v="0.35000000000000003"/>
    <x v="6"/>
    <x v="170"/>
    <n v="1155.0000000000002"/>
    <n v="0.4"/>
  </r>
  <r>
    <x v="0"/>
    <n v="1185732"/>
    <x v="119"/>
    <x v="4"/>
    <x v="29"/>
    <s v="Charlotte"/>
    <x v="1"/>
    <n v="0.35000000000000003"/>
    <x v="34"/>
    <x v="394"/>
    <n v="581.875"/>
    <n v="0.35"/>
  </r>
  <r>
    <x v="0"/>
    <n v="1185732"/>
    <x v="119"/>
    <x v="4"/>
    <x v="29"/>
    <s v="Charlotte"/>
    <x v="2"/>
    <n v="0.25000000000000006"/>
    <x v="28"/>
    <x v="342"/>
    <n v="525.00000000000011"/>
    <n v="0.4"/>
  </r>
  <r>
    <x v="0"/>
    <n v="1185732"/>
    <x v="119"/>
    <x v="4"/>
    <x v="29"/>
    <s v="Charlotte"/>
    <x v="3"/>
    <n v="0.3"/>
    <x v="48"/>
    <x v="127"/>
    <n v="450"/>
    <n v="0.4"/>
  </r>
  <r>
    <x v="0"/>
    <n v="1185732"/>
    <x v="119"/>
    <x v="4"/>
    <x v="29"/>
    <s v="Charlotte"/>
    <x v="4"/>
    <n v="0.45"/>
    <x v="32"/>
    <x v="158"/>
    <n v="708.75"/>
    <n v="0.35"/>
  </r>
  <r>
    <x v="0"/>
    <n v="1185732"/>
    <x v="119"/>
    <x v="4"/>
    <x v="29"/>
    <s v="Charlotte"/>
    <x v="5"/>
    <n v="0.3"/>
    <x v="21"/>
    <x v="240"/>
    <n v="825"/>
    <n v="0.5"/>
  </r>
  <r>
    <x v="0"/>
    <n v="1185732"/>
    <x v="137"/>
    <x v="4"/>
    <x v="29"/>
    <s v="Charlotte"/>
    <x v="0"/>
    <n v="0.3"/>
    <x v="66"/>
    <x v="602"/>
    <n v="924"/>
    <n v="0.4"/>
  </r>
  <r>
    <x v="0"/>
    <n v="1185732"/>
    <x v="137"/>
    <x v="4"/>
    <x v="29"/>
    <s v="Charlotte"/>
    <x v="1"/>
    <n v="0.3"/>
    <x v="32"/>
    <x v="198"/>
    <n v="472.49999999999994"/>
    <n v="0.35"/>
  </r>
  <r>
    <x v="0"/>
    <n v="1185732"/>
    <x v="137"/>
    <x v="4"/>
    <x v="29"/>
    <s v="Charlotte"/>
    <x v="2"/>
    <n v="0.2"/>
    <x v="34"/>
    <x v="603"/>
    <n v="380"/>
    <n v="0.4"/>
  </r>
  <r>
    <x v="0"/>
    <n v="1185732"/>
    <x v="137"/>
    <x v="4"/>
    <x v="29"/>
    <s v="Charlotte"/>
    <x v="3"/>
    <n v="0.24999999999999994"/>
    <x v="46"/>
    <x v="604"/>
    <n v="324.99999999999994"/>
    <n v="0.4"/>
  </r>
  <r>
    <x v="0"/>
    <n v="1185732"/>
    <x v="137"/>
    <x v="4"/>
    <x v="29"/>
    <s v="Charlotte"/>
    <x v="4"/>
    <n v="0.40000000000000008"/>
    <x v="48"/>
    <x v="192"/>
    <n v="525"/>
    <n v="0.35"/>
  </r>
  <r>
    <x v="0"/>
    <n v="1185732"/>
    <x v="137"/>
    <x v="4"/>
    <x v="29"/>
    <s v="Charlotte"/>
    <x v="5"/>
    <n v="0.3"/>
    <x v="34"/>
    <x v="341"/>
    <n v="712.5"/>
    <n v="0.5"/>
  </r>
  <r>
    <x v="0"/>
    <n v="1185732"/>
    <x v="138"/>
    <x v="4"/>
    <x v="29"/>
    <s v="Charlotte"/>
    <x v="0"/>
    <n v="0.3"/>
    <x v="27"/>
    <x v="150"/>
    <n v="870"/>
    <n v="0.4"/>
  </r>
  <r>
    <x v="0"/>
    <n v="1185732"/>
    <x v="138"/>
    <x v="4"/>
    <x v="29"/>
    <s v="Charlotte"/>
    <x v="1"/>
    <n v="0.3"/>
    <x v="33"/>
    <x v="233"/>
    <n v="446.25"/>
    <n v="0.35"/>
  </r>
  <r>
    <x v="0"/>
    <n v="1185732"/>
    <x v="138"/>
    <x v="4"/>
    <x v="29"/>
    <s v="Charlotte"/>
    <x v="2"/>
    <n v="0.2"/>
    <x v="33"/>
    <x v="501"/>
    <n v="340"/>
    <n v="0.4"/>
  </r>
  <r>
    <x v="0"/>
    <n v="1185732"/>
    <x v="138"/>
    <x v="4"/>
    <x v="29"/>
    <s v="Charlotte"/>
    <x v="3"/>
    <n v="0.24999999999999994"/>
    <x v="45"/>
    <x v="605"/>
    <n v="349.99999999999994"/>
    <n v="0.4"/>
  </r>
  <r>
    <x v="0"/>
    <n v="1185732"/>
    <x v="138"/>
    <x v="4"/>
    <x v="29"/>
    <s v="Charlotte"/>
    <x v="4"/>
    <n v="0.45"/>
    <x v="48"/>
    <x v="153"/>
    <n v="590.625"/>
    <n v="0.35"/>
  </r>
  <r>
    <x v="0"/>
    <n v="1185732"/>
    <x v="138"/>
    <x v="4"/>
    <x v="29"/>
    <s v="Charlotte"/>
    <x v="5"/>
    <n v="0.35000000000000003"/>
    <x v="28"/>
    <x v="450"/>
    <n v="918.75000000000011"/>
    <n v="0.5"/>
  </r>
  <r>
    <x v="0"/>
    <n v="1185732"/>
    <x v="213"/>
    <x v="4"/>
    <x v="29"/>
    <s v="Charlotte"/>
    <x v="0"/>
    <n v="0.45"/>
    <x v="67"/>
    <x v="606"/>
    <n v="1431"/>
    <n v="0.4"/>
  </r>
  <r>
    <x v="0"/>
    <n v="1185732"/>
    <x v="213"/>
    <x v="4"/>
    <x v="29"/>
    <s v="Charlotte"/>
    <x v="1"/>
    <n v="0.45"/>
    <x v="24"/>
    <x v="39"/>
    <n v="787.5"/>
    <n v="0.35"/>
  </r>
  <r>
    <x v="0"/>
    <n v="1185732"/>
    <x v="213"/>
    <x v="4"/>
    <x v="29"/>
    <s v="Charlotte"/>
    <x v="2"/>
    <n v="0.4"/>
    <x v="34"/>
    <x v="235"/>
    <n v="760"/>
    <n v="0.4"/>
  </r>
  <r>
    <x v="0"/>
    <n v="1185732"/>
    <x v="213"/>
    <x v="4"/>
    <x v="29"/>
    <s v="Charlotte"/>
    <x v="3"/>
    <n v="0.4"/>
    <x v="33"/>
    <x v="234"/>
    <n v="680"/>
    <n v="0.4"/>
  </r>
  <r>
    <x v="0"/>
    <n v="1185732"/>
    <x v="213"/>
    <x v="4"/>
    <x v="29"/>
    <s v="Charlotte"/>
    <x v="4"/>
    <n v="0.49999999999999994"/>
    <x v="32"/>
    <x v="381"/>
    <n v="787.49999999999977"/>
    <n v="0.35"/>
  </r>
  <r>
    <x v="0"/>
    <n v="1185732"/>
    <x v="213"/>
    <x v="4"/>
    <x v="29"/>
    <s v="Charlotte"/>
    <x v="5"/>
    <n v="0.54999999999999993"/>
    <x v="21"/>
    <x v="404"/>
    <n v="1512.4999999999998"/>
    <n v="0.5"/>
  </r>
  <r>
    <x v="0"/>
    <n v="1185732"/>
    <x v="121"/>
    <x v="4"/>
    <x v="29"/>
    <s v="Charlotte"/>
    <x v="0"/>
    <n v="0.49999999999999994"/>
    <x v="9"/>
    <x v="607"/>
    <n v="1600"/>
    <n v="0.4"/>
  </r>
  <r>
    <x v="0"/>
    <n v="1185732"/>
    <x v="121"/>
    <x v="4"/>
    <x v="29"/>
    <s v="Charlotte"/>
    <x v="1"/>
    <n v="0.45"/>
    <x v="21"/>
    <x v="111"/>
    <n v="866.25"/>
    <n v="0.35"/>
  </r>
  <r>
    <x v="0"/>
    <n v="1185732"/>
    <x v="121"/>
    <x v="4"/>
    <x v="29"/>
    <s v="Charlotte"/>
    <x v="2"/>
    <n v="0.5"/>
    <x v="28"/>
    <x v="48"/>
    <n v="1050"/>
    <n v="0.4"/>
  </r>
  <r>
    <x v="0"/>
    <n v="1185732"/>
    <x v="121"/>
    <x v="4"/>
    <x v="29"/>
    <s v="Charlotte"/>
    <x v="3"/>
    <n v="0.5"/>
    <x v="24"/>
    <x v="54"/>
    <n v="1000"/>
    <n v="0.4"/>
  </r>
  <r>
    <x v="0"/>
    <n v="1185732"/>
    <x v="121"/>
    <x v="4"/>
    <x v="29"/>
    <s v="Charlotte"/>
    <x v="4"/>
    <n v="0.65"/>
    <x v="24"/>
    <x v="82"/>
    <n v="1137.5"/>
    <n v="0.35"/>
  </r>
  <r>
    <x v="0"/>
    <n v="1185732"/>
    <x v="121"/>
    <x v="4"/>
    <x v="29"/>
    <s v="Charlotte"/>
    <x v="5"/>
    <n v="0.70000000000000007"/>
    <x v="22"/>
    <x v="176"/>
    <n v="2362.5"/>
    <n v="0.5"/>
  </r>
  <r>
    <x v="0"/>
    <n v="1185732"/>
    <x v="140"/>
    <x v="4"/>
    <x v="29"/>
    <s v="Charlotte"/>
    <x v="0"/>
    <n v="0.65"/>
    <x v="3"/>
    <x v="38"/>
    <n v="2340"/>
    <n v="0.4"/>
  </r>
  <r>
    <x v="0"/>
    <n v="1185732"/>
    <x v="140"/>
    <x v="4"/>
    <x v="29"/>
    <s v="Charlotte"/>
    <x v="1"/>
    <n v="0.60000000000000009"/>
    <x v="26"/>
    <x v="608"/>
    <n v="1365"/>
    <n v="0.35"/>
  </r>
  <r>
    <x v="0"/>
    <n v="1185732"/>
    <x v="140"/>
    <x v="4"/>
    <x v="29"/>
    <s v="Charlotte"/>
    <x v="2"/>
    <n v="0.55000000000000004"/>
    <x v="31"/>
    <x v="76"/>
    <n v="1265.0000000000002"/>
    <n v="0.4"/>
  </r>
  <r>
    <x v="0"/>
    <n v="1185732"/>
    <x v="140"/>
    <x v="4"/>
    <x v="29"/>
    <s v="Charlotte"/>
    <x v="3"/>
    <n v="0.55000000000000004"/>
    <x v="28"/>
    <x v="170"/>
    <n v="1155.0000000000002"/>
    <n v="0.4"/>
  </r>
  <r>
    <x v="0"/>
    <n v="1185732"/>
    <x v="140"/>
    <x v="4"/>
    <x v="29"/>
    <s v="Charlotte"/>
    <x v="4"/>
    <n v="0.65"/>
    <x v="21"/>
    <x v="88"/>
    <n v="1251.25"/>
    <n v="0.35"/>
  </r>
  <r>
    <x v="0"/>
    <n v="1185732"/>
    <x v="140"/>
    <x v="4"/>
    <x v="29"/>
    <s v="Charlotte"/>
    <x v="5"/>
    <n v="0.70000000000000007"/>
    <x v="27"/>
    <x v="246"/>
    <n v="2537.5000000000005"/>
    <n v="0.5"/>
  </r>
  <r>
    <x v="0"/>
    <n v="1185732"/>
    <x v="141"/>
    <x v="4"/>
    <x v="29"/>
    <s v="Charlotte"/>
    <x v="0"/>
    <n v="0.65"/>
    <x v="10"/>
    <x v="31"/>
    <n v="2275"/>
    <n v="0.4"/>
  </r>
  <r>
    <x v="0"/>
    <n v="1185732"/>
    <x v="141"/>
    <x v="4"/>
    <x v="29"/>
    <s v="Charlotte"/>
    <x v="1"/>
    <n v="0.60000000000000009"/>
    <x v="26"/>
    <x v="608"/>
    <n v="1365"/>
    <n v="0.35"/>
  </r>
  <r>
    <x v="0"/>
    <n v="1185732"/>
    <x v="141"/>
    <x v="4"/>
    <x v="29"/>
    <s v="Charlotte"/>
    <x v="2"/>
    <n v="0.55000000000000004"/>
    <x v="31"/>
    <x v="76"/>
    <n v="1265.0000000000002"/>
    <n v="0.4"/>
  </r>
  <r>
    <x v="0"/>
    <n v="1185732"/>
    <x v="141"/>
    <x v="4"/>
    <x v="29"/>
    <s v="Charlotte"/>
    <x v="3"/>
    <n v="0.45"/>
    <x v="28"/>
    <x v="45"/>
    <n v="945"/>
    <n v="0.4"/>
  </r>
  <r>
    <x v="0"/>
    <n v="1185732"/>
    <x v="141"/>
    <x v="4"/>
    <x v="29"/>
    <s v="Charlotte"/>
    <x v="4"/>
    <n v="0.55000000000000004"/>
    <x v="24"/>
    <x v="80"/>
    <n v="962.49999999999989"/>
    <n v="0.35"/>
  </r>
  <r>
    <x v="0"/>
    <n v="1185732"/>
    <x v="141"/>
    <x v="4"/>
    <x v="29"/>
    <s v="Charlotte"/>
    <x v="5"/>
    <n v="0.60000000000000009"/>
    <x v="22"/>
    <x v="229"/>
    <n v="2025.0000000000002"/>
    <n v="0.5"/>
  </r>
  <r>
    <x v="0"/>
    <n v="1185732"/>
    <x v="214"/>
    <x v="4"/>
    <x v="29"/>
    <s v="Charlotte"/>
    <x v="0"/>
    <n v="0.55000000000000004"/>
    <x v="29"/>
    <x v="100"/>
    <n v="1705"/>
    <n v="0.4"/>
  </r>
  <r>
    <x v="0"/>
    <n v="1185732"/>
    <x v="214"/>
    <x v="4"/>
    <x v="29"/>
    <s v="Charlotte"/>
    <x v="1"/>
    <n v="0.50000000000000011"/>
    <x v="31"/>
    <x v="460"/>
    <n v="1006.2500000000001"/>
    <n v="0.35"/>
  </r>
  <r>
    <x v="0"/>
    <n v="1185732"/>
    <x v="214"/>
    <x v="4"/>
    <x v="29"/>
    <s v="Charlotte"/>
    <x v="2"/>
    <n v="0.25000000000000006"/>
    <x v="34"/>
    <x v="535"/>
    <n v="475.00000000000011"/>
    <n v="0.4"/>
  </r>
  <r>
    <x v="0"/>
    <n v="1185732"/>
    <x v="214"/>
    <x v="4"/>
    <x v="29"/>
    <s v="Charlotte"/>
    <x v="3"/>
    <n v="0.25000000000000006"/>
    <x v="32"/>
    <x v="133"/>
    <n v="450.00000000000011"/>
    <n v="0.4"/>
  </r>
  <r>
    <x v="0"/>
    <n v="1185732"/>
    <x v="214"/>
    <x v="4"/>
    <x v="29"/>
    <s v="Charlotte"/>
    <x v="4"/>
    <n v="0.35000000000000003"/>
    <x v="32"/>
    <x v="160"/>
    <n v="551.25"/>
    <n v="0.35"/>
  </r>
  <r>
    <x v="0"/>
    <n v="1185732"/>
    <x v="214"/>
    <x v="4"/>
    <x v="29"/>
    <s v="Charlotte"/>
    <x v="5"/>
    <n v="0.40000000000000008"/>
    <x v="21"/>
    <x v="609"/>
    <n v="1100.0000000000002"/>
    <n v="0.5"/>
  </r>
  <r>
    <x v="0"/>
    <n v="1185732"/>
    <x v="123"/>
    <x v="4"/>
    <x v="29"/>
    <s v="Charlotte"/>
    <x v="0"/>
    <n v="0.40000000000000008"/>
    <x v="27"/>
    <x v="610"/>
    <n v="1160.0000000000002"/>
    <n v="0.4"/>
  </r>
  <r>
    <x v="0"/>
    <n v="1185732"/>
    <x v="123"/>
    <x v="4"/>
    <x v="29"/>
    <s v="Charlotte"/>
    <x v="1"/>
    <n v="0.3000000000000001"/>
    <x v="21"/>
    <x v="534"/>
    <n v="577.50000000000011"/>
    <n v="0.35"/>
  </r>
  <r>
    <x v="0"/>
    <n v="1185732"/>
    <x v="123"/>
    <x v="4"/>
    <x v="29"/>
    <s v="Charlotte"/>
    <x v="2"/>
    <n v="0.3000000000000001"/>
    <x v="33"/>
    <x v="611"/>
    <n v="510.00000000000023"/>
    <n v="0.4"/>
  </r>
  <r>
    <x v="0"/>
    <n v="1185732"/>
    <x v="123"/>
    <x v="4"/>
    <x v="29"/>
    <s v="Charlotte"/>
    <x v="3"/>
    <n v="0.3000000000000001"/>
    <x v="47"/>
    <x v="513"/>
    <n v="480.00000000000023"/>
    <n v="0.4"/>
  </r>
  <r>
    <x v="0"/>
    <n v="1185732"/>
    <x v="123"/>
    <x v="4"/>
    <x v="29"/>
    <s v="Charlotte"/>
    <x v="4"/>
    <n v="0.40000000000000008"/>
    <x v="47"/>
    <x v="612"/>
    <n v="560"/>
    <n v="0.35"/>
  </r>
  <r>
    <x v="0"/>
    <n v="1185732"/>
    <x v="123"/>
    <x v="4"/>
    <x v="29"/>
    <s v="Charlotte"/>
    <x v="5"/>
    <n v="0.4"/>
    <x v="28"/>
    <x v="193"/>
    <n v="1050"/>
    <n v="0.5"/>
  </r>
  <r>
    <x v="0"/>
    <n v="1185732"/>
    <x v="143"/>
    <x v="4"/>
    <x v="29"/>
    <s v="Charlotte"/>
    <x v="0"/>
    <n v="0.35000000000000009"/>
    <x v="22"/>
    <x v="464"/>
    <n v="945.00000000000023"/>
    <n v="0.4"/>
  </r>
  <r>
    <x v="0"/>
    <n v="1185732"/>
    <x v="143"/>
    <x v="4"/>
    <x v="29"/>
    <s v="Charlotte"/>
    <x v="1"/>
    <n v="0.25000000000000011"/>
    <x v="24"/>
    <x v="613"/>
    <n v="437.50000000000011"/>
    <n v="0.35"/>
  </r>
  <r>
    <x v="0"/>
    <n v="1185732"/>
    <x v="143"/>
    <x v="4"/>
    <x v="29"/>
    <s v="Charlotte"/>
    <x v="2"/>
    <n v="0.35000000000000014"/>
    <x v="52"/>
    <x v="614"/>
    <n v="623.00000000000034"/>
    <n v="0.4"/>
  </r>
  <r>
    <x v="0"/>
    <n v="1185732"/>
    <x v="143"/>
    <x v="4"/>
    <x v="29"/>
    <s v="Charlotte"/>
    <x v="3"/>
    <n v="0.65000000000000024"/>
    <x v="24"/>
    <x v="615"/>
    <n v="1300.0000000000007"/>
    <n v="0.4"/>
  </r>
  <r>
    <x v="0"/>
    <n v="1185732"/>
    <x v="143"/>
    <x v="4"/>
    <x v="29"/>
    <s v="Charlotte"/>
    <x v="4"/>
    <n v="0.80000000000000016"/>
    <x v="34"/>
    <x v="485"/>
    <n v="1330.0000000000002"/>
    <n v="0.35"/>
  </r>
  <r>
    <x v="0"/>
    <n v="1185732"/>
    <x v="143"/>
    <x v="4"/>
    <x v="29"/>
    <s v="Charlotte"/>
    <x v="5"/>
    <n v="0.8"/>
    <x v="31"/>
    <x v="616"/>
    <n v="2300"/>
    <n v="0.5"/>
  </r>
  <r>
    <x v="0"/>
    <n v="1185732"/>
    <x v="144"/>
    <x v="4"/>
    <x v="29"/>
    <s v="Charlotte"/>
    <x v="0"/>
    <n v="0.75000000000000011"/>
    <x v="6"/>
    <x v="617"/>
    <n v="2475.0000000000005"/>
    <n v="0.4"/>
  </r>
  <r>
    <x v="0"/>
    <n v="1185732"/>
    <x v="144"/>
    <x v="4"/>
    <x v="29"/>
    <s v="Charlotte"/>
    <x v="1"/>
    <n v="0.65000000000000013"/>
    <x v="23"/>
    <x v="280"/>
    <n v="1421.8750000000002"/>
    <n v="0.35"/>
  </r>
  <r>
    <x v="0"/>
    <n v="1185732"/>
    <x v="144"/>
    <x v="4"/>
    <x v="29"/>
    <s v="Charlotte"/>
    <x v="2"/>
    <n v="0.65000000000000013"/>
    <x v="31"/>
    <x v="226"/>
    <n v="1495.0000000000005"/>
    <n v="0.4"/>
  </r>
  <r>
    <x v="0"/>
    <n v="1185732"/>
    <x v="144"/>
    <x v="4"/>
    <x v="29"/>
    <s v="Charlotte"/>
    <x v="3"/>
    <n v="0.65000000000000013"/>
    <x v="28"/>
    <x v="618"/>
    <n v="1365.0000000000005"/>
    <n v="0.4"/>
  </r>
  <r>
    <x v="0"/>
    <n v="1185732"/>
    <x v="144"/>
    <x v="4"/>
    <x v="29"/>
    <s v="Charlotte"/>
    <x v="4"/>
    <n v="0.75000000000000011"/>
    <x v="28"/>
    <x v="567"/>
    <n v="1378.125"/>
    <n v="0.35"/>
  </r>
  <r>
    <x v="0"/>
    <n v="1185732"/>
    <x v="144"/>
    <x v="4"/>
    <x v="29"/>
    <s v="Charlotte"/>
    <x v="5"/>
    <n v="0.8"/>
    <x v="23"/>
    <x v="1"/>
    <n v="2500"/>
    <n v="0.5"/>
  </r>
  <r>
    <x v="0"/>
    <n v="1185732"/>
    <x v="215"/>
    <x v="3"/>
    <x v="30"/>
    <s v="Columbus"/>
    <x v="0"/>
    <n v="0.4"/>
    <x v="24"/>
    <x v="47"/>
    <n v="800"/>
    <n v="0.4"/>
  </r>
  <r>
    <x v="0"/>
    <n v="1185732"/>
    <x v="215"/>
    <x v="3"/>
    <x v="30"/>
    <s v="Columbus"/>
    <x v="1"/>
    <n v="0.4"/>
    <x v="49"/>
    <x v="147"/>
    <n v="420"/>
    <n v="0.35"/>
  </r>
  <r>
    <x v="0"/>
    <n v="1185732"/>
    <x v="215"/>
    <x v="3"/>
    <x v="30"/>
    <s v="Columbus"/>
    <x v="2"/>
    <n v="0.30000000000000004"/>
    <x v="49"/>
    <x v="395"/>
    <n v="360.00000000000006"/>
    <n v="0.4"/>
  </r>
  <r>
    <x v="0"/>
    <n v="1185732"/>
    <x v="215"/>
    <x v="3"/>
    <x v="30"/>
    <s v="Columbus"/>
    <x v="3"/>
    <n v="0.35000000000000003"/>
    <x v="43"/>
    <x v="311"/>
    <n v="210"/>
    <n v="0.4"/>
  </r>
  <r>
    <x v="0"/>
    <n v="1185732"/>
    <x v="215"/>
    <x v="3"/>
    <x v="30"/>
    <s v="Columbus"/>
    <x v="4"/>
    <n v="0.49999999999999994"/>
    <x v="41"/>
    <x v="619"/>
    <n v="349.99999999999994"/>
    <n v="0.35"/>
  </r>
  <r>
    <x v="0"/>
    <n v="1185732"/>
    <x v="215"/>
    <x v="3"/>
    <x v="30"/>
    <s v="Columbus"/>
    <x v="5"/>
    <n v="0.4"/>
    <x v="49"/>
    <x v="147"/>
    <n v="480"/>
    <n v="0.4"/>
  </r>
  <r>
    <x v="0"/>
    <n v="1185732"/>
    <x v="216"/>
    <x v="3"/>
    <x v="30"/>
    <s v="Columbus"/>
    <x v="0"/>
    <n v="0.4"/>
    <x v="21"/>
    <x v="42"/>
    <n v="880"/>
    <n v="0.4"/>
  </r>
  <r>
    <x v="0"/>
    <n v="1185732"/>
    <x v="216"/>
    <x v="3"/>
    <x v="30"/>
    <s v="Columbus"/>
    <x v="1"/>
    <n v="0.4"/>
    <x v="41"/>
    <x v="134"/>
    <n v="280"/>
    <n v="0.35"/>
  </r>
  <r>
    <x v="0"/>
    <n v="1185732"/>
    <x v="216"/>
    <x v="3"/>
    <x v="30"/>
    <s v="Columbus"/>
    <x v="2"/>
    <n v="0.30000000000000004"/>
    <x v="44"/>
    <x v="398"/>
    <n v="300.00000000000006"/>
    <n v="0.4"/>
  </r>
  <r>
    <x v="0"/>
    <n v="1185732"/>
    <x v="216"/>
    <x v="3"/>
    <x v="30"/>
    <s v="Columbus"/>
    <x v="3"/>
    <n v="0.35000000000000003"/>
    <x v="36"/>
    <x v="620"/>
    <n v="175.00000000000003"/>
    <n v="0.4"/>
  </r>
  <r>
    <x v="0"/>
    <n v="1185732"/>
    <x v="216"/>
    <x v="3"/>
    <x v="30"/>
    <s v="Columbus"/>
    <x v="4"/>
    <n v="0.49999999999999994"/>
    <x v="41"/>
    <x v="619"/>
    <n v="349.99999999999994"/>
    <n v="0.35"/>
  </r>
  <r>
    <x v="0"/>
    <n v="1185732"/>
    <x v="216"/>
    <x v="3"/>
    <x v="30"/>
    <s v="Columbus"/>
    <x v="5"/>
    <n v="0.4"/>
    <x v="49"/>
    <x v="147"/>
    <n v="480"/>
    <n v="0.4"/>
  </r>
  <r>
    <x v="0"/>
    <n v="1185732"/>
    <x v="217"/>
    <x v="3"/>
    <x v="30"/>
    <s v="Columbus"/>
    <x v="0"/>
    <n v="0.45"/>
    <x v="65"/>
    <x v="621"/>
    <n v="936"/>
    <n v="0.4"/>
  </r>
  <r>
    <x v="0"/>
    <n v="1185732"/>
    <x v="217"/>
    <x v="3"/>
    <x v="30"/>
    <s v="Columbus"/>
    <x v="1"/>
    <n v="0.45"/>
    <x v="38"/>
    <x v="177"/>
    <n v="354.375"/>
    <n v="0.35"/>
  </r>
  <r>
    <x v="0"/>
    <n v="1185732"/>
    <x v="217"/>
    <x v="3"/>
    <x v="30"/>
    <s v="Columbus"/>
    <x v="2"/>
    <n v="0.35000000000000003"/>
    <x v="44"/>
    <x v="622"/>
    <n v="350.00000000000006"/>
    <n v="0.4"/>
  </r>
  <r>
    <x v="0"/>
    <n v="1185732"/>
    <x v="217"/>
    <x v="3"/>
    <x v="30"/>
    <s v="Columbus"/>
    <x v="3"/>
    <n v="0.4"/>
    <x v="39"/>
    <x v="122"/>
    <n v="160"/>
    <n v="0.4"/>
  </r>
  <r>
    <x v="0"/>
    <n v="1185732"/>
    <x v="217"/>
    <x v="3"/>
    <x v="30"/>
    <s v="Columbus"/>
    <x v="4"/>
    <n v="0.54999999999999993"/>
    <x v="43"/>
    <x v="370"/>
    <n v="288.74999999999994"/>
    <n v="0.35"/>
  </r>
  <r>
    <x v="0"/>
    <n v="1185732"/>
    <x v="217"/>
    <x v="3"/>
    <x v="30"/>
    <s v="Columbus"/>
    <x v="5"/>
    <n v="0.45"/>
    <x v="44"/>
    <x v="127"/>
    <n v="450"/>
    <n v="0.4"/>
  </r>
  <r>
    <x v="0"/>
    <n v="1185732"/>
    <x v="218"/>
    <x v="3"/>
    <x v="30"/>
    <s v="Columbus"/>
    <x v="0"/>
    <n v="0.45"/>
    <x v="34"/>
    <x v="115"/>
    <n v="855"/>
    <n v="0.4"/>
  </r>
  <r>
    <x v="0"/>
    <n v="1185732"/>
    <x v="218"/>
    <x v="3"/>
    <x v="30"/>
    <s v="Columbus"/>
    <x v="1"/>
    <n v="0.45"/>
    <x v="37"/>
    <x v="120"/>
    <n v="275.625"/>
    <n v="0.35"/>
  </r>
  <r>
    <x v="0"/>
    <n v="1185732"/>
    <x v="218"/>
    <x v="3"/>
    <x v="30"/>
    <s v="Columbus"/>
    <x v="2"/>
    <n v="0.4"/>
    <x v="37"/>
    <x v="135"/>
    <n v="280"/>
    <n v="0.4"/>
  </r>
  <r>
    <x v="0"/>
    <n v="1185732"/>
    <x v="218"/>
    <x v="3"/>
    <x v="30"/>
    <s v="Columbus"/>
    <x v="3"/>
    <n v="0.45"/>
    <x v="39"/>
    <x v="185"/>
    <n v="180"/>
    <n v="0.4"/>
  </r>
  <r>
    <x v="0"/>
    <n v="1185732"/>
    <x v="218"/>
    <x v="3"/>
    <x v="30"/>
    <s v="Columbus"/>
    <x v="4"/>
    <n v="0.5"/>
    <x v="36"/>
    <x v="143"/>
    <n v="218.75"/>
    <n v="0.35"/>
  </r>
  <r>
    <x v="0"/>
    <n v="1185732"/>
    <x v="218"/>
    <x v="3"/>
    <x v="30"/>
    <s v="Columbus"/>
    <x v="5"/>
    <n v="0.4"/>
    <x v="44"/>
    <x v="123"/>
    <n v="400"/>
    <n v="0.4"/>
  </r>
  <r>
    <x v="0"/>
    <n v="1185732"/>
    <x v="219"/>
    <x v="3"/>
    <x v="30"/>
    <s v="Columbus"/>
    <x v="0"/>
    <n v="0.5"/>
    <x v="65"/>
    <x v="51"/>
    <n v="1040"/>
    <n v="0.4"/>
  </r>
  <r>
    <x v="0"/>
    <n v="1185732"/>
    <x v="219"/>
    <x v="3"/>
    <x v="30"/>
    <s v="Columbus"/>
    <x v="1"/>
    <n v="0.45000000000000007"/>
    <x v="38"/>
    <x v="471"/>
    <n v="354.375"/>
    <n v="0.35"/>
  </r>
  <r>
    <x v="0"/>
    <n v="1185732"/>
    <x v="219"/>
    <x v="3"/>
    <x v="30"/>
    <s v="Columbus"/>
    <x v="2"/>
    <n v="0.4"/>
    <x v="41"/>
    <x v="134"/>
    <n v="320"/>
    <n v="0.4"/>
  </r>
  <r>
    <x v="0"/>
    <n v="1185732"/>
    <x v="219"/>
    <x v="3"/>
    <x v="30"/>
    <s v="Columbus"/>
    <x v="3"/>
    <n v="0.4"/>
    <x v="36"/>
    <x v="118"/>
    <n v="200"/>
    <n v="0.4"/>
  </r>
  <r>
    <x v="0"/>
    <n v="1185732"/>
    <x v="219"/>
    <x v="3"/>
    <x v="30"/>
    <s v="Columbus"/>
    <x v="4"/>
    <n v="0.5"/>
    <x v="43"/>
    <x v="126"/>
    <n v="262.5"/>
    <n v="0.35"/>
  </r>
  <r>
    <x v="0"/>
    <n v="1185732"/>
    <x v="219"/>
    <x v="3"/>
    <x v="30"/>
    <s v="Columbus"/>
    <x v="5"/>
    <n v="0.55000000000000004"/>
    <x v="35"/>
    <x v="408"/>
    <n v="605.00000000000011"/>
    <n v="0.4"/>
  </r>
  <r>
    <x v="0"/>
    <n v="1185732"/>
    <x v="220"/>
    <x v="3"/>
    <x v="30"/>
    <s v="Columbus"/>
    <x v="0"/>
    <n v="0.4"/>
    <x v="28"/>
    <x v="193"/>
    <n v="840"/>
    <n v="0.4"/>
  </r>
  <r>
    <x v="0"/>
    <n v="1185732"/>
    <x v="220"/>
    <x v="3"/>
    <x v="30"/>
    <s v="Columbus"/>
    <x v="1"/>
    <n v="0.35000000000000009"/>
    <x v="35"/>
    <x v="623"/>
    <n v="336.87500000000006"/>
    <n v="0.35"/>
  </r>
  <r>
    <x v="0"/>
    <n v="1185732"/>
    <x v="220"/>
    <x v="3"/>
    <x v="30"/>
    <s v="Columbus"/>
    <x v="2"/>
    <n v="0.30000000000000004"/>
    <x v="38"/>
    <x v="318"/>
    <n v="270.00000000000006"/>
    <n v="0.4"/>
  </r>
  <r>
    <x v="0"/>
    <n v="1185732"/>
    <x v="220"/>
    <x v="3"/>
    <x v="30"/>
    <s v="Columbus"/>
    <x v="3"/>
    <n v="0.30000000000000004"/>
    <x v="41"/>
    <x v="399"/>
    <n v="240.00000000000006"/>
    <n v="0.4"/>
  </r>
  <r>
    <x v="0"/>
    <n v="1185732"/>
    <x v="220"/>
    <x v="3"/>
    <x v="30"/>
    <s v="Columbus"/>
    <x v="4"/>
    <n v="0.5"/>
    <x v="41"/>
    <x v="123"/>
    <n v="350"/>
    <n v="0.35"/>
  </r>
  <r>
    <x v="0"/>
    <n v="1185732"/>
    <x v="220"/>
    <x v="3"/>
    <x v="30"/>
    <s v="Columbus"/>
    <x v="5"/>
    <n v="0.55000000000000004"/>
    <x v="48"/>
    <x v="138"/>
    <n v="825"/>
    <n v="0.4"/>
  </r>
  <r>
    <x v="0"/>
    <n v="1185732"/>
    <x v="221"/>
    <x v="3"/>
    <x v="30"/>
    <s v="Columbus"/>
    <x v="0"/>
    <n v="0.5"/>
    <x v="25"/>
    <x v="61"/>
    <n v="1200"/>
    <n v="0.4"/>
  </r>
  <r>
    <x v="0"/>
    <n v="1185732"/>
    <x v="221"/>
    <x v="3"/>
    <x v="30"/>
    <s v="Columbus"/>
    <x v="1"/>
    <n v="0.45000000000000007"/>
    <x v="45"/>
    <x v="160"/>
    <n v="551.25"/>
    <n v="0.35"/>
  </r>
  <r>
    <x v="0"/>
    <n v="1185732"/>
    <x v="221"/>
    <x v="3"/>
    <x v="30"/>
    <s v="Columbus"/>
    <x v="2"/>
    <n v="0.4"/>
    <x v="35"/>
    <x v="130"/>
    <n v="440"/>
    <n v="0.4"/>
  </r>
  <r>
    <x v="0"/>
    <n v="1185732"/>
    <x v="221"/>
    <x v="3"/>
    <x v="30"/>
    <s v="Columbus"/>
    <x v="3"/>
    <n v="0.4"/>
    <x v="38"/>
    <x v="124"/>
    <n v="360"/>
    <n v="0.4"/>
  </r>
  <r>
    <x v="0"/>
    <n v="1185732"/>
    <x v="221"/>
    <x v="3"/>
    <x v="30"/>
    <s v="Columbus"/>
    <x v="4"/>
    <n v="0.5"/>
    <x v="44"/>
    <x v="142"/>
    <n v="437.5"/>
    <n v="0.35"/>
  </r>
  <r>
    <x v="0"/>
    <n v="1185732"/>
    <x v="221"/>
    <x v="3"/>
    <x v="30"/>
    <s v="Columbus"/>
    <x v="5"/>
    <n v="0.55000000000000004"/>
    <x v="33"/>
    <x v="256"/>
    <n v="935"/>
    <n v="0.4"/>
  </r>
  <r>
    <x v="0"/>
    <n v="1185732"/>
    <x v="222"/>
    <x v="3"/>
    <x v="30"/>
    <s v="Columbus"/>
    <x v="0"/>
    <n v="0.5"/>
    <x v="31"/>
    <x v="79"/>
    <n v="1150"/>
    <n v="0.4"/>
  </r>
  <r>
    <x v="0"/>
    <n v="1185732"/>
    <x v="222"/>
    <x v="3"/>
    <x v="30"/>
    <s v="Columbus"/>
    <x v="1"/>
    <n v="0.45000000000000007"/>
    <x v="45"/>
    <x v="160"/>
    <n v="551.25"/>
    <n v="0.35"/>
  </r>
  <r>
    <x v="0"/>
    <n v="1185732"/>
    <x v="222"/>
    <x v="3"/>
    <x v="30"/>
    <s v="Columbus"/>
    <x v="2"/>
    <n v="0.4"/>
    <x v="35"/>
    <x v="130"/>
    <n v="440"/>
    <n v="0.4"/>
  </r>
  <r>
    <x v="0"/>
    <n v="1185732"/>
    <x v="222"/>
    <x v="3"/>
    <x v="30"/>
    <s v="Columbus"/>
    <x v="3"/>
    <n v="0.4"/>
    <x v="44"/>
    <x v="123"/>
    <n v="400"/>
    <n v="0.4"/>
  </r>
  <r>
    <x v="0"/>
    <n v="1185732"/>
    <x v="222"/>
    <x v="3"/>
    <x v="30"/>
    <s v="Columbus"/>
    <x v="4"/>
    <n v="0.5"/>
    <x v="38"/>
    <x v="127"/>
    <n v="393.75"/>
    <n v="0.35"/>
  </r>
  <r>
    <x v="0"/>
    <n v="1185732"/>
    <x v="222"/>
    <x v="3"/>
    <x v="30"/>
    <s v="Columbus"/>
    <x v="5"/>
    <n v="0.55000000000000004"/>
    <x v="47"/>
    <x v="42"/>
    <n v="880"/>
    <n v="0.4"/>
  </r>
  <r>
    <x v="0"/>
    <n v="1185732"/>
    <x v="223"/>
    <x v="3"/>
    <x v="30"/>
    <s v="Columbus"/>
    <x v="0"/>
    <n v="0.5"/>
    <x v="28"/>
    <x v="48"/>
    <n v="1050"/>
    <n v="0.4"/>
  </r>
  <r>
    <x v="0"/>
    <n v="1185732"/>
    <x v="223"/>
    <x v="3"/>
    <x v="30"/>
    <s v="Columbus"/>
    <x v="1"/>
    <n v="0.45000000000000007"/>
    <x v="46"/>
    <x v="137"/>
    <n v="511.87500000000006"/>
    <n v="0.35"/>
  </r>
  <r>
    <x v="0"/>
    <n v="1185732"/>
    <x v="223"/>
    <x v="3"/>
    <x v="30"/>
    <s v="Columbus"/>
    <x v="2"/>
    <n v="0.35000000000000003"/>
    <x v="38"/>
    <x v="121"/>
    <n v="315.00000000000006"/>
    <n v="0.4"/>
  </r>
  <r>
    <x v="0"/>
    <n v="1185732"/>
    <x v="223"/>
    <x v="3"/>
    <x v="30"/>
    <s v="Columbus"/>
    <x v="3"/>
    <n v="0.35000000000000003"/>
    <x v="41"/>
    <x v="320"/>
    <n v="280.00000000000006"/>
    <n v="0.4"/>
  </r>
  <r>
    <x v="0"/>
    <n v="1185732"/>
    <x v="223"/>
    <x v="3"/>
    <x v="30"/>
    <s v="Columbus"/>
    <x v="4"/>
    <n v="0.45"/>
    <x v="41"/>
    <x v="124"/>
    <n v="315"/>
    <n v="0.35"/>
  </r>
  <r>
    <x v="0"/>
    <n v="1185732"/>
    <x v="223"/>
    <x v="3"/>
    <x v="30"/>
    <s v="Columbus"/>
    <x v="5"/>
    <n v="0.5"/>
    <x v="35"/>
    <x v="140"/>
    <n v="550"/>
    <n v="0.4"/>
  </r>
  <r>
    <x v="0"/>
    <n v="1185732"/>
    <x v="224"/>
    <x v="3"/>
    <x v="30"/>
    <s v="Columbus"/>
    <x v="0"/>
    <n v="0.54999999999999993"/>
    <x v="32"/>
    <x v="357"/>
    <n v="989.99999999999989"/>
    <n v="0.4"/>
  </r>
  <r>
    <x v="0"/>
    <n v="1185732"/>
    <x v="224"/>
    <x v="3"/>
    <x v="30"/>
    <s v="Columbus"/>
    <x v="1"/>
    <n v="0.45"/>
    <x v="35"/>
    <x v="116"/>
    <n v="433.125"/>
    <n v="0.35"/>
  </r>
  <r>
    <x v="0"/>
    <n v="1185732"/>
    <x v="224"/>
    <x v="3"/>
    <x v="30"/>
    <s v="Columbus"/>
    <x v="2"/>
    <n v="0.45"/>
    <x v="37"/>
    <x v="120"/>
    <n v="315"/>
    <n v="0.4"/>
  </r>
  <r>
    <x v="0"/>
    <n v="1185732"/>
    <x v="224"/>
    <x v="3"/>
    <x v="30"/>
    <s v="Columbus"/>
    <x v="3"/>
    <n v="0.45"/>
    <x v="43"/>
    <x v="321"/>
    <n v="270"/>
    <n v="0.4"/>
  </r>
  <r>
    <x v="0"/>
    <n v="1185732"/>
    <x v="224"/>
    <x v="3"/>
    <x v="30"/>
    <s v="Columbus"/>
    <x v="4"/>
    <n v="0.54999999999999993"/>
    <x v="43"/>
    <x v="370"/>
    <n v="288.74999999999994"/>
    <n v="0.35"/>
  </r>
  <r>
    <x v="0"/>
    <n v="1185732"/>
    <x v="224"/>
    <x v="3"/>
    <x v="30"/>
    <s v="Columbus"/>
    <x v="5"/>
    <n v="0.54999999999999993"/>
    <x v="35"/>
    <x v="409"/>
    <n v="604.99999999999989"/>
    <n v="0.4"/>
  </r>
  <r>
    <x v="0"/>
    <n v="1185732"/>
    <x v="225"/>
    <x v="3"/>
    <x v="30"/>
    <s v="Columbus"/>
    <x v="0"/>
    <n v="0.5"/>
    <x v="33"/>
    <x v="43"/>
    <n v="850"/>
    <n v="0.4"/>
  </r>
  <r>
    <x v="0"/>
    <n v="1185732"/>
    <x v="225"/>
    <x v="3"/>
    <x v="30"/>
    <s v="Columbus"/>
    <x v="1"/>
    <n v="0.4"/>
    <x v="35"/>
    <x v="130"/>
    <n v="385"/>
    <n v="0.35"/>
  </r>
  <r>
    <x v="0"/>
    <n v="1185732"/>
    <x v="225"/>
    <x v="3"/>
    <x v="30"/>
    <s v="Columbus"/>
    <x v="2"/>
    <n v="0.45"/>
    <x v="77"/>
    <x v="624"/>
    <n v="396"/>
    <n v="0.4"/>
  </r>
  <r>
    <x v="0"/>
    <n v="1185732"/>
    <x v="225"/>
    <x v="3"/>
    <x v="30"/>
    <s v="Columbus"/>
    <x v="3"/>
    <n v="0.55000000000000004"/>
    <x v="41"/>
    <x v="130"/>
    <n v="440"/>
    <n v="0.4"/>
  </r>
  <r>
    <x v="0"/>
    <n v="1185732"/>
    <x v="225"/>
    <x v="3"/>
    <x v="30"/>
    <s v="Columbus"/>
    <x v="4"/>
    <n v="0.65"/>
    <x v="37"/>
    <x v="165"/>
    <n v="398.125"/>
    <n v="0.35"/>
  </r>
  <r>
    <x v="0"/>
    <n v="1185732"/>
    <x v="225"/>
    <x v="3"/>
    <x v="30"/>
    <s v="Columbus"/>
    <x v="5"/>
    <n v="0.7"/>
    <x v="35"/>
    <x v="237"/>
    <n v="770"/>
    <n v="0.4"/>
  </r>
  <r>
    <x v="0"/>
    <n v="1185732"/>
    <x v="226"/>
    <x v="3"/>
    <x v="30"/>
    <s v="Columbus"/>
    <x v="0"/>
    <n v="0.65"/>
    <x v="28"/>
    <x v="85"/>
    <n v="1365"/>
    <n v="0.4"/>
  </r>
  <r>
    <x v="0"/>
    <n v="1185732"/>
    <x v="226"/>
    <x v="3"/>
    <x v="30"/>
    <s v="Columbus"/>
    <x v="1"/>
    <n v="0.55000000000000004"/>
    <x v="46"/>
    <x v="255"/>
    <n v="625.625"/>
    <n v="0.35"/>
  </r>
  <r>
    <x v="0"/>
    <n v="1185732"/>
    <x v="226"/>
    <x v="3"/>
    <x v="30"/>
    <s v="Columbus"/>
    <x v="2"/>
    <n v="0.55000000000000004"/>
    <x v="35"/>
    <x v="408"/>
    <n v="605.00000000000011"/>
    <n v="0.4"/>
  </r>
  <r>
    <x v="0"/>
    <n v="1185732"/>
    <x v="226"/>
    <x v="3"/>
    <x v="30"/>
    <s v="Columbus"/>
    <x v="3"/>
    <n v="0.5"/>
    <x v="38"/>
    <x v="127"/>
    <n v="450"/>
    <n v="0.4"/>
  </r>
  <r>
    <x v="0"/>
    <n v="1185732"/>
    <x v="226"/>
    <x v="3"/>
    <x v="30"/>
    <s v="Columbus"/>
    <x v="4"/>
    <n v="0.6"/>
    <x v="38"/>
    <x v="198"/>
    <n v="472.49999999999994"/>
    <n v="0.35"/>
  </r>
  <r>
    <x v="0"/>
    <n v="1185732"/>
    <x v="226"/>
    <x v="3"/>
    <x v="30"/>
    <s v="Columbus"/>
    <x v="5"/>
    <n v="0.64999999999999991"/>
    <x v="46"/>
    <x v="262"/>
    <n v="844.99999999999989"/>
    <n v="0.4"/>
  </r>
  <r>
    <x v="0"/>
    <n v="1185732"/>
    <x v="24"/>
    <x v="4"/>
    <x v="31"/>
    <s v="Louisville"/>
    <x v="0"/>
    <n v="0.30000000000000004"/>
    <x v="27"/>
    <x v="553"/>
    <n v="870.00000000000023"/>
    <n v="0.4"/>
  </r>
  <r>
    <x v="0"/>
    <n v="1185732"/>
    <x v="24"/>
    <x v="4"/>
    <x v="31"/>
    <s v="Louisville"/>
    <x v="1"/>
    <n v="0.30000000000000004"/>
    <x v="28"/>
    <x v="160"/>
    <n v="551.25"/>
    <n v="0.35"/>
  </r>
  <r>
    <x v="0"/>
    <n v="1185732"/>
    <x v="24"/>
    <x v="4"/>
    <x v="31"/>
    <s v="Louisville"/>
    <x v="2"/>
    <n v="0.20000000000000007"/>
    <x v="28"/>
    <x v="509"/>
    <n v="420.00000000000023"/>
    <n v="0.4"/>
  </r>
  <r>
    <x v="0"/>
    <n v="1185732"/>
    <x v="24"/>
    <x v="4"/>
    <x v="31"/>
    <s v="Louisville"/>
    <x v="3"/>
    <n v="0.25"/>
    <x v="48"/>
    <x v="523"/>
    <n v="375"/>
    <n v="0.4"/>
  </r>
  <r>
    <x v="0"/>
    <n v="1185732"/>
    <x v="24"/>
    <x v="4"/>
    <x v="31"/>
    <s v="Louisville"/>
    <x v="4"/>
    <n v="0.4"/>
    <x v="33"/>
    <x v="234"/>
    <n v="595"/>
    <n v="0.35"/>
  </r>
  <r>
    <x v="0"/>
    <n v="1185732"/>
    <x v="24"/>
    <x v="4"/>
    <x v="31"/>
    <s v="Louisville"/>
    <x v="5"/>
    <n v="0.30000000000000004"/>
    <x v="28"/>
    <x v="160"/>
    <n v="787.50000000000011"/>
    <n v="0.5"/>
  </r>
  <r>
    <x v="0"/>
    <n v="1185732"/>
    <x v="167"/>
    <x v="4"/>
    <x v="31"/>
    <s v="Louisville"/>
    <x v="0"/>
    <n v="0.30000000000000004"/>
    <x v="29"/>
    <x v="168"/>
    <n v="930.00000000000023"/>
    <n v="0.4"/>
  </r>
  <r>
    <x v="0"/>
    <n v="1185732"/>
    <x v="167"/>
    <x v="4"/>
    <x v="31"/>
    <s v="Louisville"/>
    <x v="1"/>
    <n v="0.30000000000000004"/>
    <x v="33"/>
    <x v="164"/>
    <n v="446.25000000000006"/>
    <n v="0.35"/>
  </r>
  <r>
    <x v="0"/>
    <n v="1185732"/>
    <x v="167"/>
    <x v="4"/>
    <x v="31"/>
    <s v="Louisville"/>
    <x v="2"/>
    <n v="0.20000000000000007"/>
    <x v="34"/>
    <x v="625"/>
    <n v="380.00000000000017"/>
    <n v="0.4"/>
  </r>
  <r>
    <x v="0"/>
    <n v="1185732"/>
    <x v="167"/>
    <x v="4"/>
    <x v="31"/>
    <s v="Louisville"/>
    <x v="3"/>
    <n v="0.25"/>
    <x v="46"/>
    <x v="190"/>
    <n v="325"/>
    <n v="0.4"/>
  </r>
  <r>
    <x v="0"/>
    <n v="1185732"/>
    <x v="167"/>
    <x v="4"/>
    <x v="31"/>
    <s v="Louisville"/>
    <x v="4"/>
    <n v="0.4"/>
    <x v="47"/>
    <x v="173"/>
    <n v="560"/>
    <n v="0.35"/>
  </r>
  <r>
    <x v="0"/>
    <n v="1185732"/>
    <x v="167"/>
    <x v="4"/>
    <x v="31"/>
    <s v="Louisville"/>
    <x v="5"/>
    <n v="0.25"/>
    <x v="24"/>
    <x v="142"/>
    <n v="625"/>
    <n v="0.5"/>
  </r>
  <r>
    <x v="0"/>
    <n v="1185732"/>
    <x v="104"/>
    <x v="4"/>
    <x v="31"/>
    <s v="Louisville"/>
    <x v="0"/>
    <n v="0.25"/>
    <x v="78"/>
    <x v="207"/>
    <n v="720"/>
    <n v="0.4"/>
  </r>
  <r>
    <x v="0"/>
    <n v="1185732"/>
    <x v="104"/>
    <x v="4"/>
    <x v="31"/>
    <s v="Louisville"/>
    <x v="1"/>
    <n v="0.25"/>
    <x v="47"/>
    <x v="123"/>
    <n v="350"/>
    <n v="0.35"/>
  </r>
  <r>
    <x v="0"/>
    <n v="1185732"/>
    <x v="104"/>
    <x v="4"/>
    <x v="31"/>
    <s v="Louisville"/>
    <x v="2"/>
    <n v="0.15000000000000002"/>
    <x v="33"/>
    <x v="524"/>
    <n v="255.00000000000006"/>
    <n v="0.4"/>
  </r>
  <r>
    <x v="0"/>
    <n v="1185732"/>
    <x v="104"/>
    <x v="4"/>
    <x v="31"/>
    <s v="Louisville"/>
    <x v="3"/>
    <n v="0.19999999999999996"/>
    <x v="35"/>
    <x v="626"/>
    <n v="219.99999999999997"/>
    <n v="0.4"/>
  </r>
  <r>
    <x v="0"/>
    <n v="1185732"/>
    <x v="104"/>
    <x v="4"/>
    <x v="31"/>
    <s v="Louisville"/>
    <x v="4"/>
    <n v="0.35000000000000009"/>
    <x v="46"/>
    <x v="507"/>
    <n v="398.12500000000006"/>
    <n v="0.35"/>
  </r>
  <r>
    <x v="0"/>
    <n v="1185732"/>
    <x v="104"/>
    <x v="4"/>
    <x v="31"/>
    <s v="Louisville"/>
    <x v="5"/>
    <n v="0.25"/>
    <x v="33"/>
    <x v="627"/>
    <n v="531.25"/>
    <n v="0.5"/>
  </r>
  <r>
    <x v="0"/>
    <n v="1185732"/>
    <x v="105"/>
    <x v="4"/>
    <x v="31"/>
    <s v="Louisville"/>
    <x v="0"/>
    <n v="0.25"/>
    <x v="22"/>
    <x v="153"/>
    <n v="675"/>
    <n v="0.4"/>
  </r>
  <r>
    <x v="0"/>
    <n v="1185732"/>
    <x v="105"/>
    <x v="4"/>
    <x v="31"/>
    <s v="Louisville"/>
    <x v="1"/>
    <n v="0.25"/>
    <x v="48"/>
    <x v="523"/>
    <n v="328.125"/>
    <n v="0.35"/>
  </r>
  <r>
    <x v="0"/>
    <n v="1185732"/>
    <x v="105"/>
    <x v="4"/>
    <x v="31"/>
    <s v="Louisville"/>
    <x v="2"/>
    <n v="0.15000000000000002"/>
    <x v="48"/>
    <x v="469"/>
    <n v="225.00000000000006"/>
    <n v="0.4"/>
  </r>
  <r>
    <x v="0"/>
    <n v="1185732"/>
    <x v="105"/>
    <x v="4"/>
    <x v="31"/>
    <s v="Louisville"/>
    <x v="3"/>
    <n v="0.19999999999999996"/>
    <x v="49"/>
    <x v="628"/>
    <n v="239.99999999999997"/>
    <n v="0.4"/>
  </r>
  <r>
    <x v="0"/>
    <n v="1185732"/>
    <x v="105"/>
    <x v="4"/>
    <x v="31"/>
    <s v="Louisville"/>
    <x v="4"/>
    <n v="0.4"/>
    <x v="46"/>
    <x v="194"/>
    <n v="454.99999999999994"/>
    <n v="0.35"/>
  </r>
  <r>
    <x v="0"/>
    <n v="1185732"/>
    <x v="105"/>
    <x v="4"/>
    <x v="31"/>
    <s v="Louisville"/>
    <x v="5"/>
    <n v="0.30000000000000004"/>
    <x v="34"/>
    <x v="629"/>
    <n v="712.50000000000011"/>
    <n v="0.5"/>
  </r>
  <r>
    <x v="0"/>
    <n v="1185732"/>
    <x v="40"/>
    <x v="4"/>
    <x v="31"/>
    <s v="Louisville"/>
    <x v="0"/>
    <n v="0.4"/>
    <x v="57"/>
    <x v="630"/>
    <n v="1192"/>
    <n v="0.4"/>
  </r>
  <r>
    <x v="0"/>
    <n v="1185732"/>
    <x v="40"/>
    <x v="4"/>
    <x v="31"/>
    <s v="Louisville"/>
    <x v="1"/>
    <n v="0.4"/>
    <x v="32"/>
    <x v="207"/>
    <n v="630"/>
    <n v="0.35"/>
  </r>
  <r>
    <x v="0"/>
    <n v="1185732"/>
    <x v="40"/>
    <x v="4"/>
    <x v="31"/>
    <s v="Louisville"/>
    <x v="2"/>
    <n v="0.35000000000000003"/>
    <x v="33"/>
    <x v="343"/>
    <n v="595.00000000000011"/>
    <n v="0.4"/>
  </r>
  <r>
    <x v="0"/>
    <n v="1185732"/>
    <x v="40"/>
    <x v="4"/>
    <x v="31"/>
    <s v="Louisville"/>
    <x v="3"/>
    <n v="0.35000000000000003"/>
    <x v="48"/>
    <x v="342"/>
    <n v="525.00000000000011"/>
    <n v="0.4"/>
  </r>
  <r>
    <x v="0"/>
    <n v="1185732"/>
    <x v="40"/>
    <x v="4"/>
    <x v="31"/>
    <s v="Louisville"/>
    <x v="4"/>
    <n v="0.44999999999999996"/>
    <x v="47"/>
    <x v="451"/>
    <n v="629.99999999999989"/>
    <n v="0.35"/>
  </r>
  <r>
    <x v="0"/>
    <n v="1185732"/>
    <x v="40"/>
    <x v="4"/>
    <x v="31"/>
    <s v="Louisville"/>
    <x v="5"/>
    <n v="0.49999999999999994"/>
    <x v="24"/>
    <x v="631"/>
    <n v="1249.9999999999998"/>
    <n v="0.5"/>
  </r>
  <r>
    <x v="0"/>
    <n v="1185732"/>
    <x v="169"/>
    <x v="4"/>
    <x v="31"/>
    <s v="Louisville"/>
    <x v="0"/>
    <n v="0.44999999999999996"/>
    <x v="30"/>
    <x v="632"/>
    <n v="1350"/>
    <n v="0.4"/>
  </r>
  <r>
    <x v="0"/>
    <n v="1185732"/>
    <x v="169"/>
    <x v="4"/>
    <x v="31"/>
    <s v="Louisville"/>
    <x v="1"/>
    <n v="0.4"/>
    <x v="24"/>
    <x v="47"/>
    <n v="700"/>
    <n v="0.35"/>
  </r>
  <r>
    <x v="0"/>
    <n v="1185732"/>
    <x v="169"/>
    <x v="4"/>
    <x v="31"/>
    <s v="Louisville"/>
    <x v="2"/>
    <n v="0.45"/>
    <x v="34"/>
    <x v="115"/>
    <n v="855"/>
    <n v="0.4"/>
  </r>
  <r>
    <x v="0"/>
    <n v="1185732"/>
    <x v="169"/>
    <x v="4"/>
    <x v="31"/>
    <s v="Louisville"/>
    <x v="3"/>
    <n v="0.45"/>
    <x v="32"/>
    <x v="158"/>
    <n v="810"/>
    <n v="0.4"/>
  </r>
  <r>
    <x v="0"/>
    <n v="1185732"/>
    <x v="169"/>
    <x v="4"/>
    <x v="31"/>
    <s v="Louisville"/>
    <x v="4"/>
    <n v="0.6"/>
    <x v="32"/>
    <x v="52"/>
    <n v="944.99999999999989"/>
    <n v="0.35"/>
  </r>
  <r>
    <x v="0"/>
    <n v="1185732"/>
    <x v="169"/>
    <x v="4"/>
    <x v="31"/>
    <s v="Louisville"/>
    <x v="5"/>
    <n v="0.65"/>
    <x v="23"/>
    <x v="113"/>
    <n v="2031.25"/>
    <n v="0.5"/>
  </r>
  <r>
    <x v="0"/>
    <n v="1185732"/>
    <x v="108"/>
    <x v="4"/>
    <x v="31"/>
    <s v="Louisville"/>
    <x v="0"/>
    <n v="0.6"/>
    <x v="2"/>
    <x v="12"/>
    <n v="2040"/>
    <n v="0.4"/>
  </r>
  <r>
    <x v="0"/>
    <n v="1185732"/>
    <x v="108"/>
    <x v="4"/>
    <x v="31"/>
    <s v="Louisville"/>
    <x v="1"/>
    <n v="0.55000000000000004"/>
    <x v="25"/>
    <x v="221"/>
    <n v="1155"/>
    <n v="0.35"/>
  </r>
  <r>
    <x v="0"/>
    <n v="1185732"/>
    <x v="108"/>
    <x v="4"/>
    <x v="31"/>
    <s v="Louisville"/>
    <x v="2"/>
    <n v="0.5"/>
    <x v="28"/>
    <x v="48"/>
    <n v="1050"/>
    <n v="0.4"/>
  </r>
  <r>
    <x v="0"/>
    <n v="1185732"/>
    <x v="108"/>
    <x v="4"/>
    <x v="31"/>
    <s v="Louisville"/>
    <x v="3"/>
    <n v="0.5"/>
    <x v="34"/>
    <x v="351"/>
    <n v="950"/>
    <n v="0.4"/>
  </r>
  <r>
    <x v="0"/>
    <n v="1185732"/>
    <x v="108"/>
    <x v="4"/>
    <x v="31"/>
    <s v="Louisville"/>
    <x v="4"/>
    <n v="0.6"/>
    <x v="24"/>
    <x v="61"/>
    <n v="1050"/>
    <n v="0.35"/>
  </r>
  <r>
    <x v="0"/>
    <n v="1185732"/>
    <x v="108"/>
    <x v="4"/>
    <x v="31"/>
    <s v="Louisville"/>
    <x v="5"/>
    <n v="0.65"/>
    <x v="22"/>
    <x v="83"/>
    <n v="2193.75"/>
    <n v="0.5"/>
  </r>
  <r>
    <x v="0"/>
    <n v="1185732"/>
    <x v="109"/>
    <x v="4"/>
    <x v="31"/>
    <s v="Louisville"/>
    <x v="0"/>
    <n v="0.6"/>
    <x v="6"/>
    <x v="14"/>
    <n v="1980"/>
    <n v="0.4"/>
  </r>
  <r>
    <x v="0"/>
    <n v="1185732"/>
    <x v="109"/>
    <x v="4"/>
    <x v="31"/>
    <s v="Louisville"/>
    <x v="1"/>
    <n v="0.55000000000000004"/>
    <x v="25"/>
    <x v="221"/>
    <n v="1155"/>
    <n v="0.35"/>
  </r>
  <r>
    <x v="0"/>
    <n v="1185732"/>
    <x v="109"/>
    <x v="4"/>
    <x v="31"/>
    <s v="Louisville"/>
    <x v="2"/>
    <n v="0.5"/>
    <x v="28"/>
    <x v="48"/>
    <n v="1050"/>
    <n v="0.4"/>
  </r>
  <r>
    <x v="0"/>
    <n v="1185732"/>
    <x v="109"/>
    <x v="4"/>
    <x v="31"/>
    <s v="Louisville"/>
    <x v="3"/>
    <n v="0.4"/>
    <x v="34"/>
    <x v="235"/>
    <n v="760"/>
    <n v="0.4"/>
  </r>
  <r>
    <x v="0"/>
    <n v="1185732"/>
    <x v="109"/>
    <x v="4"/>
    <x v="31"/>
    <s v="Louisville"/>
    <x v="4"/>
    <n v="0.5"/>
    <x v="32"/>
    <x v="39"/>
    <n v="787.5"/>
    <n v="0.35"/>
  </r>
  <r>
    <x v="0"/>
    <n v="1185732"/>
    <x v="109"/>
    <x v="4"/>
    <x v="31"/>
    <s v="Louisville"/>
    <x v="5"/>
    <n v="0.55000000000000004"/>
    <x v="23"/>
    <x v="337"/>
    <n v="1718.7500000000002"/>
    <n v="0.5"/>
  </r>
  <r>
    <x v="0"/>
    <n v="1185732"/>
    <x v="44"/>
    <x v="4"/>
    <x v="31"/>
    <s v="Louisville"/>
    <x v="0"/>
    <n v="0.5"/>
    <x v="27"/>
    <x v="78"/>
    <n v="1450"/>
    <n v="0.4"/>
  </r>
  <r>
    <x v="0"/>
    <n v="1185732"/>
    <x v="44"/>
    <x v="4"/>
    <x v="31"/>
    <s v="Louisville"/>
    <x v="1"/>
    <n v="0.45000000000000012"/>
    <x v="28"/>
    <x v="464"/>
    <n v="826.87500000000011"/>
    <n v="0.35"/>
  </r>
  <r>
    <x v="0"/>
    <n v="1185732"/>
    <x v="44"/>
    <x v="4"/>
    <x v="31"/>
    <s v="Louisville"/>
    <x v="2"/>
    <n v="0.20000000000000007"/>
    <x v="33"/>
    <x v="533"/>
    <n v="340.00000000000011"/>
    <n v="0.4"/>
  </r>
  <r>
    <x v="0"/>
    <n v="1185732"/>
    <x v="44"/>
    <x v="4"/>
    <x v="31"/>
    <s v="Louisville"/>
    <x v="3"/>
    <n v="0.20000000000000007"/>
    <x v="47"/>
    <x v="527"/>
    <n v="320.00000000000011"/>
    <n v="0.4"/>
  </r>
  <r>
    <x v="0"/>
    <n v="1185732"/>
    <x v="44"/>
    <x v="4"/>
    <x v="31"/>
    <s v="Louisville"/>
    <x v="4"/>
    <n v="0.30000000000000004"/>
    <x v="47"/>
    <x v="200"/>
    <n v="420.00000000000006"/>
    <n v="0.35"/>
  </r>
  <r>
    <x v="0"/>
    <n v="1185732"/>
    <x v="44"/>
    <x v="4"/>
    <x v="31"/>
    <s v="Louisville"/>
    <x v="5"/>
    <n v="0.35000000000000009"/>
    <x v="24"/>
    <x v="482"/>
    <n v="875.00000000000023"/>
    <n v="0.5"/>
  </r>
  <r>
    <x v="0"/>
    <n v="1185732"/>
    <x v="171"/>
    <x v="4"/>
    <x v="31"/>
    <s v="Louisville"/>
    <x v="0"/>
    <n v="0.35000000000000009"/>
    <x v="22"/>
    <x v="464"/>
    <n v="945.00000000000023"/>
    <n v="0.4"/>
  </r>
  <r>
    <x v="0"/>
    <n v="1185732"/>
    <x v="171"/>
    <x v="4"/>
    <x v="31"/>
    <s v="Louisville"/>
    <x v="1"/>
    <n v="0.25000000000000011"/>
    <x v="24"/>
    <x v="613"/>
    <n v="437.50000000000011"/>
    <n v="0.35"/>
  </r>
  <r>
    <x v="0"/>
    <n v="1185732"/>
    <x v="171"/>
    <x v="4"/>
    <x v="31"/>
    <s v="Louisville"/>
    <x v="2"/>
    <n v="0.25000000000000011"/>
    <x v="48"/>
    <x v="633"/>
    <n v="375.00000000000023"/>
    <n v="0.4"/>
  </r>
  <r>
    <x v="0"/>
    <n v="1185732"/>
    <x v="171"/>
    <x v="4"/>
    <x v="31"/>
    <s v="Louisville"/>
    <x v="3"/>
    <n v="0.25000000000000011"/>
    <x v="45"/>
    <x v="634"/>
    <n v="350.00000000000017"/>
    <n v="0.4"/>
  </r>
  <r>
    <x v="0"/>
    <n v="1185732"/>
    <x v="171"/>
    <x v="4"/>
    <x v="31"/>
    <s v="Louisville"/>
    <x v="4"/>
    <n v="0.35000000000000009"/>
    <x v="45"/>
    <x v="206"/>
    <n v="428.75000000000006"/>
    <n v="0.35"/>
  </r>
  <r>
    <x v="0"/>
    <n v="1185732"/>
    <x v="171"/>
    <x v="4"/>
    <x v="31"/>
    <s v="Louisville"/>
    <x v="5"/>
    <n v="0.35000000000000003"/>
    <x v="34"/>
    <x v="394"/>
    <n v="831.25000000000011"/>
    <n v="0.5"/>
  </r>
  <r>
    <x v="0"/>
    <n v="1185732"/>
    <x v="112"/>
    <x v="4"/>
    <x v="31"/>
    <s v="Louisville"/>
    <x v="0"/>
    <n v="0.3000000000000001"/>
    <x v="23"/>
    <x v="635"/>
    <n v="750.00000000000034"/>
    <n v="0.4"/>
  </r>
  <r>
    <x v="0"/>
    <n v="1185732"/>
    <x v="112"/>
    <x v="4"/>
    <x v="31"/>
    <s v="Louisville"/>
    <x v="1"/>
    <n v="0.20000000000000012"/>
    <x v="32"/>
    <x v="636"/>
    <n v="315.00000000000017"/>
    <n v="0.35"/>
  </r>
  <r>
    <x v="0"/>
    <n v="1185732"/>
    <x v="112"/>
    <x v="4"/>
    <x v="31"/>
    <s v="Louisville"/>
    <x v="2"/>
    <n v="0.30000000000000016"/>
    <x v="79"/>
    <x v="637"/>
    <n v="474.00000000000028"/>
    <n v="0.4"/>
  </r>
  <r>
    <x v="0"/>
    <n v="1185732"/>
    <x v="112"/>
    <x v="4"/>
    <x v="31"/>
    <s v="Louisville"/>
    <x v="3"/>
    <n v="0.6000000000000002"/>
    <x v="32"/>
    <x v="568"/>
    <n v="1080.0000000000005"/>
    <n v="0.4"/>
  </r>
  <r>
    <x v="0"/>
    <n v="1185732"/>
    <x v="112"/>
    <x v="4"/>
    <x v="31"/>
    <s v="Louisville"/>
    <x v="4"/>
    <n v="0.75000000000000011"/>
    <x v="33"/>
    <x v="260"/>
    <n v="1115.625"/>
    <n v="0.35"/>
  </r>
  <r>
    <x v="0"/>
    <n v="1185732"/>
    <x v="112"/>
    <x v="4"/>
    <x v="31"/>
    <s v="Louisville"/>
    <x v="5"/>
    <n v="0.75"/>
    <x v="28"/>
    <x v="638"/>
    <n v="1968.75"/>
    <n v="0.5"/>
  </r>
  <r>
    <x v="0"/>
    <n v="1185732"/>
    <x v="113"/>
    <x v="4"/>
    <x v="31"/>
    <s v="Louisville"/>
    <x v="0"/>
    <n v="0.70000000000000007"/>
    <x v="29"/>
    <x v="102"/>
    <n v="2170.0000000000005"/>
    <n v="0.4"/>
  </r>
  <r>
    <x v="0"/>
    <n v="1185732"/>
    <x v="113"/>
    <x v="4"/>
    <x v="31"/>
    <s v="Louisville"/>
    <x v="1"/>
    <n v="0.60000000000000009"/>
    <x v="31"/>
    <x v="225"/>
    <n v="1207.5"/>
    <n v="0.35"/>
  </r>
  <r>
    <x v="0"/>
    <n v="1185732"/>
    <x v="113"/>
    <x v="4"/>
    <x v="31"/>
    <s v="Louisville"/>
    <x v="2"/>
    <n v="0.60000000000000009"/>
    <x v="28"/>
    <x v="254"/>
    <n v="1260.0000000000002"/>
    <n v="0.4"/>
  </r>
  <r>
    <x v="0"/>
    <n v="1185732"/>
    <x v="113"/>
    <x v="4"/>
    <x v="31"/>
    <s v="Louisville"/>
    <x v="3"/>
    <n v="0.60000000000000009"/>
    <x v="34"/>
    <x v="231"/>
    <n v="1140.0000000000002"/>
    <n v="0.4"/>
  </r>
  <r>
    <x v="0"/>
    <n v="1185732"/>
    <x v="113"/>
    <x v="4"/>
    <x v="31"/>
    <s v="Louisville"/>
    <x v="4"/>
    <n v="0.70000000000000007"/>
    <x v="34"/>
    <x v="204"/>
    <n v="1163.75"/>
    <n v="0.35"/>
  </r>
  <r>
    <x v="0"/>
    <n v="1185732"/>
    <x v="113"/>
    <x v="4"/>
    <x v="31"/>
    <s v="Louisville"/>
    <x v="5"/>
    <n v="0.75"/>
    <x v="31"/>
    <x v="275"/>
    <n v="2156.25"/>
    <n v="0.5"/>
  </r>
  <r>
    <x v="1"/>
    <n v="1197831"/>
    <x v="180"/>
    <x v="1"/>
    <x v="32"/>
    <s v="Jackson"/>
    <x v="0"/>
    <n v="0.25000000000000006"/>
    <x v="26"/>
    <x v="639"/>
    <n v="650.00000000000023"/>
    <n v="0.4"/>
  </r>
  <r>
    <x v="1"/>
    <n v="1197831"/>
    <x v="180"/>
    <x v="1"/>
    <x v="32"/>
    <s v="Jackson"/>
    <x v="1"/>
    <n v="0.25000000000000006"/>
    <x v="32"/>
    <x v="133"/>
    <n v="393.75000000000006"/>
    <n v="0.35"/>
  </r>
  <r>
    <x v="1"/>
    <n v="1197831"/>
    <x v="180"/>
    <x v="1"/>
    <x v="32"/>
    <s v="Jackson"/>
    <x v="2"/>
    <n v="0.15000000000000008"/>
    <x v="32"/>
    <x v="640"/>
    <n v="270.00000000000017"/>
    <n v="0.4"/>
  </r>
  <r>
    <x v="1"/>
    <n v="1197831"/>
    <x v="180"/>
    <x v="1"/>
    <x v="32"/>
    <s v="Jackson"/>
    <x v="3"/>
    <n v="0.2"/>
    <x v="49"/>
    <x v="128"/>
    <n v="240"/>
    <n v="0.4"/>
  </r>
  <r>
    <x v="1"/>
    <n v="1197831"/>
    <x v="180"/>
    <x v="1"/>
    <x v="32"/>
    <s v="Jackson"/>
    <x v="4"/>
    <n v="0.35000000000000003"/>
    <x v="45"/>
    <x v="206"/>
    <n v="428.75000000000006"/>
    <n v="0.35"/>
  </r>
  <r>
    <x v="1"/>
    <n v="1197831"/>
    <x v="180"/>
    <x v="1"/>
    <x v="32"/>
    <s v="Jackson"/>
    <x v="5"/>
    <n v="0.25000000000000006"/>
    <x v="32"/>
    <x v="133"/>
    <n v="450.00000000000011"/>
    <n v="0.4"/>
  </r>
  <r>
    <x v="1"/>
    <n v="1197831"/>
    <x v="227"/>
    <x v="1"/>
    <x v="32"/>
    <s v="Jackson"/>
    <x v="0"/>
    <n v="0.25000000000000006"/>
    <x v="20"/>
    <x v="482"/>
    <n v="700.00000000000023"/>
    <n v="0.4"/>
  </r>
  <r>
    <x v="1"/>
    <n v="1197831"/>
    <x v="227"/>
    <x v="1"/>
    <x v="32"/>
    <s v="Jackson"/>
    <x v="1"/>
    <n v="0.25000000000000006"/>
    <x v="45"/>
    <x v="504"/>
    <n v="306.25000000000006"/>
    <n v="0.35"/>
  </r>
  <r>
    <x v="1"/>
    <n v="1197831"/>
    <x v="227"/>
    <x v="1"/>
    <x v="32"/>
    <s v="Jackson"/>
    <x v="2"/>
    <n v="0.15000000000000008"/>
    <x v="47"/>
    <x v="641"/>
    <n v="240.00000000000014"/>
    <n v="0.4"/>
  </r>
  <r>
    <x v="1"/>
    <n v="1197831"/>
    <x v="227"/>
    <x v="1"/>
    <x v="32"/>
    <s v="Jackson"/>
    <x v="3"/>
    <n v="0.2"/>
    <x v="44"/>
    <x v="118"/>
    <n v="200"/>
    <n v="0.4"/>
  </r>
  <r>
    <x v="1"/>
    <n v="1197831"/>
    <x v="227"/>
    <x v="1"/>
    <x v="32"/>
    <s v="Jackson"/>
    <x v="4"/>
    <n v="0.35000000000000003"/>
    <x v="46"/>
    <x v="165"/>
    <n v="398.125"/>
    <n v="0.35"/>
  </r>
  <r>
    <x v="1"/>
    <n v="1197831"/>
    <x v="227"/>
    <x v="1"/>
    <x v="32"/>
    <s v="Jackson"/>
    <x v="5"/>
    <n v="0.2"/>
    <x v="33"/>
    <x v="501"/>
    <n v="340"/>
    <n v="0.4"/>
  </r>
  <r>
    <x v="1"/>
    <n v="1197831"/>
    <x v="26"/>
    <x v="1"/>
    <x v="32"/>
    <s v="Jackson"/>
    <x v="0"/>
    <n v="0.2"/>
    <x v="80"/>
    <x v="642"/>
    <n v="516"/>
    <n v="0.4"/>
  </r>
  <r>
    <x v="1"/>
    <n v="1197831"/>
    <x v="26"/>
    <x v="1"/>
    <x v="32"/>
    <s v="Jackson"/>
    <x v="1"/>
    <n v="0.2"/>
    <x v="46"/>
    <x v="406"/>
    <n v="227.49999999999997"/>
    <n v="0.35"/>
  </r>
  <r>
    <x v="1"/>
    <n v="1197831"/>
    <x v="26"/>
    <x v="1"/>
    <x v="32"/>
    <s v="Jackson"/>
    <x v="2"/>
    <n v="0.10000000000000002"/>
    <x v="45"/>
    <x v="367"/>
    <n v="140.00000000000003"/>
    <n v="0.4"/>
  </r>
  <r>
    <x v="1"/>
    <n v="1197831"/>
    <x v="26"/>
    <x v="1"/>
    <x v="32"/>
    <s v="Jackson"/>
    <x v="3"/>
    <n v="0.19999999999999996"/>
    <x v="41"/>
    <x v="643"/>
    <n v="159.99999999999997"/>
    <n v="0.4"/>
  </r>
  <r>
    <x v="1"/>
    <n v="1197831"/>
    <x v="26"/>
    <x v="1"/>
    <x v="32"/>
    <s v="Jackson"/>
    <x v="4"/>
    <n v="0.35000000000000009"/>
    <x v="44"/>
    <x v="504"/>
    <n v="306.25000000000006"/>
    <n v="0.35"/>
  </r>
  <r>
    <x v="1"/>
    <n v="1197831"/>
    <x v="26"/>
    <x v="1"/>
    <x v="32"/>
    <s v="Jackson"/>
    <x v="5"/>
    <n v="0.25"/>
    <x v="45"/>
    <x v="131"/>
    <n v="350"/>
    <n v="0.4"/>
  </r>
  <r>
    <x v="1"/>
    <n v="1197831"/>
    <x v="27"/>
    <x v="1"/>
    <x v="32"/>
    <s v="Jackson"/>
    <x v="0"/>
    <n v="0.25"/>
    <x v="25"/>
    <x v="146"/>
    <n v="600"/>
    <n v="0.4"/>
  </r>
  <r>
    <x v="1"/>
    <n v="1197831"/>
    <x v="27"/>
    <x v="1"/>
    <x v="32"/>
    <s v="Jackson"/>
    <x v="1"/>
    <n v="0.25"/>
    <x v="49"/>
    <x v="126"/>
    <n v="262.5"/>
    <n v="0.35"/>
  </r>
  <r>
    <x v="1"/>
    <n v="1197831"/>
    <x v="27"/>
    <x v="1"/>
    <x v="32"/>
    <s v="Jackson"/>
    <x v="2"/>
    <n v="0.15000000000000002"/>
    <x v="49"/>
    <x v="362"/>
    <n v="180.00000000000003"/>
    <n v="0.4"/>
  </r>
  <r>
    <x v="1"/>
    <n v="1197831"/>
    <x v="27"/>
    <x v="1"/>
    <x v="32"/>
    <s v="Jackson"/>
    <x v="3"/>
    <n v="0.19999999999999996"/>
    <x v="38"/>
    <x v="644"/>
    <n v="179.99999999999997"/>
    <n v="0.4"/>
  </r>
  <r>
    <x v="1"/>
    <n v="1197831"/>
    <x v="27"/>
    <x v="1"/>
    <x v="32"/>
    <s v="Jackson"/>
    <x v="4"/>
    <n v="0.4"/>
    <x v="44"/>
    <x v="123"/>
    <n v="350"/>
    <n v="0.35"/>
  </r>
  <r>
    <x v="1"/>
    <n v="1197831"/>
    <x v="27"/>
    <x v="1"/>
    <x v="32"/>
    <s v="Jackson"/>
    <x v="5"/>
    <n v="0.30000000000000004"/>
    <x v="47"/>
    <x v="200"/>
    <n v="480.00000000000011"/>
    <n v="0.4"/>
  </r>
  <r>
    <x v="1"/>
    <n v="1197831"/>
    <x v="168"/>
    <x v="1"/>
    <x v="32"/>
    <s v="Jackson"/>
    <x v="0"/>
    <n v="0.4"/>
    <x v="70"/>
    <x v="645"/>
    <n v="1072"/>
    <n v="0.4"/>
  </r>
  <r>
    <x v="1"/>
    <n v="1197831"/>
    <x v="168"/>
    <x v="1"/>
    <x v="32"/>
    <s v="Jackson"/>
    <x v="1"/>
    <n v="0.4"/>
    <x v="48"/>
    <x v="146"/>
    <n v="525"/>
    <n v="0.35"/>
  </r>
  <r>
    <x v="1"/>
    <n v="1197831"/>
    <x v="168"/>
    <x v="1"/>
    <x v="32"/>
    <s v="Jackson"/>
    <x v="2"/>
    <n v="0.35000000000000003"/>
    <x v="45"/>
    <x v="206"/>
    <n v="490.00000000000011"/>
    <n v="0.4"/>
  </r>
  <r>
    <x v="1"/>
    <n v="1197831"/>
    <x v="168"/>
    <x v="1"/>
    <x v="32"/>
    <s v="Jackson"/>
    <x v="3"/>
    <n v="0.35000000000000003"/>
    <x v="49"/>
    <x v="202"/>
    <n v="420"/>
    <n v="0.4"/>
  </r>
  <r>
    <x v="1"/>
    <n v="1197831"/>
    <x v="168"/>
    <x v="1"/>
    <x v="32"/>
    <s v="Jackson"/>
    <x v="4"/>
    <n v="0.44999999999999996"/>
    <x v="46"/>
    <x v="199"/>
    <n v="511.87499999999989"/>
    <n v="0.35"/>
  </r>
  <r>
    <x v="1"/>
    <n v="1197831"/>
    <x v="168"/>
    <x v="1"/>
    <x v="32"/>
    <s v="Jackson"/>
    <x v="5"/>
    <n v="0.44999999999999996"/>
    <x v="33"/>
    <x v="646"/>
    <n v="765"/>
    <n v="0.4"/>
  </r>
  <r>
    <x v="1"/>
    <n v="1197831"/>
    <x v="228"/>
    <x v="1"/>
    <x v="32"/>
    <s v="Jackson"/>
    <x v="0"/>
    <n v="0.39999999999999997"/>
    <x v="22"/>
    <x v="52"/>
    <n v="1080"/>
    <n v="0.4"/>
  </r>
  <r>
    <x v="1"/>
    <n v="1197831"/>
    <x v="228"/>
    <x v="1"/>
    <x v="32"/>
    <s v="Jackson"/>
    <x v="1"/>
    <n v="0.35000000000000003"/>
    <x v="33"/>
    <x v="343"/>
    <n v="520.625"/>
    <n v="0.35"/>
  </r>
  <r>
    <x v="1"/>
    <n v="1197831"/>
    <x v="228"/>
    <x v="1"/>
    <x v="32"/>
    <s v="Jackson"/>
    <x v="2"/>
    <n v="0.4"/>
    <x v="47"/>
    <x v="173"/>
    <n v="640"/>
    <n v="0.4"/>
  </r>
  <r>
    <x v="1"/>
    <n v="1197831"/>
    <x v="228"/>
    <x v="1"/>
    <x v="32"/>
    <s v="Jackson"/>
    <x v="3"/>
    <n v="0.4"/>
    <x v="48"/>
    <x v="146"/>
    <n v="600"/>
    <n v="0.4"/>
  </r>
  <r>
    <x v="1"/>
    <n v="1197831"/>
    <x v="228"/>
    <x v="1"/>
    <x v="32"/>
    <s v="Jackson"/>
    <x v="4"/>
    <n v="0.54999999999999993"/>
    <x v="48"/>
    <x v="210"/>
    <n v="721.87499999999977"/>
    <n v="0.35"/>
  </r>
  <r>
    <x v="1"/>
    <n v="1197831"/>
    <x v="228"/>
    <x v="1"/>
    <x v="32"/>
    <s v="Jackson"/>
    <x v="5"/>
    <n v="0.6"/>
    <x v="21"/>
    <x v="211"/>
    <n v="1320"/>
    <n v="0.4"/>
  </r>
  <r>
    <x v="1"/>
    <n v="1197831"/>
    <x v="30"/>
    <x v="1"/>
    <x v="32"/>
    <s v="Jackson"/>
    <x v="0"/>
    <n v="0.54999999999999993"/>
    <x v="29"/>
    <x v="475"/>
    <n v="1704.9999999999998"/>
    <n v="0.4"/>
  </r>
  <r>
    <x v="1"/>
    <n v="1197831"/>
    <x v="30"/>
    <x v="1"/>
    <x v="32"/>
    <s v="Jackson"/>
    <x v="1"/>
    <n v="0.5"/>
    <x v="28"/>
    <x v="48"/>
    <n v="918.74999999999989"/>
    <n v="0.35"/>
  </r>
  <r>
    <x v="1"/>
    <n v="1197831"/>
    <x v="30"/>
    <x v="1"/>
    <x v="32"/>
    <s v="Jackson"/>
    <x v="2"/>
    <n v="0.45"/>
    <x v="32"/>
    <x v="158"/>
    <n v="810"/>
    <n v="0.4"/>
  </r>
  <r>
    <x v="1"/>
    <n v="1197831"/>
    <x v="30"/>
    <x v="1"/>
    <x v="32"/>
    <s v="Jackson"/>
    <x v="3"/>
    <n v="0.45"/>
    <x v="47"/>
    <x v="207"/>
    <n v="720"/>
    <n v="0.4"/>
  </r>
  <r>
    <x v="1"/>
    <n v="1197831"/>
    <x v="30"/>
    <x v="1"/>
    <x v="32"/>
    <s v="Jackson"/>
    <x v="4"/>
    <n v="0.6"/>
    <x v="33"/>
    <x v="141"/>
    <n v="892.5"/>
    <n v="0.35"/>
  </r>
  <r>
    <x v="1"/>
    <n v="1197831"/>
    <x v="30"/>
    <x v="1"/>
    <x v="32"/>
    <s v="Jackson"/>
    <x v="5"/>
    <n v="0.65"/>
    <x v="25"/>
    <x v="87"/>
    <n v="1560"/>
    <n v="0.4"/>
  </r>
  <r>
    <x v="1"/>
    <n v="1197831"/>
    <x v="31"/>
    <x v="1"/>
    <x v="32"/>
    <s v="Jackson"/>
    <x v="0"/>
    <n v="0.6"/>
    <x v="30"/>
    <x v="6"/>
    <n v="1800"/>
    <n v="0.4"/>
  </r>
  <r>
    <x v="1"/>
    <n v="1197831"/>
    <x v="31"/>
    <x v="1"/>
    <x v="32"/>
    <s v="Jackson"/>
    <x v="1"/>
    <n v="0.55000000000000004"/>
    <x v="28"/>
    <x v="170"/>
    <n v="1010.6250000000001"/>
    <n v="0.35"/>
  </r>
  <r>
    <x v="1"/>
    <n v="1197831"/>
    <x v="31"/>
    <x v="1"/>
    <x v="32"/>
    <s v="Jackson"/>
    <x v="2"/>
    <n v="0.5"/>
    <x v="32"/>
    <x v="39"/>
    <n v="900"/>
    <n v="0.4"/>
  </r>
  <r>
    <x v="1"/>
    <n v="1197831"/>
    <x v="31"/>
    <x v="1"/>
    <x v="32"/>
    <s v="Jackson"/>
    <x v="3"/>
    <n v="0.4"/>
    <x v="47"/>
    <x v="173"/>
    <n v="640"/>
    <n v="0.4"/>
  </r>
  <r>
    <x v="1"/>
    <n v="1197831"/>
    <x v="31"/>
    <x v="1"/>
    <x v="32"/>
    <s v="Jackson"/>
    <x v="4"/>
    <n v="0.5"/>
    <x v="48"/>
    <x v="203"/>
    <n v="656.25"/>
    <n v="0.35"/>
  </r>
  <r>
    <x v="1"/>
    <n v="1197831"/>
    <x v="31"/>
    <x v="1"/>
    <x v="32"/>
    <s v="Jackson"/>
    <x v="5"/>
    <n v="0.55000000000000004"/>
    <x v="21"/>
    <x v="446"/>
    <n v="1210.0000000000002"/>
    <n v="0.4"/>
  </r>
  <r>
    <x v="1"/>
    <n v="1197831"/>
    <x v="170"/>
    <x v="1"/>
    <x v="32"/>
    <s v="Jackson"/>
    <x v="0"/>
    <n v="0.5"/>
    <x v="26"/>
    <x v="82"/>
    <n v="1300"/>
    <n v="0.4"/>
  </r>
  <r>
    <x v="1"/>
    <n v="1197831"/>
    <x v="170"/>
    <x v="1"/>
    <x v="32"/>
    <s v="Jackson"/>
    <x v="1"/>
    <n v="0.40000000000000013"/>
    <x v="32"/>
    <x v="647"/>
    <n v="630.00000000000023"/>
    <n v="0.35"/>
  </r>
  <r>
    <x v="1"/>
    <n v="1197831"/>
    <x v="170"/>
    <x v="1"/>
    <x v="32"/>
    <s v="Jackson"/>
    <x v="2"/>
    <n v="0.15000000000000008"/>
    <x v="45"/>
    <x v="648"/>
    <n v="210.00000000000011"/>
    <n v="0.4"/>
  </r>
  <r>
    <x v="1"/>
    <n v="1197831"/>
    <x v="170"/>
    <x v="1"/>
    <x v="32"/>
    <s v="Jackson"/>
    <x v="3"/>
    <n v="0.15000000000000008"/>
    <x v="46"/>
    <x v="529"/>
    <n v="195.00000000000011"/>
    <n v="0.4"/>
  </r>
  <r>
    <x v="1"/>
    <n v="1197831"/>
    <x v="170"/>
    <x v="1"/>
    <x v="32"/>
    <s v="Jackson"/>
    <x v="4"/>
    <n v="0.25000000000000006"/>
    <x v="46"/>
    <x v="512"/>
    <n v="284.37500000000006"/>
    <n v="0.35"/>
  </r>
  <r>
    <x v="1"/>
    <n v="1197831"/>
    <x v="170"/>
    <x v="1"/>
    <x v="32"/>
    <s v="Jackson"/>
    <x v="5"/>
    <n v="0.3000000000000001"/>
    <x v="33"/>
    <x v="611"/>
    <n v="510.00000000000023"/>
    <n v="0.4"/>
  </r>
  <r>
    <x v="1"/>
    <n v="1197831"/>
    <x v="229"/>
    <x v="1"/>
    <x v="32"/>
    <s v="Jackson"/>
    <x v="0"/>
    <n v="0.3000000000000001"/>
    <x v="25"/>
    <x v="647"/>
    <n v="720.00000000000034"/>
    <n v="0.4"/>
  </r>
  <r>
    <x v="1"/>
    <n v="1197831"/>
    <x v="229"/>
    <x v="1"/>
    <x v="32"/>
    <s v="Jackson"/>
    <x v="1"/>
    <n v="0.20000000000000012"/>
    <x v="33"/>
    <x v="649"/>
    <n v="297.50000000000017"/>
    <n v="0.35"/>
  </r>
  <r>
    <x v="1"/>
    <n v="1197831"/>
    <x v="229"/>
    <x v="1"/>
    <x v="32"/>
    <s v="Jackson"/>
    <x v="2"/>
    <n v="0.20000000000000012"/>
    <x v="49"/>
    <x v="641"/>
    <n v="240.00000000000014"/>
    <n v="0.4"/>
  </r>
  <r>
    <x v="1"/>
    <n v="1197831"/>
    <x v="229"/>
    <x v="1"/>
    <x v="32"/>
    <s v="Jackson"/>
    <x v="3"/>
    <n v="0.20000000000000012"/>
    <x v="35"/>
    <x v="650"/>
    <n v="220.00000000000014"/>
    <n v="0.4"/>
  </r>
  <r>
    <x v="1"/>
    <n v="1197831"/>
    <x v="229"/>
    <x v="1"/>
    <x v="32"/>
    <s v="Jackson"/>
    <x v="4"/>
    <n v="0.3000000000000001"/>
    <x v="35"/>
    <x v="651"/>
    <n v="288.75000000000006"/>
    <n v="0.35"/>
  </r>
  <r>
    <x v="1"/>
    <n v="1197831"/>
    <x v="229"/>
    <x v="1"/>
    <x v="32"/>
    <s v="Jackson"/>
    <x v="5"/>
    <n v="0.30000000000000004"/>
    <x v="47"/>
    <x v="200"/>
    <n v="480.00000000000011"/>
    <n v="0.4"/>
  </r>
  <r>
    <x v="1"/>
    <n v="1197831"/>
    <x v="34"/>
    <x v="1"/>
    <x v="32"/>
    <s v="Jackson"/>
    <x v="0"/>
    <n v="0.25000000000000011"/>
    <x v="21"/>
    <x v="652"/>
    <n v="550.00000000000034"/>
    <n v="0.4"/>
  </r>
  <r>
    <x v="1"/>
    <n v="1197831"/>
    <x v="34"/>
    <x v="1"/>
    <x v="32"/>
    <s v="Jackson"/>
    <x v="1"/>
    <n v="0.15000000000000013"/>
    <x v="48"/>
    <x v="653"/>
    <n v="196.87500000000014"/>
    <n v="0.35"/>
  </r>
  <r>
    <x v="1"/>
    <n v="1197831"/>
    <x v="34"/>
    <x v="1"/>
    <x v="32"/>
    <s v="Jackson"/>
    <x v="2"/>
    <n v="0.25000000000000017"/>
    <x v="81"/>
    <x v="654"/>
    <n v="320.00000000000023"/>
    <n v="0.4"/>
  </r>
  <r>
    <x v="1"/>
    <n v="1197831"/>
    <x v="34"/>
    <x v="1"/>
    <x v="32"/>
    <s v="Jackson"/>
    <x v="3"/>
    <n v="0.55000000000000016"/>
    <x v="48"/>
    <x v="655"/>
    <n v="825.00000000000023"/>
    <n v="0.4"/>
  </r>
  <r>
    <x v="1"/>
    <n v="1197831"/>
    <x v="34"/>
    <x v="1"/>
    <x v="32"/>
    <s v="Jackson"/>
    <x v="4"/>
    <n v="0.75000000000000011"/>
    <x v="45"/>
    <x v="195"/>
    <n v="918.75000000000011"/>
    <n v="0.35"/>
  </r>
  <r>
    <x v="1"/>
    <n v="1197831"/>
    <x v="34"/>
    <x v="1"/>
    <x v="32"/>
    <s v="Jackson"/>
    <x v="5"/>
    <n v="0.75"/>
    <x v="32"/>
    <x v="73"/>
    <n v="1350"/>
    <n v="0.4"/>
  </r>
  <r>
    <x v="1"/>
    <n v="1197831"/>
    <x v="35"/>
    <x v="1"/>
    <x v="32"/>
    <s v="Jackson"/>
    <x v="0"/>
    <n v="0.70000000000000007"/>
    <x v="20"/>
    <x v="107"/>
    <n v="1960.0000000000005"/>
    <n v="0.4"/>
  </r>
  <r>
    <x v="1"/>
    <n v="1197831"/>
    <x v="35"/>
    <x v="1"/>
    <x v="32"/>
    <s v="Jackson"/>
    <x v="1"/>
    <n v="0.60000000000000009"/>
    <x v="24"/>
    <x v="252"/>
    <n v="1050"/>
    <n v="0.35"/>
  </r>
  <r>
    <x v="1"/>
    <n v="1197831"/>
    <x v="35"/>
    <x v="1"/>
    <x v="32"/>
    <s v="Jackson"/>
    <x v="2"/>
    <n v="0.60000000000000009"/>
    <x v="32"/>
    <x v="217"/>
    <n v="1080.0000000000002"/>
    <n v="0.4"/>
  </r>
  <r>
    <x v="1"/>
    <n v="1197831"/>
    <x v="35"/>
    <x v="1"/>
    <x v="32"/>
    <s v="Jackson"/>
    <x v="3"/>
    <n v="0.60000000000000009"/>
    <x v="47"/>
    <x v="218"/>
    <n v="960.00000000000023"/>
    <n v="0.4"/>
  </r>
  <r>
    <x v="1"/>
    <n v="1197831"/>
    <x v="35"/>
    <x v="1"/>
    <x v="32"/>
    <s v="Jackson"/>
    <x v="4"/>
    <n v="0.70000000000000007"/>
    <x v="47"/>
    <x v="219"/>
    <n v="980.00000000000011"/>
    <n v="0.35"/>
  </r>
  <r>
    <x v="1"/>
    <n v="1197831"/>
    <x v="35"/>
    <x v="1"/>
    <x v="32"/>
    <s v="Jackson"/>
    <x v="5"/>
    <n v="0.75"/>
    <x v="24"/>
    <x v="69"/>
    <n v="1500"/>
    <n v="0.4"/>
  </r>
  <r>
    <x v="1"/>
    <n v="1197831"/>
    <x v="180"/>
    <x v="1"/>
    <x v="33"/>
    <s v="Little Rock"/>
    <x v="0"/>
    <n v="0.25000000000000006"/>
    <x v="31"/>
    <x v="345"/>
    <n v="575.00000000000011"/>
    <n v="0.4"/>
  </r>
  <r>
    <x v="1"/>
    <n v="1197831"/>
    <x v="180"/>
    <x v="1"/>
    <x v="33"/>
    <s v="Little Rock"/>
    <x v="1"/>
    <n v="0.25000000000000006"/>
    <x v="48"/>
    <x v="510"/>
    <n v="328.12500000000006"/>
    <n v="0.35"/>
  </r>
  <r>
    <x v="1"/>
    <n v="1197831"/>
    <x v="180"/>
    <x v="1"/>
    <x v="33"/>
    <s v="Little Rock"/>
    <x v="2"/>
    <n v="0.15000000000000008"/>
    <x v="48"/>
    <x v="656"/>
    <n v="225.00000000000014"/>
    <n v="0.4"/>
  </r>
  <r>
    <x v="1"/>
    <n v="1197831"/>
    <x v="180"/>
    <x v="1"/>
    <x v="33"/>
    <s v="Little Rock"/>
    <x v="3"/>
    <n v="0.2"/>
    <x v="38"/>
    <x v="185"/>
    <n v="180"/>
    <n v="0.4"/>
  </r>
  <r>
    <x v="1"/>
    <n v="1197831"/>
    <x v="180"/>
    <x v="1"/>
    <x v="33"/>
    <s v="Little Rock"/>
    <x v="4"/>
    <n v="0.35000000000000003"/>
    <x v="35"/>
    <x v="117"/>
    <n v="336.875"/>
    <n v="0.35"/>
  </r>
  <r>
    <x v="1"/>
    <n v="1197831"/>
    <x v="180"/>
    <x v="1"/>
    <x v="33"/>
    <s v="Little Rock"/>
    <x v="5"/>
    <n v="0.25000000000000006"/>
    <x v="48"/>
    <x v="510"/>
    <n v="375.00000000000011"/>
    <n v="0.4"/>
  </r>
  <r>
    <x v="1"/>
    <n v="1197831"/>
    <x v="227"/>
    <x v="1"/>
    <x v="33"/>
    <s v="Little Rock"/>
    <x v="0"/>
    <n v="0.25000000000000006"/>
    <x v="23"/>
    <x v="657"/>
    <n v="625.00000000000023"/>
    <n v="0.4"/>
  </r>
  <r>
    <x v="1"/>
    <n v="1197831"/>
    <x v="227"/>
    <x v="1"/>
    <x v="33"/>
    <s v="Little Rock"/>
    <x v="1"/>
    <n v="0.25000000000000006"/>
    <x v="35"/>
    <x v="502"/>
    <n v="240.62500000000003"/>
    <n v="0.35"/>
  </r>
  <r>
    <x v="1"/>
    <n v="1197831"/>
    <x v="227"/>
    <x v="1"/>
    <x v="33"/>
    <s v="Little Rock"/>
    <x v="2"/>
    <n v="0.15000000000000008"/>
    <x v="46"/>
    <x v="529"/>
    <n v="195.00000000000011"/>
    <n v="0.4"/>
  </r>
  <r>
    <x v="1"/>
    <n v="1197831"/>
    <x v="227"/>
    <x v="1"/>
    <x v="33"/>
    <s v="Little Rock"/>
    <x v="3"/>
    <n v="0.2"/>
    <x v="37"/>
    <x v="326"/>
    <n v="140"/>
    <n v="0.4"/>
  </r>
  <r>
    <x v="1"/>
    <n v="1197831"/>
    <x v="227"/>
    <x v="1"/>
    <x v="33"/>
    <s v="Little Rock"/>
    <x v="4"/>
    <n v="0.35000000000000003"/>
    <x v="44"/>
    <x v="622"/>
    <n v="306.25"/>
    <n v="0.35"/>
  </r>
  <r>
    <x v="1"/>
    <n v="1197831"/>
    <x v="227"/>
    <x v="1"/>
    <x v="33"/>
    <s v="Little Rock"/>
    <x v="5"/>
    <n v="0.2"/>
    <x v="45"/>
    <x v="135"/>
    <n v="280"/>
    <n v="0.4"/>
  </r>
  <r>
    <x v="1"/>
    <n v="1197831"/>
    <x v="26"/>
    <x v="1"/>
    <x v="33"/>
    <s v="Little Rock"/>
    <x v="0"/>
    <n v="0.2"/>
    <x v="82"/>
    <x v="658"/>
    <n v="456"/>
    <n v="0.4"/>
  </r>
  <r>
    <x v="1"/>
    <n v="1197831"/>
    <x v="26"/>
    <x v="1"/>
    <x v="33"/>
    <s v="Little Rock"/>
    <x v="1"/>
    <n v="0.2"/>
    <x v="44"/>
    <x v="118"/>
    <n v="175"/>
    <n v="0.35"/>
  </r>
  <r>
    <x v="1"/>
    <n v="1197831"/>
    <x v="26"/>
    <x v="1"/>
    <x v="33"/>
    <s v="Little Rock"/>
    <x v="2"/>
    <n v="0.10000000000000002"/>
    <x v="35"/>
    <x v="659"/>
    <n v="110.00000000000003"/>
    <n v="0.4"/>
  </r>
  <r>
    <x v="1"/>
    <n v="1197831"/>
    <x v="26"/>
    <x v="1"/>
    <x v="33"/>
    <s v="Little Rock"/>
    <x v="3"/>
    <n v="0.19999999999999996"/>
    <x v="36"/>
    <x v="660"/>
    <n v="99.999999999999986"/>
    <n v="0.4"/>
  </r>
  <r>
    <x v="1"/>
    <n v="1197831"/>
    <x v="26"/>
    <x v="1"/>
    <x v="33"/>
    <s v="Little Rock"/>
    <x v="4"/>
    <n v="0.35000000000000009"/>
    <x v="37"/>
    <x v="181"/>
    <n v="214.37500000000003"/>
    <n v="0.35"/>
  </r>
  <r>
    <x v="1"/>
    <n v="1197831"/>
    <x v="26"/>
    <x v="1"/>
    <x v="33"/>
    <s v="Little Rock"/>
    <x v="5"/>
    <n v="0.25"/>
    <x v="35"/>
    <x v="389"/>
    <n v="275"/>
    <n v="0.4"/>
  </r>
  <r>
    <x v="1"/>
    <n v="1197831"/>
    <x v="27"/>
    <x v="1"/>
    <x v="33"/>
    <s v="Little Rock"/>
    <x v="0"/>
    <n v="0.25"/>
    <x v="28"/>
    <x v="385"/>
    <n v="525"/>
    <n v="0.4"/>
  </r>
  <r>
    <x v="1"/>
    <n v="1197831"/>
    <x v="27"/>
    <x v="1"/>
    <x v="33"/>
    <s v="Little Rock"/>
    <x v="1"/>
    <n v="0.25"/>
    <x v="38"/>
    <x v="180"/>
    <n v="196.875"/>
    <n v="0.35"/>
  </r>
  <r>
    <x v="1"/>
    <n v="1197831"/>
    <x v="27"/>
    <x v="1"/>
    <x v="33"/>
    <s v="Little Rock"/>
    <x v="2"/>
    <n v="0.15000000000000002"/>
    <x v="38"/>
    <x v="661"/>
    <n v="135.00000000000003"/>
    <n v="0.4"/>
  </r>
  <r>
    <x v="1"/>
    <n v="1197831"/>
    <x v="27"/>
    <x v="1"/>
    <x v="33"/>
    <s v="Little Rock"/>
    <x v="3"/>
    <n v="0.19999999999999996"/>
    <x v="43"/>
    <x v="662"/>
    <n v="119.99999999999999"/>
    <n v="0.4"/>
  </r>
  <r>
    <x v="1"/>
    <n v="1197831"/>
    <x v="27"/>
    <x v="1"/>
    <x v="33"/>
    <s v="Little Rock"/>
    <x v="4"/>
    <n v="0.4"/>
    <x v="37"/>
    <x v="135"/>
    <n v="244.99999999999997"/>
    <n v="0.35"/>
  </r>
  <r>
    <x v="1"/>
    <n v="1197831"/>
    <x v="27"/>
    <x v="1"/>
    <x v="33"/>
    <s v="Little Rock"/>
    <x v="5"/>
    <n v="0.30000000000000004"/>
    <x v="46"/>
    <x v="663"/>
    <n v="390.00000000000006"/>
    <n v="0.4"/>
  </r>
  <r>
    <x v="1"/>
    <n v="1197831"/>
    <x v="168"/>
    <x v="1"/>
    <x v="33"/>
    <s v="Little Rock"/>
    <x v="0"/>
    <n v="0.4"/>
    <x v="76"/>
    <x v="664"/>
    <n v="952"/>
    <n v="0.4"/>
  </r>
  <r>
    <x v="1"/>
    <n v="1197831"/>
    <x v="168"/>
    <x v="1"/>
    <x v="33"/>
    <s v="Little Rock"/>
    <x v="1"/>
    <n v="0.4"/>
    <x v="49"/>
    <x v="147"/>
    <n v="420"/>
    <n v="0.35"/>
  </r>
  <r>
    <x v="1"/>
    <n v="1197831"/>
    <x v="168"/>
    <x v="1"/>
    <x v="33"/>
    <s v="Little Rock"/>
    <x v="2"/>
    <n v="0.35000000000000003"/>
    <x v="35"/>
    <x v="117"/>
    <n v="385.00000000000006"/>
    <n v="0.4"/>
  </r>
  <r>
    <x v="1"/>
    <n v="1197831"/>
    <x v="168"/>
    <x v="1"/>
    <x v="33"/>
    <s v="Little Rock"/>
    <x v="3"/>
    <n v="0.35000000000000003"/>
    <x v="38"/>
    <x v="121"/>
    <n v="315.00000000000006"/>
    <n v="0.4"/>
  </r>
  <r>
    <x v="1"/>
    <n v="1197831"/>
    <x v="168"/>
    <x v="1"/>
    <x v="33"/>
    <s v="Little Rock"/>
    <x v="4"/>
    <n v="0.44999999999999996"/>
    <x v="44"/>
    <x v="127"/>
    <n v="393.75"/>
    <n v="0.35"/>
  </r>
  <r>
    <x v="1"/>
    <n v="1197831"/>
    <x v="168"/>
    <x v="1"/>
    <x v="33"/>
    <s v="Little Rock"/>
    <x v="5"/>
    <n v="0.44999999999999996"/>
    <x v="45"/>
    <x v="518"/>
    <n v="630"/>
    <n v="0.4"/>
  </r>
  <r>
    <x v="1"/>
    <n v="1197831"/>
    <x v="228"/>
    <x v="1"/>
    <x v="33"/>
    <s v="Little Rock"/>
    <x v="0"/>
    <n v="0.39999999999999997"/>
    <x v="25"/>
    <x v="50"/>
    <n v="960"/>
    <n v="0.4"/>
  </r>
  <r>
    <x v="1"/>
    <n v="1197831"/>
    <x v="228"/>
    <x v="1"/>
    <x v="33"/>
    <s v="Little Rock"/>
    <x v="1"/>
    <n v="0.35000000000000003"/>
    <x v="45"/>
    <x v="206"/>
    <n v="428.75000000000006"/>
    <n v="0.35"/>
  </r>
  <r>
    <x v="1"/>
    <n v="1197831"/>
    <x v="228"/>
    <x v="1"/>
    <x v="33"/>
    <s v="Little Rock"/>
    <x v="2"/>
    <n v="0.4"/>
    <x v="46"/>
    <x v="194"/>
    <n v="520"/>
    <n v="0.4"/>
  </r>
  <r>
    <x v="1"/>
    <n v="1197831"/>
    <x v="228"/>
    <x v="1"/>
    <x v="33"/>
    <s v="Little Rock"/>
    <x v="3"/>
    <n v="0.4"/>
    <x v="49"/>
    <x v="147"/>
    <n v="480"/>
    <n v="0.4"/>
  </r>
  <r>
    <x v="1"/>
    <n v="1197831"/>
    <x v="228"/>
    <x v="1"/>
    <x v="33"/>
    <s v="Little Rock"/>
    <x v="4"/>
    <n v="0.54999999999999993"/>
    <x v="49"/>
    <x v="209"/>
    <n v="577.49999999999989"/>
    <n v="0.35"/>
  </r>
  <r>
    <x v="1"/>
    <n v="1197831"/>
    <x v="228"/>
    <x v="1"/>
    <x v="33"/>
    <s v="Little Rock"/>
    <x v="5"/>
    <n v="0.6"/>
    <x v="34"/>
    <x v="175"/>
    <n v="1140"/>
    <n v="0.4"/>
  </r>
  <r>
    <x v="1"/>
    <n v="1197831"/>
    <x v="30"/>
    <x v="1"/>
    <x v="33"/>
    <s v="Little Rock"/>
    <x v="0"/>
    <n v="0.54999999999999993"/>
    <x v="20"/>
    <x v="265"/>
    <n v="1540"/>
    <n v="0.4"/>
  </r>
  <r>
    <x v="1"/>
    <n v="1197831"/>
    <x v="30"/>
    <x v="1"/>
    <x v="33"/>
    <s v="Little Rock"/>
    <x v="1"/>
    <n v="0.5"/>
    <x v="32"/>
    <x v="39"/>
    <n v="787.5"/>
    <n v="0.35"/>
  </r>
  <r>
    <x v="1"/>
    <n v="1197831"/>
    <x v="30"/>
    <x v="1"/>
    <x v="33"/>
    <s v="Little Rock"/>
    <x v="2"/>
    <n v="0.45"/>
    <x v="48"/>
    <x v="153"/>
    <n v="675"/>
    <n v="0.4"/>
  </r>
  <r>
    <x v="1"/>
    <n v="1197831"/>
    <x v="30"/>
    <x v="1"/>
    <x v="33"/>
    <s v="Little Rock"/>
    <x v="3"/>
    <n v="0.45"/>
    <x v="46"/>
    <x v="334"/>
    <n v="585"/>
    <n v="0.4"/>
  </r>
  <r>
    <x v="1"/>
    <n v="1197831"/>
    <x v="30"/>
    <x v="1"/>
    <x v="33"/>
    <s v="Little Rock"/>
    <x v="4"/>
    <n v="0.6"/>
    <x v="45"/>
    <x v="193"/>
    <n v="735"/>
    <n v="0.35"/>
  </r>
  <r>
    <x v="1"/>
    <n v="1197831"/>
    <x v="30"/>
    <x v="1"/>
    <x v="33"/>
    <s v="Little Rock"/>
    <x v="5"/>
    <n v="0.65"/>
    <x v="28"/>
    <x v="85"/>
    <n v="1365"/>
    <n v="0.4"/>
  </r>
  <r>
    <x v="1"/>
    <n v="1197831"/>
    <x v="31"/>
    <x v="1"/>
    <x v="33"/>
    <s v="Little Rock"/>
    <x v="0"/>
    <n v="0.6"/>
    <x v="22"/>
    <x v="72"/>
    <n v="1620"/>
    <n v="0.4"/>
  </r>
  <r>
    <x v="1"/>
    <n v="1197831"/>
    <x v="31"/>
    <x v="1"/>
    <x v="33"/>
    <s v="Little Rock"/>
    <x v="1"/>
    <n v="0.55000000000000004"/>
    <x v="32"/>
    <x v="111"/>
    <n v="866.25"/>
    <n v="0.35"/>
  </r>
  <r>
    <x v="1"/>
    <n v="1197831"/>
    <x v="31"/>
    <x v="1"/>
    <x v="33"/>
    <s v="Little Rock"/>
    <x v="2"/>
    <n v="0.5"/>
    <x v="48"/>
    <x v="203"/>
    <n v="750"/>
    <n v="0.4"/>
  </r>
  <r>
    <x v="1"/>
    <n v="1197831"/>
    <x v="31"/>
    <x v="1"/>
    <x v="33"/>
    <s v="Little Rock"/>
    <x v="3"/>
    <n v="0.4"/>
    <x v="46"/>
    <x v="194"/>
    <n v="520"/>
    <n v="0.4"/>
  </r>
  <r>
    <x v="1"/>
    <n v="1197831"/>
    <x v="31"/>
    <x v="1"/>
    <x v="33"/>
    <s v="Little Rock"/>
    <x v="4"/>
    <n v="0.5"/>
    <x v="49"/>
    <x v="146"/>
    <n v="525"/>
    <n v="0.35"/>
  </r>
  <r>
    <x v="1"/>
    <n v="1197831"/>
    <x v="31"/>
    <x v="1"/>
    <x v="33"/>
    <s v="Little Rock"/>
    <x v="5"/>
    <n v="0.55000000000000004"/>
    <x v="34"/>
    <x v="356"/>
    <n v="1045"/>
    <n v="0.4"/>
  </r>
  <r>
    <x v="1"/>
    <n v="1197831"/>
    <x v="170"/>
    <x v="1"/>
    <x v="33"/>
    <s v="Little Rock"/>
    <x v="0"/>
    <n v="0.5"/>
    <x v="31"/>
    <x v="79"/>
    <n v="1150"/>
    <n v="0.4"/>
  </r>
  <r>
    <x v="1"/>
    <n v="1197831"/>
    <x v="170"/>
    <x v="1"/>
    <x v="33"/>
    <s v="Little Rock"/>
    <x v="1"/>
    <n v="0.40000000000000013"/>
    <x v="48"/>
    <x v="665"/>
    <n v="525.00000000000011"/>
    <n v="0.35"/>
  </r>
  <r>
    <x v="1"/>
    <n v="1197831"/>
    <x v="170"/>
    <x v="1"/>
    <x v="33"/>
    <s v="Little Rock"/>
    <x v="2"/>
    <n v="0.15000000000000008"/>
    <x v="35"/>
    <x v="666"/>
    <n v="165.00000000000011"/>
    <n v="0.4"/>
  </r>
  <r>
    <x v="1"/>
    <n v="1197831"/>
    <x v="170"/>
    <x v="1"/>
    <x v="33"/>
    <s v="Little Rock"/>
    <x v="3"/>
    <n v="0.15000000000000008"/>
    <x v="44"/>
    <x v="667"/>
    <n v="150.00000000000009"/>
    <n v="0.4"/>
  </r>
  <r>
    <x v="1"/>
    <n v="1197831"/>
    <x v="170"/>
    <x v="1"/>
    <x v="33"/>
    <s v="Little Rock"/>
    <x v="4"/>
    <n v="0.25000000000000006"/>
    <x v="44"/>
    <x v="472"/>
    <n v="218.75000000000003"/>
    <n v="0.35"/>
  </r>
  <r>
    <x v="1"/>
    <n v="1197831"/>
    <x v="170"/>
    <x v="1"/>
    <x v="33"/>
    <s v="Little Rock"/>
    <x v="5"/>
    <n v="0.3000000000000001"/>
    <x v="45"/>
    <x v="509"/>
    <n v="420.00000000000023"/>
    <n v="0.4"/>
  </r>
  <r>
    <x v="1"/>
    <n v="1197831"/>
    <x v="229"/>
    <x v="1"/>
    <x v="33"/>
    <s v="Little Rock"/>
    <x v="0"/>
    <n v="0.3000000000000001"/>
    <x v="28"/>
    <x v="570"/>
    <n v="630.00000000000023"/>
    <n v="0.4"/>
  </r>
  <r>
    <x v="1"/>
    <n v="1197831"/>
    <x v="229"/>
    <x v="1"/>
    <x v="33"/>
    <s v="Little Rock"/>
    <x v="1"/>
    <n v="0.20000000000000012"/>
    <x v="45"/>
    <x v="668"/>
    <n v="245.00000000000014"/>
    <n v="0.35"/>
  </r>
  <r>
    <x v="1"/>
    <n v="1197831"/>
    <x v="229"/>
    <x v="1"/>
    <x v="33"/>
    <s v="Little Rock"/>
    <x v="2"/>
    <n v="0.20000000000000012"/>
    <x v="38"/>
    <x v="669"/>
    <n v="180.00000000000011"/>
    <n v="0.4"/>
  </r>
  <r>
    <x v="1"/>
    <n v="1197831"/>
    <x v="229"/>
    <x v="1"/>
    <x v="33"/>
    <s v="Little Rock"/>
    <x v="3"/>
    <n v="0.20000000000000012"/>
    <x v="41"/>
    <x v="670"/>
    <n v="160.00000000000011"/>
    <n v="0.4"/>
  </r>
  <r>
    <x v="1"/>
    <n v="1197831"/>
    <x v="229"/>
    <x v="1"/>
    <x v="33"/>
    <s v="Little Rock"/>
    <x v="4"/>
    <n v="0.3000000000000001"/>
    <x v="41"/>
    <x v="525"/>
    <n v="210.00000000000006"/>
    <n v="0.35"/>
  </r>
  <r>
    <x v="1"/>
    <n v="1197831"/>
    <x v="229"/>
    <x v="1"/>
    <x v="33"/>
    <s v="Little Rock"/>
    <x v="5"/>
    <n v="0.30000000000000004"/>
    <x v="46"/>
    <x v="663"/>
    <n v="390.00000000000006"/>
    <n v="0.4"/>
  </r>
  <r>
    <x v="1"/>
    <n v="1197831"/>
    <x v="34"/>
    <x v="1"/>
    <x v="33"/>
    <s v="Little Rock"/>
    <x v="0"/>
    <n v="0.25000000000000011"/>
    <x v="34"/>
    <x v="671"/>
    <n v="475.00000000000023"/>
    <n v="0.4"/>
  </r>
  <r>
    <x v="1"/>
    <n v="1197831"/>
    <x v="34"/>
    <x v="1"/>
    <x v="33"/>
    <s v="Little Rock"/>
    <x v="1"/>
    <n v="0.15000000000000013"/>
    <x v="49"/>
    <x v="672"/>
    <n v="157.50000000000014"/>
    <n v="0.35"/>
  </r>
  <r>
    <x v="1"/>
    <n v="1197831"/>
    <x v="34"/>
    <x v="1"/>
    <x v="33"/>
    <s v="Little Rock"/>
    <x v="2"/>
    <n v="0.25000000000000017"/>
    <x v="83"/>
    <x v="673"/>
    <n v="245.0000000000002"/>
    <n v="0.4"/>
  </r>
  <r>
    <x v="1"/>
    <n v="1197831"/>
    <x v="34"/>
    <x v="1"/>
    <x v="33"/>
    <s v="Little Rock"/>
    <x v="3"/>
    <n v="0.55000000000000016"/>
    <x v="49"/>
    <x v="534"/>
    <n v="660.00000000000023"/>
    <n v="0.4"/>
  </r>
  <r>
    <x v="1"/>
    <n v="1197831"/>
    <x v="34"/>
    <x v="1"/>
    <x v="33"/>
    <s v="Little Rock"/>
    <x v="4"/>
    <n v="0.75000000000000011"/>
    <x v="35"/>
    <x v="655"/>
    <n v="721.87500000000011"/>
    <n v="0.35"/>
  </r>
  <r>
    <x v="1"/>
    <n v="1197831"/>
    <x v="34"/>
    <x v="1"/>
    <x v="33"/>
    <s v="Little Rock"/>
    <x v="5"/>
    <n v="0.75"/>
    <x v="48"/>
    <x v="67"/>
    <n v="1125"/>
    <n v="0.4"/>
  </r>
  <r>
    <x v="1"/>
    <n v="1197831"/>
    <x v="35"/>
    <x v="1"/>
    <x v="33"/>
    <s v="Little Rock"/>
    <x v="0"/>
    <n v="0.70000000000000007"/>
    <x v="23"/>
    <x v="242"/>
    <n v="1750"/>
    <n v="0.4"/>
  </r>
  <r>
    <x v="1"/>
    <n v="1197831"/>
    <x v="35"/>
    <x v="1"/>
    <x v="33"/>
    <s v="Little Rock"/>
    <x v="1"/>
    <n v="0.60000000000000009"/>
    <x v="33"/>
    <x v="227"/>
    <n v="892.50000000000011"/>
    <n v="0.35"/>
  </r>
  <r>
    <x v="1"/>
    <n v="1197831"/>
    <x v="35"/>
    <x v="1"/>
    <x v="33"/>
    <s v="Little Rock"/>
    <x v="2"/>
    <n v="0.60000000000000009"/>
    <x v="48"/>
    <x v="223"/>
    <n v="900.00000000000023"/>
    <n v="0.4"/>
  </r>
  <r>
    <x v="1"/>
    <n v="1197831"/>
    <x v="35"/>
    <x v="1"/>
    <x v="33"/>
    <s v="Little Rock"/>
    <x v="3"/>
    <n v="0.60000000000000009"/>
    <x v="46"/>
    <x v="470"/>
    <n v="780.00000000000011"/>
    <n v="0.4"/>
  </r>
  <r>
    <x v="1"/>
    <n v="1197831"/>
    <x v="35"/>
    <x v="1"/>
    <x v="33"/>
    <s v="Little Rock"/>
    <x v="4"/>
    <n v="0.70000000000000007"/>
    <x v="46"/>
    <x v="154"/>
    <n v="796.25"/>
    <n v="0.35"/>
  </r>
  <r>
    <x v="1"/>
    <n v="1197831"/>
    <x v="35"/>
    <x v="1"/>
    <x v="33"/>
    <s v="Little Rock"/>
    <x v="5"/>
    <n v="0.75"/>
    <x v="33"/>
    <x v="674"/>
    <n v="1275"/>
    <n v="0.4"/>
  </r>
  <r>
    <x v="1"/>
    <n v="1197831"/>
    <x v="230"/>
    <x v="1"/>
    <x v="34"/>
    <s v="Oklahoma City"/>
    <x v="0"/>
    <n v="0.25000000000000006"/>
    <x v="21"/>
    <x v="559"/>
    <n v="481.25000000000006"/>
    <n v="0.35"/>
  </r>
  <r>
    <x v="1"/>
    <n v="1197831"/>
    <x v="230"/>
    <x v="1"/>
    <x v="34"/>
    <s v="Oklahoma City"/>
    <x v="1"/>
    <n v="0.25000000000000006"/>
    <x v="45"/>
    <x v="504"/>
    <n v="306.25000000000006"/>
    <n v="0.35"/>
  </r>
  <r>
    <x v="1"/>
    <n v="1197831"/>
    <x v="230"/>
    <x v="1"/>
    <x v="34"/>
    <s v="Oklahoma City"/>
    <x v="2"/>
    <n v="0.15000000000000008"/>
    <x v="45"/>
    <x v="648"/>
    <n v="183.75000000000006"/>
    <n v="0.35"/>
  </r>
  <r>
    <x v="1"/>
    <n v="1197831"/>
    <x v="230"/>
    <x v="1"/>
    <x v="34"/>
    <s v="Oklahoma City"/>
    <x v="3"/>
    <n v="0.2"/>
    <x v="41"/>
    <x v="122"/>
    <n v="140"/>
    <n v="0.35"/>
  </r>
  <r>
    <x v="1"/>
    <n v="1197831"/>
    <x v="230"/>
    <x v="1"/>
    <x v="34"/>
    <s v="Oklahoma City"/>
    <x v="4"/>
    <n v="0.35000000000000003"/>
    <x v="44"/>
    <x v="622"/>
    <n v="306.25"/>
    <n v="0.35"/>
  </r>
  <r>
    <x v="1"/>
    <n v="1197831"/>
    <x v="230"/>
    <x v="1"/>
    <x v="34"/>
    <s v="Oklahoma City"/>
    <x v="5"/>
    <n v="0.25000000000000006"/>
    <x v="45"/>
    <x v="504"/>
    <n v="306.25000000000006"/>
    <n v="0.35"/>
  </r>
  <r>
    <x v="1"/>
    <n v="1197831"/>
    <x v="231"/>
    <x v="1"/>
    <x v="34"/>
    <s v="Oklahoma City"/>
    <x v="0"/>
    <n v="0.25000000000000006"/>
    <x v="25"/>
    <x v="192"/>
    <n v="525"/>
    <n v="0.35"/>
  </r>
  <r>
    <x v="1"/>
    <n v="1197831"/>
    <x v="231"/>
    <x v="1"/>
    <x v="34"/>
    <s v="Oklahoma City"/>
    <x v="1"/>
    <n v="0.25000000000000006"/>
    <x v="44"/>
    <x v="472"/>
    <n v="218.75000000000003"/>
    <n v="0.35"/>
  </r>
  <r>
    <x v="1"/>
    <n v="1197831"/>
    <x v="231"/>
    <x v="1"/>
    <x v="34"/>
    <s v="Oklahoma City"/>
    <x v="2"/>
    <n v="0.15000000000000008"/>
    <x v="49"/>
    <x v="675"/>
    <n v="157.50000000000006"/>
    <n v="0.35"/>
  </r>
  <r>
    <x v="1"/>
    <n v="1197831"/>
    <x v="231"/>
    <x v="1"/>
    <x v="34"/>
    <s v="Oklahoma City"/>
    <x v="3"/>
    <n v="0.2"/>
    <x v="43"/>
    <x v="178"/>
    <n v="105"/>
    <n v="0.35"/>
  </r>
  <r>
    <x v="1"/>
    <n v="1197831"/>
    <x v="231"/>
    <x v="1"/>
    <x v="34"/>
    <s v="Oklahoma City"/>
    <x v="4"/>
    <n v="0.35000000000000003"/>
    <x v="38"/>
    <x v="121"/>
    <n v="275.625"/>
    <n v="0.35"/>
  </r>
  <r>
    <x v="1"/>
    <n v="1197831"/>
    <x v="231"/>
    <x v="1"/>
    <x v="34"/>
    <s v="Oklahoma City"/>
    <x v="5"/>
    <n v="0.2"/>
    <x v="46"/>
    <x v="406"/>
    <n v="227.49999999999997"/>
    <n v="0.35"/>
  </r>
  <r>
    <x v="1"/>
    <n v="1197831"/>
    <x v="92"/>
    <x v="1"/>
    <x v="34"/>
    <s v="Oklahoma City"/>
    <x v="0"/>
    <n v="0.2"/>
    <x v="63"/>
    <x v="676"/>
    <n v="381.5"/>
    <n v="0.35"/>
  </r>
  <r>
    <x v="1"/>
    <n v="1197831"/>
    <x v="92"/>
    <x v="1"/>
    <x v="34"/>
    <s v="Oklahoma City"/>
    <x v="1"/>
    <n v="0.2"/>
    <x v="38"/>
    <x v="185"/>
    <n v="157.5"/>
    <n v="0.35"/>
  </r>
  <r>
    <x v="1"/>
    <n v="1197831"/>
    <x v="92"/>
    <x v="1"/>
    <x v="34"/>
    <s v="Oklahoma City"/>
    <x v="2"/>
    <n v="0.10000000000000002"/>
    <x v="44"/>
    <x v="677"/>
    <n v="87.500000000000014"/>
    <n v="0.35"/>
  </r>
  <r>
    <x v="1"/>
    <n v="1197831"/>
    <x v="92"/>
    <x v="1"/>
    <x v="34"/>
    <s v="Oklahoma City"/>
    <x v="3"/>
    <n v="0.19999999999999996"/>
    <x v="39"/>
    <x v="678"/>
    <n v="69.999999999999972"/>
    <n v="0.35"/>
  </r>
  <r>
    <x v="1"/>
    <n v="1197831"/>
    <x v="92"/>
    <x v="1"/>
    <x v="34"/>
    <s v="Oklahoma City"/>
    <x v="4"/>
    <n v="0.35000000000000009"/>
    <x v="43"/>
    <x v="314"/>
    <n v="183.75000000000003"/>
    <n v="0.35"/>
  </r>
  <r>
    <x v="1"/>
    <n v="1197831"/>
    <x v="92"/>
    <x v="1"/>
    <x v="34"/>
    <s v="Oklahoma City"/>
    <x v="5"/>
    <n v="0.25"/>
    <x v="44"/>
    <x v="143"/>
    <n v="218.75"/>
    <n v="0.35"/>
  </r>
  <r>
    <x v="1"/>
    <n v="1197831"/>
    <x v="93"/>
    <x v="1"/>
    <x v="34"/>
    <s v="Oklahoma City"/>
    <x v="0"/>
    <n v="0.25"/>
    <x v="24"/>
    <x v="142"/>
    <n v="437.5"/>
    <n v="0.35"/>
  </r>
  <r>
    <x v="1"/>
    <n v="1197831"/>
    <x v="93"/>
    <x v="1"/>
    <x v="34"/>
    <s v="Oklahoma City"/>
    <x v="1"/>
    <n v="0.25"/>
    <x v="41"/>
    <x v="118"/>
    <n v="175"/>
    <n v="0.35"/>
  </r>
  <r>
    <x v="1"/>
    <n v="1197831"/>
    <x v="93"/>
    <x v="1"/>
    <x v="34"/>
    <s v="Oklahoma City"/>
    <x v="2"/>
    <n v="0.15000000000000002"/>
    <x v="41"/>
    <x v="309"/>
    <n v="105.00000000000001"/>
    <n v="0.35"/>
  </r>
  <r>
    <x v="1"/>
    <n v="1197831"/>
    <x v="93"/>
    <x v="1"/>
    <x v="34"/>
    <s v="Oklahoma City"/>
    <x v="3"/>
    <n v="0.19999999999999996"/>
    <x v="36"/>
    <x v="660"/>
    <n v="87.499999999999972"/>
    <n v="0.35"/>
  </r>
  <r>
    <x v="1"/>
    <n v="1197831"/>
    <x v="93"/>
    <x v="1"/>
    <x v="34"/>
    <s v="Oklahoma City"/>
    <x v="4"/>
    <n v="0.4"/>
    <x v="43"/>
    <x v="128"/>
    <n v="210"/>
    <n v="0.35"/>
  </r>
  <r>
    <x v="1"/>
    <n v="1197831"/>
    <x v="93"/>
    <x v="1"/>
    <x v="34"/>
    <s v="Oklahoma City"/>
    <x v="5"/>
    <n v="0.30000000000000004"/>
    <x v="49"/>
    <x v="395"/>
    <n v="315"/>
    <n v="0.35"/>
  </r>
  <r>
    <x v="1"/>
    <n v="1197831"/>
    <x v="120"/>
    <x v="1"/>
    <x v="34"/>
    <s v="Oklahoma City"/>
    <x v="0"/>
    <n v="0.4"/>
    <x v="82"/>
    <x v="679"/>
    <n v="798"/>
    <n v="0.35"/>
  </r>
  <r>
    <x v="1"/>
    <n v="1197831"/>
    <x v="120"/>
    <x v="1"/>
    <x v="34"/>
    <s v="Oklahoma City"/>
    <x v="1"/>
    <n v="0.4"/>
    <x v="35"/>
    <x v="130"/>
    <n v="385"/>
    <n v="0.35"/>
  </r>
  <r>
    <x v="1"/>
    <n v="1197831"/>
    <x v="120"/>
    <x v="1"/>
    <x v="34"/>
    <s v="Oklahoma City"/>
    <x v="2"/>
    <n v="0.35000000000000003"/>
    <x v="44"/>
    <x v="622"/>
    <n v="306.25"/>
    <n v="0.35"/>
  </r>
  <r>
    <x v="1"/>
    <n v="1197831"/>
    <x v="120"/>
    <x v="1"/>
    <x v="34"/>
    <s v="Oklahoma City"/>
    <x v="3"/>
    <n v="0.35000000000000003"/>
    <x v="41"/>
    <x v="320"/>
    <n v="245.00000000000003"/>
    <n v="0.35"/>
  </r>
  <r>
    <x v="1"/>
    <n v="1197831"/>
    <x v="120"/>
    <x v="1"/>
    <x v="34"/>
    <s v="Oklahoma City"/>
    <x v="4"/>
    <n v="0.44999999999999996"/>
    <x v="38"/>
    <x v="680"/>
    <n v="354.37499999999994"/>
    <n v="0.35"/>
  </r>
  <r>
    <x v="1"/>
    <n v="1197831"/>
    <x v="120"/>
    <x v="1"/>
    <x v="34"/>
    <s v="Oklahoma City"/>
    <x v="5"/>
    <n v="0.44999999999999996"/>
    <x v="46"/>
    <x v="199"/>
    <n v="511.87499999999989"/>
    <n v="0.35"/>
  </r>
  <r>
    <x v="1"/>
    <n v="1197831"/>
    <x v="232"/>
    <x v="1"/>
    <x v="34"/>
    <s v="Oklahoma City"/>
    <x v="0"/>
    <n v="0.39999999999999997"/>
    <x v="31"/>
    <x v="336"/>
    <n v="805"/>
    <n v="0.35"/>
  </r>
  <r>
    <x v="1"/>
    <n v="1197831"/>
    <x v="232"/>
    <x v="1"/>
    <x v="34"/>
    <s v="Oklahoma City"/>
    <x v="1"/>
    <n v="0.35000000000000003"/>
    <x v="46"/>
    <x v="165"/>
    <n v="398.125"/>
    <n v="0.35"/>
  </r>
  <r>
    <x v="1"/>
    <n v="1197831"/>
    <x v="232"/>
    <x v="1"/>
    <x v="34"/>
    <s v="Oklahoma City"/>
    <x v="2"/>
    <n v="0.4"/>
    <x v="49"/>
    <x v="147"/>
    <n v="420"/>
    <n v="0.35"/>
  </r>
  <r>
    <x v="1"/>
    <n v="1197831"/>
    <x v="232"/>
    <x v="1"/>
    <x v="34"/>
    <s v="Oklahoma City"/>
    <x v="3"/>
    <n v="0.4"/>
    <x v="35"/>
    <x v="130"/>
    <n v="385"/>
    <n v="0.35"/>
  </r>
  <r>
    <x v="1"/>
    <n v="1197831"/>
    <x v="232"/>
    <x v="1"/>
    <x v="34"/>
    <s v="Oklahoma City"/>
    <x v="4"/>
    <n v="0.54999999999999993"/>
    <x v="35"/>
    <x v="409"/>
    <n v="529.37499999999989"/>
    <n v="0.35"/>
  </r>
  <r>
    <x v="1"/>
    <n v="1197831"/>
    <x v="232"/>
    <x v="1"/>
    <x v="34"/>
    <s v="Oklahoma City"/>
    <x v="5"/>
    <n v="0.6"/>
    <x v="32"/>
    <x v="52"/>
    <n v="944.99999999999989"/>
    <n v="0.35"/>
  </r>
  <r>
    <x v="1"/>
    <n v="1197831"/>
    <x v="96"/>
    <x v="1"/>
    <x v="34"/>
    <s v="Oklahoma City"/>
    <x v="0"/>
    <n v="0.54999999999999993"/>
    <x v="22"/>
    <x v="353"/>
    <n v="1299.3749999999998"/>
    <n v="0.35"/>
  </r>
  <r>
    <x v="1"/>
    <n v="1197831"/>
    <x v="96"/>
    <x v="1"/>
    <x v="34"/>
    <s v="Oklahoma City"/>
    <x v="1"/>
    <n v="0.5"/>
    <x v="33"/>
    <x v="43"/>
    <n v="743.75"/>
    <n v="0.35"/>
  </r>
  <r>
    <x v="1"/>
    <n v="1197831"/>
    <x v="96"/>
    <x v="1"/>
    <x v="34"/>
    <s v="Oklahoma City"/>
    <x v="2"/>
    <n v="0.45"/>
    <x v="45"/>
    <x v="151"/>
    <n v="551.25"/>
    <n v="0.35"/>
  </r>
  <r>
    <x v="1"/>
    <n v="1197831"/>
    <x v="96"/>
    <x v="1"/>
    <x v="34"/>
    <s v="Oklahoma City"/>
    <x v="3"/>
    <n v="0.45"/>
    <x v="49"/>
    <x v="198"/>
    <n v="472.49999999999994"/>
    <n v="0.35"/>
  </r>
  <r>
    <x v="1"/>
    <n v="1197831"/>
    <x v="96"/>
    <x v="1"/>
    <x v="34"/>
    <s v="Oklahoma City"/>
    <x v="4"/>
    <n v="0.6"/>
    <x v="46"/>
    <x v="212"/>
    <n v="682.5"/>
    <n v="0.35"/>
  </r>
  <r>
    <x v="1"/>
    <n v="1197831"/>
    <x v="96"/>
    <x v="1"/>
    <x v="34"/>
    <s v="Oklahoma City"/>
    <x v="5"/>
    <n v="0.65"/>
    <x v="24"/>
    <x v="82"/>
    <n v="1137.5"/>
    <n v="0.35"/>
  </r>
  <r>
    <x v="1"/>
    <n v="1197831"/>
    <x v="97"/>
    <x v="1"/>
    <x v="34"/>
    <s v="Oklahoma City"/>
    <x v="0"/>
    <n v="0.6"/>
    <x v="26"/>
    <x v="87"/>
    <n v="1365"/>
    <n v="0.35"/>
  </r>
  <r>
    <x v="1"/>
    <n v="1197831"/>
    <x v="97"/>
    <x v="1"/>
    <x v="34"/>
    <s v="Oklahoma City"/>
    <x v="1"/>
    <n v="0.55000000000000004"/>
    <x v="33"/>
    <x v="256"/>
    <n v="818.125"/>
    <n v="0.35"/>
  </r>
  <r>
    <x v="1"/>
    <n v="1197831"/>
    <x v="97"/>
    <x v="1"/>
    <x v="34"/>
    <s v="Oklahoma City"/>
    <x v="2"/>
    <n v="0.5"/>
    <x v="45"/>
    <x v="157"/>
    <n v="612.5"/>
    <n v="0.35"/>
  </r>
  <r>
    <x v="1"/>
    <n v="1197831"/>
    <x v="97"/>
    <x v="1"/>
    <x v="34"/>
    <s v="Oklahoma City"/>
    <x v="3"/>
    <n v="0.4"/>
    <x v="49"/>
    <x v="147"/>
    <n v="420"/>
    <n v="0.35"/>
  </r>
  <r>
    <x v="1"/>
    <n v="1197831"/>
    <x v="97"/>
    <x v="1"/>
    <x v="34"/>
    <s v="Oklahoma City"/>
    <x v="4"/>
    <n v="0.5"/>
    <x v="35"/>
    <x v="140"/>
    <n v="481.24999999999994"/>
    <n v="0.35"/>
  </r>
  <r>
    <x v="1"/>
    <n v="1197831"/>
    <x v="97"/>
    <x v="1"/>
    <x v="34"/>
    <s v="Oklahoma City"/>
    <x v="5"/>
    <n v="0.55000000000000004"/>
    <x v="32"/>
    <x v="111"/>
    <n v="866.25"/>
    <n v="0.35"/>
  </r>
  <r>
    <x v="1"/>
    <n v="1197831"/>
    <x v="122"/>
    <x v="1"/>
    <x v="34"/>
    <s v="Oklahoma City"/>
    <x v="0"/>
    <n v="0.5"/>
    <x v="21"/>
    <x v="80"/>
    <n v="962.49999999999989"/>
    <n v="0.35"/>
  </r>
  <r>
    <x v="1"/>
    <n v="1197831"/>
    <x v="122"/>
    <x v="1"/>
    <x v="34"/>
    <s v="Oklahoma City"/>
    <x v="1"/>
    <n v="0.40000000000000013"/>
    <x v="45"/>
    <x v="681"/>
    <n v="490.00000000000011"/>
    <n v="0.35"/>
  </r>
  <r>
    <x v="1"/>
    <n v="1197831"/>
    <x v="122"/>
    <x v="1"/>
    <x v="34"/>
    <s v="Oklahoma City"/>
    <x v="2"/>
    <n v="0.15000000000000008"/>
    <x v="44"/>
    <x v="667"/>
    <n v="131.25000000000006"/>
    <n v="0.35"/>
  </r>
  <r>
    <x v="1"/>
    <n v="1197831"/>
    <x v="122"/>
    <x v="1"/>
    <x v="34"/>
    <s v="Oklahoma City"/>
    <x v="3"/>
    <n v="0.15000000000000008"/>
    <x v="38"/>
    <x v="682"/>
    <n v="118.12500000000006"/>
    <n v="0.35"/>
  </r>
  <r>
    <x v="1"/>
    <n v="1197831"/>
    <x v="122"/>
    <x v="1"/>
    <x v="34"/>
    <s v="Oklahoma City"/>
    <x v="4"/>
    <n v="0.25000000000000006"/>
    <x v="38"/>
    <x v="469"/>
    <n v="196.87500000000003"/>
    <n v="0.35"/>
  </r>
  <r>
    <x v="1"/>
    <n v="1197831"/>
    <x v="122"/>
    <x v="1"/>
    <x v="34"/>
    <s v="Oklahoma City"/>
    <x v="5"/>
    <n v="0.3000000000000001"/>
    <x v="46"/>
    <x v="683"/>
    <n v="341.25000000000011"/>
    <n v="0.35"/>
  </r>
  <r>
    <x v="1"/>
    <n v="1197831"/>
    <x v="233"/>
    <x v="1"/>
    <x v="34"/>
    <s v="Oklahoma City"/>
    <x v="0"/>
    <n v="0.3000000000000001"/>
    <x v="24"/>
    <x v="665"/>
    <n v="525.00000000000011"/>
    <n v="0.35"/>
  </r>
  <r>
    <x v="1"/>
    <n v="1197831"/>
    <x v="233"/>
    <x v="1"/>
    <x v="34"/>
    <s v="Oklahoma City"/>
    <x v="1"/>
    <n v="0.20000000000000012"/>
    <x v="46"/>
    <x v="684"/>
    <n v="227.50000000000011"/>
    <n v="0.35"/>
  </r>
  <r>
    <x v="1"/>
    <n v="1197831"/>
    <x v="233"/>
    <x v="1"/>
    <x v="34"/>
    <s v="Oklahoma City"/>
    <x v="2"/>
    <n v="0.20000000000000012"/>
    <x v="41"/>
    <x v="670"/>
    <n v="140.00000000000006"/>
    <n v="0.35"/>
  </r>
  <r>
    <x v="1"/>
    <n v="1197831"/>
    <x v="233"/>
    <x v="1"/>
    <x v="34"/>
    <s v="Oklahoma City"/>
    <x v="3"/>
    <n v="0.20000000000000012"/>
    <x v="37"/>
    <x v="685"/>
    <n v="122.50000000000007"/>
    <n v="0.35"/>
  </r>
  <r>
    <x v="1"/>
    <n v="1197831"/>
    <x v="233"/>
    <x v="1"/>
    <x v="34"/>
    <s v="Oklahoma City"/>
    <x v="4"/>
    <n v="0.3000000000000001"/>
    <x v="37"/>
    <x v="648"/>
    <n v="183.75000000000006"/>
    <n v="0.35"/>
  </r>
  <r>
    <x v="1"/>
    <n v="1197831"/>
    <x v="233"/>
    <x v="1"/>
    <x v="34"/>
    <s v="Oklahoma City"/>
    <x v="5"/>
    <n v="0.30000000000000004"/>
    <x v="49"/>
    <x v="395"/>
    <n v="315"/>
    <n v="0.35"/>
  </r>
  <r>
    <x v="1"/>
    <n v="1197831"/>
    <x v="100"/>
    <x v="1"/>
    <x v="34"/>
    <s v="Oklahoma City"/>
    <x v="0"/>
    <n v="0.25000000000000011"/>
    <x v="32"/>
    <x v="531"/>
    <n v="393.75000000000011"/>
    <n v="0.35"/>
  </r>
  <r>
    <x v="1"/>
    <n v="1197831"/>
    <x v="100"/>
    <x v="1"/>
    <x v="34"/>
    <s v="Oklahoma City"/>
    <x v="1"/>
    <n v="0.15000000000000013"/>
    <x v="35"/>
    <x v="686"/>
    <n v="144.37500000000011"/>
    <n v="0.35"/>
  </r>
  <r>
    <x v="1"/>
    <n v="1197831"/>
    <x v="100"/>
    <x v="1"/>
    <x v="34"/>
    <s v="Oklahoma City"/>
    <x v="2"/>
    <n v="0.25000000000000017"/>
    <x v="77"/>
    <x v="650"/>
    <n v="192.50000000000011"/>
    <n v="0.35"/>
  </r>
  <r>
    <x v="1"/>
    <n v="1197831"/>
    <x v="100"/>
    <x v="1"/>
    <x v="34"/>
    <s v="Oklahoma City"/>
    <x v="3"/>
    <n v="0.55000000000000016"/>
    <x v="35"/>
    <x v="687"/>
    <n v="529.37500000000011"/>
    <n v="0.35"/>
  </r>
  <r>
    <x v="1"/>
    <n v="1197831"/>
    <x v="100"/>
    <x v="1"/>
    <x v="34"/>
    <s v="Oklahoma City"/>
    <x v="4"/>
    <n v="0.75000000000000011"/>
    <x v="44"/>
    <x v="528"/>
    <n v="656.25"/>
    <n v="0.35"/>
  </r>
  <r>
    <x v="1"/>
    <n v="1197831"/>
    <x v="100"/>
    <x v="1"/>
    <x v="34"/>
    <s v="Oklahoma City"/>
    <x v="5"/>
    <n v="0.75"/>
    <x v="45"/>
    <x v="48"/>
    <n v="918.74999999999989"/>
    <n v="0.35"/>
  </r>
  <r>
    <x v="1"/>
    <n v="1197831"/>
    <x v="101"/>
    <x v="1"/>
    <x v="34"/>
    <s v="Oklahoma City"/>
    <x v="0"/>
    <n v="0.70000000000000007"/>
    <x v="25"/>
    <x v="81"/>
    <n v="1470"/>
    <n v="0.35"/>
  </r>
  <r>
    <x v="1"/>
    <n v="1197831"/>
    <x v="101"/>
    <x v="1"/>
    <x v="34"/>
    <s v="Oklahoma City"/>
    <x v="1"/>
    <n v="0.60000000000000009"/>
    <x v="47"/>
    <x v="218"/>
    <n v="840.00000000000011"/>
    <n v="0.35"/>
  </r>
  <r>
    <x v="1"/>
    <n v="1197831"/>
    <x v="101"/>
    <x v="1"/>
    <x v="34"/>
    <s v="Oklahoma City"/>
    <x v="2"/>
    <n v="0.60000000000000009"/>
    <x v="45"/>
    <x v="162"/>
    <n v="735.00000000000011"/>
    <n v="0.35"/>
  </r>
  <r>
    <x v="1"/>
    <n v="1197831"/>
    <x v="101"/>
    <x v="1"/>
    <x v="34"/>
    <s v="Oklahoma City"/>
    <x v="3"/>
    <n v="0.60000000000000009"/>
    <x v="49"/>
    <x v="166"/>
    <n v="630"/>
    <n v="0.35"/>
  </r>
  <r>
    <x v="1"/>
    <n v="1197831"/>
    <x v="101"/>
    <x v="1"/>
    <x v="34"/>
    <s v="Oklahoma City"/>
    <x v="4"/>
    <n v="0.70000000000000007"/>
    <x v="49"/>
    <x v="193"/>
    <n v="735"/>
    <n v="0.35"/>
  </r>
  <r>
    <x v="1"/>
    <n v="1197831"/>
    <x v="101"/>
    <x v="1"/>
    <x v="34"/>
    <s v="Oklahoma City"/>
    <x v="5"/>
    <n v="0.75"/>
    <x v="47"/>
    <x v="61"/>
    <n v="1050"/>
    <n v="0.35"/>
  </r>
  <r>
    <x v="0"/>
    <n v="1185732"/>
    <x v="78"/>
    <x v="3"/>
    <x v="35"/>
    <s v="Wichita"/>
    <x v="0"/>
    <n v="0.4"/>
    <x v="34"/>
    <x v="235"/>
    <n v="665"/>
    <n v="0.35"/>
  </r>
  <r>
    <x v="0"/>
    <n v="1185732"/>
    <x v="78"/>
    <x v="3"/>
    <x v="35"/>
    <s v="Wichita"/>
    <x v="1"/>
    <n v="0.4"/>
    <x v="35"/>
    <x v="130"/>
    <n v="330"/>
    <n v="0.3"/>
  </r>
  <r>
    <x v="0"/>
    <n v="1185732"/>
    <x v="78"/>
    <x v="3"/>
    <x v="35"/>
    <s v="Wichita"/>
    <x v="2"/>
    <n v="0.30000000000000004"/>
    <x v="35"/>
    <x v="188"/>
    <n v="247.50000000000003"/>
    <n v="0.3"/>
  </r>
  <r>
    <x v="0"/>
    <n v="1185732"/>
    <x v="78"/>
    <x v="3"/>
    <x v="35"/>
    <s v="Wichita"/>
    <x v="3"/>
    <n v="0.35000000000000003"/>
    <x v="36"/>
    <x v="620"/>
    <n v="131.25"/>
    <n v="0.3"/>
  </r>
  <r>
    <x v="0"/>
    <n v="1185732"/>
    <x v="78"/>
    <x v="3"/>
    <x v="35"/>
    <s v="Wichita"/>
    <x v="4"/>
    <n v="0.49999999999999994"/>
    <x v="37"/>
    <x v="688"/>
    <n v="306.24999999999994"/>
    <n v="0.35"/>
  </r>
  <r>
    <x v="0"/>
    <n v="1185732"/>
    <x v="78"/>
    <x v="3"/>
    <x v="35"/>
    <s v="Wichita"/>
    <x v="5"/>
    <n v="0.4"/>
    <x v="35"/>
    <x v="130"/>
    <n v="440"/>
    <n v="0.4"/>
  </r>
  <r>
    <x v="0"/>
    <n v="1185732"/>
    <x v="1"/>
    <x v="3"/>
    <x v="35"/>
    <s v="Wichita"/>
    <x v="0"/>
    <n v="0.4"/>
    <x v="28"/>
    <x v="193"/>
    <n v="735"/>
    <n v="0.35"/>
  </r>
  <r>
    <x v="0"/>
    <n v="1185732"/>
    <x v="1"/>
    <x v="3"/>
    <x v="35"/>
    <s v="Wichita"/>
    <x v="1"/>
    <n v="0.4"/>
    <x v="37"/>
    <x v="135"/>
    <n v="210"/>
    <n v="0.3"/>
  </r>
  <r>
    <x v="0"/>
    <n v="1185732"/>
    <x v="1"/>
    <x v="3"/>
    <x v="35"/>
    <s v="Wichita"/>
    <x v="2"/>
    <n v="0.30000000000000004"/>
    <x v="38"/>
    <x v="318"/>
    <n v="202.50000000000003"/>
    <n v="0.3"/>
  </r>
  <r>
    <x v="0"/>
    <n v="1185732"/>
    <x v="1"/>
    <x v="3"/>
    <x v="35"/>
    <s v="Wichita"/>
    <x v="3"/>
    <n v="0.35000000000000003"/>
    <x v="39"/>
    <x v="367"/>
    <n v="105.00000000000001"/>
    <n v="0.3"/>
  </r>
  <r>
    <x v="0"/>
    <n v="1185732"/>
    <x v="1"/>
    <x v="3"/>
    <x v="35"/>
    <s v="Wichita"/>
    <x v="4"/>
    <n v="0.49999999999999994"/>
    <x v="37"/>
    <x v="688"/>
    <n v="306.24999999999994"/>
    <n v="0.35"/>
  </r>
  <r>
    <x v="0"/>
    <n v="1185732"/>
    <x v="1"/>
    <x v="3"/>
    <x v="35"/>
    <s v="Wichita"/>
    <x v="5"/>
    <n v="0.35"/>
    <x v="35"/>
    <x v="119"/>
    <n v="385"/>
    <n v="0.4"/>
  </r>
  <r>
    <x v="0"/>
    <n v="1185732"/>
    <x v="234"/>
    <x v="3"/>
    <x v="35"/>
    <s v="Wichita"/>
    <x v="0"/>
    <n v="0.4"/>
    <x v="40"/>
    <x v="689"/>
    <n v="693"/>
    <n v="0.35"/>
  </r>
  <r>
    <x v="0"/>
    <n v="1185732"/>
    <x v="234"/>
    <x v="3"/>
    <x v="35"/>
    <s v="Wichita"/>
    <x v="1"/>
    <n v="0.4"/>
    <x v="41"/>
    <x v="134"/>
    <n v="240"/>
    <n v="0.3"/>
  </r>
  <r>
    <x v="0"/>
    <n v="1185732"/>
    <x v="234"/>
    <x v="3"/>
    <x v="35"/>
    <s v="Wichita"/>
    <x v="2"/>
    <n v="0.30000000000000004"/>
    <x v="38"/>
    <x v="318"/>
    <n v="202.50000000000003"/>
    <n v="0.3"/>
  </r>
  <r>
    <x v="0"/>
    <n v="1185732"/>
    <x v="234"/>
    <x v="3"/>
    <x v="35"/>
    <s v="Wichita"/>
    <x v="3"/>
    <n v="0.35"/>
    <x v="42"/>
    <x v="327"/>
    <n v="78.75"/>
    <n v="0.3"/>
  </r>
  <r>
    <x v="0"/>
    <n v="1185732"/>
    <x v="234"/>
    <x v="3"/>
    <x v="35"/>
    <s v="Wichita"/>
    <x v="4"/>
    <n v="0.5"/>
    <x v="36"/>
    <x v="143"/>
    <n v="218.75"/>
    <n v="0.35"/>
  </r>
  <r>
    <x v="0"/>
    <n v="1185732"/>
    <x v="234"/>
    <x v="3"/>
    <x v="35"/>
    <s v="Wichita"/>
    <x v="5"/>
    <n v="0.4"/>
    <x v="38"/>
    <x v="124"/>
    <n v="360"/>
    <n v="0.4"/>
  </r>
  <r>
    <x v="0"/>
    <n v="1185732"/>
    <x v="235"/>
    <x v="3"/>
    <x v="35"/>
    <s v="Wichita"/>
    <x v="0"/>
    <n v="0.4"/>
    <x v="32"/>
    <x v="207"/>
    <n v="630"/>
    <n v="0.35"/>
  </r>
  <r>
    <x v="0"/>
    <n v="1185732"/>
    <x v="235"/>
    <x v="3"/>
    <x v="35"/>
    <s v="Wichita"/>
    <x v="1"/>
    <n v="0.4"/>
    <x v="43"/>
    <x v="128"/>
    <n v="180"/>
    <n v="0.3"/>
  </r>
  <r>
    <x v="0"/>
    <n v="1185732"/>
    <x v="235"/>
    <x v="3"/>
    <x v="35"/>
    <s v="Wichita"/>
    <x v="2"/>
    <n v="0.30000000000000004"/>
    <x v="43"/>
    <x v="362"/>
    <n v="135"/>
    <n v="0.3"/>
  </r>
  <r>
    <x v="0"/>
    <n v="1185732"/>
    <x v="235"/>
    <x v="3"/>
    <x v="35"/>
    <s v="Wichita"/>
    <x v="3"/>
    <n v="0.35"/>
    <x v="42"/>
    <x v="327"/>
    <n v="78.75"/>
    <n v="0.3"/>
  </r>
  <r>
    <x v="0"/>
    <n v="1185732"/>
    <x v="235"/>
    <x v="3"/>
    <x v="35"/>
    <s v="Wichita"/>
    <x v="4"/>
    <n v="0.6"/>
    <x v="39"/>
    <x v="128"/>
    <n v="210"/>
    <n v="0.35"/>
  </r>
  <r>
    <x v="0"/>
    <n v="1185732"/>
    <x v="235"/>
    <x v="3"/>
    <x v="35"/>
    <s v="Wichita"/>
    <x v="5"/>
    <n v="0.5"/>
    <x v="38"/>
    <x v="127"/>
    <n v="450"/>
    <n v="0.4"/>
  </r>
  <r>
    <x v="0"/>
    <n v="1185732"/>
    <x v="236"/>
    <x v="3"/>
    <x v="35"/>
    <s v="Wichita"/>
    <x v="0"/>
    <n v="0.6"/>
    <x v="40"/>
    <x v="129"/>
    <n v="1039.5"/>
    <n v="0.35"/>
  </r>
  <r>
    <x v="0"/>
    <n v="1185732"/>
    <x v="236"/>
    <x v="3"/>
    <x v="35"/>
    <s v="Wichita"/>
    <x v="1"/>
    <n v="0.5"/>
    <x v="41"/>
    <x v="123"/>
    <n v="300"/>
    <n v="0.3"/>
  </r>
  <r>
    <x v="0"/>
    <n v="1185732"/>
    <x v="236"/>
    <x v="3"/>
    <x v="35"/>
    <s v="Wichita"/>
    <x v="2"/>
    <n v="0.45"/>
    <x v="37"/>
    <x v="120"/>
    <n v="236.25"/>
    <n v="0.3"/>
  </r>
  <r>
    <x v="0"/>
    <n v="1185732"/>
    <x v="236"/>
    <x v="3"/>
    <x v="35"/>
    <s v="Wichita"/>
    <x v="3"/>
    <n v="0.45"/>
    <x v="39"/>
    <x v="185"/>
    <n v="135"/>
    <n v="0.3"/>
  </r>
  <r>
    <x v="0"/>
    <n v="1185732"/>
    <x v="236"/>
    <x v="3"/>
    <x v="35"/>
    <s v="Wichita"/>
    <x v="4"/>
    <n v="0.54999999999999993"/>
    <x v="36"/>
    <x v="179"/>
    <n v="240.62499999999994"/>
    <n v="0.35"/>
  </r>
  <r>
    <x v="0"/>
    <n v="1185732"/>
    <x v="236"/>
    <x v="3"/>
    <x v="35"/>
    <s v="Wichita"/>
    <x v="5"/>
    <n v="0.6"/>
    <x v="44"/>
    <x v="146"/>
    <n v="600"/>
    <n v="0.4"/>
  </r>
  <r>
    <x v="0"/>
    <n v="1185732"/>
    <x v="5"/>
    <x v="3"/>
    <x v="35"/>
    <s v="Wichita"/>
    <x v="0"/>
    <n v="0.45"/>
    <x v="24"/>
    <x v="39"/>
    <n v="787.5"/>
    <n v="0.35"/>
  </r>
  <r>
    <x v="0"/>
    <n v="1185732"/>
    <x v="5"/>
    <x v="3"/>
    <x v="35"/>
    <s v="Wichita"/>
    <x v="1"/>
    <n v="0.40000000000000008"/>
    <x v="44"/>
    <x v="322"/>
    <n v="300.00000000000006"/>
    <n v="0.3"/>
  </r>
  <r>
    <x v="0"/>
    <n v="1185732"/>
    <x v="5"/>
    <x v="3"/>
    <x v="35"/>
    <s v="Wichita"/>
    <x v="2"/>
    <n v="0.35000000000000003"/>
    <x v="41"/>
    <x v="320"/>
    <n v="210.00000000000003"/>
    <n v="0.3"/>
  </r>
  <r>
    <x v="0"/>
    <n v="1185732"/>
    <x v="5"/>
    <x v="3"/>
    <x v="35"/>
    <s v="Wichita"/>
    <x v="3"/>
    <n v="0.35000000000000003"/>
    <x v="37"/>
    <x v="181"/>
    <n v="183.75000000000003"/>
    <n v="0.3"/>
  </r>
  <r>
    <x v="0"/>
    <n v="1185732"/>
    <x v="5"/>
    <x v="3"/>
    <x v="35"/>
    <s v="Wichita"/>
    <x v="4"/>
    <n v="0.45"/>
    <x v="37"/>
    <x v="120"/>
    <n v="275.625"/>
    <n v="0.35"/>
  </r>
  <r>
    <x v="0"/>
    <n v="1185732"/>
    <x v="5"/>
    <x v="3"/>
    <x v="35"/>
    <s v="Wichita"/>
    <x v="5"/>
    <n v="0.55000000000000004"/>
    <x v="46"/>
    <x v="255"/>
    <n v="715.00000000000011"/>
    <n v="0.4"/>
  </r>
  <r>
    <x v="0"/>
    <n v="1185732"/>
    <x v="237"/>
    <x v="3"/>
    <x v="35"/>
    <s v="Wichita"/>
    <x v="0"/>
    <n v="0.5"/>
    <x v="21"/>
    <x v="80"/>
    <n v="962.49999999999989"/>
    <n v="0.35"/>
  </r>
  <r>
    <x v="0"/>
    <n v="1185732"/>
    <x v="237"/>
    <x v="3"/>
    <x v="35"/>
    <s v="Wichita"/>
    <x v="1"/>
    <n v="0.45000000000000007"/>
    <x v="49"/>
    <x v="139"/>
    <n v="405.00000000000006"/>
    <n v="0.3"/>
  </r>
  <r>
    <x v="0"/>
    <n v="1185732"/>
    <x v="237"/>
    <x v="3"/>
    <x v="35"/>
    <s v="Wichita"/>
    <x v="2"/>
    <n v="0.4"/>
    <x v="38"/>
    <x v="124"/>
    <n v="270"/>
    <n v="0.3"/>
  </r>
  <r>
    <x v="0"/>
    <n v="1185732"/>
    <x v="237"/>
    <x v="3"/>
    <x v="35"/>
    <s v="Wichita"/>
    <x v="3"/>
    <n v="0.4"/>
    <x v="37"/>
    <x v="135"/>
    <n v="210"/>
    <n v="0.3"/>
  </r>
  <r>
    <x v="0"/>
    <n v="1185732"/>
    <x v="237"/>
    <x v="3"/>
    <x v="35"/>
    <s v="Wichita"/>
    <x v="4"/>
    <n v="0.5"/>
    <x v="41"/>
    <x v="123"/>
    <n v="350"/>
    <n v="0.35"/>
  </r>
  <r>
    <x v="0"/>
    <n v="1185732"/>
    <x v="237"/>
    <x v="3"/>
    <x v="35"/>
    <s v="Wichita"/>
    <x v="5"/>
    <n v="0.55000000000000004"/>
    <x v="48"/>
    <x v="138"/>
    <n v="825"/>
    <n v="0.4"/>
  </r>
  <r>
    <x v="0"/>
    <n v="1185732"/>
    <x v="238"/>
    <x v="3"/>
    <x v="35"/>
    <s v="Wichita"/>
    <x v="0"/>
    <n v="0.5"/>
    <x v="28"/>
    <x v="48"/>
    <n v="918.74999999999989"/>
    <n v="0.35"/>
  </r>
  <r>
    <x v="0"/>
    <n v="1185732"/>
    <x v="238"/>
    <x v="3"/>
    <x v="35"/>
    <s v="Wichita"/>
    <x v="1"/>
    <n v="0.45000000000000007"/>
    <x v="49"/>
    <x v="139"/>
    <n v="405.00000000000006"/>
    <n v="0.3"/>
  </r>
  <r>
    <x v="0"/>
    <n v="1185732"/>
    <x v="238"/>
    <x v="3"/>
    <x v="35"/>
    <s v="Wichita"/>
    <x v="2"/>
    <n v="0.4"/>
    <x v="38"/>
    <x v="124"/>
    <n v="270"/>
    <n v="0.3"/>
  </r>
  <r>
    <x v="0"/>
    <n v="1185732"/>
    <x v="238"/>
    <x v="3"/>
    <x v="35"/>
    <s v="Wichita"/>
    <x v="3"/>
    <n v="0.4"/>
    <x v="41"/>
    <x v="134"/>
    <n v="240"/>
    <n v="0.3"/>
  </r>
  <r>
    <x v="0"/>
    <n v="1185732"/>
    <x v="238"/>
    <x v="3"/>
    <x v="35"/>
    <s v="Wichita"/>
    <x v="4"/>
    <n v="0.5"/>
    <x v="37"/>
    <x v="131"/>
    <n v="306.25"/>
    <n v="0.35"/>
  </r>
  <r>
    <x v="0"/>
    <n v="1185732"/>
    <x v="238"/>
    <x v="3"/>
    <x v="35"/>
    <s v="Wichita"/>
    <x v="5"/>
    <n v="0.55000000000000004"/>
    <x v="45"/>
    <x v="136"/>
    <n v="770.00000000000011"/>
    <n v="0.4"/>
  </r>
  <r>
    <x v="0"/>
    <n v="1185732"/>
    <x v="239"/>
    <x v="3"/>
    <x v="35"/>
    <s v="Wichita"/>
    <x v="0"/>
    <n v="0.45"/>
    <x v="34"/>
    <x v="115"/>
    <n v="748.125"/>
    <n v="0.35"/>
  </r>
  <r>
    <x v="0"/>
    <n v="1185732"/>
    <x v="239"/>
    <x v="3"/>
    <x v="35"/>
    <s v="Wichita"/>
    <x v="1"/>
    <n v="0.40000000000000008"/>
    <x v="35"/>
    <x v="544"/>
    <n v="330.00000000000006"/>
    <n v="0.3"/>
  </r>
  <r>
    <x v="0"/>
    <n v="1185732"/>
    <x v="239"/>
    <x v="3"/>
    <x v="35"/>
    <s v="Wichita"/>
    <x v="2"/>
    <n v="0.35000000000000003"/>
    <x v="37"/>
    <x v="181"/>
    <n v="183.75000000000003"/>
    <n v="0.3"/>
  </r>
  <r>
    <x v="0"/>
    <n v="1185732"/>
    <x v="239"/>
    <x v="3"/>
    <x v="35"/>
    <s v="Wichita"/>
    <x v="3"/>
    <n v="0.35000000000000003"/>
    <x v="43"/>
    <x v="311"/>
    <n v="157.5"/>
    <n v="0.3"/>
  </r>
  <r>
    <x v="0"/>
    <n v="1185732"/>
    <x v="239"/>
    <x v="3"/>
    <x v="35"/>
    <s v="Wichita"/>
    <x v="4"/>
    <n v="0.45"/>
    <x v="43"/>
    <x v="321"/>
    <n v="236.24999999999997"/>
    <n v="0.35"/>
  </r>
  <r>
    <x v="0"/>
    <n v="1185732"/>
    <x v="239"/>
    <x v="3"/>
    <x v="35"/>
    <s v="Wichita"/>
    <x v="5"/>
    <n v="0.5"/>
    <x v="38"/>
    <x v="127"/>
    <n v="450"/>
    <n v="0.4"/>
  </r>
  <r>
    <x v="0"/>
    <n v="1185732"/>
    <x v="9"/>
    <x v="3"/>
    <x v="35"/>
    <s v="Wichita"/>
    <x v="0"/>
    <n v="0.54999999999999993"/>
    <x v="47"/>
    <x v="208"/>
    <n v="769.99999999999977"/>
    <n v="0.35"/>
  </r>
  <r>
    <x v="0"/>
    <n v="1185732"/>
    <x v="9"/>
    <x v="3"/>
    <x v="35"/>
    <s v="Wichita"/>
    <x v="1"/>
    <n v="0.45"/>
    <x v="44"/>
    <x v="127"/>
    <n v="337.5"/>
    <n v="0.3"/>
  </r>
  <r>
    <x v="0"/>
    <n v="1185732"/>
    <x v="9"/>
    <x v="3"/>
    <x v="35"/>
    <s v="Wichita"/>
    <x v="2"/>
    <n v="0.45"/>
    <x v="43"/>
    <x v="321"/>
    <n v="202.5"/>
    <n v="0.3"/>
  </r>
  <r>
    <x v="0"/>
    <n v="1185732"/>
    <x v="9"/>
    <x v="3"/>
    <x v="35"/>
    <s v="Wichita"/>
    <x v="3"/>
    <n v="0.45"/>
    <x v="36"/>
    <x v="180"/>
    <n v="168.75"/>
    <n v="0.3"/>
  </r>
  <r>
    <x v="0"/>
    <n v="1185732"/>
    <x v="9"/>
    <x v="3"/>
    <x v="35"/>
    <s v="Wichita"/>
    <x v="4"/>
    <n v="0.54999999999999993"/>
    <x v="36"/>
    <x v="179"/>
    <n v="240.62499999999994"/>
    <n v="0.35"/>
  </r>
  <r>
    <x v="0"/>
    <n v="1185732"/>
    <x v="9"/>
    <x v="3"/>
    <x v="35"/>
    <s v="Wichita"/>
    <x v="5"/>
    <n v="0.59999999999999987"/>
    <x v="44"/>
    <x v="167"/>
    <n v="599.99999999999989"/>
    <n v="0.4"/>
  </r>
  <r>
    <x v="0"/>
    <n v="1185732"/>
    <x v="240"/>
    <x v="3"/>
    <x v="35"/>
    <s v="Wichita"/>
    <x v="0"/>
    <n v="0.54999999999999993"/>
    <x v="47"/>
    <x v="208"/>
    <n v="769.99999999999977"/>
    <n v="0.35"/>
  </r>
  <r>
    <x v="0"/>
    <n v="1185732"/>
    <x v="240"/>
    <x v="3"/>
    <x v="35"/>
    <s v="Wichita"/>
    <x v="1"/>
    <n v="0.45"/>
    <x v="44"/>
    <x v="127"/>
    <n v="337.5"/>
    <n v="0.3"/>
  </r>
  <r>
    <x v="0"/>
    <n v="1185732"/>
    <x v="240"/>
    <x v="3"/>
    <x v="35"/>
    <s v="Wichita"/>
    <x v="2"/>
    <n v="0.45"/>
    <x v="50"/>
    <x v="690"/>
    <n v="263.25"/>
    <n v="0.3"/>
  </r>
  <r>
    <x v="0"/>
    <n v="1185732"/>
    <x v="240"/>
    <x v="3"/>
    <x v="35"/>
    <s v="Wichita"/>
    <x v="3"/>
    <n v="0.45"/>
    <x v="37"/>
    <x v="120"/>
    <n v="236.25"/>
    <n v="0.3"/>
  </r>
  <r>
    <x v="0"/>
    <n v="1185732"/>
    <x v="240"/>
    <x v="3"/>
    <x v="35"/>
    <s v="Wichita"/>
    <x v="4"/>
    <n v="0.6"/>
    <x v="43"/>
    <x v="124"/>
    <n v="315"/>
    <n v="0.35"/>
  </r>
  <r>
    <x v="0"/>
    <n v="1185732"/>
    <x v="240"/>
    <x v="3"/>
    <x v="35"/>
    <s v="Wichita"/>
    <x v="5"/>
    <n v="0.64999999999999991"/>
    <x v="44"/>
    <x v="144"/>
    <n v="650"/>
    <n v="0.4"/>
  </r>
  <r>
    <x v="0"/>
    <n v="1185732"/>
    <x v="241"/>
    <x v="3"/>
    <x v="35"/>
    <s v="Wichita"/>
    <x v="0"/>
    <n v="0.6"/>
    <x v="24"/>
    <x v="61"/>
    <n v="1050"/>
    <n v="0.35"/>
  </r>
  <r>
    <x v="0"/>
    <n v="1185732"/>
    <x v="241"/>
    <x v="3"/>
    <x v="35"/>
    <s v="Wichita"/>
    <x v="1"/>
    <n v="0.5"/>
    <x v="49"/>
    <x v="146"/>
    <n v="450"/>
    <n v="0.3"/>
  </r>
  <r>
    <x v="0"/>
    <n v="1185732"/>
    <x v="241"/>
    <x v="3"/>
    <x v="35"/>
    <s v="Wichita"/>
    <x v="2"/>
    <n v="0.5"/>
    <x v="44"/>
    <x v="142"/>
    <n v="375"/>
    <n v="0.3"/>
  </r>
  <r>
    <x v="0"/>
    <n v="1185732"/>
    <x v="241"/>
    <x v="3"/>
    <x v="35"/>
    <s v="Wichita"/>
    <x v="3"/>
    <n v="0.5"/>
    <x v="41"/>
    <x v="123"/>
    <n v="300"/>
    <n v="0.3"/>
  </r>
  <r>
    <x v="0"/>
    <n v="1185732"/>
    <x v="241"/>
    <x v="3"/>
    <x v="35"/>
    <s v="Wichita"/>
    <x v="4"/>
    <n v="0.6"/>
    <x v="41"/>
    <x v="147"/>
    <n v="420"/>
    <n v="0.35"/>
  </r>
  <r>
    <x v="0"/>
    <n v="1185732"/>
    <x v="241"/>
    <x v="3"/>
    <x v="35"/>
    <s v="Wichita"/>
    <x v="5"/>
    <n v="0.64999999999999991"/>
    <x v="49"/>
    <x v="148"/>
    <n v="780"/>
    <n v="0.4"/>
  </r>
  <r>
    <x v="0"/>
    <n v="1185732"/>
    <x v="204"/>
    <x v="3"/>
    <x v="36"/>
    <s v="Sioux Falls"/>
    <x v="0"/>
    <n v="0.35000000000000003"/>
    <x v="34"/>
    <x v="394"/>
    <n v="581.875"/>
    <n v="0.35"/>
  </r>
  <r>
    <x v="0"/>
    <n v="1185732"/>
    <x v="204"/>
    <x v="3"/>
    <x v="36"/>
    <s v="Sioux Falls"/>
    <x v="1"/>
    <n v="0.35000000000000003"/>
    <x v="35"/>
    <x v="117"/>
    <n v="288.75"/>
    <n v="0.3"/>
  </r>
  <r>
    <x v="0"/>
    <n v="1185732"/>
    <x v="204"/>
    <x v="3"/>
    <x v="36"/>
    <s v="Sioux Falls"/>
    <x v="2"/>
    <n v="0.25000000000000006"/>
    <x v="35"/>
    <x v="502"/>
    <n v="206.25000000000003"/>
    <n v="0.3"/>
  </r>
  <r>
    <x v="0"/>
    <n v="1185732"/>
    <x v="204"/>
    <x v="3"/>
    <x v="36"/>
    <s v="Sioux Falls"/>
    <x v="3"/>
    <n v="0.30000000000000004"/>
    <x v="36"/>
    <x v="372"/>
    <n v="112.50000000000001"/>
    <n v="0.3"/>
  </r>
  <r>
    <x v="0"/>
    <n v="1185732"/>
    <x v="204"/>
    <x v="3"/>
    <x v="36"/>
    <s v="Sioux Falls"/>
    <x v="4"/>
    <n v="0.44999999999999996"/>
    <x v="37"/>
    <x v="474"/>
    <n v="275.62499999999994"/>
    <n v="0.35"/>
  </r>
  <r>
    <x v="0"/>
    <n v="1185732"/>
    <x v="204"/>
    <x v="3"/>
    <x v="36"/>
    <s v="Sioux Falls"/>
    <x v="5"/>
    <n v="0.35000000000000003"/>
    <x v="35"/>
    <x v="117"/>
    <n v="385.00000000000006"/>
    <n v="0.4"/>
  </r>
  <r>
    <x v="0"/>
    <n v="1185732"/>
    <x v="242"/>
    <x v="3"/>
    <x v="36"/>
    <s v="Sioux Falls"/>
    <x v="0"/>
    <n v="0.35000000000000003"/>
    <x v="28"/>
    <x v="450"/>
    <n v="643.125"/>
    <n v="0.35"/>
  </r>
  <r>
    <x v="0"/>
    <n v="1185732"/>
    <x v="242"/>
    <x v="3"/>
    <x v="36"/>
    <s v="Sioux Falls"/>
    <x v="1"/>
    <n v="0.35000000000000003"/>
    <x v="37"/>
    <x v="181"/>
    <n v="183.75000000000003"/>
    <n v="0.3"/>
  </r>
  <r>
    <x v="0"/>
    <n v="1185732"/>
    <x v="242"/>
    <x v="3"/>
    <x v="36"/>
    <s v="Sioux Falls"/>
    <x v="2"/>
    <n v="0.25000000000000006"/>
    <x v="38"/>
    <x v="469"/>
    <n v="168.75000000000003"/>
    <n v="0.3"/>
  </r>
  <r>
    <x v="0"/>
    <n v="1185732"/>
    <x v="242"/>
    <x v="3"/>
    <x v="36"/>
    <s v="Sioux Falls"/>
    <x v="3"/>
    <n v="0.30000000000000004"/>
    <x v="39"/>
    <x v="309"/>
    <n v="90.000000000000014"/>
    <n v="0.3"/>
  </r>
  <r>
    <x v="0"/>
    <n v="1185732"/>
    <x v="242"/>
    <x v="3"/>
    <x v="36"/>
    <s v="Sioux Falls"/>
    <x v="4"/>
    <n v="0.44999999999999996"/>
    <x v="37"/>
    <x v="474"/>
    <n v="275.62499999999994"/>
    <n v="0.35"/>
  </r>
  <r>
    <x v="0"/>
    <n v="1185732"/>
    <x v="242"/>
    <x v="3"/>
    <x v="36"/>
    <s v="Sioux Falls"/>
    <x v="5"/>
    <n v="0.24999999999999997"/>
    <x v="35"/>
    <x v="179"/>
    <n v="274.99999999999994"/>
    <n v="0.4"/>
  </r>
  <r>
    <x v="0"/>
    <n v="1185732"/>
    <x v="80"/>
    <x v="3"/>
    <x v="36"/>
    <s v="Sioux Falls"/>
    <x v="0"/>
    <n v="0.30000000000000004"/>
    <x v="40"/>
    <x v="691"/>
    <n v="519.75"/>
    <n v="0.35"/>
  </r>
  <r>
    <x v="0"/>
    <n v="1185732"/>
    <x v="80"/>
    <x v="3"/>
    <x v="36"/>
    <s v="Sioux Falls"/>
    <x v="1"/>
    <n v="0.30000000000000004"/>
    <x v="41"/>
    <x v="399"/>
    <n v="180.00000000000003"/>
    <n v="0.3"/>
  </r>
  <r>
    <x v="0"/>
    <n v="1185732"/>
    <x v="80"/>
    <x v="3"/>
    <x v="36"/>
    <s v="Sioux Falls"/>
    <x v="2"/>
    <n v="0.20000000000000004"/>
    <x v="38"/>
    <x v="692"/>
    <n v="135.00000000000003"/>
    <n v="0.3"/>
  </r>
  <r>
    <x v="0"/>
    <n v="1185732"/>
    <x v="80"/>
    <x v="3"/>
    <x v="36"/>
    <s v="Sioux Falls"/>
    <x v="3"/>
    <n v="0.24999999999999997"/>
    <x v="42"/>
    <x v="693"/>
    <n v="56.249999999999993"/>
    <n v="0.3"/>
  </r>
  <r>
    <x v="0"/>
    <n v="1185732"/>
    <x v="80"/>
    <x v="3"/>
    <x v="36"/>
    <s v="Sioux Falls"/>
    <x v="4"/>
    <n v="0.4"/>
    <x v="36"/>
    <x v="118"/>
    <n v="175"/>
    <n v="0.35"/>
  </r>
  <r>
    <x v="0"/>
    <n v="1185732"/>
    <x v="80"/>
    <x v="3"/>
    <x v="36"/>
    <s v="Sioux Falls"/>
    <x v="5"/>
    <n v="0.30000000000000004"/>
    <x v="38"/>
    <x v="318"/>
    <n v="270.00000000000006"/>
    <n v="0.4"/>
  </r>
  <r>
    <x v="0"/>
    <n v="1185732"/>
    <x v="81"/>
    <x v="3"/>
    <x v="36"/>
    <s v="Sioux Falls"/>
    <x v="0"/>
    <n v="0.30000000000000004"/>
    <x v="32"/>
    <x v="139"/>
    <n v="472.50000000000006"/>
    <n v="0.35"/>
  </r>
  <r>
    <x v="0"/>
    <n v="1185732"/>
    <x v="81"/>
    <x v="3"/>
    <x v="36"/>
    <s v="Sioux Falls"/>
    <x v="1"/>
    <n v="0.30000000000000004"/>
    <x v="43"/>
    <x v="362"/>
    <n v="135"/>
    <n v="0.3"/>
  </r>
  <r>
    <x v="0"/>
    <n v="1185732"/>
    <x v="81"/>
    <x v="3"/>
    <x v="36"/>
    <s v="Sioux Falls"/>
    <x v="2"/>
    <n v="0.20000000000000004"/>
    <x v="43"/>
    <x v="309"/>
    <n v="90.000000000000014"/>
    <n v="0.3"/>
  </r>
  <r>
    <x v="0"/>
    <n v="1185732"/>
    <x v="81"/>
    <x v="3"/>
    <x v="36"/>
    <s v="Sioux Falls"/>
    <x v="3"/>
    <n v="0.24999999999999997"/>
    <x v="42"/>
    <x v="693"/>
    <n v="56.249999999999993"/>
    <n v="0.3"/>
  </r>
  <r>
    <x v="0"/>
    <n v="1185732"/>
    <x v="81"/>
    <x v="3"/>
    <x v="36"/>
    <s v="Sioux Falls"/>
    <x v="4"/>
    <n v="0.6"/>
    <x v="39"/>
    <x v="128"/>
    <n v="210"/>
    <n v="0.35"/>
  </r>
  <r>
    <x v="0"/>
    <n v="1185732"/>
    <x v="81"/>
    <x v="3"/>
    <x v="36"/>
    <s v="Sioux Falls"/>
    <x v="5"/>
    <n v="0.5"/>
    <x v="38"/>
    <x v="127"/>
    <n v="450"/>
    <n v="0.4"/>
  </r>
  <r>
    <x v="0"/>
    <n v="1185732"/>
    <x v="4"/>
    <x v="3"/>
    <x v="36"/>
    <s v="Sioux Falls"/>
    <x v="0"/>
    <n v="0.6"/>
    <x v="40"/>
    <x v="129"/>
    <n v="1039.5"/>
    <n v="0.35"/>
  </r>
  <r>
    <x v="0"/>
    <n v="1185732"/>
    <x v="4"/>
    <x v="3"/>
    <x v="36"/>
    <s v="Sioux Falls"/>
    <x v="1"/>
    <n v="0.45"/>
    <x v="41"/>
    <x v="124"/>
    <n v="270"/>
    <n v="0.3"/>
  </r>
  <r>
    <x v="0"/>
    <n v="1185732"/>
    <x v="4"/>
    <x v="3"/>
    <x v="36"/>
    <s v="Sioux Falls"/>
    <x v="2"/>
    <n v="0.4"/>
    <x v="37"/>
    <x v="135"/>
    <n v="210"/>
    <n v="0.3"/>
  </r>
  <r>
    <x v="0"/>
    <n v="1185732"/>
    <x v="4"/>
    <x v="3"/>
    <x v="36"/>
    <s v="Sioux Falls"/>
    <x v="3"/>
    <n v="0.4"/>
    <x v="39"/>
    <x v="122"/>
    <n v="120"/>
    <n v="0.3"/>
  </r>
  <r>
    <x v="0"/>
    <n v="1185732"/>
    <x v="4"/>
    <x v="3"/>
    <x v="36"/>
    <s v="Sioux Falls"/>
    <x v="4"/>
    <n v="0.49999999999999994"/>
    <x v="36"/>
    <x v="694"/>
    <n v="218.74999999999994"/>
    <n v="0.35"/>
  </r>
  <r>
    <x v="0"/>
    <n v="1185732"/>
    <x v="4"/>
    <x v="3"/>
    <x v="36"/>
    <s v="Sioux Falls"/>
    <x v="5"/>
    <n v="0.54999999999999993"/>
    <x v="44"/>
    <x v="695"/>
    <n v="549.99999999999989"/>
    <n v="0.4"/>
  </r>
  <r>
    <x v="0"/>
    <n v="1185732"/>
    <x v="243"/>
    <x v="3"/>
    <x v="36"/>
    <s v="Sioux Falls"/>
    <x v="0"/>
    <n v="0.4"/>
    <x v="24"/>
    <x v="47"/>
    <n v="700"/>
    <n v="0.35"/>
  </r>
  <r>
    <x v="0"/>
    <n v="1185732"/>
    <x v="243"/>
    <x v="3"/>
    <x v="36"/>
    <s v="Sioux Falls"/>
    <x v="1"/>
    <n v="0.35000000000000009"/>
    <x v="44"/>
    <x v="504"/>
    <n v="262.50000000000006"/>
    <n v="0.3"/>
  </r>
  <r>
    <x v="0"/>
    <n v="1185732"/>
    <x v="243"/>
    <x v="3"/>
    <x v="36"/>
    <s v="Sioux Falls"/>
    <x v="2"/>
    <n v="0.30000000000000004"/>
    <x v="41"/>
    <x v="399"/>
    <n v="180.00000000000003"/>
    <n v="0.3"/>
  </r>
  <r>
    <x v="0"/>
    <n v="1185732"/>
    <x v="243"/>
    <x v="3"/>
    <x v="36"/>
    <s v="Sioux Falls"/>
    <x v="3"/>
    <n v="0.30000000000000004"/>
    <x v="37"/>
    <x v="314"/>
    <n v="157.50000000000003"/>
    <n v="0.3"/>
  </r>
  <r>
    <x v="0"/>
    <n v="1185732"/>
    <x v="243"/>
    <x v="3"/>
    <x v="36"/>
    <s v="Sioux Falls"/>
    <x v="4"/>
    <n v="0.4"/>
    <x v="37"/>
    <x v="135"/>
    <n v="244.99999999999997"/>
    <n v="0.35"/>
  </r>
  <r>
    <x v="0"/>
    <n v="1185732"/>
    <x v="243"/>
    <x v="3"/>
    <x v="36"/>
    <s v="Sioux Falls"/>
    <x v="5"/>
    <n v="0.55000000000000004"/>
    <x v="46"/>
    <x v="255"/>
    <n v="715.00000000000011"/>
    <n v="0.4"/>
  </r>
  <r>
    <x v="0"/>
    <n v="1185732"/>
    <x v="84"/>
    <x v="3"/>
    <x v="36"/>
    <s v="Sioux Falls"/>
    <x v="0"/>
    <n v="0.5"/>
    <x v="21"/>
    <x v="80"/>
    <n v="962.49999999999989"/>
    <n v="0.35"/>
  </r>
  <r>
    <x v="0"/>
    <n v="1185732"/>
    <x v="84"/>
    <x v="3"/>
    <x v="36"/>
    <s v="Sioux Falls"/>
    <x v="1"/>
    <n v="0.45000000000000007"/>
    <x v="49"/>
    <x v="139"/>
    <n v="405.00000000000006"/>
    <n v="0.3"/>
  </r>
  <r>
    <x v="0"/>
    <n v="1185732"/>
    <x v="84"/>
    <x v="3"/>
    <x v="36"/>
    <s v="Sioux Falls"/>
    <x v="2"/>
    <n v="0.4"/>
    <x v="38"/>
    <x v="124"/>
    <n v="270"/>
    <n v="0.3"/>
  </r>
  <r>
    <x v="0"/>
    <n v="1185732"/>
    <x v="84"/>
    <x v="3"/>
    <x v="36"/>
    <s v="Sioux Falls"/>
    <x v="3"/>
    <n v="0.4"/>
    <x v="37"/>
    <x v="135"/>
    <n v="210"/>
    <n v="0.3"/>
  </r>
  <r>
    <x v="0"/>
    <n v="1185732"/>
    <x v="84"/>
    <x v="3"/>
    <x v="36"/>
    <s v="Sioux Falls"/>
    <x v="4"/>
    <n v="0.5"/>
    <x v="41"/>
    <x v="123"/>
    <n v="350"/>
    <n v="0.35"/>
  </r>
  <r>
    <x v="0"/>
    <n v="1185732"/>
    <x v="84"/>
    <x v="3"/>
    <x v="36"/>
    <s v="Sioux Falls"/>
    <x v="5"/>
    <n v="0.55000000000000004"/>
    <x v="48"/>
    <x v="138"/>
    <n v="825"/>
    <n v="0.4"/>
  </r>
  <r>
    <x v="0"/>
    <n v="1185732"/>
    <x v="85"/>
    <x v="3"/>
    <x v="36"/>
    <s v="Sioux Falls"/>
    <x v="0"/>
    <n v="0.5"/>
    <x v="28"/>
    <x v="48"/>
    <n v="918.74999999999989"/>
    <n v="0.35"/>
  </r>
  <r>
    <x v="0"/>
    <n v="1185732"/>
    <x v="85"/>
    <x v="3"/>
    <x v="36"/>
    <s v="Sioux Falls"/>
    <x v="1"/>
    <n v="0.45000000000000007"/>
    <x v="49"/>
    <x v="139"/>
    <n v="405.00000000000006"/>
    <n v="0.3"/>
  </r>
  <r>
    <x v="0"/>
    <n v="1185732"/>
    <x v="85"/>
    <x v="3"/>
    <x v="36"/>
    <s v="Sioux Falls"/>
    <x v="2"/>
    <n v="0.4"/>
    <x v="38"/>
    <x v="124"/>
    <n v="270"/>
    <n v="0.3"/>
  </r>
  <r>
    <x v="0"/>
    <n v="1185732"/>
    <x v="85"/>
    <x v="3"/>
    <x v="36"/>
    <s v="Sioux Falls"/>
    <x v="3"/>
    <n v="0.4"/>
    <x v="41"/>
    <x v="134"/>
    <n v="240"/>
    <n v="0.3"/>
  </r>
  <r>
    <x v="0"/>
    <n v="1185732"/>
    <x v="85"/>
    <x v="3"/>
    <x v="36"/>
    <s v="Sioux Falls"/>
    <x v="4"/>
    <n v="0.5"/>
    <x v="37"/>
    <x v="131"/>
    <n v="306.25"/>
    <n v="0.35"/>
  </r>
  <r>
    <x v="0"/>
    <n v="1185732"/>
    <x v="85"/>
    <x v="3"/>
    <x v="36"/>
    <s v="Sioux Falls"/>
    <x v="5"/>
    <n v="0.55000000000000004"/>
    <x v="45"/>
    <x v="136"/>
    <n v="770.00000000000011"/>
    <n v="0.4"/>
  </r>
  <r>
    <x v="0"/>
    <n v="1185732"/>
    <x v="8"/>
    <x v="3"/>
    <x v="36"/>
    <s v="Sioux Falls"/>
    <x v="0"/>
    <n v="0.4"/>
    <x v="34"/>
    <x v="235"/>
    <n v="665"/>
    <n v="0.35"/>
  </r>
  <r>
    <x v="0"/>
    <n v="1185732"/>
    <x v="8"/>
    <x v="3"/>
    <x v="36"/>
    <s v="Sioux Falls"/>
    <x v="1"/>
    <n v="0.35000000000000009"/>
    <x v="35"/>
    <x v="623"/>
    <n v="288.75000000000006"/>
    <n v="0.3"/>
  </r>
  <r>
    <x v="0"/>
    <n v="1185732"/>
    <x v="8"/>
    <x v="3"/>
    <x v="36"/>
    <s v="Sioux Falls"/>
    <x v="2"/>
    <n v="0.30000000000000004"/>
    <x v="37"/>
    <x v="314"/>
    <n v="157.50000000000003"/>
    <n v="0.3"/>
  </r>
  <r>
    <x v="0"/>
    <n v="1185732"/>
    <x v="8"/>
    <x v="3"/>
    <x v="36"/>
    <s v="Sioux Falls"/>
    <x v="3"/>
    <n v="0.30000000000000004"/>
    <x v="43"/>
    <x v="362"/>
    <n v="135"/>
    <n v="0.3"/>
  </r>
  <r>
    <x v="0"/>
    <n v="1185732"/>
    <x v="8"/>
    <x v="3"/>
    <x v="36"/>
    <s v="Sioux Falls"/>
    <x v="4"/>
    <n v="0.4"/>
    <x v="43"/>
    <x v="128"/>
    <n v="210"/>
    <n v="0.35"/>
  </r>
  <r>
    <x v="0"/>
    <n v="1185732"/>
    <x v="8"/>
    <x v="3"/>
    <x v="36"/>
    <s v="Sioux Falls"/>
    <x v="5"/>
    <n v="0.45"/>
    <x v="38"/>
    <x v="177"/>
    <n v="405"/>
    <n v="0.4"/>
  </r>
  <r>
    <x v="0"/>
    <n v="1185732"/>
    <x v="244"/>
    <x v="3"/>
    <x v="36"/>
    <s v="Sioux Falls"/>
    <x v="0"/>
    <n v="0.49999999999999994"/>
    <x v="47"/>
    <x v="236"/>
    <n v="699.99999999999989"/>
    <n v="0.35"/>
  </r>
  <r>
    <x v="0"/>
    <n v="1185732"/>
    <x v="244"/>
    <x v="3"/>
    <x v="36"/>
    <s v="Sioux Falls"/>
    <x v="1"/>
    <n v="0.4"/>
    <x v="44"/>
    <x v="123"/>
    <n v="300"/>
    <n v="0.3"/>
  </r>
  <r>
    <x v="0"/>
    <n v="1185732"/>
    <x v="244"/>
    <x v="3"/>
    <x v="36"/>
    <s v="Sioux Falls"/>
    <x v="2"/>
    <n v="0.4"/>
    <x v="43"/>
    <x v="128"/>
    <n v="180"/>
    <n v="0.3"/>
  </r>
  <r>
    <x v="0"/>
    <n v="1185732"/>
    <x v="244"/>
    <x v="3"/>
    <x v="36"/>
    <s v="Sioux Falls"/>
    <x v="3"/>
    <n v="0.4"/>
    <x v="36"/>
    <x v="118"/>
    <n v="150"/>
    <n v="0.3"/>
  </r>
  <r>
    <x v="0"/>
    <n v="1185732"/>
    <x v="244"/>
    <x v="3"/>
    <x v="36"/>
    <s v="Sioux Falls"/>
    <x v="4"/>
    <n v="0.49999999999999994"/>
    <x v="36"/>
    <x v="694"/>
    <n v="218.74999999999994"/>
    <n v="0.35"/>
  </r>
  <r>
    <x v="0"/>
    <n v="1185732"/>
    <x v="244"/>
    <x v="3"/>
    <x v="36"/>
    <s v="Sioux Falls"/>
    <x v="5"/>
    <n v="0.54999999999999982"/>
    <x v="44"/>
    <x v="383"/>
    <n v="549.99999999999989"/>
    <n v="0.4"/>
  </r>
  <r>
    <x v="0"/>
    <n v="1185732"/>
    <x v="88"/>
    <x v="3"/>
    <x v="36"/>
    <s v="Sioux Falls"/>
    <x v="0"/>
    <n v="0.49999999999999994"/>
    <x v="47"/>
    <x v="236"/>
    <n v="699.99999999999989"/>
    <n v="0.35"/>
  </r>
  <r>
    <x v="0"/>
    <n v="1185732"/>
    <x v="88"/>
    <x v="3"/>
    <x v="36"/>
    <s v="Sioux Falls"/>
    <x v="1"/>
    <n v="0.4"/>
    <x v="44"/>
    <x v="123"/>
    <n v="300"/>
    <n v="0.3"/>
  </r>
  <r>
    <x v="0"/>
    <n v="1185732"/>
    <x v="88"/>
    <x v="3"/>
    <x v="36"/>
    <s v="Sioux Falls"/>
    <x v="2"/>
    <n v="0.4"/>
    <x v="50"/>
    <x v="696"/>
    <n v="234"/>
    <n v="0.3"/>
  </r>
  <r>
    <x v="0"/>
    <n v="1185732"/>
    <x v="88"/>
    <x v="3"/>
    <x v="36"/>
    <s v="Sioux Falls"/>
    <x v="3"/>
    <n v="0.4"/>
    <x v="37"/>
    <x v="135"/>
    <n v="210"/>
    <n v="0.3"/>
  </r>
  <r>
    <x v="0"/>
    <n v="1185732"/>
    <x v="88"/>
    <x v="3"/>
    <x v="36"/>
    <s v="Sioux Falls"/>
    <x v="4"/>
    <n v="0.6"/>
    <x v="43"/>
    <x v="124"/>
    <n v="315"/>
    <n v="0.35"/>
  </r>
  <r>
    <x v="0"/>
    <n v="1185732"/>
    <x v="88"/>
    <x v="3"/>
    <x v="36"/>
    <s v="Sioux Falls"/>
    <x v="5"/>
    <n v="0.64999999999999991"/>
    <x v="44"/>
    <x v="144"/>
    <n v="650"/>
    <n v="0.4"/>
  </r>
  <r>
    <x v="0"/>
    <n v="1185732"/>
    <x v="89"/>
    <x v="3"/>
    <x v="36"/>
    <s v="Sioux Falls"/>
    <x v="0"/>
    <n v="0.6"/>
    <x v="24"/>
    <x v="61"/>
    <n v="1050"/>
    <n v="0.35"/>
  </r>
  <r>
    <x v="0"/>
    <n v="1185732"/>
    <x v="89"/>
    <x v="3"/>
    <x v="36"/>
    <s v="Sioux Falls"/>
    <x v="1"/>
    <n v="0.5"/>
    <x v="49"/>
    <x v="146"/>
    <n v="450"/>
    <n v="0.3"/>
  </r>
  <r>
    <x v="0"/>
    <n v="1185732"/>
    <x v="89"/>
    <x v="3"/>
    <x v="36"/>
    <s v="Sioux Falls"/>
    <x v="2"/>
    <n v="0.5"/>
    <x v="44"/>
    <x v="142"/>
    <n v="375"/>
    <n v="0.3"/>
  </r>
  <r>
    <x v="0"/>
    <n v="1185732"/>
    <x v="89"/>
    <x v="3"/>
    <x v="36"/>
    <s v="Sioux Falls"/>
    <x v="3"/>
    <n v="0.5"/>
    <x v="41"/>
    <x v="123"/>
    <n v="300"/>
    <n v="0.3"/>
  </r>
  <r>
    <x v="0"/>
    <n v="1185732"/>
    <x v="89"/>
    <x v="3"/>
    <x v="36"/>
    <s v="Sioux Falls"/>
    <x v="4"/>
    <n v="0.6"/>
    <x v="41"/>
    <x v="147"/>
    <n v="420"/>
    <n v="0.35"/>
  </r>
  <r>
    <x v="0"/>
    <n v="1185732"/>
    <x v="89"/>
    <x v="3"/>
    <x v="36"/>
    <s v="Sioux Falls"/>
    <x v="5"/>
    <n v="0.64999999999999991"/>
    <x v="49"/>
    <x v="148"/>
    <n v="780"/>
    <n v="0.4"/>
  </r>
  <r>
    <x v="0"/>
    <n v="1185732"/>
    <x v="212"/>
    <x v="3"/>
    <x v="37"/>
    <s v="Fargo"/>
    <x v="0"/>
    <n v="0.30000000000000004"/>
    <x v="32"/>
    <x v="139"/>
    <n v="405.00000000000006"/>
    <n v="0.3"/>
  </r>
  <r>
    <x v="0"/>
    <n v="1185732"/>
    <x v="212"/>
    <x v="3"/>
    <x v="37"/>
    <s v="Fargo"/>
    <x v="1"/>
    <n v="0.30000000000000004"/>
    <x v="44"/>
    <x v="398"/>
    <n v="262.5"/>
    <n v="0.35"/>
  </r>
  <r>
    <x v="0"/>
    <n v="1185732"/>
    <x v="212"/>
    <x v="3"/>
    <x v="37"/>
    <s v="Fargo"/>
    <x v="2"/>
    <n v="0.20000000000000007"/>
    <x v="44"/>
    <x v="697"/>
    <n v="150.00000000000006"/>
    <n v="0.3"/>
  </r>
  <r>
    <x v="0"/>
    <n v="1185732"/>
    <x v="212"/>
    <x v="3"/>
    <x v="37"/>
    <s v="Fargo"/>
    <x v="3"/>
    <n v="0.25000000000000006"/>
    <x v="39"/>
    <x v="677"/>
    <n v="75.000000000000014"/>
    <n v="0.3"/>
  </r>
  <r>
    <x v="0"/>
    <n v="1185732"/>
    <x v="212"/>
    <x v="3"/>
    <x v="37"/>
    <s v="Fargo"/>
    <x v="4"/>
    <n v="0.39999999999999997"/>
    <x v="43"/>
    <x v="128"/>
    <n v="300"/>
    <n v="0.5"/>
  </r>
  <r>
    <x v="0"/>
    <n v="1185732"/>
    <x v="212"/>
    <x v="3"/>
    <x v="37"/>
    <s v="Fargo"/>
    <x v="5"/>
    <n v="0.30000000000000004"/>
    <x v="44"/>
    <x v="398"/>
    <n v="300.00000000000006"/>
    <n v="0.4"/>
  </r>
  <r>
    <x v="0"/>
    <n v="1185732"/>
    <x v="245"/>
    <x v="3"/>
    <x v="37"/>
    <s v="Fargo"/>
    <x v="0"/>
    <n v="0.30000000000000004"/>
    <x v="24"/>
    <x v="192"/>
    <n v="450.00000000000006"/>
    <n v="0.3"/>
  </r>
  <r>
    <x v="0"/>
    <n v="1185732"/>
    <x v="245"/>
    <x v="3"/>
    <x v="37"/>
    <s v="Fargo"/>
    <x v="1"/>
    <n v="0.30000000000000004"/>
    <x v="43"/>
    <x v="362"/>
    <n v="157.5"/>
    <n v="0.35"/>
  </r>
  <r>
    <x v="0"/>
    <n v="1185732"/>
    <x v="245"/>
    <x v="3"/>
    <x v="37"/>
    <s v="Fargo"/>
    <x v="2"/>
    <n v="0.20000000000000007"/>
    <x v="41"/>
    <x v="698"/>
    <n v="120.00000000000003"/>
    <n v="0.3"/>
  </r>
  <r>
    <x v="0"/>
    <n v="1185732"/>
    <x v="245"/>
    <x v="3"/>
    <x v="37"/>
    <s v="Fargo"/>
    <x v="3"/>
    <n v="0.25000000000000006"/>
    <x v="42"/>
    <x v="364"/>
    <n v="56.250000000000007"/>
    <n v="0.3"/>
  </r>
  <r>
    <x v="0"/>
    <n v="1185732"/>
    <x v="245"/>
    <x v="3"/>
    <x v="37"/>
    <s v="Fargo"/>
    <x v="4"/>
    <n v="0.39999999999999997"/>
    <x v="43"/>
    <x v="128"/>
    <n v="300"/>
    <n v="0.5"/>
  </r>
  <r>
    <x v="0"/>
    <n v="1185732"/>
    <x v="245"/>
    <x v="3"/>
    <x v="37"/>
    <s v="Fargo"/>
    <x v="5"/>
    <n v="0.14999999999999997"/>
    <x v="44"/>
    <x v="699"/>
    <n v="149.99999999999997"/>
    <n v="0.4"/>
  </r>
  <r>
    <x v="0"/>
    <n v="1185732"/>
    <x v="115"/>
    <x v="3"/>
    <x v="37"/>
    <s v="Fargo"/>
    <x v="0"/>
    <n v="0.20000000000000004"/>
    <x v="54"/>
    <x v="700"/>
    <n v="282.00000000000006"/>
    <n v="0.3"/>
  </r>
  <r>
    <x v="0"/>
    <n v="1185732"/>
    <x v="115"/>
    <x v="3"/>
    <x v="37"/>
    <s v="Fargo"/>
    <x v="1"/>
    <n v="0.20000000000000004"/>
    <x v="37"/>
    <x v="367"/>
    <n v="122.50000000000001"/>
    <n v="0.35"/>
  </r>
  <r>
    <x v="0"/>
    <n v="1185732"/>
    <x v="115"/>
    <x v="3"/>
    <x v="37"/>
    <s v="Fargo"/>
    <x v="2"/>
    <n v="0.10000000000000003"/>
    <x v="38"/>
    <x v="701"/>
    <n v="67.500000000000028"/>
    <n v="0.3"/>
  </r>
  <r>
    <x v="0"/>
    <n v="1185732"/>
    <x v="115"/>
    <x v="3"/>
    <x v="37"/>
    <s v="Fargo"/>
    <x v="3"/>
    <n v="0.14999999999999997"/>
    <x v="39"/>
    <x v="702"/>
    <n v="44.999999999999993"/>
    <n v="0.3"/>
  </r>
  <r>
    <x v="0"/>
    <n v="1185732"/>
    <x v="115"/>
    <x v="3"/>
    <x v="37"/>
    <s v="Fargo"/>
    <x v="4"/>
    <n v="0.30000000000000004"/>
    <x v="43"/>
    <x v="362"/>
    <n v="225.00000000000003"/>
    <n v="0.5"/>
  </r>
  <r>
    <x v="0"/>
    <n v="1185732"/>
    <x v="115"/>
    <x v="3"/>
    <x v="37"/>
    <s v="Fargo"/>
    <x v="5"/>
    <n v="0.20000000000000004"/>
    <x v="44"/>
    <x v="366"/>
    <n v="200.00000000000006"/>
    <n v="0.4"/>
  </r>
  <r>
    <x v="0"/>
    <n v="1185732"/>
    <x v="206"/>
    <x v="3"/>
    <x v="37"/>
    <s v="Fargo"/>
    <x v="0"/>
    <n v="0.20000000000000004"/>
    <x v="34"/>
    <x v="703"/>
    <n v="285.00000000000006"/>
    <n v="0.3"/>
  </r>
  <r>
    <x v="0"/>
    <n v="1185732"/>
    <x v="206"/>
    <x v="3"/>
    <x v="37"/>
    <s v="Fargo"/>
    <x v="1"/>
    <n v="0.20000000000000004"/>
    <x v="37"/>
    <x v="367"/>
    <n v="122.50000000000001"/>
    <n v="0.35"/>
  </r>
  <r>
    <x v="0"/>
    <n v="1185732"/>
    <x v="206"/>
    <x v="3"/>
    <x v="37"/>
    <s v="Fargo"/>
    <x v="2"/>
    <n v="0.10000000000000003"/>
    <x v="37"/>
    <x v="704"/>
    <n v="52.500000000000014"/>
    <n v="0.3"/>
  </r>
  <r>
    <x v="0"/>
    <n v="1185732"/>
    <x v="206"/>
    <x v="3"/>
    <x v="37"/>
    <s v="Fargo"/>
    <x v="3"/>
    <n v="0.14999999999999997"/>
    <x v="39"/>
    <x v="702"/>
    <n v="44.999999999999993"/>
    <n v="0.3"/>
  </r>
  <r>
    <x v="0"/>
    <n v="1185732"/>
    <x v="206"/>
    <x v="3"/>
    <x v="37"/>
    <s v="Fargo"/>
    <x v="4"/>
    <n v="0.6"/>
    <x v="36"/>
    <x v="126"/>
    <n v="375"/>
    <n v="0.5"/>
  </r>
  <r>
    <x v="0"/>
    <n v="1185732"/>
    <x v="206"/>
    <x v="3"/>
    <x v="37"/>
    <s v="Fargo"/>
    <x v="5"/>
    <n v="0.5"/>
    <x v="44"/>
    <x v="142"/>
    <n v="500"/>
    <n v="0.4"/>
  </r>
  <r>
    <x v="0"/>
    <n v="1185732"/>
    <x v="246"/>
    <x v="3"/>
    <x v="37"/>
    <s v="Fargo"/>
    <x v="0"/>
    <n v="0.6"/>
    <x v="65"/>
    <x v="705"/>
    <n v="936"/>
    <n v="0.3"/>
  </r>
  <r>
    <x v="0"/>
    <n v="1185732"/>
    <x v="246"/>
    <x v="3"/>
    <x v="37"/>
    <s v="Fargo"/>
    <x v="1"/>
    <n v="0.4"/>
    <x v="38"/>
    <x v="124"/>
    <n v="315"/>
    <n v="0.35"/>
  </r>
  <r>
    <x v="0"/>
    <n v="1185732"/>
    <x v="246"/>
    <x v="3"/>
    <x v="37"/>
    <s v="Fargo"/>
    <x v="2"/>
    <n v="0.35000000000000003"/>
    <x v="41"/>
    <x v="320"/>
    <n v="210.00000000000003"/>
    <n v="0.3"/>
  </r>
  <r>
    <x v="0"/>
    <n v="1185732"/>
    <x v="246"/>
    <x v="3"/>
    <x v="37"/>
    <s v="Fargo"/>
    <x v="3"/>
    <n v="0.35000000000000003"/>
    <x v="36"/>
    <x v="620"/>
    <n v="131.25"/>
    <n v="0.3"/>
  </r>
  <r>
    <x v="0"/>
    <n v="1185732"/>
    <x v="246"/>
    <x v="3"/>
    <x v="37"/>
    <s v="Fargo"/>
    <x v="4"/>
    <n v="0.44999999999999996"/>
    <x v="43"/>
    <x v="310"/>
    <n v="337.49999999999994"/>
    <n v="0.5"/>
  </r>
  <r>
    <x v="0"/>
    <n v="1185732"/>
    <x v="246"/>
    <x v="3"/>
    <x v="37"/>
    <s v="Fargo"/>
    <x v="5"/>
    <n v="0.49999999999999994"/>
    <x v="35"/>
    <x v="695"/>
    <n v="549.99999999999989"/>
    <n v="0.4"/>
  </r>
  <r>
    <x v="0"/>
    <n v="1185732"/>
    <x v="247"/>
    <x v="3"/>
    <x v="37"/>
    <s v="Fargo"/>
    <x v="0"/>
    <n v="0.35000000000000003"/>
    <x v="28"/>
    <x v="450"/>
    <n v="551.25"/>
    <n v="0.3"/>
  </r>
  <r>
    <x v="0"/>
    <n v="1185732"/>
    <x v="247"/>
    <x v="3"/>
    <x v="37"/>
    <s v="Fargo"/>
    <x v="1"/>
    <n v="0.3000000000000001"/>
    <x v="35"/>
    <x v="651"/>
    <n v="288.75000000000006"/>
    <n v="0.35"/>
  </r>
  <r>
    <x v="0"/>
    <n v="1185732"/>
    <x v="247"/>
    <x v="3"/>
    <x v="37"/>
    <s v="Fargo"/>
    <x v="2"/>
    <n v="0.25000000000000006"/>
    <x v="41"/>
    <x v="366"/>
    <n v="150.00000000000003"/>
    <n v="0.3"/>
  </r>
  <r>
    <x v="0"/>
    <n v="1185732"/>
    <x v="247"/>
    <x v="3"/>
    <x v="37"/>
    <s v="Fargo"/>
    <x v="3"/>
    <n v="0.25000000000000006"/>
    <x v="37"/>
    <x v="706"/>
    <n v="131.25000000000003"/>
    <n v="0.3"/>
  </r>
  <r>
    <x v="0"/>
    <n v="1185732"/>
    <x v="247"/>
    <x v="3"/>
    <x v="37"/>
    <s v="Fargo"/>
    <x v="4"/>
    <n v="0.35000000000000003"/>
    <x v="37"/>
    <x v="181"/>
    <n v="306.25000000000006"/>
    <n v="0.5"/>
  </r>
  <r>
    <x v="0"/>
    <n v="1185732"/>
    <x v="247"/>
    <x v="3"/>
    <x v="37"/>
    <s v="Fargo"/>
    <x v="5"/>
    <n v="0.55000000000000004"/>
    <x v="46"/>
    <x v="255"/>
    <n v="715.00000000000011"/>
    <n v="0.4"/>
  </r>
  <r>
    <x v="0"/>
    <n v="1185732"/>
    <x v="116"/>
    <x v="3"/>
    <x v="37"/>
    <s v="Fargo"/>
    <x v="0"/>
    <n v="0.5"/>
    <x v="21"/>
    <x v="80"/>
    <n v="825"/>
    <n v="0.3"/>
  </r>
  <r>
    <x v="0"/>
    <n v="1185732"/>
    <x v="116"/>
    <x v="3"/>
    <x v="37"/>
    <s v="Fargo"/>
    <x v="1"/>
    <n v="0.45000000000000007"/>
    <x v="49"/>
    <x v="139"/>
    <n v="472.50000000000006"/>
    <n v="0.35"/>
  </r>
  <r>
    <x v="0"/>
    <n v="1185732"/>
    <x v="116"/>
    <x v="3"/>
    <x v="37"/>
    <s v="Fargo"/>
    <x v="2"/>
    <n v="0.4"/>
    <x v="38"/>
    <x v="124"/>
    <n v="270"/>
    <n v="0.3"/>
  </r>
  <r>
    <x v="0"/>
    <n v="1185732"/>
    <x v="116"/>
    <x v="3"/>
    <x v="37"/>
    <s v="Fargo"/>
    <x v="3"/>
    <n v="0.4"/>
    <x v="37"/>
    <x v="135"/>
    <n v="210"/>
    <n v="0.3"/>
  </r>
  <r>
    <x v="0"/>
    <n v="1185732"/>
    <x v="116"/>
    <x v="3"/>
    <x v="37"/>
    <s v="Fargo"/>
    <x v="4"/>
    <n v="0.5"/>
    <x v="41"/>
    <x v="123"/>
    <n v="500"/>
    <n v="0.5"/>
  </r>
  <r>
    <x v="0"/>
    <n v="1185732"/>
    <x v="116"/>
    <x v="3"/>
    <x v="37"/>
    <s v="Fargo"/>
    <x v="5"/>
    <n v="0.55000000000000004"/>
    <x v="48"/>
    <x v="138"/>
    <n v="825"/>
    <n v="0.4"/>
  </r>
  <r>
    <x v="0"/>
    <n v="1185732"/>
    <x v="208"/>
    <x v="3"/>
    <x v="37"/>
    <s v="Fargo"/>
    <x v="0"/>
    <n v="0.5"/>
    <x v="28"/>
    <x v="48"/>
    <n v="787.5"/>
    <n v="0.3"/>
  </r>
  <r>
    <x v="0"/>
    <n v="1185732"/>
    <x v="208"/>
    <x v="3"/>
    <x v="37"/>
    <s v="Fargo"/>
    <x v="1"/>
    <n v="0.45000000000000007"/>
    <x v="49"/>
    <x v="139"/>
    <n v="472.50000000000006"/>
    <n v="0.35"/>
  </r>
  <r>
    <x v="0"/>
    <n v="1185732"/>
    <x v="208"/>
    <x v="3"/>
    <x v="37"/>
    <s v="Fargo"/>
    <x v="2"/>
    <n v="0.4"/>
    <x v="38"/>
    <x v="124"/>
    <n v="270"/>
    <n v="0.3"/>
  </r>
  <r>
    <x v="0"/>
    <n v="1185732"/>
    <x v="208"/>
    <x v="3"/>
    <x v="37"/>
    <s v="Fargo"/>
    <x v="3"/>
    <n v="0.4"/>
    <x v="41"/>
    <x v="134"/>
    <n v="240"/>
    <n v="0.3"/>
  </r>
  <r>
    <x v="0"/>
    <n v="1185732"/>
    <x v="208"/>
    <x v="3"/>
    <x v="37"/>
    <s v="Fargo"/>
    <x v="4"/>
    <n v="0.5"/>
    <x v="37"/>
    <x v="131"/>
    <n v="437.5"/>
    <n v="0.5"/>
  </r>
  <r>
    <x v="0"/>
    <n v="1185732"/>
    <x v="208"/>
    <x v="3"/>
    <x v="37"/>
    <s v="Fargo"/>
    <x v="5"/>
    <n v="0.55000000000000004"/>
    <x v="45"/>
    <x v="136"/>
    <n v="770.00000000000011"/>
    <n v="0.4"/>
  </r>
  <r>
    <x v="0"/>
    <n v="1185732"/>
    <x v="248"/>
    <x v="3"/>
    <x v="37"/>
    <s v="Fargo"/>
    <x v="0"/>
    <n v="0.35000000000000003"/>
    <x v="34"/>
    <x v="394"/>
    <n v="498.75000000000006"/>
    <n v="0.3"/>
  </r>
  <r>
    <x v="0"/>
    <n v="1185732"/>
    <x v="248"/>
    <x v="3"/>
    <x v="37"/>
    <s v="Fargo"/>
    <x v="1"/>
    <n v="0.3000000000000001"/>
    <x v="35"/>
    <x v="651"/>
    <n v="288.75000000000006"/>
    <n v="0.35"/>
  </r>
  <r>
    <x v="0"/>
    <n v="1185732"/>
    <x v="248"/>
    <x v="3"/>
    <x v="37"/>
    <s v="Fargo"/>
    <x v="2"/>
    <n v="0.25000000000000006"/>
    <x v="37"/>
    <x v="706"/>
    <n v="131.25000000000003"/>
    <n v="0.3"/>
  </r>
  <r>
    <x v="0"/>
    <n v="1185732"/>
    <x v="248"/>
    <x v="3"/>
    <x v="37"/>
    <s v="Fargo"/>
    <x v="3"/>
    <n v="0.25000000000000006"/>
    <x v="43"/>
    <x v="372"/>
    <n v="112.50000000000001"/>
    <n v="0.3"/>
  </r>
  <r>
    <x v="0"/>
    <n v="1185732"/>
    <x v="248"/>
    <x v="3"/>
    <x v="37"/>
    <s v="Fargo"/>
    <x v="4"/>
    <n v="0.35000000000000003"/>
    <x v="43"/>
    <x v="311"/>
    <n v="262.5"/>
    <n v="0.5"/>
  </r>
  <r>
    <x v="0"/>
    <n v="1185732"/>
    <x v="248"/>
    <x v="3"/>
    <x v="37"/>
    <s v="Fargo"/>
    <x v="5"/>
    <n v="0.4"/>
    <x v="38"/>
    <x v="124"/>
    <n v="360"/>
    <n v="0.4"/>
  </r>
  <r>
    <x v="0"/>
    <n v="1185732"/>
    <x v="249"/>
    <x v="3"/>
    <x v="37"/>
    <s v="Fargo"/>
    <x v="0"/>
    <n v="0.44999999999999996"/>
    <x v="47"/>
    <x v="451"/>
    <n v="539.99999999999989"/>
    <n v="0.3"/>
  </r>
  <r>
    <x v="0"/>
    <n v="1185732"/>
    <x v="249"/>
    <x v="3"/>
    <x v="37"/>
    <s v="Fargo"/>
    <x v="1"/>
    <n v="0.35000000000000003"/>
    <x v="44"/>
    <x v="622"/>
    <n v="306.25"/>
    <n v="0.35"/>
  </r>
  <r>
    <x v="0"/>
    <n v="1185732"/>
    <x v="249"/>
    <x v="3"/>
    <x v="37"/>
    <s v="Fargo"/>
    <x v="2"/>
    <n v="0.35000000000000003"/>
    <x v="43"/>
    <x v="311"/>
    <n v="157.5"/>
    <n v="0.3"/>
  </r>
  <r>
    <x v="0"/>
    <n v="1185732"/>
    <x v="249"/>
    <x v="3"/>
    <x v="37"/>
    <s v="Fargo"/>
    <x v="3"/>
    <n v="0.35000000000000003"/>
    <x v="36"/>
    <x v="620"/>
    <n v="131.25"/>
    <n v="0.3"/>
  </r>
  <r>
    <x v="0"/>
    <n v="1185732"/>
    <x v="249"/>
    <x v="3"/>
    <x v="37"/>
    <s v="Fargo"/>
    <x v="4"/>
    <n v="0.44999999999999996"/>
    <x v="36"/>
    <x v="180"/>
    <n v="281.25"/>
    <n v="0.5"/>
  </r>
  <r>
    <x v="0"/>
    <n v="1185732"/>
    <x v="249"/>
    <x v="3"/>
    <x v="37"/>
    <s v="Fargo"/>
    <x v="5"/>
    <n v="0.49999999999999983"/>
    <x v="44"/>
    <x v="707"/>
    <n v="499.99999999999983"/>
    <n v="0.4"/>
  </r>
  <r>
    <x v="0"/>
    <n v="1185732"/>
    <x v="210"/>
    <x v="3"/>
    <x v="37"/>
    <s v="Fargo"/>
    <x v="0"/>
    <n v="0.44999999999999996"/>
    <x v="47"/>
    <x v="451"/>
    <n v="539.99999999999989"/>
    <n v="0.3"/>
  </r>
  <r>
    <x v="0"/>
    <n v="1185732"/>
    <x v="210"/>
    <x v="3"/>
    <x v="37"/>
    <s v="Fargo"/>
    <x v="1"/>
    <n v="0.35000000000000003"/>
    <x v="35"/>
    <x v="117"/>
    <n v="336.875"/>
    <n v="0.35"/>
  </r>
  <r>
    <x v="0"/>
    <n v="1185732"/>
    <x v="210"/>
    <x v="3"/>
    <x v="37"/>
    <s v="Fargo"/>
    <x v="2"/>
    <n v="0.35000000000000003"/>
    <x v="77"/>
    <x v="708"/>
    <n v="231.00000000000003"/>
    <n v="0.3"/>
  </r>
  <r>
    <x v="0"/>
    <n v="1185732"/>
    <x v="210"/>
    <x v="3"/>
    <x v="37"/>
    <s v="Fargo"/>
    <x v="3"/>
    <n v="0.35000000000000003"/>
    <x v="41"/>
    <x v="320"/>
    <n v="210.00000000000003"/>
    <n v="0.3"/>
  </r>
  <r>
    <x v="0"/>
    <n v="1185732"/>
    <x v="210"/>
    <x v="3"/>
    <x v="37"/>
    <s v="Fargo"/>
    <x v="4"/>
    <n v="0.6"/>
    <x v="37"/>
    <x v="202"/>
    <n v="525"/>
    <n v="0.5"/>
  </r>
  <r>
    <x v="0"/>
    <n v="1185732"/>
    <x v="210"/>
    <x v="3"/>
    <x v="37"/>
    <s v="Fargo"/>
    <x v="5"/>
    <n v="0.64999999999999991"/>
    <x v="35"/>
    <x v="410"/>
    <n v="715"/>
    <n v="0.4"/>
  </r>
  <r>
    <x v="0"/>
    <n v="1185732"/>
    <x v="211"/>
    <x v="3"/>
    <x v="37"/>
    <s v="Fargo"/>
    <x v="0"/>
    <n v="0.6"/>
    <x v="28"/>
    <x v="40"/>
    <n v="945"/>
    <n v="0.3"/>
  </r>
  <r>
    <x v="0"/>
    <n v="1185732"/>
    <x v="211"/>
    <x v="3"/>
    <x v="37"/>
    <s v="Fargo"/>
    <x v="1"/>
    <n v="0.5"/>
    <x v="46"/>
    <x v="132"/>
    <n v="568.75"/>
    <n v="0.35"/>
  </r>
  <r>
    <x v="0"/>
    <n v="1185732"/>
    <x v="211"/>
    <x v="3"/>
    <x v="37"/>
    <s v="Fargo"/>
    <x v="2"/>
    <n v="0.5"/>
    <x v="35"/>
    <x v="140"/>
    <n v="412.5"/>
    <n v="0.3"/>
  </r>
  <r>
    <x v="0"/>
    <n v="1185732"/>
    <x v="211"/>
    <x v="3"/>
    <x v="37"/>
    <s v="Fargo"/>
    <x v="3"/>
    <n v="0.5"/>
    <x v="38"/>
    <x v="127"/>
    <n v="337.5"/>
    <n v="0.3"/>
  </r>
  <r>
    <x v="0"/>
    <n v="1185732"/>
    <x v="211"/>
    <x v="3"/>
    <x v="37"/>
    <s v="Fargo"/>
    <x v="4"/>
    <n v="0.6"/>
    <x v="38"/>
    <x v="198"/>
    <n v="675"/>
    <n v="0.5"/>
  </r>
  <r>
    <x v="0"/>
    <n v="1185732"/>
    <x v="211"/>
    <x v="3"/>
    <x v="37"/>
    <s v="Fargo"/>
    <x v="5"/>
    <n v="0.64999999999999991"/>
    <x v="46"/>
    <x v="262"/>
    <n v="844.99999999999989"/>
    <n v="0.4"/>
  </r>
  <r>
    <x v="0"/>
    <n v="1185732"/>
    <x v="66"/>
    <x v="3"/>
    <x v="38"/>
    <s v="Des Moines"/>
    <x v="0"/>
    <n v="0.30000000000000004"/>
    <x v="32"/>
    <x v="139"/>
    <n v="405.00000000000006"/>
    <n v="0.3"/>
  </r>
  <r>
    <x v="0"/>
    <n v="1185732"/>
    <x v="66"/>
    <x v="3"/>
    <x v="38"/>
    <s v="Des Moines"/>
    <x v="1"/>
    <n v="0.30000000000000004"/>
    <x v="44"/>
    <x v="398"/>
    <n v="262.5"/>
    <n v="0.35"/>
  </r>
  <r>
    <x v="0"/>
    <n v="1185732"/>
    <x v="66"/>
    <x v="3"/>
    <x v="38"/>
    <s v="Des Moines"/>
    <x v="2"/>
    <n v="0.20000000000000007"/>
    <x v="44"/>
    <x v="697"/>
    <n v="150.00000000000006"/>
    <n v="0.3"/>
  </r>
  <r>
    <x v="0"/>
    <n v="1185732"/>
    <x v="66"/>
    <x v="3"/>
    <x v="38"/>
    <s v="Des Moines"/>
    <x v="3"/>
    <n v="0.25000000000000006"/>
    <x v="39"/>
    <x v="677"/>
    <n v="75.000000000000014"/>
    <n v="0.3"/>
  </r>
  <r>
    <x v="0"/>
    <n v="1185732"/>
    <x v="66"/>
    <x v="3"/>
    <x v="38"/>
    <s v="Des Moines"/>
    <x v="4"/>
    <n v="0.39999999999999997"/>
    <x v="43"/>
    <x v="128"/>
    <n v="300"/>
    <n v="0.5"/>
  </r>
  <r>
    <x v="0"/>
    <n v="1185732"/>
    <x v="66"/>
    <x v="3"/>
    <x v="38"/>
    <s v="Des Moines"/>
    <x v="5"/>
    <n v="0.30000000000000004"/>
    <x v="44"/>
    <x v="398"/>
    <n v="300.00000000000006"/>
    <n v="0.4"/>
  </r>
  <r>
    <x v="0"/>
    <n v="1185732"/>
    <x v="67"/>
    <x v="3"/>
    <x v="38"/>
    <s v="Des Moines"/>
    <x v="0"/>
    <n v="0.30000000000000004"/>
    <x v="24"/>
    <x v="192"/>
    <n v="450.00000000000006"/>
    <n v="0.3"/>
  </r>
  <r>
    <x v="0"/>
    <n v="1185732"/>
    <x v="67"/>
    <x v="3"/>
    <x v="38"/>
    <s v="Des Moines"/>
    <x v="1"/>
    <n v="0.30000000000000004"/>
    <x v="43"/>
    <x v="362"/>
    <n v="157.5"/>
    <n v="0.35"/>
  </r>
  <r>
    <x v="0"/>
    <n v="1185732"/>
    <x v="67"/>
    <x v="3"/>
    <x v="38"/>
    <s v="Des Moines"/>
    <x v="2"/>
    <n v="0.20000000000000007"/>
    <x v="41"/>
    <x v="698"/>
    <n v="120.00000000000003"/>
    <n v="0.3"/>
  </r>
  <r>
    <x v="0"/>
    <n v="1185732"/>
    <x v="67"/>
    <x v="3"/>
    <x v="38"/>
    <s v="Des Moines"/>
    <x v="3"/>
    <n v="0.25000000000000006"/>
    <x v="42"/>
    <x v="364"/>
    <n v="56.250000000000007"/>
    <n v="0.3"/>
  </r>
  <r>
    <x v="0"/>
    <n v="1185732"/>
    <x v="67"/>
    <x v="3"/>
    <x v="38"/>
    <s v="Des Moines"/>
    <x v="4"/>
    <n v="0.39999999999999997"/>
    <x v="43"/>
    <x v="128"/>
    <n v="300"/>
    <n v="0.5"/>
  </r>
  <r>
    <x v="0"/>
    <n v="1185732"/>
    <x v="67"/>
    <x v="3"/>
    <x v="38"/>
    <s v="Des Moines"/>
    <x v="5"/>
    <n v="0.14999999999999997"/>
    <x v="44"/>
    <x v="699"/>
    <n v="149.99999999999997"/>
    <n v="0.4"/>
  </r>
  <r>
    <x v="0"/>
    <n v="1185732"/>
    <x v="68"/>
    <x v="3"/>
    <x v="38"/>
    <s v="Des Moines"/>
    <x v="0"/>
    <n v="0.20000000000000004"/>
    <x v="54"/>
    <x v="700"/>
    <n v="282.00000000000006"/>
    <n v="0.3"/>
  </r>
  <r>
    <x v="0"/>
    <n v="1185732"/>
    <x v="68"/>
    <x v="3"/>
    <x v="38"/>
    <s v="Des Moines"/>
    <x v="1"/>
    <n v="0.20000000000000004"/>
    <x v="37"/>
    <x v="367"/>
    <n v="122.50000000000001"/>
    <n v="0.35"/>
  </r>
  <r>
    <x v="0"/>
    <n v="1185732"/>
    <x v="68"/>
    <x v="3"/>
    <x v="38"/>
    <s v="Des Moines"/>
    <x v="2"/>
    <n v="0.10000000000000003"/>
    <x v="38"/>
    <x v="701"/>
    <n v="67.500000000000028"/>
    <n v="0.3"/>
  </r>
  <r>
    <x v="0"/>
    <n v="1185732"/>
    <x v="68"/>
    <x v="3"/>
    <x v="38"/>
    <s v="Des Moines"/>
    <x v="3"/>
    <n v="0.14999999999999997"/>
    <x v="42"/>
    <x v="709"/>
    <n v="33.749999999999993"/>
    <n v="0.3"/>
  </r>
  <r>
    <x v="0"/>
    <n v="1185732"/>
    <x v="68"/>
    <x v="3"/>
    <x v="38"/>
    <s v="Des Moines"/>
    <x v="4"/>
    <n v="0.30000000000000004"/>
    <x v="36"/>
    <x v="372"/>
    <n v="187.50000000000003"/>
    <n v="0.5"/>
  </r>
  <r>
    <x v="0"/>
    <n v="1185732"/>
    <x v="68"/>
    <x v="3"/>
    <x v="38"/>
    <s v="Des Moines"/>
    <x v="5"/>
    <n v="0.20000000000000004"/>
    <x v="38"/>
    <x v="692"/>
    <n v="180.00000000000006"/>
    <n v="0.4"/>
  </r>
  <r>
    <x v="0"/>
    <n v="1185732"/>
    <x v="69"/>
    <x v="3"/>
    <x v="38"/>
    <s v="Des Moines"/>
    <x v="0"/>
    <n v="0.20000000000000004"/>
    <x v="32"/>
    <x v="710"/>
    <n v="270.00000000000006"/>
    <n v="0.3"/>
  </r>
  <r>
    <x v="0"/>
    <n v="1185732"/>
    <x v="69"/>
    <x v="3"/>
    <x v="38"/>
    <s v="Des Moines"/>
    <x v="1"/>
    <n v="0.20000000000000004"/>
    <x v="43"/>
    <x v="309"/>
    <n v="105.00000000000001"/>
    <n v="0.35"/>
  </r>
  <r>
    <x v="0"/>
    <n v="1185732"/>
    <x v="69"/>
    <x v="3"/>
    <x v="38"/>
    <s v="Des Moines"/>
    <x v="2"/>
    <n v="0.10000000000000003"/>
    <x v="43"/>
    <x v="711"/>
    <n v="45.000000000000014"/>
    <n v="0.3"/>
  </r>
  <r>
    <x v="0"/>
    <n v="1185732"/>
    <x v="69"/>
    <x v="3"/>
    <x v="38"/>
    <s v="Des Moines"/>
    <x v="3"/>
    <n v="0.14999999999999997"/>
    <x v="42"/>
    <x v="709"/>
    <n v="33.749999999999993"/>
    <n v="0.3"/>
  </r>
  <r>
    <x v="0"/>
    <n v="1185732"/>
    <x v="69"/>
    <x v="3"/>
    <x v="38"/>
    <s v="Des Moines"/>
    <x v="4"/>
    <n v="0.6"/>
    <x v="39"/>
    <x v="128"/>
    <n v="300"/>
    <n v="0.5"/>
  </r>
  <r>
    <x v="0"/>
    <n v="1185732"/>
    <x v="69"/>
    <x v="3"/>
    <x v="38"/>
    <s v="Des Moines"/>
    <x v="5"/>
    <n v="0.5"/>
    <x v="38"/>
    <x v="127"/>
    <n v="450"/>
    <n v="0.4"/>
  </r>
  <r>
    <x v="0"/>
    <n v="1185732"/>
    <x v="70"/>
    <x v="3"/>
    <x v="38"/>
    <s v="Des Moines"/>
    <x v="0"/>
    <n v="0.6"/>
    <x v="40"/>
    <x v="129"/>
    <n v="891"/>
    <n v="0.3"/>
  </r>
  <r>
    <x v="0"/>
    <n v="1185732"/>
    <x v="70"/>
    <x v="3"/>
    <x v="38"/>
    <s v="Des Moines"/>
    <x v="1"/>
    <n v="0.4"/>
    <x v="41"/>
    <x v="134"/>
    <n v="280"/>
    <n v="0.35"/>
  </r>
  <r>
    <x v="0"/>
    <n v="1185732"/>
    <x v="70"/>
    <x v="3"/>
    <x v="38"/>
    <s v="Des Moines"/>
    <x v="2"/>
    <n v="0.35000000000000003"/>
    <x v="37"/>
    <x v="181"/>
    <n v="183.75000000000003"/>
    <n v="0.3"/>
  </r>
  <r>
    <x v="0"/>
    <n v="1185732"/>
    <x v="70"/>
    <x v="3"/>
    <x v="38"/>
    <s v="Des Moines"/>
    <x v="3"/>
    <n v="0.35000000000000003"/>
    <x v="43"/>
    <x v="311"/>
    <n v="157.5"/>
    <n v="0.3"/>
  </r>
  <r>
    <x v="0"/>
    <n v="1185732"/>
    <x v="70"/>
    <x v="3"/>
    <x v="38"/>
    <s v="Des Moines"/>
    <x v="4"/>
    <n v="0.44999999999999996"/>
    <x v="37"/>
    <x v="474"/>
    <n v="393.74999999999994"/>
    <n v="0.5"/>
  </r>
  <r>
    <x v="0"/>
    <n v="1185732"/>
    <x v="70"/>
    <x v="3"/>
    <x v="38"/>
    <s v="Des Moines"/>
    <x v="5"/>
    <n v="0.49999999999999994"/>
    <x v="49"/>
    <x v="167"/>
    <n v="599.99999999999989"/>
    <n v="0.4"/>
  </r>
  <r>
    <x v="0"/>
    <n v="1185732"/>
    <x v="71"/>
    <x v="3"/>
    <x v="38"/>
    <s v="Des Moines"/>
    <x v="0"/>
    <n v="0.35000000000000003"/>
    <x v="21"/>
    <x v="136"/>
    <n v="577.5"/>
    <n v="0.3"/>
  </r>
  <r>
    <x v="0"/>
    <n v="1185732"/>
    <x v="71"/>
    <x v="3"/>
    <x v="38"/>
    <s v="Des Moines"/>
    <x v="1"/>
    <n v="0.3000000000000001"/>
    <x v="49"/>
    <x v="712"/>
    <n v="315.00000000000011"/>
    <n v="0.35"/>
  </r>
  <r>
    <x v="0"/>
    <n v="1185732"/>
    <x v="71"/>
    <x v="3"/>
    <x v="38"/>
    <s v="Des Moines"/>
    <x v="2"/>
    <n v="0.25000000000000006"/>
    <x v="41"/>
    <x v="366"/>
    <n v="150.00000000000003"/>
    <n v="0.3"/>
  </r>
  <r>
    <x v="0"/>
    <n v="1185732"/>
    <x v="71"/>
    <x v="3"/>
    <x v="38"/>
    <s v="Des Moines"/>
    <x v="3"/>
    <n v="0.25000000000000006"/>
    <x v="37"/>
    <x v="706"/>
    <n v="131.25000000000003"/>
    <n v="0.3"/>
  </r>
  <r>
    <x v="0"/>
    <n v="1185732"/>
    <x v="71"/>
    <x v="3"/>
    <x v="38"/>
    <s v="Des Moines"/>
    <x v="4"/>
    <n v="0.35000000000000003"/>
    <x v="37"/>
    <x v="181"/>
    <n v="306.25000000000006"/>
    <n v="0.5"/>
  </r>
  <r>
    <x v="0"/>
    <n v="1185732"/>
    <x v="71"/>
    <x v="3"/>
    <x v="38"/>
    <s v="Des Moines"/>
    <x v="5"/>
    <n v="0.55000000000000004"/>
    <x v="46"/>
    <x v="255"/>
    <n v="715.00000000000011"/>
    <n v="0.4"/>
  </r>
  <r>
    <x v="0"/>
    <n v="1185732"/>
    <x v="72"/>
    <x v="3"/>
    <x v="38"/>
    <s v="Des Moines"/>
    <x v="0"/>
    <n v="0.5"/>
    <x v="21"/>
    <x v="80"/>
    <n v="825"/>
    <n v="0.3"/>
  </r>
  <r>
    <x v="0"/>
    <n v="1185732"/>
    <x v="72"/>
    <x v="3"/>
    <x v="38"/>
    <s v="Des Moines"/>
    <x v="1"/>
    <n v="0.45000000000000007"/>
    <x v="49"/>
    <x v="139"/>
    <n v="472.50000000000006"/>
    <n v="0.35"/>
  </r>
  <r>
    <x v="0"/>
    <n v="1185732"/>
    <x v="72"/>
    <x v="3"/>
    <x v="38"/>
    <s v="Des Moines"/>
    <x v="2"/>
    <n v="0.4"/>
    <x v="38"/>
    <x v="124"/>
    <n v="270"/>
    <n v="0.3"/>
  </r>
  <r>
    <x v="0"/>
    <n v="1185732"/>
    <x v="72"/>
    <x v="3"/>
    <x v="38"/>
    <s v="Des Moines"/>
    <x v="3"/>
    <n v="0.4"/>
    <x v="37"/>
    <x v="135"/>
    <n v="210"/>
    <n v="0.3"/>
  </r>
  <r>
    <x v="0"/>
    <n v="1185732"/>
    <x v="72"/>
    <x v="3"/>
    <x v="38"/>
    <s v="Des Moines"/>
    <x v="4"/>
    <n v="0.5"/>
    <x v="41"/>
    <x v="123"/>
    <n v="500"/>
    <n v="0.5"/>
  </r>
  <r>
    <x v="0"/>
    <n v="1185732"/>
    <x v="72"/>
    <x v="3"/>
    <x v="38"/>
    <s v="Des Moines"/>
    <x v="5"/>
    <n v="0.55000000000000004"/>
    <x v="48"/>
    <x v="138"/>
    <n v="825"/>
    <n v="0.4"/>
  </r>
  <r>
    <x v="0"/>
    <n v="1185732"/>
    <x v="73"/>
    <x v="3"/>
    <x v="38"/>
    <s v="Des Moines"/>
    <x v="0"/>
    <n v="0.5"/>
    <x v="28"/>
    <x v="48"/>
    <n v="787.5"/>
    <n v="0.3"/>
  </r>
  <r>
    <x v="0"/>
    <n v="1185732"/>
    <x v="73"/>
    <x v="3"/>
    <x v="38"/>
    <s v="Des Moines"/>
    <x v="1"/>
    <n v="0.45000000000000007"/>
    <x v="49"/>
    <x v="139"/>
    <n v="472.50000000000006"/>
    <n v="0.35"/>
  </r>
  <r>
    <x v="0"/>
    <n v="1185732"/>
    <x v="73"/>
    <x v="3"/>
    <x v="38"/>
    <s v="Des Moines"/>
    <x v="2"/>
    <n v="0.4"/>
    <x v="38"/>
    <x v="124"/>
    <n v="270"/>
    <n v="0.3"/>
  </r>
  <r>
    <x v="0"/>
    <n v="1185732"/>
    <x v="73"/>
    <x v="3"/>
    <x v="38"/>
    <s v="Des Moines"/>
    <x v="3"/>
    <n v="0.4"/>
    <x v="41"/>
    <x v="134"/>
    <n v="240"/>
    <n v="0.3"/>
  </r>
  <r>
    <x v="0"/>
    <n v="1185732"/>
    <x v="73"/>
    <x v="3"/>
    <x v="38"/>
    <s v="Des Moines"/>
    <x v="4"/>
    <n v="0.5"/>
    <x v="37"/>
    <x v="131"/>
    <n v="437.5"/>
    <n v="0.5"/>
  </r>
  <r>
    <x v="0"/>
    <n v="1185732"/>
    <x v="73"/>
    <x v="3"/>
    <x v="38"/>
    <s v="Des Moines"/>
    <x v="5"/>
    <n v="0.55000000000000004"/>
    <x v="45"/>
    <x v="136"/>
    <n v="770.00000000000011"/>
    <n v="0.4"/>
  </r>
  <r>
    <x v="0"/>
    <n v="1185732"/>
    <x v="74"/>
    <x v="3"/>
    <x v="38"/>
    <s v="Des Moines"/>
    <x v="0"/>
    <n v="0.35000000000000003"/>
    <x v="34"/>
    <x v="394"/>
    <n v="498.75000000000006"/>
    <n v="0.3"/>
  </r>
  <r>
    <x v="0"/>
    <n v="1185732"/>
    <x v="74"/>
    <x v="3"/>
    <x v="38"/>
    <s v="Des Moines"/>
    <x v="1"/>
    <n v="0.3000000000000001"/>
    <x v="44"/>
    <x v="388"/>
    <n v="262.50000000000006"/>
    <n v="0.35"/>
  </r>
  <r>
    <x v="0"/>
    <n v="1185732"/>
    <x v="74"/>
    <x v="3"/>
    <x v="38"/>
    <s v="Des Moines"/>
    <x v="2"/>
    <n v="0.25000000000000006"/>
    <x v="43"/>
    <x v="372"/>
    <n v="112.50000000000001"/>
    <n v="0.3"/>
  </r>
  <r>
    <x v="0"/>
    <n v="1185732"/>
    <x v="74"/>
    <x v="3"/>
    <x v="38"/>
    <s v="Des Moines"/>
    <x v="3"/>
    <n v="0.25000000000000006"/>
    <x v="36"/>
    <x v="713"/>
    <n v="93.750000000000014"/>
    <n v="0.3"/>
  </r>
  <r>
    <x v="0"/>
    <n v="1185732"/>
    <x v="74"/>
    <x v="3"/>
    <x v="38"/>
    <s v="Des Moines"/>
    <x v="4"/>
    <n v="0.35000000000000003"/>
    <x v="36"/>
    <x v="620"/>
    <n v="218.75000000000003"/>
    <n v="0.5"/>
  </r>
  <r>
    <x v="0"/>
    <n v="1185732"/>
    <x v="74"/>
    <x v="3"/>
    <x v="38"/>
    <s v="Des Moines"/>
    <x v="5"/>
    <n v="0.4"/>
    <x v="41"/>
    <x v="134"/>
    <n v="320"/>
    <n v="0.4"/>
  </r>
  <r>
    <x v="0"/>
    <n v="1185732"/>
    <x v="75"/>
    <x v="3"/>
    <x v="38"/>
    <s v="Des Moines"/>
    <x v="0"/>
    <n v="0.44999999999999996"/>
    <x v="48"/>
    <x v="325"/>
    <n v="506.24999999999989"/>
    <n v="0.3"/>
  </r>
  <r>
    <x v="0"/>
    <n v="1185732"/>
    <x v="75"/>
    <x v="3"/>
    <x v="38"/>
    <s v="Des Moines"/>
    <x v="1"/>
    <n v="0.35000000000000003"/>
    <x v="38"/>
    <x v="121"/>
    <n v="275.625"/>
    <n v="0.35"/>
  </r>
  <r>
    <x v="0"/>
    <n v="1185732"/>
    <x v="75"/>
    <x v="3"/>
    <x v="38"/>
    <s v="Des Moines"/>
    <x v="2"/>
    <n v="0.35000000000000003"/>
    <x v="36"/>
    <x v="620"/>
    <n v="131.25"/>
    <n v="0.3"/>
  </r>
  <r>
    <x v="0"/>
    <n v="1185732"/>
    <x v="75"/>
    <x v="3"/>
    <x v="38"/>
    <s v="Des Moines"/>
    <x v="3"/>
    <n v="0.35000000000000003"/>
    <x v="36"/>
    <x v="620"/>
    <n v="131.25"/>
    <n v="0.3"/>
  </r>
  <r>
    <x v="0"/>
    <n v="1185732"/>
    <x v="75"/>
    <x v="3"/>
    <x v="38"/>
    <s v="Des Moines"/>
    <x v="4"/>
    <n v="0.44999999999999996"/>
    <x v="36"/>
    <x v="180"/>
    <n v="281.25"/>
    <n v="0.5"/>
  </r>
  <r>
    <x v="0"/>
    <n v="1185732"/>
    <x v="75"/>
    <x v="3"/>
    <x v="38"/>
    <s v="Des Moines"/>
    <x v="5"/>
    <n v="0.49999999999999983"/>
    <x v="44"/>
    <x v="707"/>
    <n v="499.99999999999983"/>
    <n v="0.4"/>
  </r>
  <r>
    <x v="0"/>
    <n v="1185732"/>
    <x v="76"/>
    <x v="3"/>
    <x v="38"/>
    <s v="Des Moines"/>
    <x v="0"/>
    <n v="0.44999999999999996"/>
    <x v="47"/>
    <x v="451"/>
    <n v="539.99999999999989"/>
    <n v="0.3"/>
  </r>
  <r>
    <x v="0"/>
    <n v="1185732"/>
    <x v="76"/>
    <x v="3"/>
    <x v="38"/>
    <s v="Des Moines"/>
    <x v="1"/>
    <n v="0.35000000000000003"/>
    <x v="49"/>
    <x v="202"/>
    <n v="367.5"/>
    <n v="0.35"/>
  </r>
  <r>
    <x v="0"/>
    <n v="1185732"/>
    <x v="76"/>
    <x v="3"/>
    <x v="38"/>
    <s v="Des Moines"/>
    <x v="2"/>
    <n v="0.35000000000000003"/>
    <x v="83"/>
    <x v="714"/>
    <n v="257.25"/>
    <n v="0.3"/>
  </r>
  <r>
    <x v="0"/>
    <n v="1185732"/>
    <x v="76"/>
    <x v="3"/>
    <x v="38"/>
    <s v="Des Moines"/>
    <x v="3"/>
    <n v="0.35000000000000003"/>
    <x v="38"/>
    <x v="121"/>
    <n v="236.25000000000003"/>
    <n v="0.3"/>
  </r>
  <r>
    <x v="0"/>
    <n v="1185732"/>
    <x v="76"/>
    <x v="3"/>
    <x v="38"/>
    <s v="Des Moines"/>
    <x v="4"/>
    <n v="0.6"/>
    <x v="41"/>
    <x v="147"/>
    <n v="600"/>
    <n v="0.5"/>
  </r>
  <r>
    <x v="0"/>
    <n v="1185732"/>
    <x v="76"/>
    <x v="3"/>
    <x v="38"/>
    <s v="Des Moines"/>
    <x v="5"/>
    <n v="0.64999999999999991"/>
    <x v="49"/>
    <x v="148"/>
    <n v="780"/>
    <n v="0.4"/>
  </r>
  <r>
    <x v="0"/>
    <n v="1185732"/>
    <x v="77"/>
    <x v="3"/>
    <x v="38"/>
    <s v="Des Moines"/>
    <x v="0"/>
    <n v="0.6"/>
    <x v="21"/>
    <x v="211"/>
    <n v="990"/>
    <n v="0.3"/>
  </r>
  <r>
    <x v="0"/>
    <n v="1185732"/>
    <x v="77"/>
    <x v="3"/>
    <x v="38"/>
    <s v="Des Moines"/>
    <x v="1"/>
    <n v="0.5"/>
    <x v="45"/>
    <x v="157"/>
    <n v="612.5"/>
    <n v="0.35"/>
  </r>
  <r>
    <x v="0"/>
    <n v="1185732"/>
    <x v="77"/>
    <x v="3"/>
    <x v="38"/>
    <s v="Des Moines"/>
    <x v="2"/>
    <n v="0.5"/>
    <x v="49"/>
    <x v="146"/>
    <n v="450"/>
    <n v="0.3"/>
  </r>
  <r>
    <x v="0"/>
    <n v="1185732"/>
    <x v="77"/>
    <x v="3"/>
    <x v="38"/>
    <s v="Des Moines"/>
    <x v="3"/>
    <n v="0.5"/>
    <x v="44"/>
    <x v="142"/>
    <n v="375"/>
    <n v="0.3"/>
  </r>
  <r>
    <x v="0"/>
    <n v="1185732"/>
    <x v="77"/>
    <x v="3"/>
    <x v="38"/>
    <s v="Des Moines"/>
    <x v="4"/>
    <n v="0.6"/>
    <x v="44"/>
    <x v="146"/>
    <n v="750"/>
    <n v="0.5"/>
  </r>
  <r>
    <x v="0"/>
    <n v="1185732"/>
    <x v="77"/>
    <x v="3"/>
    <x v="38"/>
    <s v="Des Moines"/>
    <x v="5"/>
    <n v="0.64999999999999991"/>
    <x v="45"/>
    <x v="715"/>
    <n v="909.99999999999989"/>
    <n v="0.4"/>
  </r>
  <r>
    <x v="0"/>
    <n v="1185732"/>
    <x v="136"/>
    <x v="3"/>
    <x v="39"/>
    <s v="Milwaukee"/>
    <x v="0"/>
    <n v="0.35000000000000003"/>
    <x v="24"/>
    <x v="191"/>
    <n v="700.00000000000011"/>
    <n v="0.4"/>
  </r>
  <r>
    <x v="0"/>
    <n v="1185732"/>
    <x v="136"/>
    <x v="3"/>
    <x v="39"/>
    <s v="Milwaukee"/>
    <x v="1"/>
    <n v="0.35000000000000003"/>
    <x v="49"/>
    <x v="202"/>
    <n v="420"/>
    <n v="0.4"/>
  </r>
  <r>
    <x v="0"/>
    <n v="1185732"/>
    <x v="136"/>
    <x v="3"/>
    <x v="39"/>
    <s v="Milwaukee"/>
    <x v="2"/>
    <n v="0.25000000000000006"/>
    <x v="49"/>
    <x v="398"/>
    <n v="262.5"/>
    <n v="0.35"/>
  </r>
  <r>
    <x v="0"/>
    <n v="1185732"/>
    <x v="136"/>
    <x v="3"/>
    <x v="39"/>
    <s v="Milwaukee"/>
    <x v="3"/>
    <n v="0.30000000000000004"/>
    <x v="43"/>
    <x v="362"/>
    <n v="157.5"/>
    <n v="0.35"/>
  </r>
  <r>
    <x v="0"/>
    <n v="1185732"/>
    <x v="136"/>
    <x v="3"/>
    <x v="39"/>
    <s v="Milwaukee"/>
    <x v="4"/>
    <n v="0.44999999999999996"/>
    <x v="41"/>
    <x v="546"/>
    <n v="269.99999999999994"/>
    <n v="0.3"/>
  </r>
  <r>
    <x v="0"/>
    <n v="1185732"/>
    <x v="136"/>
    <x v="3"/>
    <x v="39"/>
    <s v="Milwaukee"/>
    <x v="5"/>
    <n v="0.35000000000000003"/>
    <x v="49"/>
    <x v="202"/>
    <n v="420"/>
    <n v="0.4"/>
  </r>
  <r>
    <x v="0"/>
    <n v="1185732"/>
    <x v="79"/>
    <x v="3"/>
    <x v="39"/>
    <s v="Milwaukee"/>
    <x v="0"/>
    <n v="0.35000000000000003"/>
    <x v="21"/>
    <x v="136"/>
    <n v="770.00000000000011"/>
    <n v="0.4"/>
  </r>
  <r>
    <x v="0"/>
    <n v="1185732"/>
    <x v="79"/>
    <x v="3"/>
    <x v="39"/>
    <s v="Milwaukee"/>
    <x v="1"/>
    <n v="0.35000000000000003"/>
    <x v="41"/>
    <x v="320"/>
    <n v="280.00000000000006"/>
    <n v="0.4"/>
  </r>
  <r>
    <x v="0"/>
    <n v="1185732"/>
    <x v="79"/>
    <x v="3"/>
    <x v="39"/>
    <s v="Milwaukee"/>
    <x v="2"/>
    <n v="0.25000000000000006"/>
    <x v="44"/>
    <x v="472"/>
    <n v="218.75000000000003"/>
    <n v="0.35"/>
  </r>
  <r>
    <x v="0"/>
    <n v="1185732"/>
    <x v="79"/>
    <x v="3"/>
    <x v="39"/>
    <s v="Milwaukee"/>
    <x v="3"/>
    <n v="0.30000000000000004"/>
    <x v="36"/>
    <x v="372"/>
    <n v="131.25"/>
    <n v="0.35"/>
  </r>
  <r>
    <x v="0"/>
    <n v="1185732"/>
    <x v="79"/>
    <x v="3"/>
    <x v="39"/>
    <s v="Milwaukee"/>
    <x v="4"/>
    <n v="0.44999999999999996"/>
    <x v="41"/>
    <x v="546"/>
    <n v="269.99999999999994"/>
    <n v="0.3"/>
  </r>
  <r>
    <x v="0"/>
    <n v="1185732"/>
    <x v="79"/>
    <x v="3"/>
    <x v="39"/>
    <s v="Milwaukee"/>
    <x v="5"/>
    <n v="0.19999999999999996"/>
    <x v="49"/>
    <x v="628"/>
    <n v="239.99999999999997"/>
    <n v="0.4"/>
  </r>
  <r>
    <x v="0"/>
    <n v="1185732"/>
    <x v="137"/>
    <x v="3"/>
    <x v="39"/>
    <s v="Milwaukee"/>
    <x v="0"/>
    <n v="0.25000000000000006"/>
    <x v="65"/>
    <x v="716"/>
    <n v="520.00000000000011"/>
    <n v="0.4"/>
  </r>
  <r>
    <x v="0"/>
    <n v="1185732"/>
    <x v="137"/>
    <x v="3"/>
    <x v="39"/>
    <s v="Milwaukee"/>
    <x v="1"/>
    <n v="0.25000000000000006"/>
    <x v="38"/>
    <x v="469"/>
    <n v="225.00000000000006"/>
    <n v="0.4"/>
  </r>
  <r>
    <x v="0"/>
    <n v="1185732"/>
    <x v="137"/>
    <x v="3"/>
    <x v="39"/>
    <s v="Milwaukee"/>
    <x v="2"/>
    <n v="0.15000000000000002"/>
    <x v="35"/>
    <x v="514"/>
    <n v="144.375"/>
    <n v="0.35"/>
  </r>
  <r>
    <x v="0"/>
    <n v="1185732"/>
    <x v="137"/>
    <x v="3"/>
    <x v="39"/>
    <s v="Milwaukee"/>
    <x v="3"/>
    <n v="0.19999999999999996"/>
    <x v="36"/>
    <x v="660"/>
    <n v="87.499999999999972"/>
    <n v="0.35"/>
  </r>
  <r>
    <x v="0"/>
    <n v="1185732"/>
    <x v="137"/>
    <x v="3"/>
    <x v="39"/>
    <s v="Milwaukee"/>
    <x v="4"/>
    <n v="0.35000000000000003"/>
    <x v="37"/>
    <x v="181"/>
    <n v="183.75000000000003"/>
    <n v="0.3"/>
  </r>
  <r>
    <x v="0"/>
    <n v="1185732"/>
    <x v="137"/>
    <x v="3"/>
    <x v="39"/>
    <s v="Milwaukee"/>
    <x v="5"/>
    <n v="0.25000000000000006"/>
    <x v="35"/>
    <x v="502"/>
    <n v="275.00000000000006"/>
    <n v="0.4"/>
  </r>
  <r>
    <x v="0"/>
    <n v="1185732"/>
    <x v="138"/>
    <x v="3"/>
    <x v="39"/>
    <s v="Milwaukee"/>
    <x v="0"/>
    <n v="0.25000000000000006"/>
    <x v="24"/>
    <x v="396"/>
    <n v="500.00000000000011"/>
    <n v="0.4"/>
  </r>
  <r>
    <x v="0"/>
    <n v="1185732"/>
    <x v="138"/>
    <x v="3"/>
    <x v="39"/>
    <s v="Milwaukee"/>
    <x v="1"/>
    <n v="0.25000000000000006"/>
    <x v="41"/>
    <x v="366"/>
    <n v="200.00000000000006"/>
    <n v="0.4"/>
  </r>
  <r>
    <x v="0"/>
    <n v="1185732"/>
    <x v="138"/>
    <x v="3"/>
    <x v="39"/>
    <s v="Milwaukee"/>
    <x v="2"/>
    <n v="0.15000000000000002"/>
    <x v="41"/>
    <x v="309"/>
    <n v="105.00000000000001"/>
    <n v="0.35"/>
  </r>
  <r>
    <x v="0"/>
    <n v="1185732"/>
    <x v="138"/>
    <x v="3"/>
    <x v="39"/>
    <s v="Milwaukee"/>
    <x v="3"/>
    <n v="0.19999999999999996"/>
    <x v="36"/>
    <x v="660"/>
    <n v="87.499999999999972"/>
    <n v="0.35"/>
  </r>
  <r>
    <x v="0"/>
    <n v="1185732"/>
    <x v="138"/>
    <x v="3"/>
    <x v="39"/>
    <s v="Milwaukee"/>
    <x v="4"/>
    <n v="0.65"/>
    <x v="43"/>
    <x v="145"/>
    <n v="292.5"/>
    <n v="0.3"/>
  </r>
  <r>
    <x v="0"/>
    <n v="1185732"/>
    <x v="138"/>
    <x v="3"/>
    <x v="39"/>
    <s v="Milwaukee"/>
    <x v="5"/>
    <n v="0.5"/>
    <x v="35"/>
    <x v="140"/>
    <n v="550"/>
    <n v="0.4"/>
  </r>
  <r>
    <x v="0"/>
    <n v="1185732"/>
    <x v="139"/>
    <x v="3"/>
    <x v="39"/>
    <s v="Milwaukee"/>
    <x v="0"/>
    <n v="0.6"/>
    <x v="63"/>
    <x v="717"/>
    <n v="1308"/>
    <n v="0.4"/>
  </r>
  <r>
    <x v="0"/>
    <n v="1185732"/>
    <x v="139"/>
    <x v="3"/>
    <x v="39"/>
    <s v="Milwaukee"/>
    <x v="1"/>
    <n v="0.4"/>
    <x v="44"/>
    <x v="123"/>
    <n v="400"/>
    <n v="0.4"/>
  </r>
  <r>
    <x v="0"/>
    <n v="1185732"/>
    <x v="139"/>
    <x v="3"/>
    <x v="39"/>
    <s v="Milwaukee"/>
    <x v="2"/>
    <n v="0.35000000000000003"/>
    <x v="38"/>
    <x v="121"/>
    <n v="275.625"/>
    <n v="0.35"/>
  </r>
  <r>
    <x v="0"/>
    <n v="1185732"/>
    <x v="139"/>
    <x v="3"/>
    <x v="39"/>
    <s v="Milwaukee"/>
    <x v="3"/>
    <n v="0.35000000000000003"/>
    <x v="37"/>
    <x v="181"/>
    <n v="214.37500000000003"/>
    <n v="0.35"/>
  </r>
  <r>
    <x v="0"/>
    <n v="1185732"/>
    <x v="139"/>
    <x v="3"/>
    <x v="39"/>
    <s v="Milwaukee"/>
    <x v="4"/>
    <n v="0.44999999999999996"/>
    <x v="41"/>
    <x v="546"/>
    <n v="269.99999999999994"/>
    <n v="0.3"/>
  </r>
  <r>
    <x v="0"/>
    <n v="1185732"/>
    <x v="139"/>
    <x v="3"/>
    <x v="39"/>
    <s v="Milwaukee"/>
    <x v="5"/>
    <n v="0.54999999999999993"/>
    <x v="46"/>
    <x v="410"/>
    <n v="715"/>
    <n v="0.4"/>
  </r>
  <r>
    <x v="0"/>
    <n v="1185732"/>
    <x v="83"/>
    <x v="3"/>
    <x v="39"/>
    <s v="Milwaukee"/>
    <x v="0"/>
    <n v="0.4"/>
    <x v="31"/>
    <x v="336"/>
    <n v="920"/>
    <n v="0.4"/>
  </r>
  <r>
    <x v="0"/>
    <n v="1185732"/>
    <x v="83"/>
    <x v="3"/>
    <x v="39"/>
    <s v="Milwaukee"/>
    <x v="1"/>
    <n v="0.35000000000000009"/>
    <x v="46"/>
    <x v="507"/>
    <n v="455.00000000000011"/>
    <n v="0.4"/>
  </r>
  <r>
    <x v="0"/>
    <n v="1185732"/>
    <x v="83"/>
    <x v="3"/>
    <x v="39"/>
    <s v="Milwaukee"/>
    <x v="2"/>
    <n v="0.30000000000000004"/>
    <x v="41"/>
    <x v="399"/>
    <n v="210.00000000000003"/>
    <n v="0.35"/>
  </r>
  <r>
    <x v="0"/>
    <n v="1185732"/>
    <x v="83"/>
    <x v="3"/>
    <x v="39"/>
    <s v="Milwaukee"/>
    <x v="3"/>
    <n v="0.30000000000000004"/>
    <x v="37"/>
    <x v="314"/>
    <n v="183.75000000000003"/>
    <n v="0.35"/>
  </r>
  <r>
    <x v="0"/>
    <n v="1185732"/>
    <x v="83"/>
    <x v="3"/>
    <x v="39"/>
    <s v="Milwaukee"/>
    <x v="4"/>
    <n v="0.4"/>
    <x v="37"/>
    <x v="135"/>
    <n v="210"/>
    <n v="0.3"/>
  </r>
  <r>
    <x v="0"/>
    <n v="1185732"/>
    <x v="83"/>
    <x v="3"/>
    <x v="39"/>
    <s v="Milwaukee"/>
    <x v="5"/>
    <n v="0.60000000000000009"/>
    <x v="46"/>
    <x v="470"/>
    <n v="780.00000000000011"/>
    <n v="0.4"/>
  </r>
  <r>
    <x v="0"/>
    <n v="1185732"/>
    <x v="140"/>
    <x v="3"/>
    <x v="39"/>
    <s v="Milwaukee"/>
    <x v="0"/>
    <n v="0.55000000000000004"/>
    <x v="21"/>
    <x v="446"/>
    <n v="1210.0000000000002"/>
    <n v="0.4"/>
  </r>
  <r>
    <x v="0"/>
    <n v="1185732"/>
    <x v="140"/>
    <x v="3"/>
    <x v="39"/>
    <s v="Milwaukee"/>
    <x v="1"/>
    <n v="0.50000000000000011"/>
    <x v="49"/>
    <x v="192"/>
    <n v="600.00000000000011"/>
    <n v="0.4"/>
  </r>
  <r>
    <x v="0"/>
    <n v="1185732"/>
    <x v="140"/>
    <x v="3"/>
    <x v="39"/>
    <s v="Milwaukee"/>
    <x v="2"/>
    <n v="0.45"/>
    <x v="38"/>
    <x v="177"/>
    <n v="354.375"/>
    <n v="0.35"/>
  </r>
  <r>
    <x v="0"/>
    <n v="1185732"/>
    <x v="140"/>
    <x v="3"/>
    <x v="39"/>
    <s v="Milwaukee"/>
    <x v="3"/>
    <n v="0.45"/>
    <x v="37"/>
    <x v="120"/>
    <n v="275.625"/>
    <n v="0.35"/>
  </r>
  <r>
    <x v="0"/>
    <n v="1185732"/>
    <x v="140"/>
    <x v="3"/>
    <x v="39"/>
    <s v="Milwaukee"/>
    <x v="4"/>
    <n v="0.55000000000000004"/>
    <x v="41"/>
    <x v="130"/>
    <n v="330"/>
    <n v="0.3"/>
  </r>
  <r>
    <x v="0"/>
    <n v="1185732"/>
    <x v="140"/>
    <x v="3"/>
    <x v="39"/>
    <s v="Milwaukee"/>
    <x v="5"/>
    <n v="0.60000000000000009"/>
    <x v="48"/>
    <x v="223"/>
    <n v="900.00000000000023"/>
    <n v="0.4"/>
  </r>
  <r>
    <x v="0"/>
    <n v="1185732"/>
    <x v="141"/>
    <x v="3"/>
    <x v="39"/>
    <s v="Milwaukee"/>
    <x v="0"/>
    <n v="0.5"/>
    <x v="28"/>
    <x v="48"/>
    <n v="1050"/>
    <n v="0.4"/>
  </r>
  <r>
    <x v="0"/>
    <n v="1185732"/>
    <x v="141"/>
    <x v="3"/>
    <x v="39"/>
    <s v="Milwaukee"/>
    <x v="1"/>
    <n v="0.45000000000000007"/>
    <x v="49"/>
    <x v="139"/>
    <n v="540.00000000000011"/>
    <n v="0.4"/>
  </r>
  <r>
    <x v="0"/>
    <n v="1185732"/>
    <x v="141"/>
    <x v="3"/>
    <x v="39"/>
    <s v="Milwaukee"/>
    <x v="2"/>
    <n v="0.4"/>
    <x v="38"/>
    <x v="124"/>
    <n v="315"/>
    <n v="0.35"/>
  </r>
  <r>
    <x v="0"/>
    <n v="1185732"/>
    <x v="141"/>
    <x v="3"/>
    <x v="39"/>
    <s v="Milwaukee"/>
    <x v="3"/>
    <n v="0.4"/>
    <x v="41"/>
    <x v="134"/>
    <n v="280"/>
    <n v="0.35"/>
  </r>
  <r>
    <x v="0"/>
    <n v="1185732"/>
    <x v="141"/>
    <x v="3"/>
    <x v="39"/>
    <s v="Milwaukee"/>
    <x v="4"/>
    <n v="0.5"/>
    <x v="37"/>
    <x v="131"/>
    <n v="262.5"/>
    <n v="0.3"/>
  </r>
  <r>
    <x v="0"/>
    <n v="1185732"/>
    <x v="141"/>
    <x v="3"/>
    <x v="39"/>
    <s v="Milwaukee"/>
    <x v="5"/>
    <n v="0.55000000000000004"/>
    <x v="45"/>
    <x v="136"/>
    <n v="770.00000000000011"/>
    <n v="0.4"/>
  </r>
  <r>
    <x v="0"/>
    <n v="1185732"/>
    <x v="142"/>
    <x v="3"/>
    <x v="39"/>
    <s v="Milwaukee"/>
    <x v="0"/>
    <n v="0.35000000000000003"/>
    <x v="34"/>
    <x v="394"/>
    <n v="665.00000000000011"/>
    <n v="0.4"/>
  </r>
  <r>
    <x v="0"/>
    <n v="1185732"/>
    <x v="142"/>
    <x v="3"/>
    <x v="39"/>
    <s v="Milwaukee"/>
    <x v="1"/>
    <n v="0.3000000000000001"/>
    <x v="35"/>
    <x v="651"/>
    <n v="330.00000000000011"/>
    <n v="0.4"/>
  </r>
  <r>
    <x v="0"/>
    <n v="1185732"/>
    <x v="142"/>
    <x v="3"/>
    <x v="39"/>
    <s v="Milwaukee"/>
    <x v="2"/>
    <n v="0.25000000000000006"/>
    <x v="37"/>
    <x v="706"/>
    <n v="153.12500000000003"/>
    <n v="0.35"/>
  </r>
  <r>
    <x v="0"/>
    <n v="1185732"/>
    <x v="142"/>
    <x v="3"/>
    <x v="39"/>
    <s v="Milwaukee"/>
    <x v="3"/>
    <n v="0.25000000000000006"/>
    <x v="43"/>
    <x v="372"/>
    <n v="131.25"/>
    <n v="0.35"/>
  </r>
  <r>
    <x v="0"/>
    <n v="1185732"/>
    <x v="142"/>
    <x v="3"/>
    <x v="39"/>
    <s v="Milwaukee"/>
    <x v="4"/>
    <n v="0.35000000000000003"/>
    <x v="43"/>
    <x v="311"/>
    <n v="157.5"/>
    <n v="0.3"/>
  </r>
  <r>
    <x v="0"/>
    <n v="1185732"/>
    <x v="142"/>
    <x v="3"/>
    <x v="39"/>
    <s v="Milwaukee"/>
    <x v="5"/>
    <n v="0.4"/>
    <x v="38"/>
    <x v="124"/>
    <n v="360"/>
    <n v="0.4"/>
  </r>
  <r>
    <x v="0"/>
    <n v="1185732"/>
    <x v="87"/>
    <x v="3"/>
    <x v="39"/>
    <s v="Milwaukee"/>
    <x v="0"/>
    <n v="0.44999999999999996"/>
    <x v="47"/>
    <x v="451"/>
    <n v="720"/>
    <n v="0.4"/>
  </r>
  <r>
    <x v="0"/>
    <n v="1185732"/>
    <x v="87"/>
    <x v="3"/>
    <x v="39"/>
    <s v="Milwaukee"/>
    <x v="1"/>
    <n v="0.35000000000000003"/>
    <x v="44"/>
    <x v="622"/>
    <n v="350.00000000000006"/>
    <n v="0.4"/>
  </r>
  <r>
    <x v="0"/>
    <n v="1185732"/>
    <x v="87"/>
    <x v="3"/>
    <x v="39"/>
    <s v="Milwaukee"/>
    <x v="2"/>
    <n v="0.35000000000000003"/>
    <x v="43"/>
    <x v="311"/>
    <n v="183.75"/>
    <n v="0.35"/>
  </r>
  <r>
    <x v="0"/>
    <n v="1185732"/>
    <x v="87"/>
    <x v="3"/>
    <x v="39"/>
    <s v="Milwaukee"/>
    <x v="3"/>
    <n v="0.35000000000000003"/>
    <x v="43"/>
    <x v="311"/>
    <n v="183.75"/>
    <n v="0.35"/>
  </r>
  <r>
    <x v="0"/>
    <n v="1185732"/>
    <x v="87"/>
    <x v="3"/>
    <x v="39"/>
    <s v="Milwaukee"/>
    <x v="4"/>
    <n v="0.44999999999999996"/>
    <x v="43"/>
    <x v="310"/>
    <n v="202.49999999999997"/>
    <n v="0.3"/>
  </r>
  <r>
    <x v="0"/>
    <n v="1185732"/>
    <x v="87"/>
    <x v="3"/>
    <x v="39"/>
    <s v="Milwaukee"/>
    <x v="5"/>
    <n v="0.49999999999999983"/>
    <x v="35"/>
    <x v="383"/>
    <n v="549.99999999999989"/>
    <n v="0.4"/>
  </r>
  <r>
    <x v="0"/>
    <n v="1185732"/>
    <x v="143"/>
    <x v="3"/>
    <x v="39"/>
    <s v="Milwaukee"/>
    <x v="0"/>
    <n v="0.44999999999999996"/>
    <x v="33"/>
    <x v="646"/>
    <n v="765"/>
    <n v="0.4"/>
  </r>
  <r>
    <x v="0"/>
    <n v="1185732"/>
    <x v="143"/>
    <x v="3"/>
    <x v="39"/>
    <s v="Milwaukee"/>
    <x v="1"/>
    <n v="0.35000000000000003"/>
    <x v="46"/>
    <x v="165"/>
    <n v="455"/>
    <n v="0.4"/>
  </r>
  <r>
    <x v="0"/>
    <n v="1185732"/>
    <x v="143"/>
    <x v="3"/>
    <x v="39"/>
    <s v="Milwaukee"/>
    <x v="2"/>
    <n v="0.35000000000000003"/>
    <x v="84"/>
    <x v="718"/>
    <n v="330.75"/>
    <n v="0.35"/>
  </r>
  <r>
    <x v="0"/>
    <n v="1185732"/>
    <x v="143"/>
    <x v="3"/>
    <x v="39"/>
    <s v="Milwaukee"/>
    <x v="3"/>
    <n v="0.35000000000000003"/>
    <x v="35"/>
    <x v="117"/>
    <n v="336.875"/>
    <n v="0.35"/>
  </r>
  <r>
    <x v="0"/>
    <n v="1185732"/>
    <x v="143"/>
    <x v="3"/>
    <x v="39"/>
    <s v="Milwaukee"/>
    <x v="4"/>
    <n v="0.6"/>
    <x v="44"/>
    <x v="146"/>
    <n v="450"/>
    <n v="0.3"/>
  </r>
  <r>
    <x v="0"/>
    <n v="1185732"/>
    <x v="143"/>
    <x v="3"/>
    <x v="39"/>
    <s v="Milwaukee"/>
    <x v="5"/>
    <n v="0.64999999999999991"/>
    <x v="45"/>
    <x v="715"/>
    <n v="909.99999999999989"/>
    <n v="0.4"/>
  </r>
  <r>
    <x v="0"/>
    <n v="1185732"/>
    <x v="144"/>
    <x v="3"/>
    <x v="39"/>
    <s v="Milwaukee"/>
    <x v="0"/>
    <n v="0.6"/>
    <x v="25"/>
    <x v="11"/>
    <n v="1440"/>
    <n v="0.4"/>
  </r>
  <r>
    <x v="0"/>
    <n v="1185732"/>
    <x v="144"/>
    <x v="3"/>
    <x v="39"/>
    <s v="Milwaukee"/>
    <x v="1"/>
    <n v="0.5"/>
    <x v="47"/>
    <x v="47"/>
    <n v="800"/>
    <n v="0.4"/>
  </r>
  <r>
    <x v="0"/>
    <n v="1185732"/>
    <x v="144"/>
    <x v="3"/>
    <x v="39"/>
    <s v="Milwaukee"/>
    <x v="2"/>
    <n v="0.5"/>
    <x v="45"/>
    <x v="157"/>
    <n v="612.5"/>
    <n v="0.35"/>
  </r>
  <r>
    <x v="0"/>
    <n v="1185732"/>
    <x v="144"/>
    <x v="3"/>
    <x v="39"/>
    <s v="Milwaukee"/>
    <x v="3"/>
    <n v="0.5"/>
    <x v="49"/>
    <x v="146"/>
    <n v="525"/>
    <n v="0.35"/>
  </r>
  <r>
    <x v="0"/>
    <n v="1185732"/>
    <x v="144"/>
    <x v="3"/>
    <x v="39"/>
    <s v="Milwaukee"/>
    <x v="4"/>
    <n v="0.6"/>
    <x v="49"/>
    <x v="207"/>
    <n v="540"/>
    <n v="0.3"/>
  </r>
  <r>
    <x v="0"/>
    <n v="1185732"/>
    <x v="144"/>
    <x v="3"/>
    <x v="39"/>
    <s v="Milwaukee"/>
    <x v="5"/>
    <n v="0.64999999999999991"/>
    <x v="47"/>
    <x v="719"/>
    <n v="1039.9999999999998"/>
    <n v="0.4"/>
  </r>
  <r>
    <x v="0"/>
    <n v="1185732"/>
    <x v="102"/>
    <x v="3"/>
    <x v="40"/>
    <s v="Indianapolis"/>
    <x v="0"/>
    <n v="0.35000000000000003"/>
    <x v="24"/>
    <x v="191"/>
    <n v="700.00000000000011"/>
    <n v="0.4"/>
  </r>
  <r>
    <x v="0"/>
    <n v="1185732"/>
    <x v="102"/>
    <x v="3"/>
    <x v="40"/>
    <s v="Indianapolis"/>
    <x v="1"/>
    <n v="0.35000000000000003"/>
    <x v="49"/>
    <x v="202"/>
    <n v="420"/>
    <n v="0.4"/>
  </r>
  <r>
    <x v="0"/>
    <n v="1185732"/>
    <x v="102"/>
    <x v="3"/>
    <x v="40"/>
    <s v="Indianapolis"/>
    <x v="2"/>
    <n v="0.25000000000000006"/>
    <x v="49"/>
    <x v="398"/>
    <n v="300.00000000000006"/>
    <n v="0.4"/>
  </r>
  <r>
    <x v="0"/>
    <n v="1185732"/>
    <x v="102"/>
    <x v="3"/>
    <x v="40"/>
    <s v="Indianapolis"/>
    <x v="3"/>
    <n v="0.30000000000000004"/>
    <x v="43"/>
    <x v="362"/>
    <n v="180.00000000000003"/>
    <n v="0.4"/>
  </r>
  <r>
    <x v="0"/>
    <n v="1185732"/>
    <x v="102"/>
    <x v="3"/>
    <x v="40"/>
    <s v="Indianapolis"/>
    <x v="4"/>
    <n v="0.44999999999999996"/>
    <x v="41"/>
    <x v="546"/>
    <n v="360"/>
    <n v="0.4"/>
  </r>
  <r>
    <x v="0"/>
    <n v="1185732"/>
    <x v="102"/>
    <x v="3"/>
    <x v="40"/>
    <s v="Indianapolis"/>
    <x v="5"/>
    <n v="0.35000000000000003"/>
    <x v="49"/>
    <x v="202"/>
    <n v="420"/>
    <n v="0.4"/>
  </r>
  <r>
    <x v="0"/>
    <n v="1185732"/>
    <x v="103"/>
    <x v="3"/>
    <x v="40"/>
    <s v="Indianapolis"/>
    <x v="0"/>
    <n v="0.35000000000000003"/>
    <x v="21"/>
    <x v="136"/>
    <n v="770.00000000000011"/>
    <n v="0.4"/>
  </r>
  <r>
    <x v="0"/>
    <n v="1185732"/>
    <x v="103"/>
    <x v="3"/>
    <x v="40"/>
    <s v="Indianapolis"/>
    <x v="1"/>
    <n v="0.4"/>
    <x v="41"/>
    <x v="134"/>
    <n v="320"/>
    <n v="0.4"/>
  </r>
  <r>
    <x v="0"/>
    <n v="1185732"/>
    <x v="103"/>
    <x v="3"/>
    <x v="40"/>
    <s v="Indianapolis"/>
    <x v="2"/>
    <n v="0.30000000000000004"/>
    <x v="49"/>
    <x v="395"/>
    <n v="360.00000000000006"/>
    <n v="0.4"/>
  </r>
  <r>
    <x v="0"/>
    <n v="1185732"/>
    <x v="103"/>
    <x v="3"/>
    <x v="40"/>
    <s v="Indianapolis"/>
    <x v="3"/>
    <n v="0.35000000000000003"/>
    <x v="37"/>
    <x v="181"/>
    <n v="245.00000000000006"/>
    <n v="0.4"/>
  </r>
  <r>
    <x v="0"/>
    <n v="1185732"/>
    <x v="103"/>
    <x v="3"/>
    <x v="40"/>
    <s v="Indianapolis"/>
    <x v="4"/>
    <n v="0.49999999999999994"/>
    <x v="44"/>
    <x v="589"/>
    <n v="499.99999999999994"/>
    <n v="0.4"/>
  </r>
  <r>
    <x v="0"/>
    <n v="1185732"/>
    <x v="103"/>
    <x v="3"/>
    <x v="40"/>
    <s v="Indianapolis"/>
    <x v="5"/>
    <n v="0.24999999999999994"/>
    <x v="45"/>
    <x v="605"/>
    <n v="349.99999999999994"/>
    <n v="0.4"/>
  </r>
  <r>
    <x v="0"/>
    <n v="1185732"/>
    <x v="104"/>
    <x v="3"/>
    <x v="40"/>
    <s v="Indianapolis"/>
    <x v="0"/>
    <n v="0.30000000000000004"/>
    <x v="82"/>
    <x v="720"/>
    <n v="684.00000000000011"/>
    <n v="0.4"/>
  </r>
  <r>
    <x v="0"/>
    <n v="1185732"/>
    <x v="104"/>
    <x v="3"/>
    <x v="40"/>
    <s v="Indianapolis"/>
    <x v="1"/>
    <n v="0.30000000000000004"/>
    <x v="35"/>
    <x v="188"/>
    <n v="330.00000000000006"/>
    <n v="0.4"/>
  </r>
  <r>
    <x v="0"/>
    <n v="1185732"/>
    <x v="104"/>
    <x v="3"/>
    <x v="40"/>
    <s v="Indianapolis"/>
    <x v="2"/>
    <n v="0.2"/>
    <x v="46"/>
    <x v="406"/>
    <n v="260"/>
    <n v="0.4"/>
  </r>
  <r>
    <x v="0"/>
    <n v="1185732"/>
    <x v="104"/>
    <x v="3"/>
    <x v="40"/>
    <s v="Indianapolis"/>
    <x v="3"/>
    <n v="0.24999999999999994"/>
    <x v="37"/>
    <x v="721"/>
    <n v="174.99999999999997"/>
    <n v="0.4"/>
  </r>
  <r>
    <x v="0"/>
    <n v="1185732"/>
    <x v="104"/>
    <x v="3"/>
    <x v="40"/>
    <s v="Indianapolis"/>
    <x v="4"/>
    <n v="0.4"/>
    <x v="38"/>
    <x v="124"/>
    <n v="360"/>
    <n v="0.4"/>
  </r>
  <r>
    <x v="0"/>
    <n v="1185732"/>
    <x v="104"/>
    <x v="3"/>
    <x v="40"/>
    <s v="Indianapolis"/>
    <x v="5"/>
    <n v="0.30000000000000004"/>
    <x v="46"/>
    <x v="663"/>
    <n v="390.00000000000006"/>
    <n v="0.4"/>
  </r>
  <r>
    <x v="0"/>
    <n v="1185732"/>
    <x v="105"/>
    <x v="3"/>
    <x v="40"/>
    <s v="Indianapolis"/>
    <x v="0"/>
    <n v="0.30000000000000004"/>
    <x v="21"/>
    <x v="205"/>
    <n v="660.00000000000011"/>
    <n v="0.4"/>
  </r>
  <r>
    <x v="0"/>
    <n v="1185732"/>
    <x v="105"/>
    <x v="3"/>
    <x v="40"/>
    <s v="Indianapolis"/>
    <x v="1"/>
    <n v="0.30000000000000004"/>
    <x v="44"/>
    <x v="398"/>
    <n v="300.00000000000006"/>
    <n v="0.4"/>
  </r>
  <r>
    <x v="0"/>
    <n v="1185732"/>
    <x v="105"/>
    <x v="3"/>
    <x v="40"/>
    <s v="Indianapolis"/>
    <x v="2"/>
    <n v="0.2"/>
    <x v="44"/>
    <x v="118"/>
    <n v="200"/>
    <n v="0.4"/>
  </r>
  <r>
    <x v="0"/>
    <n v="1185732"/>
    <x v="105"/>
    <x v="3"/>
    <x v="40"/>
    <s v="Indianapolis"/>
    <x v="3"/>
    <n v="0.24999999999999994"/>
    <x v="37"/>
    <x v="721"/>
    <n v="174.99999999999997"/>
    <n v="0.4"/>
  </r>
  <r>
    <x v="0"/>
    <n v="1185732"/>
    <x v="105"/>
    <x v="3"/>
    <x v="40"/>
    <s v="Indianapolis"/>
    <x v="4"/>
    <n v="0.65"/>
    <x v="41"/>
    <x v="194"/>
    <n v="520"/>
    <n v="0.4"/>
  </r>
  <r>
    <x v="0"/>
    <n v="1185732"/>
    <x v="105"/>
    <x v="3"/>
    <x v="40"/>
    <s v="Indianapolis"/>
    <x v="5"/>
    <n v="0.5"/>
    <x v="46"/>
    <x v="132"/>
    <n v="650"/>
    <n v="0.4"/>
  </r>
  <r>
    <x v="0"/>
    <n v="1185732"/>
    <x v="106"/>
    <x v="3"/>
    <x v="40"/>
    <s v="Indianapolis"/>
    <x v="0"/>
    <n v="0.6"/>
    <x v="76"/>
    <x v="573"/>
    <n v="1428"/>
    <n v="0.4"/>
  </r>
  <r>
    <x v="0"/>
    <n v="1185732"/>
    <x v="106"/>
    <x v="3"/>
    <x v="40"/>
    <s v="Indianapolis"/>
    <x v="1"/>
    <n v="0.4"/>
    <x v="49"/>
    <x v="147"/>
    <n v="480"/>
    <n v="0.4"/>
  </r>
  <r>
    <x v="0"/>
    <n v="1185732"/>
    <x v="106"/>
    <x v="3"/>
    <x v="40"/>
    <s v="Indianapolis"/>
    <x v="2"/>
    <n v="0.35000000000000003"/>
    <x v="35"/>
    <x v="117"/>
    <n v="385.00000000000006"/>
    <n v="0.4"/>
  </r>
  <r>
    <x v="0"/>
    <n v="1185732"/>
    <x v="106"/>
    <x v="3"/>
    <x v="40"/>
    <s v="Indianapolis"/>
    <x v="3"/>
    <n v="0.35000000000000003"/>
    <x v="41"/>
    <x v="320"/>
    <n v="280.00000000000006"/>
    <n v="0.4"/>
  </r>
  <r>
    <x v="0"/>
    <n v="1185732"/>
    <x v="106"/>
    <x v="3"/>
    <x v="40"/>
    <s v="Indianapolis"/>
    <x v="4"/>
    <n v="0.44999999999999996"/>
    <x v="38"/>
    <x v="680"/>
    <n v="405"/>
    <n v="0.4"/>
  </r>
  <r>
    <x v="0"/>
    <n v="1185732"/>
    <x v="106"/>
    <x v="3"/>
    <x v="40"/>
    <s v="Indianapolis"/>
    <x v="5"/>
    <n v="0.54999999999999993"/>
    <x v="45"/>
    <x v="237"/>
    <n v="770"/>
    <n v="0.4"/>
  </r>
  <r>
    <x v="0"/>
    <n v="1185732"/>
    <x v="107"/>
    <x v="3"/>
    <x v="40"/>
    <s v="Indianapolis"/>
    <x v="0"/>
    <n v="0.45"/>
    <x v="25"/>
    <x v="52"/>
    <n v="1080"/>
    <n v="0.4"/>
  </r>
  <r>
    <x v="0"/>
    <n v="1185732"/>
    <x v="107"/>
    <x v="3"/>
    <x v="40"/>
    <s v="Indianapolis"/>
    <x v="1"/>
    <n v="0.40000000000000008"/>
    <x v="33"/>
    <x v="722"/>
    <n v="680.00000000000011"/>
    <n v="0.4"/>
  </r>
  <r>
    <x v="0"/>
    <n v="1185732"/>
    <x v="107"/>
    <x v="3"/>
    <x v="40"/>
    <s v="Indianapolis"/>
    <x v="2"/>
    <n v="0.35000000000000003"/>
    <x v="49"/>
    <x v="202"/>
    <n v="420"/>
    <n v="0.4"/>
  </r>
  <r>
    <x v="0"/>
    <n v="1185732"/>
    <x v="107"/>
    <x v="3"/>
    <x v="40"/>
    <s v="Indianapolis"/>
    <x v="3"/>
    <n v="0.35000000000000003"/>
    <x v="35"/>
    <x v="117"/>
    <n v="385.00000000000006"/>
    <n v="0.4"/>
  </r>
  <r>
    <x v="0"/>
    <n v="1185732"/>
    <x v="107"/>
    <x v="3"/>
    <x v="40"/>
    <s v="Indianapolis"/>
    <x v="4"/>
    <n v="0.45"/>
    <x v="35"/>
    <x v="116"/>
    <n v="495"/>
    <n v="0.4"/>
  </r>
  <r>
    <x v="0"/>
    <n v="1185732"/>
    <x v="107"/>
    <x v="3"/>
    <x v="40"/>
    <s v="Indianapolis"/>
    <x v="5"/>
    <n v="0.65000000000000013"/>
    <x v="33"/>
    <x v="723"/>
    <n v="1105.0000000000002"/>
    <n v="0.4"/>
  </r>
  <r>
    <x v="0"/>
    <n v="1185732"/>
    <x v="108"/>
    <x v="3"/>
    <x v="40"/>
    <s v="Indianapolis"/>
    <x v="0"/>
    <n v="0.60000000000000009"/>
    <x v="26"/>
    <x v="608"/>
    <n v="1560.0000000000002"/>
    <n v="0.4"/>
  </r>
  <r>
    <x v="0"/>
    <n v="1185732"/>
    <x v="108"/>
    <x v="3"/>
    <x v="40"/>
    <s v="Indianapolis"/>
    <x v="1"/>
    <n v="0.55000000000000016"/>
    <x v="47"/>
    <x v="609"/>
    <n v="880.00000000000023"/>
    <n v="0.4"/>
  </r>
  <r>
    <x v="0"/>
    <n v="1185732"/>
    <x v="108"/>
    <x v="3"/>
    <x v="40"/>
    <s v="Indianapolis"/>
    <x v="2"/>
    <n v="0.5"/>
    <x v="46"/>
    <x v="132"/>
    <n v="650"/>
    <n v="0.4"/>
  </r>
  <r>
    <x v="0"/>
    <n v="1185732"/>
    <x v="108"/>
    <x v="3"/>
    <x v="40"/>
    <s v="Indianapolis"/>
    <x v="3"/>
    <n v="0.5"/>
    <x v="35"/>
    <x v="140"/>
    <n v="550"/>
    <n v="0.4"/>
  </r>
  <r>
    <x v="0"/>
    <n v="1185732"/>
    <x v="108"/>
    <x v="3"/>
    <x v="40"/>
    <s v="Indianapolis"/>
    <x v="4"/>
    <n v="0.60000000000000009"/>
    <x v="49"/>
    <x v="166"/>
    <n v="720.00000000000011"/>
    <n v="0.4"/>
  </r>
  <r>
    <x v="0"/>
    <n v="1185732"/>
    <x v="108"/>
    <x v="3"/>
    <x v="40"/>
    <s v="Indianapolis"/>
    <x v="5"/>
    <n v="0.65000000000000013"/>
    <x v="34"/>
    <x v="422"/>
    <n v="1235.0000000000002"/>
    <n v="0.4"/>
  </r>
  <r>
    <x v="0"/>
    <n v="1185732"/>
    <x v="109"/>
    <x v="3"/>
    <x v="40"/>
    <s v="Indianapolis"/>
    <x v="0"/>
    <n v="0.5"/>
    <x v="28"/>
    <x v="48"/>
    <n v="1050"/>
    <n v="0.4"/>
  </r>
  <r>
    <x v="0"/>
    <n v="1185732"/>
    <x v="109"/>
    <x v="3"/>
    <x v="40"/>
    <s v="Indianapolis"/>
    <x v="1"/>
    <n v="0.45000000000000007"/>
    <x v="49"/>
    <x v="139"/>
    <n v="540.00000000000011"/>
    <n v="0.4"/>
  </r>
  <r>
    <x v="0"/>
    <n v="1185732"/>
    <x v="109"/>
    <x v="3"/>
    <x v="40"/>
    <s v="Indianapolis"/>
    <x v="2"/>
    <n v="0.4"/>
    <x v="49"/>
    <x v="147"/>
    <n v="480"/>
    <n v="0.4"/>
  </r>
  <r>
    <x v="0"/>
    <n v="1185732"/>
    <x v="109"/>
    <x v="3"/>
    <x v="40"/>
    <s v="Indianapolis"/>
    <x v="3"/>
    <n v="0.4"/>
    <x v="35"/>
    <x v="130"/>
    <n v="440"/>
    <n v="0.4"/>
  </r>
  <r>
    <x v="0"/>
    <n v="1185732"/>
    <x v="109"/>
    <x v="3"/>
    <x v="40"/>
    <s v="Indianapolis"/>
    <x v="4"/>
    <n v="0.5"/>
    <x v="44"/>
    <x v="142"/>
    <n v="500"/>
    <n v="0.4"/>
  </r>
  <r>
    <x v="0"/>
    <n v="1185732"/>
    <x v="109"/>
    <x v="3"/>
    <x v="40"/>
    <s v="Indianapolis"/>
    <x v="5"/>
    <n v="0.55000000000000004"/>
    <x v="33"/>
    <x v="256"/>
    <n v="935"/>
    <n v="0.4"/>
  </r>
  <r>
    <x v="0"/>
    <n v="1185732"/>
    <x v="110"/>
    <x v="3"/>
    <x v="40"/>
    <s v="Indianapolis"/>
    <x v="0"/>
    <n v="0.35000000000000003"/>
    <x v="21"/>
    <x v="136"/>
    <n v="770.00000000000011"/>
    <n v="0.4"/>
  </r>
  <r>
    <x v="0"/>
    <n v="1185732"/>
    <x v="110"/>
    <x v="3"/>
    <x v="40"/>
    <s v="Indianapolis"/>
    <x v="1"/>
    <n v="0.3000000000000001"/>
    <x v="45"/>
    <x v="509"/>
    <n v="420.00000000000023"/>
    <n v="0.4"/>
  </r>
  <r>
    <x v="0"/>
    <n v="1185732"/>
    <x v="110"/>
    <x v="3"/>
    <x v="40"/>
    <s v="Indianapolis"/>
    <x v="2"/>
    <n v="0.25000000000000006"/>
    <x v="44"/>
    <x v="472"/>
    <n v="250.00000000000006"/>
    <n v="0.4"/>
  </r>
  <r>
    <x v="0"/>
    <n v="1185732"/>
    <x v="110"/>
    <x v="3"/>
    <x v="40"/>
    <s v="Indianapolis"/>
    <x v="3"/>
    <n v="0.25000000000000006"/>
    <x v="38"/>
    <x v="469"/>
    <n v="225.00000000000006"/>
    <n v="0.4"/>
  </r>
  <r>
    <x v="0"/>
    <n v="1185732"/>
    <x v="110"/>
    <x v="3"/>
    <x v="40"/>
    <s v="Indianapolis"/>
    <x v="4"/>
    <n v="0.35000000000000003"/>
    <x v="38"/>
    <x v="121"/>
    <n v="315.00000000000006"/>
    <n v="0.4"/>
  </r>
  <r>
    <x v="0"/>
    <n v="1185732"/>
    <x v="110"/>
    <x v="3"/>
    <x v="40"/>
    <s v="Indianapolis"/>
    <x v="5"/>
    <n v="0.4"/>
    <x v="49"/>
    <x v="147"/>
    <n v="480"/>
    <n v="0.4"/>
  </r>
  <r>
    <x v="0"/>
    <n v="1185732"/>
    <x v="111"/>
    <x v="3"/>
    <x v="40"/>
    <s v="Indianapolis"/>
    <x v="0"/>
    <n v="0.44999999999999996"/>
    <x v="33"/>
    <x v="646"/>
    <n v="765"/>
    <n v="0.4"/>
  </r>
  <r>
    <x v="0"/>
    <n v="1185732"/>
    <x v="111"/>
    <x v="3"/>
    <x v="40"/>
    <s v="Indianapolis"/>
    <x v="1"/>
    <n v="0.35000000000000003"/>
    <x v="35"/>
    <x v="117"/>
    <n v="385.00000000000006"/>
    <n v="0.4"/>
  </r>
  <r>
    <x v="0"/>
    <n v="1185732"/>
    <x v="111"/>
    <x v="3"/>
    <x v="40"/>
    <s v="Indianapolis"/>
    <x v="2"/>
    <n v="0.35000000000000003"/>
    <x v="37"/>
    <x v="181"/>
    <n v="245.00000000000006"/>
    <n v="0.4"/>
  </r>
  <r>
    <x v="0"/>
    <n v="1185732"/>
    <x v="111"/>
    <x v="3"/>
    <x v="40"/>
    <s v="Indianapolis"/>
    <x v="3"/>
    <n v="0.35000000000000003"/>
    <x v="37"/>
    <x v="181"/>
    <n v="245.00000000000006"/>
    <n v="0.4"/>
  </r>
  <r>
    <x v="0"/>
    <n v="1185732"/>
    <x v="111"/>
    <x v="3"/>
    <x v="40"/>
    <s v="Indianapolis"/>
    <x v="4"/>
    <n v="0.44999999999999996"/>
    <x v="37"/>
    <x v="474"/>
    <n v="315"/>
    <n v="0.4"/>
  </r>
  <r>
    <x v="0"/>
    <n v="1185732"/>
    <x v="111"/>
    <x v="3"/>
    <x v="40"/>
    <s v="Indianapolis"/>
    <x v="5"/>
    <n v="0.49999999999999983"/>
    <x v="49"/>
    <x v="724"/>
    <n v="599.99999999999989"/>
    <n v="0.4"/>
  </r>
  <r>
    <x v="0"/>
    <n v="1185732"/>
    <x v="112"/>
    <x v="3"/>
    <x v="40"/>
    <s v="Indianapolis"/>
    <x v="0"/>
    <n v="0.44999999999999996"/>
    <x v="32"/>
    <x v="725"/>
    <n v="810"/>
    <n v="0.4"/>
  </r>
  <r>
    <x v="0"/>
    <n v="1185732"/>
    <x v="112"/>
    <x v="3"/>
    <x v="40"/>
    <s v="Indianapolis"/>
    <x v="1"/>
    <n v="0.35000000000000003"/>
    <x v="45"/>
    <x v="206"/>
    <n v="490.00000000000011"/>
    <n v="0.4"/>
  </r>
  <r>
    <x v="0"/>
    <n v="1185732"/>
    <x v="112"/>
    <x v="3"/>
    <x v="40"/>
    <s v="Indianapolis"/>
    <x v="2"/>
    <n v="0.35000000000000003"/>
    <x v="69"/>
    <x v="726"/>
    <n v="413"/>
    <n v="0.4"/>
  </r>
  <r>
    <x v="0"/>
    <n v="1185732"/>
    <x v="112"/>
    <x v="3"/>
    <x v="40"/>
    <s v="Indianapolis"/>
    <x v="3"/>
    <n v="0.4"/>
    <x v="46"/>
    <x v="194"/>
    <n v="520"/>
    <n v="0.4"/>
  </r>
  <r>
    <x v="0"/>
    <n v="1185732"/>
    <x v="112"/>
    <x v="3"/>
    <x v="40"/>
    <s v="Indianapolis"/>
    <x v="4"/>
    <n v="0.65"/>
    <x v="49"/>
    <x v="212"/>
    <n v="780"/>
    <n v="0.4"/>
  </r>
  <r>
    <x v="0"/>
    <n v="1185732"/>
    <x v="112"/>
    <x v="3"/>
    <x v="40"/>
    <s v="Indianapolis"/>
    <x v="5"/>
    <n v="0.7"/>
    <x v="47"/>
    <x v="59"/>
    <n v="1120"/>
    <n v="0.4"/>
  </r>
  <r>
    <x v="0"/>
    <n v="1185732"/>
    <x v="113"/>
    <x v="3"/>
    <x v="40"/>
    <s v="Indianapolis"/>
    <x v="0"/>
    <n v="0.65"/>
    <x v="26"/>
    <x v="106"/>
    <n v="1690"/>
    <n v="0.4"/>
  </r>
  <r>
    <x v="0"/>
    <n v="1185732"/>
    <x v="113"/>
    <x v="3"/>
    <x v="40"/>
    <s v="Indianapolis"/>
    <x v="1"/>
    <n v="0.55000000000000004"/>
    <x v="32"/>
    <x v="111"/>
    <n v="990"/>
    <n v="0.4"/>
  </r>
  <r>
    <x v="0"/>
    <n v="1185732"/>
    <x v="113"/>
    <x v="3"/>
    <x v="40"/>
    <s v="Indianapolis"/>
    <x v="2"/>
    <n v="0.55000000000000004"/>
    <x v="47"/>
    <x v="42"/>
    <n v="880"/>
    <n v="0.4"/>
  </r>
  <r>
    <x v="0"/>
    <n v="1185732"/>
    <x v="113"/>
    <x v="3"/>
    <x v="40"/>
    <s v="Indianapolis"/>
    <x v="3"/>
    <n v="0.55000000000000004"/>
    <x v="45"/>
    <x v="136"/>
    <n v="770.00000000000011"/>
    <n v="0.4"/>
  </r>
  <r>
    <x v="0"/>
    <n v="1185732"/>
    <x v="113"/>
    <x v="3"/>
    <x v="40"/>
    <s v="Indianapolis"/>
    <x v="4"/>
    <n v="0.65"/>
    <x v="45"/>
    <x v="154"/>
    <n v="910"/>
    <n v="0.4"/>
  </r>
  <r>
    <x v="0"/>
    <n v="1185732"/>
    <x v="113"/>
    <x v="3"/>
    <x v="40"/>
    <s v="Indianapolis"/>
    <x v="5"/>
    <n v="0.7"/>
    <x v="32"/>
    <x v="40"/>
    <n v="1260"/>
    <n v="0.4"/>
  </r>
  <r>
    <x v="0"/>
    <n v="1185732"/>
    <x v="145"/>
    <x v="0"/>
    <x v="41"/>
    <s v="Charleston"/>
    <x v="0"/>
    <n v="0.35000000000000003"/>
    <x v="33"/>
    <x v="343"/>
    <n v="595.00000000000011"/>
    <n v="0.4"/>
  </r>
  <r>
    <x v="0"/>
    <n v="1185732"/>
    <x v="145"/>
    <x v="0"/>
    <x v="41"/>
    <s v="Charleston"/>
    <x v="1"/>
    <n v="0.35000000000000003"/>
    <x v="38"/>
    <x v="121"/>
    <n v="275.625"/>
    <n v="0.35"/>
  </r>
  <r>
    <x v="0"/>
    <n v="1185732"/>
    <x v="145"/>
    <x v="0"/>
    <x v="41"/>
    <s v="Charleston"/>
    <x v="2"/>
    <n v="0.25000000000000006"/>
    <x v="38"/>
    <x v="469"/>
    <n v="196.87500000000003"/>
    <n v="0.35"/>
  </r>
  <r>
    <x v="0"/>
    <n v="1185732"/>
    <x v="145"/>
    <x v="0"/>
    <x v="41"/>
    <s v="Charleston"/>
    <x v="3"/>
    <n v="0.3"/>
    <x v="42"/>
    <x v="375"/>
    <n v="78.75"/>
    <n v="0.35"/>
  </r>
  <r>
    <x v="0"/>
    <n v="1185732"/>
    <x v="145"/>
    <x v="0"/>
    <x v="41"/>
    <s v="Charleston"/>
    <x v="4"/>
    <n v="0.45"/>
    <x v="36"/>
    <x v="180"/>
    <n v="168.75"/>
    <n v="0.3"/>
  </r>
  <r>
    <x v="0"/>
    <n v="1185732"/>
    <x v="145"/>
    <x v="0"/>
    <x v="41"/>
    <s v="Charleston"/>
    <x v="5"/>
    <n v="0.35000000000000003"/>
    <x v="38"/>
    <x v="121"/>
    <n v="236.25000000000003"/>
    <n v="0.3"/>
  </r>
  <r>
    <x v="0"/>
    <n v="1185732"/>
    <x v="216"/>
    <x v="0"/>
    <x v="41"/>
    <s v="Charleston"/>
    <x v="0"/>
    <n v="0.35000000000000003"/>
    <x v="34"/>
    <x v="394"/>
    <n v="665.00000000000011"/>
    <n v="0.4"/>
  </r>
  <r>
    <x v="0"/>
    <n v="1185732"/>
    <x v="216"/>
    <x v="0"/>
    <x v="41"/>
    <s v="Charleston"/>
    <x v="1"/>
    <n v="0.35000000000000003"/>
    <x v="36"/>
    <x v="620"/>
    <n v="153.125"/>
    <n v="0.35"/>
  </r>
  <r>
    <x v="0"/>
    <n v="1185732"/>
    <x v="216"/>
    <x v="0"/>
    <x v="41"/>
    <s v="Charleston"/>
    <x v="2"/>
    <n v="0.25000000000000006"/>
    <x v="37"/>
    <x v="706"/>
    <n v="153.12500000000003"/>
    <n v="0.35"/>
  </r>
  <r>
    <x v="0"/>
    <n v="1185732"/>
    <x v="216"/>
    <x v="0"/>
    <x v="41"/>
    <s v="Charleston"/>
    <x v="3"/>
    <n v="0.3"/>
    <x v="51"/>
    <x v="374"/>
    <n v="52.5"/>
    <n v="0.35"/>
  </r>
  <r>
    <x v="0"/>
    <n v="1185732"/>
    <x v="216"/>
    <x v="0"/>
    <x v="41"/>
    <s v="Charleston"/>
    <x v="4"/>
    <n v="0.45"/>
    <x v="36"/>
    <x v="180"/>
    <n v="168.75"/>
    <n v="0.3"/>
  </r>
  <r>
    <x v="0"/>
    <n v="1185732"/>
    <x v="216"/>
    <x v="0"/>
    <x v="41"/>
    <s v="Charleston"/>
    <x v="5"/>
    <n v="0.35000000000000003"/>
    <x v="38"/>
    <x v="121"/>
    <n v="236.25000000000003"/>
    <n v="0.3"/>
  </r>
  <r>
    <x v="0"/>
    <n v="1185732"/>
    <x v="250"/>
    <x v="0"/>
    <x v="41"/>
    <s v="Charleston"/>
    <x v="0"/>
    <n v="0.35000000000000003"/>
    <x v="52"/>
    <x v="727"/>
    <n v="623.00000000000011"/>
    <n v="0.4"/>
  </r>
  <r>
    <x v="0"/>
    <n v="1185732"/>
    <x v="250"/>
    <x v="0"/>
    <x v="41"/>
    <s v="Charleston"/>
    <x v="1"/>
    <n v="0.35000000000000003"/>
    <x v="43"/>
    <x v="311"/>
    <n v="183.75"/>
    <n v="0.35"/>
  </r>
  <r>
    <x v="0"/>
    <n v="1185732"/>
    <x v="250"/>
    <x v="0"/>
    <x v="41"/>
    <s v="Charleston"/>
    <x v="2"/>
    <n v="0.25000000000000006"/>
    <x v="37"/>
    <x v="706"/>
    <n v="153.12500000000003"/>
    <n v="0.35"/>
  </r>
  <r>
    <x v="0"/>
    <n v="1185732"/>
    <x v="250"/>
    <x v="0"/>
    <x v="41"/>
    <s v="Charleston"/>
    <x v="3"/>
    <n v="0.3"/>
    <x v="53"/>
    <x v="376"/>
    <n v="26.25"/>
    <n v="0.35"/>
  </r>
  <r>
    <x v="0"/>
    <n v="1185732"/>
    <x v="250"/>
    <x v="0"/>
    <x v="41"/>
    <s v="Charleston"/>
    <x v="4"/>
    <n v="0.45"/>
    <x v="42"/>
    <x v="125"/>
    <n v="101.25"/>
    <n v="0.3"/>
  </r>
  <r>
    <x v="0"/>
    <n v="1185732"/>
    <x v="250"/>
    <x v="0"/>
    <x v="41"/>
    <s v="Charleston"/>
    <x v="5"/>
    <n v="0.35000000000000003"/>
    <x v="37"/>
    <x v="181"/>
    <n v="183.75000000000003"/>
    <n v="0.3"/>
  </r>
  <r>
    <x v="0"/>
    <n v="1185732"/>
    <x v="251"/>
    <x v="0"/>
    <x v="41"/>
    <s v="Charleston"/>
    <x v="0"/>
    <n v="0.35000000000000003"/>
    <x v="33"/>
    <x v="343"/>
    <n v="595.00000000000011"/>
    <n v="0.4"/>
  </r>
  <r>
    <x v="0"/>
    <n v="1185732"/>
    <x v="251"/>
    <x v="0"/>
    <x v="41"/>
    <s v="Charleston"/>
    <x v="1"/>
    <n v="0.35000000000000003"/>
    <x v="36"/>
    <x v="620"/>
    <n v="153.125"/>
    <n v="0.35"/>
  </r>
  <r>
    <x v="0"/>
    <n v="1185732"/>
    <x v="251"/>
    <x v="0"/>
    <x v="41"/>
    <s v="Charleston"/>
    <x v="2"/>
    <n v="0.25000000000000006"/>
    <x v="36"/>
    <x v="713"/>
    <n v="109.37500000000001"/>
    <n v="0.35"/>
  </r>
  <r>
    <x v="0"/>
    <n v="1185732"/>
    <x v="251"/>
    <x v="0"/>
    <x v="41"/>
    <s v="Charleston"/>
    <x v="3"/>
    <n v="0.3"/>
    <x v="51"/>
    <x v="374"/>
    <n v="52.5"/>
    <n v="0.35"/>
  </r>
  <r>
    <x v="0"/>
    <n v="1185732"/>
    <x v="251"/>
    <x v="0"/>
    <x v="41"/>
    <s v="Charleston"/>
    <x v="4"/>
    <n v="0.45"/>
    <x v="51"/>
    <x v="375"/>
    <n v="67.5"/>
    <n v="0.3"/>
  </r>
  <r>
    <x v="0"/>
    <n v="1185732"/>
    <x v="251"/>
    <x v="0"/>
    <x v="41"/>
    <s v="Charleston"/>
    <x v="5"/>
    <n v="0.35000000000000003"/>
    <x v="41"/>
    <x v="320"/>
    <n v="210.00000000000003"/>
    <n v="0.3"/>
  </r>
  <r>
    <x v="0"/>
    <n v="1185732"/>
    <x v="252"/>
    <x v="0"/>
    <x v="41"/>
    <s v="Charleston"/>
    <x v="0"/>
    <n v="0.49999999999999994"/>
    <x v="54"/>
    <x v="728"/>
    <n v="939.99999999999989"/>
    <n v="0.4"/>
  </r>
  <r>
    <x v="0"/>
    <n v="1185732"/>
    <x v="252"/>
    <x v="0"/>
    <x v="41"/>
    <s v="Charleston"/>
    <x v="1"/>
    <n v="0.45"/>
    <x v="37"/>
    <x v="120"/>
    <n v="275.625"/>
    <n v="0.35"/>
  </r>
  <r>
    <x v="0"/>
    <n v="1185732"/>
    <x v="252"/>
    <x v="0"/>
    <x v="41"/>
    <s v="Charleston"/>
    <x v="2"/>
    <n v="0.4"/>
    <x v="43"/>
    <x v="128"/>
    <n v="210"/>
    <n v="0.35"/>
  </r>
  <r>
    <x v="0"/>
    <n v="1185732"/>
    <x v="252"/>
    <x v="0"/>
    <x v="41"/>
    <s v="Charleston"/>
    <x v="3"/>
    <n v="0.4"/>
    <x v="39"/>
    <x v="122"/>
    <n v="140"/>
    <n v="0.35"/>
  </r>
  <r>
    <x v="0"/>
    <n v="1185732"/>
    <x v="252"/>
    <x v="0"/>
    <x v="41"/>
    <s v="Charleston"/>
    <x v="4"/>
    <n v="0.49999999999999994"/>
    <x v="36"/>
    <x v="694"/>
    <n v="187.49999999999997"/>
    <n v="0.3"/>
  </r>
  <r>
    <x v="0"/>
    <n v="1185732"/>
    <x v="252"/>
    <x v="0"/>
    <x v="41"/>
    <s v="Charleston"/>
    <x v="5"/>
    <n v="0.54999999999999993"/>
    <x v="44"/>
    <x v="695"/>
    <n v="412.49999999999994"/>
    <n v="0.3"/>
  </r>
  <r>
    <x v="0"/>
    <n v="1185732"/>
    <x v="220"/>
    <x v="0"/>
    <x v="41"/>
    <s v="Charleston"/>
    <x v="0"/>
    <n v="0.49999999999999994"/>
    <x v="24"/>
    <x v="631"/>
    <n v="999.99999999999989"/>
    <n v="0.4"/>
  </r>
  <r>
    <x v="0"/>
    <n v="1185732"/>
    <x v="220"/>
    <x v="0"/>
    <x v="41"/>
    <s v="Charleston"/>
    <x v="1"/>
    <n v="0.45"/>
    <x v="44"/>
    <x v="127"/>
    <n v="393.75"/>
    <n v="0.35"/>
  </r>
  <r>
    <x v="0"/>
    <n v="1185732"/>
    <x v="220"/>
    <x v="0"/>
    <x v="41"/>
    <s v="Charleston"/>
    <x v="2"/>
    <n v="0.4"/>
    <x v="37"/>
    <x v="135"/>
    <n v="244.99999999999997"/>
    <n v="0.35"/>
  </r>
  <r>
    <x v="0"/>
    <n v="1185732"/>
    <x v="220"/>
    <x v="0"/>
    <x v="41"/>
    <s v="Charleston"/>
    <x v="3"/>
    <n v="0.4"/>
    <x v="43"/>
    <x v="128"/>
    <n v="210"/>
    <n v="0.35"/>
  </r>
  <r>
    <x v="0"/>
    <n v="1185732"/>
    <x v="220"/>
    <x v="0"/>
    <x v="41"/>
    <s v="Charleston"/>
    <x v="4"/>
    <n v="0.49999999999999994"/>
    <x v="43"/>
    <x v="382"/>
    <n v="224.99999999999997"/>
    <n v="0.3"/>
  </r>
  <r>
    <x v="0"/>
    <n v="1185732"/>
    <x v="220"/>
    <x v="0"/>
    <x v="41"/>
    <s v="Charleston"/>
    <x v="5"/>
    <n v="0.54999999999999993"/>
    <x v="49"/>
    <x v="209"/>
    <n v="494.99999999999989"/>
    <n v="0.3"/>
  </r>
  <r>
    <x v="0"/>
    <n v="1185732"/>
    <x v="253"/>
    <x v="0"/>
    <x v="41"/>
    <s v="Charleston"/>
    <x v="0"/>
    <n v="0.49999999999999994"/>
    <x v="28"/>
    <x v="729"/>
    <n v="1049.9999999999998"/>
    <n v="0.4"/>
  </r>
  <r>
    <x v="0"/>
    <n v="1185732"/>
    <x v="253"/>
    <x v="0"/>
    <x v="41"/>
    <s v="Charleston"/>
    <x v="1"/>
    <n v="0.45"/>
    <x v="35"/>
    <x v="116"/>
    <n v="433.125"/>
    <n v="0.35"/>
  </r>
  <r>
    <x v="0"/>
    <n v="1185732"/>
    <x v="253"/>
    <x v="0"/>
    <x v="41"/>
    <s v="Charleston"/>
    <x v="2"/>
    <n v="0.4"/>
    <x v="41"/>
    <x v="134"/>
    <n v="280"/>
    <n v="0.35"/>
  </r>
  <r>
    <x v="0"/>
    <n v="1185732"/>
    <x v="253"/>
    <x v="0"/>
    <x v="41"/>
    <s v="Charleston"/>
    <x v="3"/>
    <n v="0.4"/>
    <x v="43"/>
    <x v="128"/>
    <n v="210"/>
    <n v="0.35"/>
  </r>
  <r>
    <x v="0"/>
    <n v="1185732"/>
    <x v="253"/>
    <x v="0"/>
    <x v="41"/>
    <s v="Charleston"/>
    <x v="4"/>
    <n v="0.49999999999999994"/>
    <x v="37"/>
    <x v="688"/>
    <n v="262.49999999999994"/>
    <n v="0.3"/>
  </r>
  <r>
    <x v="0"/>
    <n v="1185732"/>
    <x v="253"/>
    <x v="0"/>
    <x v="41"/>
    <s v="Charleston"/>
    <x v="5"/>
    <n v="0.54999999999999993"/>
    <x v="45"/>
    <x v="237"/>
    <n v="577.49999999999989"/>
    <n v="0.3"/>
  </r>
  <r>
    <x v="0"/>
    <n v="1185732"/>
    <x v="254"/>
    <x v="0"/>
    <x v="41"/>
    <s v="Charleston"/>
    <x v="0"/>
    <n v="0.49999999999999994"/>
    <x v="24"/>
    <x v="631"/>
    <n v="999.99999999999989"/>
    <n v="0.4"/>
  </r>
  <r>
    <x v="0"/>
    <n v="1185732"/>
    <x v="254"/>
    <x v="0"/>
    <x v="41"/>
    <s v="Charleston"/>
    <x v="1"/>
    <n v="0.45"/>
    <x v="35"/>
    <x v="116"/>
    <n v="433.125"/>
    <n v="0.35"/>
  </r>
  <r>
    <x v="0"/>
    <n v="1185732"/>
    <x v="254"/>
    <x v="0"/>
    <x v="41"/>
    <s v="Charleston"/>
    <x v="2"/>
    <n v="0.4"/>
    <x v="41"/>
    <x v="134"/>
    <n v="280"/>
    <n v="0.35"/>
  </r>
  <r>
    <x v="0"/>
    <n v="1185732"/>
    <x v="254"/>
    <x v="0"/>
    <x v="41"/>
    <s v="Charleston"/>
    <x v="3"/>
    <n v="0.4"/>
    <x v="43"/>
    <x v="128"/>
    <n v="210"/>
    <n v="0.35"/>
  </r>
  <r>
    <x v="0"/>
    <n v="1185732"/>
    <x v="254"/>
    <x v="0"/>
    <x v="41"/>
    <s v="Charleston"/>
    <x v="4"/>
    <n v="0.49999999999999994"/>
    <x v="36"/>
    <x v="694"/>
    <n v="187.49999999999997"/>
    <n v="0.3"/>
  </r>
  <r>
    <x v="0"/>
    <n v="1185732"/>
    <x v="254"/>
    <x v="0"/>
    <x v="41"/>
    <s v="Charleston"/>
    <x v="5"/>
    <n v="0.54999999999999993"/>
    <x v="49"/>
    <x v="209"/>
    <n v="494.99999999999989"/>
    <n v="0.3"/>
  </r>
  <r>
    <x v="0"/>
    <n v="1185732"/>
    <x v="255"/>
    <x v="0"/>
    <x v="41"/>
    <s v="Charleston"/>
    <x v="0"/>
    <n v="0.49999999999999994"/>
    <x v="33"/>
    <x v="397"/>
    <n v="849.99999999999989"/>
    <n v="0.4"/>
  </r>
  <r>
    <x v="0"/>
    <n v="1185732"/>
    <x v="255"/>
    <x v="0"/>
    <x v="41"/>
    <s v="Charleston"/>
    <x v="1"/>
    <n v="0.45"/>
    <x v="38"/>
    <x v="177"/>
    <n v="354.375"/>
    <n v="0.35"/>
  </r>
  <r>
    <x v="0"/>
    <n v="1185732"/>
    <x v="255"/>
    <x v="0"/>
    <x v="41"/>
    <s v="Charleston"/>
    <x v="2"/>
    <n v="0.4"/>
    <x v="36"/>
    <x v="118"/>
    <n v="175"/>
    <n v="0.35"/>
  </r>
  <r>
    <x v="0"/>
    <n v="1185732"/>
    <x v="255"/>
    <x v="0"/>
    <x v="41"/>
    <s v="Charleston"/>
    <x v="3"/>
    <n v="0.4"/>
    <x v="39"/>
    <x v="122"/>
    <n v="140"/>
    <n v="0.35"/>
  </r>
  <r>
    <x v="0"/>
    <n v="1185732"/>
    <x v="255"/>
    <x v="0"/>
    <x v="41"/>
    <s v="Charleston"/>
    <x v="4"/>
    <n v="0.49999999999999994"/>
    <x v="39"/>
    <x v="379"/>
    <n v="149.99999999999997"/>
    <n v="0.3"/>
  </r>
  <r>
    <x v="0"/>
    <n v="1185732"/>
    <x v="255"/>
    <x v="0"/>
    <x v="41"/>
    <s v="Charleston"/>
    <x v="5"/>
    <n v="0.54999999999999993"/>
    <x v="41"/>
    <x v="405"/>
    <n v="329.99999999999994"/>
    <n v="0.3"/>
  </r>
  <r>
    <x v="0"/>
    <n v="1185732"/>
    <x v="224"/>
    <x v="0"/>
    <x v="41"/>
    <s v="Charleston"/>
    <x v="0"/>
    <n v="0.54999999999999993"/>
    <x v="48"/>
    <x v="210"/>
    <n v="824.99999999999989"/>
    <n v="0.4"/>
  </r>
  <r>
    <x v="0"/>
    <n v="1185732"/>
    <x v="224"/>
    <x v="0"/>
    <x v="41"/>
    <s v="Charleston"/>
    <x v="1"/>
    <n v="0.5"/>
    <x v="41"/>
    <x v="123"/>
    <n v="350"/>
    <n v="0.35"/>
  </r>
  <r>
    <x v="0"/>
    <n v="1185732"/>
    <x v="224"/>
    <x v="0"/>
    <x v="41"/>
    <s v="Charleston"/>
    <x v="2"/>
    <n v="0.5"/>
    <x v="39"/>
    <x v="118"/>
    <n v="175"/>
    <n v="0.35"/>
  </r>
  <r>
    <x v="0"/>
    <n v="1185732"/>
    <x v="224"/>
    <x v="0"/>
    <x v="41"/>
    <s v="Charleston"/>
    <x v="3"/>
    <n v="0.5"/>
    <x v="42"/>
    <x v="316"/>
    <n v="131.25"/>
    <n v="0.35"/>
  </r>
  <r>
    <x v="0"/>
    <n v="1185732"/>
    <x v="224"/>
    <x v="0"/>
    <x v="41"/>
    <s v="Charleston"/>
    <x v="4"/>
    <n v="0.6"/>
    <x v="42"/>
    <x v="185"/>
    <n v="135"/>
    <n v="0.3"/>
  </r>
  <r>
    <x v="0"/>
    <n v="1185732"/>
    <x v="224"/>
    <x v="0"/>
    <x v="41"/>
    <s v="Charleston"/>
    <x v="5"/>
    <n v="0.64999999999999991"/>
    <x v="41"/>
    <x v="730"/>
    <n v="389.99999999999994"/>
    <n v="0.3"/>
  </r>
  <r>
    <x v="0"/>
    <n v="1185732"/>
    <x v="256"/>
    <x v="0"/>
    <x v="41"/>
    <s v="Charleston"/>
    <x v="0"/>
    <n v="0.6"/>
    <x v="45"/>
    <x v="193"/>
    <n v="840"/>
    <n v="0.4"/>
  </r>
  <r>
    <x v="0"/>
    <n v="1185732"/>
    <x v="256"/>
    <x v="0"/>
    <x v="41"/>
    <s v="Charleston"/>
    <x v="1"/>
    <n v="0.5"/>
    <x v="37"/>
    <x v="131"/>
    <n v="306.25"/>
    <n v="0.35"/>
  </r>
  <r>
    <x v="0"/>
    <n v="1185732"/>
    <x v="256"/>
    <x v="0"/>
    <x v="41"/>
    <s v="Charleston"/>
    <x v="2"/>
    <n v="0.5"/>
    <x v="85"/>
    <x v="501"/>
    <n v="297.5"/>
    <n v="0.35"/>
  </r>
  <r>
    <x v="0"/>
    <n v="1185732"/>
    <x v="256"/>
    <x v="0"/>
    <x v="41"/>
    <s v="Charleston"/>
    <x v="3"/>
    <n v="0.5"/>
    <x v="43"/>
    <x v="126"/>
    <n v="262.5"/>
    <n v="0.35"/>
  </r>
  <r>
    <x v="0"/>
    <n v="1185732"/>
    <x v="256"/>
    <x v="0"/>
    <x v="41"/>
    <s v="Charleston"/>
    <x v="4"/>
    <n v="0.6"/>
    <x v="36"/>
    <x v="126"/>
    <n v="225"/>
    <n v="0.3"/>
  </r>
  <r>
    <x v="0"/>
    <n v="1185732"/>
    <x v="256"/>
    <x v="0"/>
    <x v="41"/>
    <s v="Charleston"/>
    <x v="5"/>
    <n v="0.64999999999999991"/>
    <x v="38"/>
    <x v="199"/>
    <n v="438.74999999999994"/>
    <n v="0.3"/>
  </r>
  <r>
    <x v="0"/>
    <n v="1185732"/>
    <x v="257"/>
    <x v="0"/>
    <x v="41"/>
    <s v="Charleston"/>
    <x v="0"/>
    <n v="0.6"/>
    <x v="32"/>
    <x v="52"/>
    <n v="1080"/>
    <n v="0.4"/>
  </r>
  <r>
    <x v="0"/>
    <n v="1185732"/>
    <x v="257"/>
    <x v="0"/>
    <x v="41"/>
    <s v="Charleston"/>
    <x v="1"/>
    <n v="0.5"/>
    <x v="44"/>
    <x v="142"/>
    <n v="437.5"/>
    <n v="0.35"/>
  </r>
  <r>
    <x v="0"/>
    <n v="1185732"/>
    <x v="257"/>
    <x v="0"/>
    <x v="41"/>
    <s v="Charleston"/>
    <x v="2"/>
    <n v="0.5"/>
    <x v="38"/>
    <x v="127"/>
    <n v="393.75"/>
    <n v="0.35"/>
  </r>
  <r>
    <x v="0"/>
    <n v="1185732"/>
    <x v="257"/>
    <x v="0"/>
    <x v="41"/>
    <s v="Charleston"/>
    <x v="3"/>
    <n v="0.5"/>
    <x v="37"/>
    <x v="131"/>
    <n v="306.25"/>
    <n v="0.35"/>
  </r>
  <r>
    <x v="0"/>
    <n v="1185732"/>
    <x v="257"/>
    <x v="0"/>
    <x v="41"/>
    <s v="Charleston"/>
    <x v="4"/>
    <n v="0.6"/>
    <x v="37"/>
    <x v="202"/>
    <n v="315"/>
    <n v="0.3"/>
  </r>
  <r>
    <x v="0"/>
    <n v="1185732"/>
    <x v="257"/>
    <x v="0"/>
    <x v="41"/>
    <s v="Charleston"/>
    <x v="5"/>
    <n v="0.64999999999999991"/>
    <x v="35"/>
    <x v="410"/>
    <n v="536.24999999999989"/>
    <n v="0.3"/>
  </r>
  <r>
    <x v="0"/>
    <n v="1185732"/>
    <x v="102"/>
    <x v="0"/>
    <x v="42"/>
    <s v="Baltimore"/>
    <x v="0"/>
    <n v="0.4"/>
    <x v="28"/>
    <x v="193"/>
    <n v="735"/>
    <n v="0.35"/>
  </r>
  <r>
    <x v="0"/>
    <n v="1185732"/>
    <x v="102"/>
    <x v="0"/>
    <x v="42"/>
    <s v="Baltimore"/>
    <x v="1"/>
    <n v="0.4"/>
    <x v="46"/>
    <x v="194"/>
    <n v="454.99999999999994"/>
    <n v="0.35"/>
  </r>
  <r>
    <x v="0"/>
    <n v="1185732"/>
    <x v="102"/>
    <x v="0"/>
    <x v="42"/>
    <s v="Baltimore"/>
    <x v="2"/>
    <n v="0.30000000000000004"/>
    <x v="46"/>
    <x v="663"/>
    <n v="390.00000000000006"/>
    <n v="0.4"/>
  </r>
  <r>
    <x v="0"/>
    <n v="1185732"/>
    <x v="102"/>
    <x v="0"/>
    <x v="42"/>
    <s v="Baltimore"/>
    <x v="3"/>
    <n v="0.35"/>
    <x v="37"/>
    <x v="731"/>
    <n v="245"/>
    <n v="0.4"/>
  </r>
  <r>
    <x v="0"/>
    <n v="1185732"/>
    <x v="102"/>
    <x v="0"/>
    <x v="42"/>
    <s v="Baltimore"/>
    <x v="4"/>
    <n v="0.5"/>
    <x v="38"/>
    <x v="127"/>
    <n v="337.5"/>
    <n v="0.3"/>
  </r>
  <r>
    <x v="0"/>
    <n v="1185732"/>
    <x v="102"/>
    <x v="0"/>
    <x v="42"/>
    <s v="Baltimore"/>
    <x v="5"/>
    <n v="0.4"/>
    <x v="46"/>
    <x v="194"/>
    <n v="520"/>
    <n v="0.4"/>
  </r>
  <r>
    <x v="0"/>
    <n v="1185732"/>
    <x v="37"/>
    <x v="0"/>
    <x v="42"/>
    <s v="Baltimore"/>
    <x v="0"/>
    <n v="0.4"/>
    <x v="31"/>
    <x v="336"/>
    <n v="805"/>
    <n v="0.35"/>
  </r>
  <r>
    <x v="0"/>
    <n v="1185732"/>
    <x v="37"/>
    <x v="0"/>
    <x v="42"/>
    <s v="Baltimore"/>
    <x v="1"/>
    <n v="0.4"/>
    <x v="38"/>
    <x v="124"/>
    <n v="315"/>
    <n v="0.35"/>
  </r>
  <r>
    <x v="0"/>
    <n v="1185732"/>
    <x v="37"/>
    <x v="0"/>
    <x v="42"/>
    <s v="Baltimore"/>
    <x v="2"/>
    <n v="0.30000000000000004"/>
    <x v="35"/>
    <x v="188"/>
    <n v="330.00000000000006"/>
    <n v="0.4"/>
  </r>
  <r>
    <x v="0"/>
    <n v="1185732"/>
    <x v="37"/>
    <x v="0"/>
    <x v="42"/>
    <s v="Baltimore"/>
    <x v="3"/>
    <n v="0.35"/>
    <x v="43"/>
    <x v="311"/>
    <n v="210"/>
    <n v="0.4"/>
  </r>
  <r>
    <x v="0"/>
    <n v="1185732"/>
    <x v="37"/>
    <x v="0"/>
    <x v="42"/>
    <s v="Baltimore"/>
    <x v="4"/>
    <n v="0.5"/>
    <x v="38"/>
    <x v="127"/>
    <n v="337.5"/>
    <n v="0.3"/>
  </r>
  <r>
    <x v="0"/>
    <n v="1185732"/>
    <x v="37"/>
    <x v="0"/>
    <x v="42"/>
    <s v="Baltimore"/>
    <x v="5"/>
    <n v="0.4"/>
    <x v="46"/>
    <x v="194"/>
    <n v="520"/>
    <n v="0.4"/>
  </r>
  <r>
    <x v="0"/>
    <n v="1185732"/>
    <x v="258"/>
    <x v="0"/>
    <x v="42"/>
    <s v="Baltimore"/>
    <x v="0"/>
    <n v="0.4"/>
    <x v="63"/>
    <x v="732"/>
    <n v="763"/>
    <n v="0.35"/>
  </r>
  <r>
    <x v="0"/>
    <n v="1185732"/>
    <x v="258"/>
    <x v="0"/>
    <x v="42"/>
    <s v="Baltimore"/>
    <x v="1"/>
    <n v="0.4"/>
    <x v="44"/>
    <x v="123"/>
    <n v="350"/>
    <n v="0.35"/>
  </r>
  <r>
    <x v="0"/>
    <n v="1185732"/>
    <x v="258"/>
    <x v="0"/>
    <x v="42"/>
    <s v="Baltimore"/>
    <x v="2"/>
    <n v="0.30000000000000004"/>
    <x v="35"/>
    <x v="188"/>
    <n v="330.00000000000006"/>
    <n v="0.4"/>
  </r>
  <r>
    <x v="0"/>
    <n v="1185732"/>
    <x v="258"/>
    <x v="0"/>
    <x v="42"/>
    <s v="Baltimore"/>
    <x v="3"/>
    <n v="0.35"/>
    <x v="36"/>
    <x v="324"/>
    <n v="175"/>
    <n v="0.4"/>
  </r>
  <r>
    <x v="0"/>
    <n v="1185732"/>
    <x v="258"/>
    <x v="0"/>
    <x v="42"/>
    <s v="Baltimore"/>
    <x v="4"/>
    <n v="0.5"/>
    <x v="37"/>
    <x v="131"/>
    <n v="262.5"/>
    <n v="0.3"/>
  </r>
  <r>
    <x v="0"/>
    <n v="1185732"/>
    <x v="258"/>
    <x v="0"/>
    <x v="42"/>
    <s v="Baltimore"/>
    <x v="5"/>
    <n v="0.4"/>
    <x v="35"/>
    <x v="130"/>
    <n v="440"/>
    <n v="0.4"/>
  </r>
  <r>
    <x v="0"/>
    <n v="1185732"/>
    <x v="259"/>
    <x v="0"/>
    <x v="42"/>
    <s v="Baltimore"/>
    <x v="0"/>
    <n v="0.4"/>
    <x v="28"/>
    <x v="193"/>
    <n v="735"/>
    <n v="0.35"/>
  </r>
  <r>
    <x v="0"/>
    <n v="1185732"/>
    <x v="259"/>
    <x v="0"/>
    <x v="42"/>
    <s v="Baltimore"/>
    <x v="1"/>
    <n v="0.4"/>
    <x v="38"/>
    <x v="124"/>
    <n v="315"/>
    <n v="0.35"/>
  </r>
  <r>
    <x v="0"/>
    <n v="1185732"/>
    <x v="259"/>
    <x v="0"/>
    <x v="42"/>
    <s v="Baltimore"/>
    <x v="2"/>
    <n v="0.30000000000000004"/>
    <x v="38"/>
    <x v="318"/>
    <n v="270.00000000000006"/>
    <n v="0.4"/>
  </r>
  <r>
    <x v="0"/>
    <n v="1185732"/>
    <x v="259"/>
    <x v="0"/>
    <x v="42"/>
    <s v="Baltimore"/>
    <x v="3"/>
    <n v="0.35"/>
    <x v="43"/>
    <x v="311"/>
    <n v="210"/>
    <n v="0.4"/>
  </r>
  <r>
    <x v="0"/>
    <n v="1185732"/>
    <x v="259"/>
    <x v="0"/>
    <x v="42"/>
    <s v="Baltimore"/>
    <x v="4"/>
    <n v="0.5"/>
    <x v="43"/>
    <x v="126"/>
    <n v="225"/>
    <n v="0.3"/>
  </r>
  <r>
    <x v="0"/>
    <n v="1185732"/>
    <x v="259"/>
    <x v="0"/>
    <x v="42"/>
    <s v="Baltimore"/>
    <x v="5"/>
    <n v="0.4"/>
    <x v="49"/>
    <x v="147"/>
    <n v="480"/>
    <n v="0.4"/>
  </r>
  <r>
    <x v="0"/>
    <n v="1185732"/>
    <x v="236"/>
    <x v="0"/>
    <x v="42"/>
    <s v="Baltimore"/>
    <x v="0"/>
    <n v="0.54999999999999993"/>
    <x v="82"/>
    <x v="733"/>
    <n v="1097.2499999999998"/>
    <n v="0.35"/>
  </r>
  <r>
    <x v="0"/>
    <n v="1185732"/>
    <x v="236"/>
    <x v="0"/>
    <x v="42"/>
    <s v="Baltimore"/>
    <x v="1"/>
    <n v="0.5"/>
    <x v="35"/>
    <x v="140"/>
    <n v="481.24999999999994"/>
    <n v="0.35"/>
  </r>
  <r>
    <x v="0"/>
    <n v="1185732"/>
    <x v="236"/>
    <x v="0"/>
    <x v="42"/>
    <s v="Baltimore"/>
    <x v="2"/>
    <n v="0.45"/>
    <x v="49"/>
    <x v="198"/>
    <n v="540"/>
    <n v="0.4"/>
  </r>
  <r>
    <x v="0"/>
    <n v="1185732"/>
    <x v="236"/>
    <x v="0"/>
    <x v="42"/>
    <s v="Baltimore"/>
    <x v="3"/>
    <n v="0.45"/>
    <x v="44"/>
    <x v="127"/>
    <n v="450"/>
    <n v="0.4"/>
  </r>
  <r>
    <x v="0"/>
    <n v="1185732"/>
    <x v="236"/>
    <x v="0"/>
    <x v="42"/>
    <s v="Baltimore"/>
    <x v="4"/>
    <n v="0.54999999999999993"/>
    <x v="35"/>
    <x v="409"/>
    <n v="453.74999999999994"/>
    <n v="0.3"/>
  </r>
  <r>
    <x v="0"/>
    <n v="1185732"/>
    <x v="236"/>
    <x v="0"/>
    <x v="42"/>
    <s v="Baltimore"/>
    <x v="5"/>
    <n v="0.6"/>
    <x v="47"/>
    <x v="50"/>
    <n v="960"/>
    <n v="0.4"/>
  </r>
  <r>
    <x v="0"/>
    <n v="1185732"/>
    <x v="41"/>
    <x v="0"/>
    <x v="42"/>
    <s v="Baltimore"/>
    <x v="0"/>
    <n v="0.54999999999999993"/>
    <x v="26"/>
    <x v="734"/>
    <n v="1251.2499999999998"/>
    <n v="0.35"/>
  </r>
  <r>
    <x v="0"/>
    <n v="1185732"/>
    <x v="41"/>
    <x v="0"/>
    <x v="42"/>
    <s v="Baltimore"/>
    <x v="1"/>
    <n v="0.5"/>
    <x v="47"/>
    <x v="47"/>
    <n v="700"/>
    <n v="0.35"/>
  </r>
  <r>
    <x v="0"/>
    <n v="1185732"/>
    <x v="41"/>
    <x v="0"/>
    <x v="42"/>
    <s v="Baltimore"/>
    <x v="2"/>
    <n v="0.45"/>
    <x v="46"/>
    <x v="334"/>
    <n v="585"/>
    <n v="0.4"/>
  </r>
  <r>
    <x v="0"/>
    <n v="1185732"/>
    <x v="41"/>
    <x v="0"/>
    <x v="42"/>
    <s v="Baltimore"/>
    <x v="3"/>
    <n v="0.45"/>
    <x v="49"/>
    <x v="198"/>
    <n v="540"/>
    <n v="0.4"/>
  </r>
  <r>
    <x v="0"/>
    <n v="1185732"/>
    <x v="41"/>
    <x v="0"/>
    <x v="42"/>
    <s v="Baltimore"/>
    <x v="4"/>
    <n v="0.54999999999999993"/>
    <x v="49"/>
    <x v="209"/>
    <n v="494.99999999999989"/>
    <n v="0.3"/>
  </r>
  <r>
    <x v="0"/>
    <n v="1185732"/>
    <x v="41"/>
    <x v="0"/>
    <x v="42"/>
    <s v="Baltimore"/>
    <x v="5"/>
    <n v="0.6"/>
    <x v="32"/>
    <x v="52"/>
    <n v="1080"/>
    <n v="0.4"/>
  </r>
  <r>
    <x v="0"/>
    <n v="1185732"/>
    <x v="260"/>
    <x v="0"/>
    <x v="42"/>
    <s v="Baltimore"/>
    <x v="0"/>
    <n v="0.54999999999999993"/>
    <x v="22"/>
    <x v="353"/>
    <n v="1299.3749999999998"/>
    <n v="0.35"/>
  </r>
  <r>
    <x v="0"/>
    <n v="1185732"/>
    <x v="260"/>
    <x v="0"/>
    <x v="42"/>
    <s v="Baltimore"/>
    <x v="1"/>
    <n v="0.5"/>
    <x v="33"/>
    <x v="43"/>
    <n v="743.75"/>
    <n v="0.35"/>
  </r>
  <r>
    <x v="0"/>
    <n v="1185732"/>
    <x v="260"/>
    <x v="0"/>
    <x v="42"/>
    <s v="Baltimore"/>
    <x v="2"/>
    <n v="0.45"/>
    <x v="45"/>
    <x v="151"/>
    <n v="630"/>
    <n v="0.4"/>
  </r>
  <r>
    <x v="0"/>
    <n v="1185732"/>
    <x v="260"/>
    <x v="0"/>
    <x v="42"/>
    <s v="Baltimore"/>
    <x v="3"/>
    <n v="0.45"/>
    <x v="49"/>
    <x v="198"/>
    <n v="540"/>
    <n v="0.4"/>
  </r>
  <r>
    <x v="0"/>
    <n v="1185732"/>
    <x v="260"/>
    <x v="0"/>
    <x v="42"/>
    <s v="Baltimore"/>
    <x v="4"/>
    <n v="0.54999999999999993"/>
    <x v="46"/>
    <x v="410"/>
    <n v="536.24999999999989"/>
    <n v="0.3"/>
  </r>
  <r>
    <x v="0"/>
    <n v="1185732"/>
    <x v="260"/>
    <x v="0"/>
    <x v="42"/>
    <s v="Baltimore"/>
    <x v="5"/>
    <n v="0.6"/>
    <x v="24"/>
    <x v="61"/>
    <n v="1200"/>
    <n v="0.4"/>
  </r>
  <r>
    <x v="0"/>
    <n v="1185732"/>
    <x v="261"/>
    <x v="0"/>
    <x v="42"/>
    <s v="Baltimore"/>
    <x v="0"/>
    <n v="0.54999999999999993"/>
    <x v="26"/>
    <x v="734"/>
    <n v="1251.2499999999998"/>
    <n v="0.35"/>
  </r>
  <r>
    <x v="0"/>
    <n v="1185732"/>
    <x v="261"/>
    <x v="0"/>
    <x v="42"/>
    <s v="Baltimore"/>
    <x v="1"/>
    <n v="0.5"/>
    <x v="33"/>
    <x v="43"/>
    <n v="743.75"/>
    <n v="0.35"/>
  </r>
  <r>
    <x v="0"/>
    <n v="1185732"/>
    <x v="261"/>
    <x v="0"/>
    <x v="42"/>
    <s v="Baltimore"/>
    <x v="2"/>
    <n v="0.45"/>
    <x v="45"/>
    <x v="151"/>
    <n v="630"/>
    <n v="0.4"/>
  </r>
  <r>
    <x v="0"/>
    <n v="1185732"/>
    <x v="261"/>
    <x v="0"/>
    <x v="42"/>
    <s v="Baltimore"/>
    <x v="3"/>
    <n v="0.45"/>
    <x v="44"/>
    <x v="127"/>
    <n v="450"/>
    <n v="0.4"/>
  </r>
  <r>
    <x v="0"/>
    <n v="1185732"/>
    <x v="261"/>
    <x v="0"/>
    <x v="42"/>
    <s v="Baltimore"/>
    <x v="4"/>
    <n v="0.54999999999999993"/>
    <x v="38"/>
    <x v="427"/>
    <n v="371.24999999999994"/>
    <n v="0.3"/>
  </r>
  <r>
    <x v="0"/>
    <n v="1185732"/>
    <x v="261"/>
    <x v="0"/>
    <x v="42"/>
    <s v="Baltimore"/>
    <x v="5"/>
    <n v="0.6"/>
    <x v="47"/>
    <x v="50"/>
    <n v="960"/>
    <n v="0.4"/>
  </r>
  <r>
    <x v="0"/>
    <n v="1185732"/>
    <x v="239"/>
    <x v="0"/>
    <x v="42"/>
    <s v="Baltimore"/>
    <x v="0"/>
    <n v="0.54999999999999993"/>
    <x v="28"/>
    <x v="403"/>
    <n v="1010.6249999999998"/>
    <n v="0.35"/>
  </r>
  <r>
    <x v="0"/>
    <n v="1185732"/>
    <x v="239"/>
    <x v="0"/>
    <x v="42"/>
    <s v="Baltimore"/>
    <x v="1"/>
    <n v="0.5"/>
    <x v="46"/>
    <x v="132"/>
    <n v="568.75"/>
    <n v="0.35"/>
  </r>
  <r>
    <x v="0"/>
    <n v="1185732"/>
    <x v="239"/>
    <x v="0"/>
    <x v="42"/>
    <s v="Baltimore"/>
    <x v="2"/>
    <n v="0.45"/>
    <x v="38"/>
    <x v="177"/>
    <n v="405"/>
    <n v="0.4"/>
  </r>
  <r>
    <x v="0"/>
    <n v="1185732"/>
    <x v="239"/>
    <x v="0"/>
    <x v="42"/>
    <s v="Baltimore"/>
    <x v="3"/>
    <n v="0.45"/>
    <x v="41"/>
    <x v="124"/>
    <n v="360"/>
    <n v="0.4"/>
  </r>
  <r>
    <x v="0"/>
    <n v="1185732"/>
    <x v="239"/>
    <x v="0"/>
    <x v="42"/>
    <s v="Baltimore"/>
    <x v="4"/>
    <n v="0.54999999999999993"/>
    <x v="41"/>
    <x v="405"/>
    <n v="329.99999999999994"/>
    <n v="0.3"/>
  </r>
  <r>
    <x v="0"/>
    <n v="1185732"/>
    <x v="239"/>
    <x v="0"/>
    <x v="42"/>
    <s v="Baltimore"/>
    <x v="5"/>
    <n v="0.6"/>
    <x v="49"/>
    <x v="207"/>
    <n v="720"/>
    <n v="0.4"/>
  </r>
  <r>
    <x v="0"/>
    <n v="1185732"/>
    <x v="45"/>
    <x v="0"/>
    <x v="42"/>
    <s v="Baltimore"/>
    <x v="0"/>
    <n v="0.6"/>
    <x v="34"/>
    <x v="175"/>
    <n v="997.49999999999989"/>
    <n v="0.35"/>
  </r>
  <r>
    <x v="0"/>
    <n v="1185732"/>
    <x v="45"/>
    <x v="0"/>
    <x v="42"/>
    <s v="Baltimore"/>
    <x v="1"/>
    <n v="0.55000000000000004"/>
    <x v="49"/>
    <x v="205"/>
    <n v="577.5"/>
    <n v="0.35"/>
  </r>
  <r>
    <x v="0"/>
    <n v="1185732"/>
    <x v="45"/>
    <x v="0"/>
    <x v="42"/>
    <s v="Baltimore"/>
    <x v="2"/>
    <n v="0.55000000000000004"/>
    <x v="41"/>
    <x v="130"/>
    <n v="440"/>
    <n v="0.4"/>
  </r>
  <r>
    <x v="0"/>
    <n v="1185732"/>
    <x v="45"/>
    <x v="0"/>
    <x v="42"/>
    <s v="Baltimore"/>
    <x v="3"/>
    <n v="0.55000000000000004"/>
    <x v="37"/>
    <x v="117"/>
    <n v="385.00000000000006"/>
    <n v="0.4"/>
  </r>
  <r>
    <x v="0"/>
    <n v="1185732"/>
    <x v="45"/>
    <x v="0"/>
    <x v="42"/>
    <s v="Baltimore"/>
    <x v="4"/>
    <n v="0.65"/>
    <x v="37"/>
    <x v="165"/>
    <n v="341.25"/>
    <n v="0.3"/>
  </r>
  <r>
    <x v="0"/>
    <n v="1185732"/>
    <x v="45"/>
    <x v="0"/>
    <x v="42"/>
    <s v="Baltimore"/>
    <x v="5"/>
    <n v="0.7"/>
    <x v="49"/>
    <x v="193"/>
    <n v="840"/>
    <n v="0.4"/>
  </r>
  <r>
    <x v="0"/>
    <n v="1185732"/>
    <x v="262"/>
    <x v="0"/>
    <x v="42"/>
    <s v="Baltimore"/>
    <x v="0"/>
    <n v="0.65"/>
    <x v="32"/>
    <x v="62"/>
    <n v="1023.7499999999999"/>
    <n v="0.35"/>
  </r>
  <r>
    <x v="0"/>
    <n v="1185732"/>
    <x v="262"/>
    <x v="0"/>
    <x v="42"/>
    <s v="Baltimore"/>
    <x v="1"/>
    <n v="0.55000000000000004"/>
    <x v="46"/>
    <x v="255"/>
    <n v="625.625"/>
    <n v="0.35"/>
  </r>
  <r>
    <x v="0"/>
    <n v="1185732"/>
    <x v="262"/>
    <x v="0"/>
    <x v="42"/>
    <s v="Baltimore"/>
    <x v="2"/>
    <n v="0.55000000000000004"/>
    <x v="81"/>
    <x v="735"/>
    <n v="704.00000000000011"/>
    <n v="0.4"/>
  </r>
  <r>
    <x v="0"/>
    <n v="1185732"/>
    <x v="262"/>
    <x v="0"/>
    <x v="42"/>
    <s v="Baltimore"/>
    <x v="3"/>
    <n v="0.55000000000000004"/>
    <x v="49"/>
    <x v="205"/>
    <n v="660.00000000000011"/>
    <n v="0.4"/>
  </r>
  <r>
    <x v="0"/>
    <n v="1185732"/>
    <x v="262"/>
    <x v="0"/>
    <x v="42"/>
    <s v="Baltimore"/>
    <x v="4"/>
    <n v="0.65"/>
    <x v="35"/>
    <x v="736"/>
    <n v="536.25"/>
    <n v="0.3"/>
  </r>
  <r>
    <x v="0"/>
    <n v="1185732"/>
    <x v="262"/>
    <x v="0"/>
    <x v="42"/>
    <s v="Baltimore"/>
    <x v="5"/>
    <n v="0.7"/>
    <x v="48"/>
    <x v="48"/>
    <n v="1050"/>
    <n v="0.4"/>
  </r>
  <r>
    <x v="0"/>
    <n v="1185732"/>
    <x v="263"/>
    <x v="0"/>
    <x v="42"/>
    <s v="Baltimore"/>
    <x v="0"/>
    <n v="0.65"/>
    <x v="25"/>
    <x v="87"/>
    <n v="1365"/>
    <n v="0.35"/>
  </r>
  <r>
    <x v="0"/>
    <n v="1185732"/>
    <x v="263"/>
    <x v="0"/>
    <x v="42"/>
    <s v="Baltimore"/>
    <x v="1"/>
    <n v="0.55000000000000004"/>
    <x v="47"/>
    <x v="42"/>
    <n v="770"/>
    <n v="0.35"/>
  </r>
  <r>
    <x v="0"/>
    <n v="1185732"/>
    <x v="263"/>
    <x v="0"/>
    <x v="42"/>
    <s v="Baltimore"/>
    <x v="2"/>
    <n v="0.55000000000000004"/>
    <x v="48"/>
    <x v="138"/>
    <n v="825"/>
    <n v="0.4"/>
  </r>
  <r>
    <x v="0"/>
    <n v="1185732"/>
    <x v="263"/>
    <x v="0"/>
    <x v="42"/>
    <s v="Baltimore"/>
    <x v="3"/>
    <n v="0.55000000000000004"/>
    <x v="46"/>
    <x v="255"/>
    <n v="715.00000000000011"/>
    <n v="0.4"/>
  </r>
  <r>
    <x v="0"/>
    <n v="1185732"/>
    <x v="263"/>
    <x v="0"/>
    <x v="42"/>
    <s v="Baltimore"/>
    <x v="4"/>
    <n v="0.65"/>
    <x v="46"/>
    <x v="238"/>
    <n v="633.75"/>
    <n v="0.3"/>
  </r>
  <r>
    <x v="0"/>
    <n v="1185732"/>
    <x v="263"/>
    <x v="0"/>
    <x v="42"/>
    <s v="Baltimore"/>
    <x v="5"/>
    <n v="0.7"/>
    <x v="33"/>
    <x v="44"/>
    <n v="1190"/>
    <n v="0.4"/>
  </r>
  <r>
    <x v="0"/>
    <n v="1185732"/>
    <x v="136"/>
    <x v="0"/>
    <x v="43"/>
    <s v="Wilmington"/>
    <x v="0"/>
    <n v="0.35000000000000003"/>
    <x v="34"/>
    <x v="394"/>
    <n v="581.875"/>
    <n v="0.35"/>
  </r>
  <r>
    <x v="0"/>
    <n v="1185732"/>
    <x v="136"/>
    <x v="0"/>
    <x v="43"/>
    <s v="Wilmington"/>
    <x v="1"/>
    <n v="0.35000000000000003"/>
    <x v="35"/>
    <x v="117"/>
    <n v="336.875"/>
    <n v="0.35"/>
  </r>
  <r>
    <x v="0"/>
    <n v="1185732"/>
    <x v="136"/>
    <x v="0"/>
    <x v="43"/>
    <s v="Wilmington"/>
    <x v="2"/>
    <n v="0.25000000000000006"/>
    <x v="35"/>
    <x v="502"/>
    <n v="275.00000000000006"/>
    <n v="0.4"/>
  </r>
  <r>
    <x v="0"/>
    <n v="1185732"/>
    <x v="136"/>
    <x v="0"/>
    <x v="43"/>
    <s v="Wilmington"/>
    <x v="3"/>
    <n v="0.3"/>
    <x v="36"/>
    <x v="316"/>
    <n v="150"/>
    <n v="0.4"/>
  </r>
  <r>
    <x v="0"/>
    <n v="1185732"/>
    <x v="136"/>
    <x v="0"/>
    <x v="43"/>
    <s v="Wilmington"/>
    <x v="4"/>
    <n v="0.45"/>
    <x v="37"/>
    <x v="120"/>
    <n v="236.25"/>
    <n v="0.3"/>
  </r>
  <r>
    <x v="0"/>
    <n v="1185732"/>
    <x v="136"/>
    <x v="0"/>
    <x v="43"/>
    <s v="Wilmington"/>
    <x v="5"/>
    <n v="0.35000000000000003"/>
    <x v="35"/>
    <x v="117"/>
    <n v="385.00000000000006"/>
    <n v="0.4"/>
  </r>
  <r>
    <x v="0"/>
    <n v="1185732"/>
    <x v="264"/>
    <x v="0"/>
    <x v="43"/>
    <s v="Wilmington"/>
    <x v="0"/>
    <n v="0.35000000000000003"/>
    <x v="28"/>
    <x v="450"/>
    <n v="643.125"/>
    <n v="0.35"/>
  </r>
  <r>
    <x v="0"/>
    <n v="1185732"/>
    <x v="264"/>
    <x v="0"/>
    <x v="43"/>
    <s v="Wilmington"/>
    <x v="1"/>
    <n v="0.35000000000000003"/>
    <x v="37"/>
    <x v="181"/>
    <n v="214.37500000000003"/>
    <n v="0.35"/>
  </r>
  <r>
    <x v="0"/>
    <n v="1185732"/>
    <x v="264"/>
    <x v="0"/>
    <x v="43"/>
    <s v="Wilmington"/>
    <x v="2"/>
    <n v="0.25000000000000006"/>
    <x v="38"/>
    <x v="469"/>
    <n v="225.00000000000006"/>
    <n v="0.4"/>
  </r>
  <r>
    <x v="0"/>
    <n v="1185732"/>
    <x v="264"/>
    <x v="0"/>
    <x v="43"/>
    <s v="Wilmington"/>
    <x v="3"/>
    <n v="0.3"/>
    <x v="39"/>
    <x v="178"/>
    <n v="120"/>
    <n v="0.4"/>
  </r>
  <r>
    <x v="0"/>
    <n v="1185732"/>
    <x v="264"/>
    <x v="0"/>
    <x v="43"/>
    <s v="Wilmington"/>
    <x v="4"/>
    <n v="0.45"/>
    <x v="37"/>
    <x v="120"/>
    <n v="236.25"/>
    <n v="0.3"/>
  </r>
  <r>
    <x v="0"/>
    <n v="1185732"/>
    <x v="264"/>
    <x v="0"/>
    <x v="43"/>
    <s v="Wilmington"/>
    <x v="5"/>
    <n v="0.35000000000000003"/>
    <x v="35"/>
    <x v="117"/>
    <n v="385.00000000000006"/>
    <n v="0.4"/>
  </r>
  <r>
    <x v="0"/>
    <n v="1185732"/>
    <x v="173"/>
    <x v="0"/>
    <x v="43"/>
    <s v="Wilmington"/>
    <x v="0"/>
    <n v="0.35000000000000003"/>
    <x v="40"/>
    <x v="737"/>
    <n v="606.375"/>
    <n v="0.35"/>
  </r>
  <r>
    <x v="0"/>
    <n v="1185732"/>
    <x v="173"/>
    <x v="0"/>
    <x v="43"/>
    <s v="Wilmington"/>
    <x v="1"/>
    <n v="0.35000000000000003"/>
    <x v="41"/>
    <x v="320"/>
    <n v="245.00000000000003"/>
    <n v="0.35"/>
  </r>
  <r>
    <x v="0"/>
    <n v="1185732"/>
    <x v="173"/>
    <x v="0"/>
    <x v="43"/>
    <s v="Wilmington"/>
    <x v="2"/>
    <n v="0.25000000000000006"/>
    <x v="38"/>
    <x v="469"/>
    <n v="225.00000000000006"/>
    <n v="0.4"/>
  </r>
  <r>
    <x v="0"/>
    <n v="1185732"/>
    <x v="173"/>
    <x v="0"/>
    <x v="43"/>
    <s v="Wilmington"/>
    <x v="3"/>
    <n v="0.3"/>
    <x v="42"/>
    <x v="375"/>
    <n v="90"/>
    <n v="0.4"/>
  </r>
  <r>
    <x v="0"/>
    <n v="1185732"/>
    <x v="173"/>
    <x v="0"/>
    <x v="43"/>
    <s v="Wilmington"/>
    <x v="4"/>
    <n v="0.45"/>
    <x v="36"/>
    <x v="180"/>
    <n v="168.75"/>
    <n v="0.3"/>
  </r>
  <r>
    <x v="0"/>
    <n v="1185732"/>
    <x v="173"/>
    <x v="0"/>
    <x v="43"/>
    <s v="Wilmington"/>
    <x v="5"/>
    <n v="0.35000000000000003"/>
    <x v="38"/>
    <x v="121"/>
    <n v="315.00000000000006"/>
    <n v="0.4"/>
  </r>
  <r>
    <x v="0"/>
    <n v="1185732"/>
    <x v="265"/>
    <x v="0"/>
    <x v="43"/>
    <s v="Wilmington"/>
    <x v="0"/>
    <n v="0.35000000000000003"/>
    <x v="34"/>
    <x v="394"/>
    <n v="581.875"/>
    <n v="0.35"/>
  </r>
  <r>
    <x v="0"/>
    <n v="1185732"/>
    <x v="265"/>
    <x v="0"/>
    <x v="43"/>
    <s v="Wilmington"/>
    <x v="1"/>
    <n v="0.35000000000000003"/>
    <x v="37"/>
    <x v="181"/>
    <n v="214.37500000000003"/>
    <n v="0.35"/>
  </r>
  <r>
    <x v="0"/>
    <n v="1185732"/>
    <x v="265"/>
    <x v="0"/>
    <x v="43"/>
    <s v="Wilmington"/>
    <x v="2"/>
    <n v="0.25000000000000006"/>
    <x v="37"/>
    <x v="706"/>
    <n v="175.00000000000006"/>
    <n v="0.4"/>
  </r>
  <r>
    <x v="0"/>
    <n v="1185732"/>
    <x v="265"/>
    <x v="0"/>
    <x v="43"/>
    <s v="Wilmington"/>
    <x v="3"/>
    <n v="0.3"/>
    <x v="39"/>
    <x v="178"/>
    <n v="120"/>
    <n v="0.4"/>
  </r>
  <r>
    <x v="0"/>
    <n v="1185732"/>
    <x v="265"/>
    <x v="0"/>
    <x v="43"/>
    <s v="Wilmington"/>
    <x v="4"/>
    <n v="0.45"/>
    <x v="39"/>
    <x v="185"/>
    <n v="135"/>
    <n v="0.3"/>
  </r>
  <r>
    <x v="0"/>
    <n v="1185732"/>
    <x v="265"/>
    <x v="0"/>
    <x v="43"/>
    <s v="Wilmington"/>
    <x v="5"/>
    <n v="0.35000000000000003"/>
    <x v="44"/>
    <x v="622"/>
    <n v="350.00000000000006"/>
    <n v="0.4"/>
  </r>
  <r>
    <x v="0"/>
    <n v="1185732"/>
    <x v="61"/>
    <x v="0"/>
    <x v="43"/>
    <s v="Wilmington"/>
    <x v="0"/>
    <n v="0.49999999999999994"/>
    <x v="65"/>
    <x v="719"/>
    <n v="909.99999999999977"/>
    <n v="0.35"/>
  </r>
  <r>
    <x v="0"/>
    <n v="1185732"/>
    <x v="61"/>
    <x v="0"/>
    <x v="43"/>
    <s v="Wilmington"/>
    <x v="1"/>
    <n v="0.45"/>
    <x v="38"/>
    <x v="177"/>
    <n v="354.375"/>
    <n v="0.35"/>
  </r>
  <r>
    <x v="0"/>
    <n v="1185732"/>
    <x v="61"/>
    <x v="0"/>
    <x v="43"/>
    <s v="Wilmington"/>
    <x v="2"/>
    <n v="0.4"/>
    <x v="44"/>
    <x v="123"/>
    <n v="400"/>
    <n v="0.4"/>
  </r>
  <r>
    <x v="0"/>
    <n v="1185732"/>
    <x v="61"/>
    <x v="0"/>
    <x v="43"/>
    <s v="Wilmington"/>
    <x v="3"/>
    <n v="0.4"/>
    <x v="41"/>
    <x v="134"/>
    <n v="320"/>
    <n v="0.4"/>
  </r>
  <r>
    <x v="0"/>
    <n v="1185732"/>
    <x v="61"/>
    <x v="0"/>
    <x v="43"/>
    <s v="Wilmington"/>
    <x v="4"/>
    <n v="0.49999999999999994"/>
    <x v="38"/>
    <x v="486"/>
    <n v="337.49999999999994"/>
    <n v="0.3"/>
  </r>
  <r>
    <x v="0"/>
    <n v="1185732"/>
    <x v="61"/>
    <x v="0"/>
    <x v="43"/>
    <s v="Wilmington"/>
    <x v="5"/>
    <n v="0.54999999999999993"/>
    <x v="45"/>
    <x v="237"/>
    <n v="770"/>
    <n v="0.4"/>
  </r>
  <r>
    <x v="0"/>
    <n v="1185732"/>
    <x v="266"/>
    <x v="0"/>
    <x v="43"/>
    <s v="Wilmington"/>
    <x v="0"/>
    <n v="0.49999999999999994"/>
    <x v="25"/>
    <x v="591"/>
    <n v="1049.9999999999998"/>
    <n v="0.35"/>
  </r>
  <r>
    <x v="0"/>
    <n v="1185732"/>
    <x v="266"/>
    <x v="0"/>
    <x v="43"/>
    <s v="Wilmington"/>
    <x v="1"/>
    <n v="0.45"/>
    <x v="45"/>
    <x v="151"/>
    <n v="551.25"/>
    <n v="0.35"/>
  </r>
  <r>
    <x v="0"/>
    <n v="1185732"/>
    <x v="266"/>
    <x v="0"/>
    <x v="43"/>
    <s v="Wilmington"/>
    <x v="2"/>
    <n v="0.4"/>
    <x v="35"/>
    <x v="130"/>
    <n v="440"/>
    <n v="0.4"/>
  </r>
  <r>
    <x v="0"/>
    <n v="1185732"/>
    <x v="266"/>
    <x v="0"/>
    <x v="43"/>
    <s v="Wilmington"/>
    <x v="3"/>
    <n v="0.4"/>
    <x v="44"/>
    <x v="123"/>
    <n v="400"/>
    <n v="0.4"/>
  </r>
  <r>
    <x v="0"/>
    <n v="1185732"/>
    <x v="266"/>
    <x v="0"/>
    <x v="43"/>
    <s v="Wilmington"/>
    <x v="4"/>
    <n v="0.49999999999999994"/>
    <x v="44"/>
    <x v="589"/>
    <n v="374.99999999999994"/>
    <n v="0.3"/>
  </r>
  <r>
    <x v="0"/>
    <n v="1185732"/>
    <x v="266"/>
    <x v="0"/>
    <x v="43"/>
    <s v="Wilmington"/>
    <x v="5"/>
    <n v="0.54999999999999993"/>
    <x v="47"/>
    <x v="208"/>
    <n v="879.99999999999989"/>
    <n v="0.4"/>
  </r>
  <r>
    <x v="0"/>
    <n v="1185732"/>
    <x v="176"/>
    <x v="0"/>
    <x v="43"/>
    <s v="Wilmington"/>
    <x v="0"/>
    <n v="0.49999999999999994"/>
    <x v="23"/>
    <x v="738"/>
    <n v="1093.7499999999998"/>
    <n v="0.35"/>
  </r>
  <r>
    <x v="0"/>
    <n v="1185732"/>
    <x v="176"/>
    <x v="0"/>
    <x v="43"/>
    <s v="Wilmington"/>
    <x v="1"/>
    <n v="0.45"/>
    <x v="48"/>
    <x v="153"/>
    <n v="590.625"/>
    <n v="0.35"/>
  </r>
  <r>
    <x v="0"/>
    <n v="1185732"/>
    <x v="176"/>
    <x v="0"/>
    <x v="43"/>
    <s v="Wilmington"/>
    <x v="2"/>
    <n v="0.4"/>
    <x v="49"/>
    <x v="147"/>
    <n v="480"/>
    <n v="0.4"/>
  </r>
  <r>
    <x v="0"/>
    <n v="1185732"/>
    <x v="176"/>
    <x v="0"/>
    <x v="43"/>
    <s v="Wilmington"/>
    <x v="3"/>
    <n v="0.4"/>
    <x v="44"/>
    <x v="123"/>
    <n v="400"/>
    <n v="0.4"/>
  </r>
  <r>
    <x v="0"/>
    <n v="1185732"/>
    <x v="176"/>
    <x v="0"/>
    <x v="43"/>
    <s v="Wilmington"/>
    <x v="4"/>
    <n v="0.49999999999999994"/>
    <x v="35"/>
    <x v="695"/>
    <n v="412.49999999999994"/>
    <n v="0.3"/>
  </r>
  <r>
    <x v="0"/>
    <n v="1185732"/>
    <x v="176"/>
    <x v="0"/>
    <x v="43"/>
    <s v="Wilmington"/>
    <x v="5"/>
    <n v="0.54999999999999993"/>
    <x v="32"/>
    <x v="357"/>
    <n v="989.99999999999989"/>
    <n v="0.4"/>
  </r>
  <r>
    <x v="0"/>
    <n v="1185732"/>
    <x v="117"/>
    <x v="0"/>
    <x v="43"/>
    <s v="Wilmington"/>
    <x v="0"/>
    <n v="0.49999999999999994"/>
    <x v="25"/>
    <x v="591"/>
    <n v="1049.9999999999998"/>
    <n v="0.35"/>
  </r>
  <r>
    <x v="0"/>
    <n v="1185732"/>
    <x v="117"/>
    <x v="0"/>
    <x v="43"/>
    <s v="Wilmington"/>
    <x v="1"/>
    <n v="0.45"/>
    <x v="48"/>
    <x v="153"/>
    <n v="590.625"/>
    <n v="0.35"/>
  </r>
  <r>
    <x v="0"/>
    <n v="1185732"/>
    <x v="117"/>
    <x v="0"/>
    <x v="43"/>
    <s v="Wilmington"/>
    <x v="2"/>
    <n v="0.4"/>
    <x v="49"/>
    <x v="147"/>
    <n v="480"/>
    <n v="0.4"/>
  </r>
  <r>
    <x v="0"/>
    <n v="1185732"/>
    <x v="117"/>
    <x v="0"/>
    <x v="43"/>
    <s v="Wilmington"/>
    <x v="3"/>
    <n v="0.4"/>
    <x v="41"/>
    <x v="134"/>
    <n v="320"/>
    <n v="0.4"/>
  </r>
  <r>
    <x v="0"/>
    <n v="1185732"/>
    <x v="117"/>
    <x v="0"/>
    <x v="43"/>
    <s v="Wilmington"/>
    <x v="4"/>
    <n v="0.49999999999999994"/>
    <x v="37"/>
    <x v="688"/>
    <n v="262.49999999999994"/>
    <n v="0.3"/>
  </r>
  <r>
    <x v="0"/>
    <n v="1185732"/>
    <x v="117"/>
    <x v="0"/>
    <x v="43"/>
    <s v="Wilmington"/>
    <x v="5"/>
    <n v="0.54999999999999993"/>
    <x v="45"/>
    <x v="237"/>
    <n v="770"/>
    <n v="0.4"/>
  </r>
  <r>
    <x v="0"/>
    <n v="1185732"/>
    <x v="63"/>
    <x v="0"/>
    <x v="43"/>
    <s v="Wilmington"/>
    <x v="0"/>
    <n v="0.49999999999999994"/>
    <x v="34"/>
    <x v="739"/>
    <n v="831.24999999999977"/>
    <n v="0.35"/>
  </r>
  <r>
    <x v="0"/>
    <n v="1185732"/>
    <x v="63"/>
    <x v="0"/>
    <x v="43"/>
    <s v="Wilmington"/>
    <x v="1"/>
    <n v="0.45"/>
    <x v="35"/>
    <x v="116"/>
    <n v="433.125"/>
    <n v="0.35"/>
  </r>
  <r>
    <x v="0"/>
    <n v="1185732"/>
    <x v="63"/>
    <x v="0"/>
    <x v="43"/>
    <s v="Wilmington"/>
    <x v="2"/>
    <n v="0.4"/>
    <x v="37"/>
    <x v="135"/>
    <n v="280"/>
    <n v="0.4"/>
  </r>
  <r>
    <x v="0"/>
    <n v="1185732"/>
    <x v="63"/>
    <x v="0"/>
    <x v="43"/>
    <s v="Wilmington"/>
    <x v="3"/>
    <n v="0.4"/>
    <x v="43"/>
    <x v="128"/>
    <n v="240"/>
    <n v="0.4"/>
  </r>
  <r>
    <x v="0"/>
    <n v="1185732"/>
    <x v="63"/>
    <x v="0"/>
    <x v="43"/>
    <s v="Wilmington"/>
    <x v="4"/>
    <n v="0.49999999999999994"/>
    <x v="43"/>
    <x v="382"/>
    <n v="224.99999999999997"/>
    <n v="0.3"/>
  </r>
  <r>
    <x v="0"/>
    <n v="1185732"/>
    <x v="63"/>
    <x v="0"/>
    <x v="43"/>
    <s v="Wilmington"/>
    <x v="5"/>
    <n v="0.54999999999999993"/>
    <x v="44"/>
    <x v="695"/>
    <n v="549.99999999999989"/>
    <n v="0.4"/>
  </r>
  <r>
    <x v="0"/>
    <n v="1185732"/>
    <x v="267"/>
    <x v="0"/>
    <x v="43"/>
    <s v="Wilmington"/>
    <x v="0"/>
    <n v="0.54999999999999993"/>
    <x v="33"/>
    <x v="338"/>
    <n v="818.12499999999977"/>
    <n v="0.35"/>
  </r>
  <r>
    <x v="0"/>
    <n v="1185732"/>
    <x v="267"/>
    <x v="0"/>
    <x v="43"/>
    <s v="Wilmington"/>
    <x v="1"/>
    <n v="0.5"/>
    <x v="44"/>
    <x v="142"/>
    <n v="437.5"/>
    <n v="0.35"/>
  </r>
  <r>
    <x v="0"/>
    <n v="1185732"/>
    <x v="267"/>
    <x v="0"/>
    <x v="43"/>
    <s v="Wilmington"/>
    <x v="2"/>
    <n v="0.5"/>
    <x v="43"/>
    <x v="126"/>
    <n v="300"/>
    <n v="0.4"/>
  </r>
  <r>
    <x v="0"/>
    <n v="1185732"/>
    <x v="267"/>
    <x v="0"/>
    <x v="43"/>
    <s v="Wilmington"/>
    <x v="3"/>
    <n v="0.5"/>
    <x v="36"/>
    <x v="143"/>
    <n v="250"/>
    <n v="0.4"/>
  </r>
  <r>
    <x v="0"/>
    <n v="1185732"/>
    <x v="267"/>
    <x v="0"/>
    <x v="43"/>
    <s v="Wilmington"/>
    <x v="4"/>
    <n v="0.6"/>
    <x v="36"/>
    <x v="126"/>
    <n v="225"/>
    <n v="0.3"/>
  </r>
  <r>
    <x v="0"/>
    <n v="1185732"/>
    <x v="267"/>
    <x v="0"/>
    <x v="43"/>
    <s v="Wilmington"/>
    <x v="5"/>
    <n v="0.64999999999999991"/>
    <x v="44"/>
    <x v="144"/>
    <n v="650"/>
    <n v="0.4"/>
  </r>
  <r>
    <x v="0"/>
    <n v="1185732"/>
    <x v="268"/>
    <x v="0"/>
    <x v="43"/>
    <s v="Wilmington"/>
    <x v="0"/>
    <n v="0.6"/>
    <x v="47"/>
    <x v="50"/>
    <n v="840"/>
    <n v="0.35"/>
  </r>
  <r>
    <x v="0"/>
    <n v="1185732"/>
    <x v="268"/>
    <x v="0"/>
    <x v="43"/>
    <s v="Wilmington"/>
    <x v="1"/>
    <n v="0.5"/>
    <x v="35"/>
    <x v="140"/>
    <n v="481.24999999999994"/>
    <n v="0.35"/>
  </r>
  <r>
    <x v="0"/>
    <n v="1185732"/>
    <x v="268"/>
    <x v="0"/>
    <x v="43"/>
    <s v="Wilmington"/>
    <x v="2"/>
    <n v="0.5"/>
    <x v="84"/>
    <x v="198"/>
    <n v="540"/>
    <n v="0.4"/>
  </r>
  <r>
    <x v="0"/>
    <n v="1185732"/>
    <x v="268"/>
    <x v="0"/>
    <x v="43"/>
    <s v="Wilmington"/>
    <x v="3"/>
    <n v="0.5"/>
    <x v="44"/>
    <x v="142"/>
    <n v="500"/>
    <n v="0.4"/>
  </r>
  <r>
    <x v="0"/>
    <n v="1185732"/>
    <x v="268"/>
    <x v="0"/>
    <x v="43"/>
    <s v="Wilmington"/>
    <x v="4"/>
    <n v="0.6"/>
    <x v="38"/>
    <x v="198"/>
    <n v="405"/>
    <n v="0.3"/>
  </r>
  <r>
    <x v="0"/>
    <n v="1185732"/>
    <x v="268"/>
    <x v="0"/>
    <x v="43"/>
    <s v="Wilmington"/>
    <x v="5"/>
    <n v="0.64999999999999991"/>
    <x v="46"/>
    <x v="262"/>
    <n v="844.99999999999989"/>
    <n v="0.4"/>
  </r>
  <r>
    <x v="0"/>
    <n v="1185732"/>
    <x v="269"/>
    <x v="0"/>
    <x v="43"/>
    <s v="Wilmington"/>
    <x v="0"/>
    <n v="0.6"/>
    <x v="21"/>
    <x v="211"/>
    <n v="1155"/>
    <n v="0.35"/>
  </r>
  <r>
    <x v="0"/>
    <n v="1185732"/>
    <x v="269"/>
    <x v="0"/>
    <x v="43"/>
    <s v="Wilmington"/>
    <x v="1"/>
    <n v="0.5"/>
    <x v="45"/>
    <x v="157"/>
    <n v="612.5"/>
    <n v="0.35"/>
  </r>
  <r>
    <x v="0"/>
    <n v="1185732"/>
    <x v="269"/>
    <x v="0"/>
    <x v="43"/>
    <s v="Wilmington"/>
    <x v="2"/>
    <n v="0.5"/>
    <x v="46"/>
    <x v="132"/>
    <n v="650"/>
    <n v="0.4"/>
  </r>
  <r>
    <x v="0"/>
    <n v="1185732"/>
    <x v="269"/>
    <x v="0"/>
    <x v="43"/>
    <s v="Wilmington"/>
    <x v="3"/>
    <n v="0.5"/>
    <x v="35"/>
    <x v="140"/>
    <n v="550"/>
    <n v="0.4"/>
  </r>
  <r>
    <x v="0"/>
    <n v="1185732"/>
    <x v="269"/>
    <x v="0"/>
    <x v="43"/>
    <s v="Wilmington"/>
    <x v="4"/>
    <n v="0.6"/>
    <x v="35"/>
    <x v="240"/>
    <n v="495"/>
    <n v="0.3"/>
  </r>
  <r>
    <x v="0"/>
    <n v="1185732"/>
    <x v="269"/>
    <x v="0"/>
    <x v="43"/>
    <s v="Wilmington"/>
    <x v="5"/>
    <n v="0.64999999999999991"/>
    <x v="48"/>
    <x v="264"/>
    <n v="974.99999999999989"/>
    <n v="0.4"/>
  </r>
  <r>
    <x v="0"/>
    <n v="1185732"/>
    <x v="48"/>
    <x v="0"/>
    <x v="44"/>
    <s v="Newark"/>
    <x v="0"/>
    <n v="0.4"/>
    <x v="24"/>
    <x v="47"/>
    <n v="800"/>
    <n v="0.4"/>
  </r>
  <r>
    <x v="0"/>
    <n v="1185732"/>
    <x v="48"/>
    <x v="0"/>
    <x v="44"/>
    <s v="Newark"/>
    <x v="1"/>
    <n v="0.4"/>
    <x v="49"/>
    <x v="147"/>
    <n v="480"/>
    <n v="0.4"/>
  </r>
  <r>
    <x v="0"/>
    <n v="1185732"/>
    <x v="48"/>
    <x v="0"/>
    <x v="44"/>
    <s v="Newark"/>
    <x v="2"/>
    <n v="0.30000000000000004"/>
    <x v="49"/>
    <x v="395"/>
    <n v="270"/>
    <n v="0.3"/>
  </r>
  <r>
    <x v="0"/>
    <n v="1185732"/>
    <x v="48"/>
    <x v="0"/>
    <x v="44"/>
    <s v="Newark"/>
    <x v="3"/>
    <n v="0.35"/>
    <x v="43"/>
    <x v="311"/>
    <n v="157.5"/>
    <n v="0.3"/>
  </r>
  <r>
    <x v="0"/>
    <n v="1185732"/>
    <x v="48"/>
    <x v="0"/>
    <x v="44"/>
    <s v="Newark"/>
    <x v="4"/>
    <n v="0.5"/>
    <x v="41"/>
    <x v="123"/>
    <n v="300"/>
    <n v="0.3"/>
  </r>
  <r>
    <x v="0"/>
    <n v="1185732"/>
    <x v="48"/>
    <x v="0"/>
    <x v="44"/>
    <s v="Newark"/>
    <x v="5"/>
    <n v="0.4"/>
    <x v="49"/>
    <x v="147"/>
    <n v="420"/>
    <n v="0.35"/>
  </r>
  <r>
    <x v="0"/>
    <n v="1185732"/>
    <x v="49"/>
    <x v="0"/>
    <x v="44"/>
    <s v="Newark"/>
    <x v="0"/>
    <n v="0.4"/>
    <x v="21"/>
    <x v="42"/>
    <n v="880"/>
    <n v="0.4"/>
  </r>
  <r>
    <x v="0"/>
    <n v="1185732"/>
    <x v="49"/>
    <x v="0"/>
    <x v="44"/>
    <s v="Newark"/>
    <x v="1"/>
    <n v="0.4"/>
    <x v="41"/>
    <x v="134"/>
    <n v="320"/>
    <n v="0.4"/>
  </r>
  <r>
    <x v="0"/>
    <n v="1185732"/>
    <x v="49"/>
    <x v="0"/>
    <x v="44"/>
    <s v="Newark"/>
    <x v="2"/>
    <n v="0.30000000000000004"/>
    <x v="44"/>
    <x v="398"/>
    <n v="225.00000000000003"/>
    <n v="0.3"/>
  </r>
  <r>
    <x v="0"/>
    <n v="1185732"/>
    <x v="49"/>
    <x v="0"/>
    <x v="44"/>
    <s v="Newark"/>
    <x v="3"/>
    <n v="0.35"/>
    <x v="36"/>
    <x v="324"/>
    <n v="131.25"/>
    <n v="0.3"/>
  </r>
  <r>
    <x v="0"/>
    <n v="1185732"/>
    <x v="49"/>
    <x v="0"/>
    <x v="44"/>
    <s v="Newark"/>
    <x v="4"/>
    <n v="0.5"/>
    <x v="41"/>
    <x v="123"/>
    <n v="300"/>
    <n v="0.3"/>
  </r>
  <r>
    <x v="0"/>
    <n v="1185732"/>
    <x v="49"/>
    <x v="0"/>
    <x v="44"/>
    <s v="Newark"/>
    <x v="5"/>
    <n v="0.4"/>
    <x v="49"/>
    <x v="147"/>
    <n v="420"/>
    <n v="0.35"/>
  </r>
  <r>
    <x v="0"/>
    <n v="1185732"/>
    <x v="14"/>
    <x v="0"/>
    <x v="44"/>
    <s v="Newark"/>
    <x v="0"/>
    <n v="0.4"/>
    <x v="65"/>
    <x v="740"/>
    <n v="832"/>
    <n v="0.4"/>
  </r>
  <r>
    <x v="0"/>
    <n v="1185732"/>
    <x v="14"/>
    <x v="0"/>
    <x v="44"/>
    <s v="Newark"/>
    <x v="1"/>
    <n v="0.4"/>
    <x v="38"/>
    <x v="124"/>
    <n v="360"/>
    <n v="0.4"/>
  </r>
  <r>
    <x v="0"/>
    <n v="1185732"/>
    <x v="14"/>
    <x v="0"/>
    <x v="44"/>
    <s v="Newark"/>
    <x v="2"/>
    <n v="0.30000000000000004"/>
    <x v="44"/>
    <x v="398"/>
    <n v="225.00000000000003"/>
    <n v="0.3"/>
  </r>
  <r>
    <x v="0"/>
    <n v="1185732"/>
    <x v="14"/>
    <x v="0"/>
    <x v="44"/>
    <s v="Newark"/>
    <x v="3"/>
    <n v="0.35"/>
    <x v="39"/>
    <x v="326"/>
    <n v="105"/>
    <n v="0.3"/>
  </r>
  <r>
    <x v="0"/>
    <n v="1185732"/>
    <x v="14"/>
    <x v="0"/>
    <x v="44"/>
    <s v="Newark"/>
    <x v="4"/>
    <n v="0.5"/>
    <x v="43"/>
    <x v="126"/>
    <n v="225"/>
    <n v="0.3"/>
  </r>
  <r>
    <x v="0"/>
    <n v="1185732"/>
    <x v="14"/>
    <x v="0"/>
    <x v="44"/>
    <s v="Newark"/>
    <x v="5"/>
    <n v="0.4"/>
    <x v="44"/>
    <x v="123"/>
    <n v="350"/>
    <n v="0.35"/>
  </r>
  <r>
    <x v="0"/>
    <n v="1185732"/>
    <x v="50"/>
    <x v="0"/>
    <x v="44"/>
    <s v="Newark"/>
    <x v="0"/>
    <n v="0.4"/>
    <x v="24"/>
    <x v="47"/>
    <n v="800"/>
    <n v="0.4"/>
  </r>
  <r>
    <x v="0"/>
    <n v="1185732"/>
    <x v="50"/>
    <x v="0"/>
    <x v="44"/>
    <s v="Newark"/>
    <x v="1"/>
    <n v="0.4"/>
    <x v="41"/>
    <x v="134"/>
    <n v="320"/>
    <n v="0.4"/>
  </r>
  <r>
    <x v="0"/>
    <n v="1185732"/>
    <x v="50"/>
    <x v="0"/>
    <x v="44"/>
    <s v="Newark"/>
    <x v="2"/>
    <n v="0.30000000000000004"/>
    <x v="41"/>
    <x v="399"/>
    <n v="180.00000000000003"/>
    <n v="0.3"/>
  </r>
  <r>
    <x v="0"/>
    <n v="1185732"/>
    <x v="50"/>
    <x v="0"/>
    <x v="44"/>
    <s v="Newark"/>
    <x v="3"/>
    <n v="0.35"/>
    <x v="36"/>
    <x v="324"/>
    <n v="131.25"/>
    <n v="0.3"/>
  </r>
  <r>
    <x v="0"/>
    <n v="1185732"/>
    <x v="50"/>
    <x v="0"/>
    <x v="44"/>
    <s v="Newark"/>
    <x v="4"/>
    <n v="0.5"/>
    <x v="36"/>
    <x v="143"/>
    <n v="187.5"/>
    <n v="0.3"/>
  </r>
  <r>
    <x v="0"/>
    <n v="1185732"/>
    <x v="50"/>
    <x v="0"/>
    <x v="44"/>
    <s v="Newark"/>
    <x v="5"/>
    <n v="0.4"/>
    <x v="35"/>
    <x v="130"/>
    <n v="385"/>
    <n v="0.35"/>
  </r>
  <r>
    <x v="0"/>
    <n v="1185732"/>
    <x v="51"/>
    <x v="0"/>
    <x v="44"/>
    <s v="Newark"/>
    <x v="0"/>
    <n v="0.54999999999999993"/>
    <x v="63"/>
    <x v="741"/>
    <n v="1198.9999999999998"/>
    <n v="0.4"/>
  </r>
  <r>
    <x v="0"/>
    <n v="1185732"/>
    <x v="51"/>
    <x v="0"/>
    <x v="44"/>
    <s v="Newark"/>
    <x v="1"/>
    <n v="0.5"/>
    <x v="44"/>
    <x v="142"/>
    <n v="500"/>
    <n v="0.4"/>
  </r>
  <r>
    <x v="0"/>
    <n v="1185732"/>
    <x v="51"/>
    <x v="0"/>
    <x v="44"/>
    <s v="Newark"/>
    <x v="2"/>
    <n v="0.45"/>
    <x v="35"/>
    <x v="116"/>
    <n v="371.25"/>
    <n v="0.3"/>
  </r>
  <r>
    <x v="0"/>
    <n v="1185732"/>
    <x v="51"/>
    <x v="0"/>
    <x v="44"/>
    <s v="Newark"/>
    <x v="3"/>
    <n v="0.45"/>
    <x v="38"/>
    <x v="177"/>
    <n v="303.75"/>
    <n v="0.3"/>
  </r>
  <r>
    <x v="0"/>
    <n v="1185732"/>
    <x v="51"/>
    <x v="0"/>
    <x v="44"/>
    <s v="Newark"/>
    <x v="4"/>
    <n v="0.54999999999999993"/>
    <x v="44"/>
    <x v="695"/>
    <n v="412.49999999999994"/>
    <n v="0.3"/>
  </r>
  <r>
    <x v="0"/>
    <n v="1185732"/>
    <x v="51"/>
    <x v="0"/>
    <x v="44"/>
    <s v="Newark"/>
    <x v="5"/>
    <n v="0.6"/>
    <x v="48"/>
    <x v="39"/>
    <n v="787.5"/>
    <n v="0.35"/>
  </r>
  <r>
    <x v="0"/>
    <n v="1185732"/>
    <x v="52"/>
    <x v="0"/>
    <x v="44"/>
    <s v="Newark"/>
    <x v="0"/>
    <n v="0.54999999999999993"/>
    <x v="23"/>
    <x v="742"/>
    <n v="1375"/>
    <n v="0.4"/>
  </r>
  <r>
    <x v="0"/>
    <n v="1185732"/>
    <x v="52"/>
    <x v="0"/>
    <x v="44"/>
    <s v="Newark"/>
    <x v="1"/>
    <n v="0.5"/>
    <x v="48"/>
    <x v="203"/>
    <n v="750"/>
    <n v="0.4"/>
  </r>
  <r>
    <x v="0"/>
    <n v="1185732"/>
    <x v="52"/>
    <x v="0"/>
    <x v="44"/>
    <s v="Newark"/>
    <x v="2"/>
    <n v="0.45"/>
    <x v="49"/>
    <x v="198"/>
    <n v="405"/>
    <n v="0.3"/>
  </r>
  <r>
    <x v="0"/>
    <n v="1185732"/>
    <x v="52"/>
    <x v="0"/>
    <x v="44"/>
    <s v="Newark"/>
    <x v="3"/>
    <n v="0.45"/>
    <x v="35"/>
    <x v="116"/>
    <n v="371.25"/>
    <n v="0.3"/>
  </r>
  <r>
    <x v="0"/>
    <n v="1185732"/>
    <x v="52"/>
    <x v="0"/>
    <x v="44"/>
    <s v="Newark"/>
    <x v="4"/>
    <n v="0.54999999999999993"/>
    <x v="35"/>
    <x v="409"/>
    <n v="453.74999999999994"/>
    <n v="0.3"/>
  </r>
  <r>
    <x v="0"/>
    <n v="1185732"/>
    <x v="52"/>
    <x v="0"/>
    <x v="44"/>
    <s v="Newark"/>
    <x v="5"/>
    <n v="0.6"/>
    <x v="33"/>
    <x v="141"/>
    <n v="892.5"/>
    <n v="0.35"/>
  </r>
  <r>
    <x v="0"/>
    <n v="1185732"/>
    <x v="18"/>
    <x v="0"/>
    <x v="44"/>
    <s v="Newark"/>
    <x v="0"/>
    <n v="0.54999999999999993"/>
    <x v="26"/>
    <x v="734"/>
    <n v="1430"/>
    <n v="0.4"/>
  </r>
  <r>
    <x v="0"/>
    <n v="1185732"/>
    <x v="18"/>
    <x v="0"/>
    <x v="44"/>
    <s v="Newark"/>
    <x v="1"/>
    <n v="0.5"/>
    <x v="47"/>
    <x v="47"/>
    <n v="800"/>
    <n v="0.4"/>
  </r>
  <r>
    <x v="0"/>
    <n v="1185732"/>
    <x v="18"/>
    <x v="0"/>
    <x v="44"/>
    <s v="Newark"/>
    <x v="2"/>
    <n v="0.45"/>
    <x v="46"/>
    <x v="334"/>
    <n v="438.75"/>
    <n v="0.3"/>
  </r>
  <r>
    <x v="0"/>
    <n v="1185732"/>
    <x v="18"/>
    <x v="0"/>
    <x v="44"/>
    <s v="Newark"/>
    <x v="3"/>
    <n v="0.45"/>
    <x v="35"/>
    <x v="116"/>
    <n v="371.25"/>
    <n v="0.3"/>
  </r>
  <r>
    <x v="0"/>
    <n v="1185732"/>
    <x v="18"/>
    <x v="0"/>
    <x v="44"/>
    <s v="Newark"/>
    <x v="4"/>
    <n v="0.54999999999999993"/>
    <x v="49"/>
    <x v="209"/>
    <n v="494.99999999999989"/>
    <n v="0.3"/>
  </r>
  <r>
    <x v="0"/>
    <n v="1185732"/>
    <x v="18"/>
    <x v="0"/>
    <x v="44"/>
    <s v="Newark"/>
    <x v="5"/>
    <n v="0.6"/>
    <x v="34"/>
    <x v="175"/>
    <n v="997.49999999999989"/>
    <n v="0.35"/>
  </r>
  <r>
    <x v="0"/>
    <n v="1185732"/>
    <x v="53"/>
    <x v="0"/>
    <x v="44"/>
    <s v="Newark"/>
    <x v="0"/>
    <n v="0.54999999999999993"/>
    <x v="23"/>
    <x v="742"/>
    <n v="1375"/>
    <n v="0.4"/>
  </r>
  <r>
    <x v="0"/>
    <n v="1185732"/>
    <x v="53"/>
    <x v="0"/>
    <x v="44"/>
    <s v="Newark"/>
    <x v="1"/>
    <n v="0.5"/>
    <x v="47"/>
    <x v="47"/>
    <n v="800"/>
    <n v="0.4"/>
  </r>
  <r>
    <x v="0"/>
    <n v="1185732"/>
    <x v="53"/>
    <x v="0"/>
    <x v="44"/>
    <s v="Newark"/>
    <x v="2"/>
    <n v="0.45"/>
    <x v="46"/>
    <x v="334"/>
    <n v="438.75"/>
    <n v="0.3"/>
  </r>
  <r>
    <x v="0"/>
    <n v="1185732"/>
    <x v="53"/>
    <x v="0"/>
    <x v="44"/>
    <s v="Newark"/>
    <x v="3"/>
    <n v="0.45"/>
    <x v="38"/>
    <x v="177"/>
    <n v="303.75"/>
    <n v="0.3"/>
  </r>
  <r>
    <x v="0"/>
    <n v="1185732"/>
    <x v="53"/>
    <x v="0"/>
    <x v="44"/>
    <s v="Newark"/>
    <x v="4"/>
    <n v="0.54999999999999993"/>
    <x v="41"/>
    <x v="405"/>
    <n v="329.99999999999994"/>
    <n v="0.3"/>
  </r>
  <r>
    <x v="0"/>
    <n v="1185732"/>
    <x v="53"/>
    <x v="0"/>
    <x v="44"/>
    <s v="Newark"/>
    <x v="5"/>
    <n v="0.6"/>
    <x v="48"/>
    <x v="39"/>
    <n v="787.5"/>
    <n v="0.35"/>
  </r>
  <r>
    <x v="0"/>
    <n v="1185732"/>
    <x v="54"/>
    <x v="0"/>
    <x v="44"/>
    <s v="Newark"/>
    <x v="0"/>
    <n v="0.54999999999999993"/>
    <x v="24"/>
    <x v="359"/>
    <n v="1099.9999999999998"/>
    <n v="0.4"/>
  </r>
  <r>
    <x v="0"/>
    <n v="1185732"/>
    <x v="54"/>
    <x v="0"/>
    <x v="44"/>
    <s v="Newark"/>
    <x v="1"/>
    <n v="0.5"/>
    <x v="49"/>
    <x v="146"/>
    <n v="600"/>
    <n v="0.4"/>
  </r>
  <r>
    <x v="0"/>
    <n v="1185732"/>
    <x v="54"/>
    <x v="0"/>
    <x v="44"/>
    <s v="Newark"/>
    <x v="2"/>
    <n v="0.45"/>
    <x v="41"/>
    <x v="124"/>
    <n v="270"/>
    <n v="0.3"/>
  </r>
  <r>
    <x v="0"/>
    <n v="1185732"/>
    <x v="54"/>
    <x v="0"/>
    <x v="44"/>
    <s v="Newark"/>
    <x v="3"/>
    <n v="0.45"/>
    <x v="37"/>
    <x v="120"/>
    <n v="236.25"/>
    <n v="0.3"/>
  </r>
  <r>
    <x v="0"/>
    <n v="1185732"/>
    <x v="54"/>
    <x v="0"/>
    <x v="44"/>
    <s v="Newark"/>
    <x v="4"/>
    <n v="0.54999999999999993"/>
    <x v="37"/>
    <x v="119"/>
    <n v="288.74999999999994"/>
    <n v="0.3"/>
  </r>
  <r>
    <x v="0"/>
    <n v="1185732"/>
    <x v="54"/>
    <x v="0"/>
    <x v="44"/>
    <s v="Newark"/>
    <x v="5"/>
    <n v="0.6"/>
    <x v="35"/>
    <x v="240"/>
    <n v="577.5"/>
    <n v="0.35"/>
  </r>
  <r>
    <x v="0"/>
    <n v="1185732"/>
    <x v="55"/>
    <x v="0"/>
    <x v="44"/>
    <s v="Newark"/>
    <x v="0"/>
    <n v="0.6"/>
    <x v="32"/>
    <x v="52"/>
    <n v="1080"/>
    <n v="0.4"/>
  </r>
  <r>
    <x v="0"/>
    <n v="1185732"/>
    <x v="55"/>
    <x v="0"/>
    <x v="44"/>
    <s v="Newark"/>
    <x v="1"/>
    <n v="0.55000000000000004"/>
    <x v="35"/>
    <x v="408"/>
    <n v="605.00000000000011"/>
    <n v="0.4"/>
  </r>
  <r>
    <x v="0"/>
    <n v="1185732"/>
    <x v="55"/>
    <x v="0"/>
    <x v="44"/>
    <s v="Newark"/>
    <x v="2"/>
    <n v="0.55000000000000004"/>
    <x v="37"/>
    <x v="117"/>
    <n v="288.75"/>
    <n v="0.3"/>
  </r>
  <r>
    <x v="0"/>
    <n v="1185732"/>
    <x v="55"/>
    <x v="0"/>
    <x v="44"/>
    <s v="Newark"/>
    <x v="3"/>
    <n v="0.55000000000000004"/>
    <x v="43"/>
    <x v="188"/>
    <n v="247.50000000000003"/>
    <n v="0.3"/>
  </r>
  <r>
    <x v="0"/>
    <n v="1185732"/>
    <x v="55"/>
    <x v="0"/>
    <x v="44"/>
    <s v="Newark"/>
    <x v="4"/>
    <n v="0.65"/>
    <x v="43"/>
    <x v="145"/>
    <n v="292.5"/>
    <n v="0.3"/>
  </r>
  <r>
    <x v="0"/>
    <n v="1185732"/>
    <x v="55"/>
    <x v="0"/>
    <x v="44"/>
    <s v="Newark"/>
    <x v="5"/>
    <n v="0.7"/>
    <x v="35"/>
    <x v="237"/>
    <n v="673.74999999999989"/>
    <n v="0.35"/>
  </r>
  <r>
    <x v="0"/>
    <n v="1185732"/>
    <x v="56"/>
    <x v="0"/>
    <x v="44"/>
    <s v="Newark"/>
    <x v="0"/>
    <n v="0.65"/>
    <x v="33"/>
    <x v="426"/>
    <n v="1105"/>
    <n v="0.4"/>
  </r>
  <r>
    <x v="0"/>
    <n v="1185732"/>
    <x v="56"/>
    <x v="0"/>
    <x v="44"/>
    <s v="Newark"/>
    <x v="1"/>
    <n v="0.55000000000000004"/>
    <x v="49"/>
    <x v="205"/>
    <n v="660.00000000000011"/>
    <n v="0.4"/>
  </r>
  <r>
    <x v="0"/>
    <n v="1185732"/>
    <x v="56"/>
    <x v="0"/>
    <x v="44"/>
    <s v="Newark"/>
    <x v="2"/>
    <n v="0.55000000000000004"/>
    <x v="69"/>
    <x v="743"/>
    <n v="486.75000000000006"/>
    <n v="0.3"/>
  </r>
  <r>
    <x v="0"/>
    <n v="1185732"/>
    <x v="56"/>
    <x v="0"/>
    <x v="44"/>
    <s v="Newark"/>
    <x v="3"/>
    <n v="0.55000000000000004"/>
    <x v="35"/>
    <x v="408"/>
    <n v="453.75000000000006"/>
    <n v="0.3"/>
  </r>
  <r>
    <x v="0"/>
    <n v="1185732"/>
    <x v="56"/>
    <x v="0"/>
    <x v="44"/>
    <s v="Newark"/>
    <x v="4"/>
    <n v="0.65"/>
    <x v="44"/>
    <x v="132"/>
    <n v="487.5"/>
    <n v="0.3"/>
  </r>
  <r>
    <x v="0"/>
    <n v="1185732"/>
    <x v="56"/>
    <x v="0"/>
    <x v="44"/>
    <s v="Newark"/>
    <x v="5"/>
    <n v="0.7"/>
    <x v="45"/>
    <x v="41"/>
    <n v="857.5"/>
    <n v="0.35"/>
  </r>
  <r>
    <x v="0"/>
    <n v="1185732"/>
    <x v="57"/>
    <x v="0"/>
    <x v="44"/>
    <s v="Newark"/>
    <x v="0"/>
    <n v="0.65"/>
    <x v="31"/>
    <x v="90"/>
    <n v="1495"/>
    <n v="0.4"/>
  </r>
  <r>
    <x v="0"/>
    <n v="1185732"/>
    <x v="57"/>
    <x v="0"/>
    <x v="44"/>
    <s v="Newark"/>
    <x v="1"/>
    <n v="0.55000000000000004"/>
    <x v="48"/>
    <x v="138"/>
    <n v="825"/>
    <n v="0.4"/>
  </r>
  <r>
    <x v="0"/>
    <n v="1185732"/>
    <x v="57"/>
    <x v="0"/>
    <x v="44"/>
    <s v="Newark"/>
    <x v="2"/>
    <n v="0.55000000000000004"/>
    <x v="45"/>
    <x v="136"/>
    <n v="577.5"/>
    <n v="0.3"/>
  </r>
  <r>
    <x v="0"/>
    <n v="1185732"/>
    <x v="57"/>
    <x v="0"/>
    <x v="44"/>
    <s v="Newark"/>
    <x v="3"/>
    <n v="0.55000000000000004"/>
    <x v="49"/>
    <x v="205"/>
    <n v="495.00000000000006"/>
    <n v="0.3"/>
  </r>
  <r>
    <x v="0"/>
    <n v="1185732"/>
    <x v="57"/>
    <x v="0"/>
    <x v="44"/>
    <s v="Newark"/>
    <x v="4"/>
    <n v="0.65"/>
    <x v="49"/>
    <x v="212"/>
    <n v="585"/>
    <n v="0.3"/>
  </r>
  <r>
    <x v="0"/>
    <n v="1185732"/>
    <x v="57"/>
    <x v="0"/>
    <x v="44"/>
    <s v="Newark"/>
    <x v="5"/>
    <n v="0.7"/>
    <x v="47"/>
    <x v="59"/>
    <n v="979.99999999999989"/>
    <n v="0.35"/>
  </r>
  <r>
    <x v="0"/>
    <n v="1185732"/>
    <x v="136"/>
    <x v="0"/>
    <x v="45"/>
    <s v="Hartford"/>
    <x v="0"/>
    <n v="0.35000000000000003"/>
    <x v="33"/>
    <x v="343"/>
    <n v="520.625"/>
    <n v="0.35"/>
  </r>
  <r>
    <x v="0"/>
    <n v="1185732"/>
    <x v="136"/>
    <x v="0"/>
    <x v="45"/>
    <s v="Hartford"/>
    <x v="1"/>
    <n v="0.35000000000000003"/>
    <x v="38"/>
    <x v="121"/>
    <n v="275.625"/>
    <n v="0.35"/>
  </r>
  <r>
    <x v="0"/>
    <n v="1185732"/>
    <x v="136"/>
    <x v="0"/>
    <x v="45"/>
    <s v="Hartford"/>
    <x v="2"/>
    <n v="0.25000000000000006"/>
    <x v="38"/>
    <x v="469"/>
    <n v="225.00000000000006"/>
    <n v="0.4"/>
  </r>
  <r>
    <x v="0"/>
    <n v="1185732"/>
    <x v="136"/>
    <x v="0"/>
    <x v="45"/>
    <s v="Hartford"/>
    <x v="3"/>
    <n v="0.3"/>
    <x v="42"/>
    <x v="375"/>
    <n v="90"/>
    <n v="0.4"/>
  </r>
  <r>
    <x v="0"/>
    <n v="1185732"/>
    <x v="136"/>
    <x v="0"/>
    <x v="45"/>
    <s v="Hartford"/>
    <x v="4"/>
    <n v="0.45"/>
    <x v="36"/>
    <x v="180"/>
    <n v="168.75"/>
    <n v="0.3"/>
  </r>
  <r>
    <x v="0"/>
    <n v="1185732"/>
    <x v="136"/>
    <x v="0"/>
    <x v="45"/>
    <s v="Hartford"/>
    <x v="5"/>
    <n v="0.35000000000000003"/>
    <x v="38"/>
    <x v="121"/>
    <n v="315.00000000000006"/>
    <n v="0.4"/>
  </r>
  <r>
    <x v="0"/>
    <n v="1185732"/>
    <x v="264"/>
    <x v="0"/>
    <x v="45"/>
    <s v="Hartford"/>
    <x v="0"/>
    <n v="0.35000000000000003"/>
    <x v="34"/>
    <x v="394"/>
    <n v="581.875"/>
    <n v="0.35"/>
  </r>
  <r>
    <x v="0"/>
    <n v="1185732"/>
    <x v="264"/>
    <x v="0"/>
    <x v="45"/>
    <s v="Hartford"/>
    <x v="1"/>
    <n v="0.35000000000000003"/>
    <x v="36"/>
    <x v="620"/>
    <n v="153.125"/>
    <n v="0.35"/>
  </r>
  <r>
    <x v="0"/>
    <n v="1185732"/>
    <x v="264"/>
    <x v="0"/>
    <x v="45"/>
    <s v="Hartford"/>
    <x v="2"/>
    <n v="0.25000000000000006"/>
    <x v="37"/>
    <x v="706"/>
    <n v="175.00000000000006"/>
    <n v="0.4"/>
  </r>
  <r>
    <x v="0"/>
    <n v="1185732"/>
    <x v="264"/>
    <x v="0"/>
    <x v="45"/>
    <s v="Hartford"/>
    <x v="3"/>
    <n v="0.3"/>
    <x v="51"/>
    <x v="374"/>
    <n v="60"/>
    <n v="0.4"/>
  </r>
  <r>
    <x v="0"/>
    <n v="1185732"/>
    <x v="264"/>
    <x v="0"/>
    <x v="45"/>
    <s v="Hartford"/>
    <x v="4"/>
    <n v="0.45"/>
    <x v="36"/>
    <x v="180"/>
    <n v="168.75"/>
    <n v="0.3"/>
  </r>
  <r>
    <x v="0"/>
    <n v="1185732"/>
    <x v="264"/>
    <x v="0"/>
    <x v="45"/>
    <s v="Hartford"/>
    <x v="5"/>
    <n v="0.35000000000000003"/>
    <x v="38"/>
    <x v="121"/>
    <n v="315.00000000000006"/>
    <n v="0.4"/>
  </r>
  <r>
    <x v="0"/>
    <n v="1185732"/>
    <x v="173"/>
    <x v="0"/>
    <x v="45"/>
    <s v="Hartford"/>
    <x v="0"/>
    <n v="0.35000000000000003"/>
    <x v="52"/>
    <x v="727"/>
    <n v="545.125"/>
    <n v="0.35"/>
  </r>
  <r>
    <x v="0"/>
    <n v="1185732"/>
    <x v="173"/>
    <x v="0"/>
    <x v="45"/>
    <s v="Hartford"/>
    <x v="1"/>
    <n v="0.35000000000000003"/>
    <x v="43"/>
    <x v="311"/>
    <n v="183.75"/>
    <n v="0.35"/>
  </r>
  <r>
    <x v="0"/>
    <n v="1185732"/>
    <x v="173"/>
    <x v="0"/>
    <x v="45"/>
    <s v="Hartford"/>
    <x v="2"/>
    <n v="0.25000000000000006"/>
    <x v="37"/>
    <x v="706"/>
    <n v="175.00000000000006"/>
    <n v="0.4"/>
  </r>
  <r>
    <x v="0"/>
    <n v="1185732"/>
    <x v="173"/>
    <x v="0"/>
    <x v="45"/>
    <s v="Hartford"/>
    <x v="3"/>
    <n v="0.3"/>
    <x v="53"/>
    <x v="376"/>
    <n v="30"/>
    <n v="0.4"/>
  </r>
  <r>
    <x v="0"/>
    <n v="1185732"/>
    <x v="173"/>
    <x v="0"/>
    <x v="45"/>
    <s v="Hartford"/>
    <x v="4"/>
    <n v="0.45"/>
    <x v="42"/>
    <x v="125"/>
    <n v="101.25"/>
    <n v="0.3"/>
  </r>
  <r>
    <x v="0"/>
    <n v="1185732"/>
    <x v="173"/>
    <x v="0"/>
    <x v="45"/>
    <s v="Hartford"/>
    <x v="5"/>
    <n v="0.35000000000000003"/>
    <x v="37"/>
    <x v="181"/>
    <n v="245.00000000000006"/>
    <n v="0.4"/>
  </r>
  <r>
    <x v="0"/>
    <n v="1185732"/>
    <x v="265"/>
    <x v="0"/>
    <x v="45"/>
    <s v="Hartford"/>
    <x v="0"/>
    <n v="0.35000000000000003"/>
    <x v="33"/>
    <x v="343"/>
    <n v="520.625"/>
    <n v="0.35"/>
  </r>
  <r>
    <x v="0"/>
    <n v="1185732"/>
    <x v="265"/>
    <x v="0"/>
    <x v="45"/>
    <s v="Hartford"/>
    <x v="1"/>
    <n v="0.35000000000000003"/>
    <x v="36"/>
    <x v="620"/>
    <n v="153.125"/>
    <n v="0.35"/>
  </r>
  <r>
    <x v="0"/>
    <n v="1185732"/>
    <x v="265"/>
    <x v="0"/>
    <x v="45"/>
    <s v="Hartford"/>
    <x v="2"/>
    <n v="0.25000000000000006"/>
    <x v="36"/>
    <x v="713"/>
    <n v="125.00000000000003"/>
    <n v="0.4"/>
  </r>
  <r>
    <x v="0"/>
    <n v="1185732"/>
    <x v="265"/>
    <x v="0"/>
    <x v="45"/>
    <s v="Hartford"/>
    <x v="3"/>
    <n v="0.3"/>
    <x v="51"/>
    <x v="374"/>
    <n v="60"/>
    <n v="0.4"/>
  </r>
  <r>
    <x v="0"/>
    <n v="1185732"/>
    <x v="265"/>
    <x v="0"/>
    <x v="45"/>
    <s v="Hartford"/>
    <x v="4"/>
    <n v="0.45"/>
    <x v="51"/>
    <x v="375"/>
    <n v="67.5"/>
    <n v="0.3"/>
  </r>
  <r>
    <x v="0"/>
    <n v="1185732"/>
    <x v="265"/>
    <x v="0"/>
    <x v="45"/>
    <s v="Hartford"/>
    <x v="5"/>
    <n v="0.35000000000000003"/>
    <x v="41"/>
    <x v="320"/>
    <n v="280.00000000000006"/>
    <n v="0.4"/>
  </r>
  <r>
    <x v="0"/>
    <n v="1185732"/>
    <x v="61"/>
    <x v="0"/>
    <x v="45"/>
    <s v="Hartford"/>
    <x v="0"/>
    <n v="0.49999999999999994"/>
    <x v="54"/>
    <x v="728"/>
    <n v="822.49999999999977"/>
    <n v="0.35"/>
  </r>
  <r>
    <x v="0"/>
    <n v="1185732"/>
    <x v="61"/>
    <x v="0"/>
    <x v="45"/>
    <s v="Hartford"/>
    <x v="1"/>
    <n v="0.45"/>
    <x v="37"/>
    <x v="120"/>
    <n v="275.625"/>
    <n v="0.35"/>
  </r>
  <r>
    <x v="0"/>
    <n v="1185732"/>
    <x v="61"/>
    <x v="0"/>
    <x v="45"/>
    <s v="Hartford"/>
    <x v="2"/>
    <n v="0.4"/>
    <x v="41"/>
    <x v="134"/>
    <n v="320"/>
    <n v="0.4"/>
  </r>
  <r>
    <x v="0"/>
    <n v="1185732"/>
    <x v="61"/>
    <x v="0"/>
    <x v="45"/>
    <s v="Hartford"/>
    <x v="3"/>
    <n v="0.4"/>
    <x v="43"/>
    <x v="128"/>
    <n v="240"/>
    <n v="0.4"/>
  </r>
  <r>
    <x v="0"/>
    <n v="1185732"/>
    <x v="61"/>
    <x v="0"/>
    <x v="45"/>
    <s v="Hartford"/>
    <x v="4"/>
    <n v="0.49999999999999994"/>
    <x v="37"/>
    <x v="688"/>
    <n v="262.49999999999994"/>
    <n v="0.3"/>
  </r>
  <r>
    <x v="0"/>
    <n v="1185732"/>
    <x v="61"/>
    <x v="0"/>
    <x v="45"/>
    <s v="Hartford"/>
    <x v="5"/>
    <n v="0.54999999999999993"/>
    <x v="49"/>
    <x v="209"/>
    <n v="660"/>
    <n v="0.4"/>
  </r>
  <r>
    <x v="0"/>
    <n v="1185732"/>
    <x v="266"/>
    <x v="0"/>
    <x v="45"/>
    <s v="Hartford"/>
    <x v="0"/>
    <n v="0.49999999999999994"/>
    <x v="21"/>
    <x v="359"/>
    <n v="962.49999999999977"/>
    <n v="0.35"/>
  </r>
  <r>
    <x v="0"/>
    <n v="1185732"/>
    <x v="266"/>
    <x v="0"/>
    <x v="45"/>
    <s v="Hartford"/>
    <x v="1"/>
    <n v="0.45"/>
    <x v="49"/>
    <x v="198"/>
    <n v="472.49999999999994"/>
    <n v="0.35"/>
  </r>
  <r>
    <x v="0"/>
    <n v="1185732"/>
    <x v="266"/>
    <x v="0"/>
    <x v="45"/>
    <s v="Hartford"/>
    <x v="2"/>
    <n v="0.4"/>
    <x v="38"/>
    <x v="124"/>
    <n v="360"/>
    <n v="0.4"/>
  </r>
  <r>
    <x v="0"/>
    <n v="1185732"/>
    <x v="266"/>
    <x v="0"/>
    <x v="45"/>
    <s v="Hartford"/>
    <x v="3"/>
    <n v="0.4"/>
    <x v="41"/>
    <x v="134"/>
    <n v="320"/>
    <n v="0.4"/>
  </r>
  <r>
    <x v="0"/>
    <n v="1185732"/>
    <x v="266"/>
    <x v="0"/>
    <x v="45"/>
    <s v="Hartford"/>
    <x v="4"/>
    <n v="0.49999999999999994"/>
    <x v="41"/>
    <x v="619"/>
    <n v="299.99999999999994"/>
    <n v="0.3"/>
  </r>
  <r>
    <x v="0"/>
    <n v="1185732"/>
    <x v="266"/>
    <x v="0"/>
    <x v="45"/>
    <s v="Hartford"/>
    <x v="5"/>
    <n v="0.54999999999999993"/>
    <x v="45"/>
    <x v="237"/>
    <n v="770"/>
    <n v="0.4"/>
  </r>
  <r>
    <x v="0"/>
    <n v="1185732"/>
    <x v="176"/>
    <x v="0"/>
    <x v="45"/>
    <s v="Hartford"/>
    <x v="0"/>
    <n v="0.49999999999999994"/>
    <x v="31"/>
    <x v="744"/>
    <n v="1006.2499999999998"/>
    <n v="0.35"/>
  </r>
  <r>
    <x v="0"/>
    <n v="1185732"/>
    <x v="176"/>
    <x v="0"/>
    <x v="45"/>
    <s v="Hartford"/>
    <x v="1"/>
    <n v="0.45"/>
    <x v="46"/>
    <x v="334"/>
    <n v="511.87499999999994"/>
    <n v="0.35"/>
  </r>
  <r>
    <x v="0"/>
    <n v="1185732"/>
    <x v="176"/>
    <x v="0"/>
    <x v="45"/>
    <s v="Hartford"/>
    <x v="2"/>
    <n v="0.4"/>
    <x v="44"/>
    <x v="123"/>
    <n v="400"/>
    <n v="0.4"/>
  </r>
  <r>
    <x v="0"/>
    <n v="1185732"/>
    <x v="176"/>
    <x v="0"/>
    <x v="45"/>
    <s v="Hartford"/>
    <x v="3"/>
    <n v="0.4"/>
    <x v="41"/>
    <x v="134"/>
    <n v="320"/>
    <n v="0.4"/>
  </r>
  <r>
    <x v="0"/>
    <n v="1185732"/>
    <x v="176"/>
    <x v="0"/>
    <x v="45"/>
    <s v="Hartford"/>
    <x v="4"/>
    <n v="0.49999999999999994"/>
    <x v="38"/>
    <x v="486"/>
    <n v="337.49999999999994"/>
    <n v="0.3"/>
  </r>
  <r>
    <x v="0"/>
    <n v="1185732"/>
    <x v="176"/>
    <x v="0"/>
    <x v="45"/>
    <s v="Hartford"/>
    <x v="5"/>
    <n v="0.54999999999999993"/>
    <x v="47"/>
    <x v="208"/>
    <n v="879.99999999999989"/>
    <n v="0.4"/>
  </r>
  <r>
    <x v="0"/>
    <n v="1185732"/>
    <x v="117"/>
    <x v="0"/>
    <x v="45"/>
    <s v="Hartford"/>
    <x v="0"/>
    <n v="0.49999999999999994"/>
    <x v="21"/>
    <x v="359"/>
    <n v="962.49999999999977"/>
    <n v="0.35"/>
  </r>
  <r>
    <x v="0"/>
    <n v="1185732"/>
    <x v="117"/>
    <x v="0"/>
    <x v="45"/>
    <s v="Hartford"/>
    <x v="1"/>
    <n v="0.45"/>
    <x v="46"/>
    <x v="334"/>
    <n v="511.87499999999994"/>
    <n v="0.35"/>
  </r>
  <r>
    <x v="0"/>
    <n v="1185732"/>
    <x v="117"/>
    <x v="0"/>
    <x v="45"/>
    <s v="Hartford"/>
    <x v="2"/>
    <n v="0.4"/>
    <x v="44"/>
    <x v="123"/>
    <n v="400"/>
    <n v="0.4"/>
  </r>
  <r>
    <x v="0"/>
    <n v="1185732"/>
    <x v="117"/>
    <x v="0"/>
    <x v="45"/>
    <s v="Hartford"/>
    <x v="3"/>
    <n v="0.4"/>
    <x v="43"/>
    <x v="128"/>
    <n v="240"/>
    <n v="0.4"/>
  </r>
  <r>
    <x v="0"/>
    <n v="1185732"/>
    <x v="117"/>
    <x v="0"/>
    <x v="45"/>
    <s v="Hartford"/>
    <x v="4"/>
    <n v="0.49999999999999994"/>
    <x v="36"/>
    <x v="694"/>
    <n v="187.49999999999997"/>
    <n v="0.3"/>
  </r>
  <r>
    <x v="0"/>
    <n v="1185732"/>
    <x v="117"/>
    <x v="0"/>
    <x v="45"/>
    <s v="Hartford"/>
    <x v="5"/>
    <n v="0.54999999999999993"/>
    <x v="49"/>
    <x v="209"/>
    <n v="660"/>
    <n v="0.4"/>
  </r>
  <r>
    <x v="0"/>
    <n v="1185732"/>
    <x v="63"/>
    <x v="0"/>
    <x v="45"/>
    <s v="Hartford"/>
    <x v="0"/>
    <n v="0.49999999999999994"/>
    <x v="33"/>
    <x v="397"/>
    <n v="743.74999999999977"/>
    <n v="0.35"/>
  </r>
  <r>
    <x v="0"/>
    <n v="1185732"/>
    <x v="63"/>
    <x v="0"/>
    <x v="45"/>
    <s v="Hartford"/>
    <x v="1"/>
    <n v="0.45"/>
    <x v="38"/>
    <x v="177"/>
    <n v="354.375"/>
    <n v="0.35"/>
  </r>
  <r>
    <x v="0"/>
    <n v="1185732"/>
    <x v="63"/>
    <x v="0"/>
    <x v="45"/>
    <s v="Hartford"/>
    <x v="2"/>
    <n v="0.4"/>
    <x v="36"/>
    <x v="118"/>
    <n v="200"/>
    <n v="0.4"/>
  </r>
  <r>
    <x v="0"/>
    <n v="1185732"/>
    <x v="63"/>
    <x v="0"/>
    <x v="45"/>
    <s v="Hartford"/>
    <x v="3"/>
    <n v="0.4"/>
    <x v="39"/>
    <x v="122"/>
    <n v="160"/>
    <n v="0.4"/>
  </r>
  <r>
    <x v="0"/>
    <n v="1185732"/>
    <x v="63"/>
    <x v="0"/>
    <x v="45"/>
    <s v="Hartford"/>
    <x v="4"/>
    <n v="0.49999999999999994"/>
    <x v="39"/>
    <x v="379"/>
    <n v="149.99999999999997"/>
    <n v="0.3"/>
  </r>
  <r>
    <x v="0"/>
    <n v="1185732"/>
    <x v="63"/>
    <x v="0"/>
    <x v="45"/>
    <s v="Hartford"/>
    <x v="5"/>
    <n v="0.54999999999999993"/>
    <x v="41"/>
    <x v="405"/>
    <n v="439.99999999999994"/>
    <n v="0.4"/>
  </r>
  <r>
    <x v="0"/>
    <n v="1185732"/>
    <x v="267"/>
    <x v="0"/>
    <x v="45"/>
    <s v="Hartford"/>
    <x v="0"/>
    <n v="0.54999999999999993"/>
    <x v="48"/>
    <x v="210"/>
    <n v="721.87499999999977"/>
    <n v="0.35"/>
  </r>
  <r>
    <x v="0"/>
    <n v="1185732"/>
    <x v="267"/>
    <x v="0"/>
    <x v="45"/>
    <s v="Hartford"/>
    <x v="1"/>
    <n v="0.5"/>
    <x v="41"/>
    <x v="123"/>
    <n v="350"/>
    <n v="0.35"/>
  </r>
  <r>
    <x v="0"/>
    <n v="1185732"/>
    <x v="267"/>
    <x v="0"/>
    <x v="45"/>
    <s v="Hartford"/>
    <x v="2"/>
    <n v="0.5"/>
    <x v="39"/>
    <x v="118"/>
    <n v="200"/>
    <n v="0.4"/>
  </r>
  <r>
    <x v="0"/>
    <n v="1185732"/>
    <x v="267"/>
    <x v="0"/>
    <x v="45"/>
    <s v="Hartford"/>
    <x v="3"/>
    <n v="0.5"/>
    <x v="42"/>
    <x v="316"/>
    <n v="150"/>
    <n v="0.4"/>
  </r>
  <r>
    <x v="0"/>
    <n v="1185732"/>
    <x v="267"/>
    <x v="0"/>
    <x v="45"/>
    <s v="Hartford"/>
    <x v="4"/>
    <n v="0.6"/>
    <x v="42"/>
    <x v="185"/>
    <n v="135"/>
    <n v="0.3"/>
  </r>
  <r>
    <x v="0"/>
    <n v="1185732"/>
    <x v="267"/>
    <x v="0"/>
    <x v="45"/>
    <s v="Hartford"/>
    <x v="5"/>
    <n v="0.64999999999999991"/>
    <x v="41"/>
    <x v="730"/>
    <n v="519.99999999999989"/>
    <n v="0.4"/>
  </r>
  <r>
    <x v="0"/>
    <n v="1185732"/>
    <x v="268"/>
    <x v="0"/>
    <x v="45"/>
    <s v="Hartford"/>
    <x v="0"/>
    <n v="0.6"/>
    <x v="45"/>
    <x v="193"/>
    <n v="735"/>
    <n v="0.35"/>
  </r>
  <r>
    <x v="0"/>
    <n v="1185732"/>
    <x v="268"/>
    <x v="0"/>
    <x v="45"/>
    <s v="Hartford"/>
    <x v="1"/>
    <n v="0.5"/>
    <x v="38"/>
    <x v="127"/>
    <n v="393.75"/>
    <n v="0.35"/>
  </r>
  <r>
    <x v="0"/>
    <n v="1185732"/>
    <x v="268"/>
    <x v="0"/>
    <x v="45"/>
    <s v="Hartford"/>
    <x v="2"/>
    <n v="0.5"/>
    <x v="77"/>
    <x v="130"/>
    <n v="440"/>
    <n v="0.4"/>
  </r>
  <r>
    <x v="0"/>
    <n v="1185732"/>
    <x v="268"/>
    <x v="0"/>
    <x v="45"/>
    <s v="Hartford"/>
    <x v="3"/>
    <n v="0.5"/>
    <x v="41"/>
    <x v="123"/>
    <n v="400"/>
    <n v="0.4"/>
  </r>
  <r>
    <x v="0"/>
    <n v="1185732"/>
    <x v="268"/>
    <x v="0"/>
    <x v="45"/>
    <s v="Hartford"/>
    <x v="4"/>
    <n v="0.6"/>
    <x v="37"/>
    <x v="202"/>
    <n v="315"/>
    <n v="0.3"/>
  </r>
  <r>
    <x v="0"/>
    <n v="1185732"/>
    <x v="268"/>
    <x v="0"/>
    <x v="45"/>
    <s v="Hartford"/>
    <x v="5"/>
    <n v="0.64999999999999991"/>
    <x v="35"/>
    <x v="410"/>
    <n v="715"/>
    <n v="0.4"/>
  </r>
  <r>
    <x v="0"/>
    <n v="1185732"/>
    <x v="269"/>
    <x v="0"/>
    <x v="45"/>
    <s v="Hartford"/>
    <x v="0"/>
    <n v="0.6"/>
    <x v="24"/>
    <x v="61"/>
    <n v="1050"/>
    <n v="0.35"/>
  </r>
  <r>
    <x v="0"/>
    <n v="1185732"/>
    <x v="269"/>
    <x v="0"/>
    <x v="45"/>
    <s v="Hartford"/>
    <x v="1"/>
    <n v="0.5"/>
    <x v="49"/>
    <x v="146"/>
    <n v="525"/>
    <n v="0.35"/>
  </r>
  <r>
    <x v="0"/>
    <n v="1185732"/>
    <x v="269"/>
    <x v="0"/>
    <x v="45"/>
    <s v="Hartford"/>
    <x v="2"/>
    <n v="0.5"/>
    <x v="35"/>
    <x v="140"/>
    <n v="550"/>
    <n v="0.4"/>
  </r>
  <r>
    <x v="0"/>
    <n v="1185732"/>
    <x v="269"/>
    <x v="0"/>
    <x v="45"/>
    <s v="Hartford"/>
    <x v="3"/>
    <n v="0.5"/>
    <x v="38"/>
    <x v="127"/>
    <n v="450"/>
    <n v="0.4"/>
  </r>
  <r>
    <x v="0"/>
    <n v="1185732"/>
    <x v="269"/>
    <x v="0"/>
    <x v="45"/>
    <s v="Hartford"/>
    <x v="4"/>
    <n v="0.6"/>
    <x v="38"/>
    <x v="198"/>
    <n v="405"/>
    <n v="0.3"/>
  </r>
  <r>
    <x v="0"/>
    <n v="1185732"/>
    <x v="269"/>
    <x v="0"/>
    <x v="45"/>
    <s v="Hartford"/>
    <x v="5"/>
    <n v="0.64999999999999991"/>
    <x v="46"/>
    <x v="262"/>
    <n v="844.99999999999989"/>
    <n v="0.4"/>
  </r>
  <r>
    <x v="0"/>
    <n v="1185732"/>
    <x v="102"/>
    <x v="0"/>
    <x v="46"/>
    <s v="Providence"/>
    <x v="0"/>
    <n v="0.4"/>
    <x v="32"/>
    <x v="207"/>
    <n v="540"/>
    <n v="0.3"/>
  </r>
  <r>
    <x v="0"/>
    <n v="1185732"/>
    <x v="102"/>
    <x v="0"/>
    <x v="46"/>
    <s v="Providence"/>
    <x v="1"/>
    <n v="0.4"/>
    <x v="44"/>
    <x v="123"/>
    <n v="300"/>
    <n v="0.3"/>
  </r>
  <r>
    <x v="0"/>
    <n v="1185732"/>
    <x v="102"/>
    <x v="0"/>
    <x v="46"/>
    <s v="Providence"/>
    <x v="2"/>
    <n v="0.30000000000000004"/>
    <x v="44"/>
    <x v="398"/>
    <n v="187.50000000000003"/>
    <n v="0.25"/>
  </r>
  <r>
    <x v="0"/>
    <n v="1185732"/>
    <x v="102"/>
    <x v="0"/>
    <x v="46"/>
    <s v="Providence"/>
    <x v="3"/>
    <n v="0.35"/>
    <x v="39"/>
    <x v="326"/>
    <n v="87.5"/>
    <n v="0.25"/>
  </r>
  <r>
    <x v="0"/>
    <n v="1185732"/>
    <x v="102"/>
    <x v="0"/>
    <x v="46"/>
    <s v="Providence"/>
    <x v="4"/>
    <n v="0.5"/>
    <x v="43"/>
    <x v="126"/>
    <n v="187.5"/>
    <n v="0.25"/>
  </r>
  <r>
    <x v="0"/>
    <n v="1185732"/>
    <x v="102"/>
    <x v="0"/>
    <x v="46"/>
    <s v="Providence"/>
    <x v="5"/>
    <n v="0.4"/>
    <x v="44"/>
    <x v="123"/>
    <n v="300"/>
    <n v="0.3"/>
  </r>
  <r>
    <x v="0"/>
    <n v="1185732"/>
    <x v="37"/>
    <x v="0"/>
    <x v="46"/>
    <s v="Providence"/>
    <x v="0"/>
    <n v="0.4"/>
    <x v="24"/>
    <x v="47"/>
    <n v="600"/>
    <n v="0.3"/>
  </r>
  <r>
    <x v="0"/>
    <n v="1185732"/>
    <x v="37"/>
    <x v="0"/>
    <x v="46"/>
    <s v="Providence"/>
    <x v="1"/>
    <n v="0.4"/>
    <x v="43"/>
    <x v="128"/>
    <n v="180"/>
    <n v="0.3"/>
  </r>
  <r>
    <x v="0"/>
    <n v="1185732"/>
    <x v="37"/>
    <x v="0"/>
    <x v="46"/>
    <s v="Providence"/>
    <x v="2"/>
    <n v="0.30000000000000004"/>
    <x v="41"/>
    <x v="399"/>
    <n v="150.00000000000003"/>
    <n v="0.25"/>
  </r>
  <r>
    <x v="0"/>
    <n v="1185732"/>
    <x v="37"/>
    <x v="0"/>
    <x v="46"/>
    <s v="Providence"/>
    <x v="3"/>
    <n v="0.35"/>
    <x v="44"/>
    <x v="131"/>
    <n v="218.75"/>
    <n v="0.25"/>
  </r>
  <r>
    <x v="0"/>
    <n v="1185732"/>
    <x v="37"/>
    <x v="0"/>
    <x v="46"/>
    <s v="Providence"/>
    <x v="4"/>
    <n v="0.5"/>
    <x v="43"/>
    <x v="126"/>
    <n v="187.5"/>
    <n v="0.25"/>
  </r>
  <r>
    <x v="0"/>
    <n v="1185732"/>
    <x v="37"/>
    <x v="0"/>
    <x v="46"/>
    <s v="Providence"/>
    <x v="5"/>
    <n v="0.4"/>
    <x v="44"/>
    <x v="123"/>
    <n v="300"/>
    <n v="0.3"/>
  </r>
  <r>
    <x v="0"/>
    <n v="1185732"/>
    <x v="258"/>
    <x v="0"/>
    <x v="46"/>
    <s v="Providence"/>
    <x v="0"/>
    <n v="0.4"/>
    <x v="54"/>
    <x v="400"/>
    <n v="564"/>
    <n v="0.3"/>
  </r>
  <r>
    <x v="0"/>
    <n v="1185732"/>
    <x v="258"/>
    <x v="0"/>
    <x v="46"/>
    <s v="Providence"/>
    <x v="1"/>
    <n v="0.4"/>
    <x v="37"/>
    <x v="135"/>
    <n v="210"/>
    <n v="0.3"/>
  </r>
  <r>
    <x v="0"/>
    <n v="1185732"/>
    <x v="258"/>
    <x v="0"/>
    <x v="46"/>
    <s v="Providence"/>
    <x v="2"/>
    <n v="0.30000000000000004"/>
    <x v="41"/>
    <x v="399"/>
    <n v="150.00000000000003"/>
    <n v="0.25"/>
  </r>
  <r>
    <x v="0"/>
    <n v="1185732"/>
    <x v="258"/>
    <x v="0"/>
    <x v="46"/>
    <s v="Providence"/>
    <x v="3"/>
    <n v="0.35"/>
    <x v="49"/>
    <x v="202"/>
    <n v="262.5"/>
    <n v="0.25"/>
  </r>
  <r>
    <x v="0"/>
    <n v="1185732"/>
    <x v="258"/>
    <x v="0"/>
    <x v="46"/>
    <s v="Providence"/>
    <x v="4"/>
    <n v="0.5"/>
    <x v="39"/>
    <x v="118"/>
    <n v="125"/>
    <n v="0.25"/>
  </r>
  <r>
    <x v="0"/>
    <n v="1185732"/>
    <x v="258"/>
    <x v="0"/>
    <x v="46"/>
    <s v="Providence"/>
    <x v="5"/>
    <n v="0.4"/>
    <x v="41"/>
    <x v="134"/>
    <n v="240"/>
    <n v="0.3"/>
  </r>
  <r>
    <x v="0"/>
    <n v="1185732"/>
    <x v="259"/>
    <x v="0"/>
    <x v="46"/>
    <s v="Providence"/>
    <x v="0"/>
    <n v="0.4"/>
    <x v="32"/>
    <x v="207"/>
    <n v="540"/>
    <n v="0.3"/>
  </r>
  <r>
    <x v="0"/>
    <n v="1185732"/>
    <x v="259"/>
    <x v="0"/>
    <x v="46"/>
    <s v="Providence"/>
    <x v="1"/>
    <n v="0.4"/>
    <x v="43"/>
    <x v="128"/>
    <n v="180"/>
    <n v="0.3"/>
  </r>
  <r>
    <x v="0"/>
    <n v="1185732"/>
    <x v="259"/>
    <x v="0"/>
    <x v="46"/>
    <s v="Providence"/>
    <x v="2"/>
    <n v="0.30000000000000004"/>
    <x v="43"/>
    <x v="362"/>
    <n v="112.50000000000001"/>
    <n v="0.25"/>
  </r>
  <r>
    <x v="0"/>
    <n v="1185732"/>
    <x v="259"/>
    <x v="0"/>
    <x v="46"/>
    <s v="Providence"/>
    <x v="3"/>
    <n v="0.35"/>
    <x v="36"/>
    <x v="324"/>
    <n v="109.375"/>
    <n v="0.25"/>
  </r>
  <r>
    <x v="0"/>
    <n v="1185732"/>
    <x v="259"/>
    <x v="0"/>
    <x v="46"/>
    <s v="Providence"/>
    <x v="4"/>
    <n v="0.5"/>
    <x v="36"/>
    <x v="143"/>
    <n v="156.25"/>
    <n v="0.25"/>
  </r>
  <r>
    <x v="0"/>
    <n v="1185732"/>
    <x v="259"/>
    <x v="0"/>
    <x v="46"/>
    <s v="Providence"/>
    <x v="5"/>
    <n v="0.4"/>
    <x v="35"/>
    <x v="130"/>
    <n v="330"/>
    <n v="0.3"/>
  </r>
  <r>
    <x v="0"/>
    <n v="1185732"/>
    <x v="236"/>
    <x v="0"/>
    <x v="46"/>
    <s v="Providence"/>
    <x v="0"/>
    <n v="0.54999999999999993"/>
    <x v="40"/>
    <x v="402"/>
    <n v="816.74999999999989"/>
    <n v="0.3"/>
  </r>
  <r>
    <x v="0"/>
    <n v="1185732"/>
    <x v="236"/>
    <x v="0"/>
    <x v="46"/>
    <s v="Providence"/>
    <x v="1"/>
    <n v="0.5"/>
    <x v="41"/>
    <x v="123"/>
    <n v="300"/>
    <n v="0.3"/>
  </r>
  <r>
    <x v="0"/>
    <n v="1185732"/>
    <x v="236"/>
    <x v="0"/>
    <x v="46"/>
    <s v="Providence"/>
    <x v="2"/>
    <n v="0.45"/>
    <x v="38"/>
    <x v="177"/>
    <n v="253.125"/>
    <n v="0.25"/>
  </r>
  <r>
    <x v="0"/>
    <n v="1185732"/>
    <x v="236"/>
    <x v="0"/>
    <x v="46"/>
    <s v="Providence"/>
    <x v="3"/>
    <n v="0.45"/>
    <x v="37"/>
    <x v="120"/>
    <n v="196.875"/>
    <n v="0.25"/>
  </r>
  <r>
    <x v="0"/>
    <n v="1185732"/>
    <x v="236"/>
    <x v="0"/>
    <x v="46"/>
    <s v="Providence"/>
    <x v="4"/>
    <n v="0.54999999999999993"/>
    <x v="41"/>
    <x v="405"/>
    <n v="274.99999999999994"/>
    <n v="0.25"/>
  </r>
  <r>
    <x v="0"/>
    <n v="1185732"/>
    <x v="236"/>
    <x v="0"/>
    <x v="46"/>
    <s v="Providence"/>
    <x v="5"/>
    <n v="0.6"/>
    <x v="46"/>
    <x v="212"/>
    <n v="585"/>
    <n v="0.3"/>
  </r>
  <r>
    <x v="0"/>
    <n v="1185732"/>
    <x v="41"/>
    <x v="0"/>
    <x v="46"/>
    <s v="Providence"/>
    <x v="0"/>
    <n v="0.54999999999999993"/>
    <x v="31"/>
    <x v="745"/>
    <n v="948.74999999999977"/>
    <n v="0.3"/>
  </r>
  <r>
    <x v="0"/>
    <n v="1185732"/>
    <x v="41"/>
    <x v="0"/>
    <x v="46"/>
    <s v="Providence"/>
    <x v="1"/>
    <n v="0.5"/>
    <x v="46"/>
    <x v="132"/>
    <n v="487.5"/>
    <n v="0.3"/>
  </r>
  <r>
    <x v="0"/>
    <n v="1185732"/>
    <x v="41"/>
    <x v="0"/>
    <x v="46"/>
    <s v="Providence"/>
    <x v="2"/>
    <n v="0.45"/>
    <x v="44"/>
    <x v="127"/>
    <n v="281.25"/>
    <n v="0.25"/>
  </r>
  <r>
    <x v="0"/>
    <n v="1185732"/>
    <x v="41"/>
    <x v="0"/>
    <x v="46"/>
    <s v="Providence"/>
    <x v="3"/>
    <n v="0.45"/>
    <x v="38"/>
    <x v="177"/>
    <n v="253.125"/>
    <n v="0.25"/>
  </r>
  <r>
    <x v="0"/>
    <n v="1185732"/>
    <x v="41"/>
    <x v="0"/>
    <x v="46"/>
    <s v="Providence"/>
    <x v="4"/>
    <n v="0.54999999999999993"/>
    <x v="38"/>
    <x v="427"/>
    <n v="309.37499999999994"/>
    <n v="0.25"/>
  </r>
  <r>
    <x v="0"/>
    <n v="1185732"/>
    <x v="41"/>
    <x v="0"/>
    <x v="46"/>
    <s v="Providence"/>
    <x v="5"/>
    <n v="0.6"/>
    <x v="48"/>
    <x v="39"/>
    <n v="675"/>
    <n v="0.3"/>
  </r>
  <r>
    <x v="0"/>
    <n v="1185732"/>
    <x v="260"/>
    <x v="0"/>
    <x v="46"/>
    <s v="Providence"/>
    <x v="0"/>
    <n v="0.54999999999999993"/>
    <x v="25"/>
    <x v="77"/>
    <n v="989.99999999999977"/>
    <n v="0.3"/>
  </r>
  <r>
    <x v="0"/>
    <n v="1185732"/>
    <x v="260"/>
    <x v="0"/>
    <x v="46"/>
    <s v="Providence"/>
    <x v="1"/>
    <n v="0.5"/>
    <x v="45"/>
    <x v="157"/>
    <n v="525"/>
    <n v="0.3"/>
  </r>
  <r>
    <x v="0"/>
    <n v="1185732"/>
    <x v="260"/>
    <x v="0"/>
    <x v="46"/>
    <s v="Providence"/>
    <x v="2"/>
    <n v="0.45"/>
    <x v="35"/>
    <x v="116"/>
    <n v="309.375"/>
    <n v="0.25"/>
  </r>
  <r>
    <x v="0"/>
    <n v="1185732"/>
    <x v="260"/>
    <x v="0"/>
    <x v="46"/>
    <s v="Providence"/>
    <x v="3"/>
    <n v="0.45"/>
    <x v="38"/>
    <x v="177"/>
    <n v="253.125"/>
    <n v="0.25"/>
  </r>
  <r>
    <x v="0"/>
    <n v="1185732"/>
    <x v="260"/>
    <x v="0"/>
    <x v="46"/>
    <s v="Providence"/>
    <x v="4"/>
    <n v="0.54999999999999993"/>
    <x v="44"/>
    <x v="695"/>
    <n v="343.74999999999994"/>
    <n v="0.25"/>
  </r>
  <r>
    <x v="0"/>
    <n v="1185732"/>
    <x v="260"/>
    <x v="0"/>
    <x v="46"/>
    <s v="Providence"/>
    <x v="5"/>
    <n v="0.6"/>
    <x v="33"/>
    <x v="141"/>
    <n v="765"/>
    <n v="0.3"/>
  </r>
  <r>
    <x v="0"/>
    <n v="1185732"/>
    <x v="261"/>
    <x v="0"/>
    <x v="46"/>
    <s v="Providence"/>
    <x v="0"/>
    <n v="0.54999999999999993"/>
    <x v="31"/>
    <x v="745"/>
    <n v="948.74999999999977"/>
    <n v="0.3"/>
  </r>
  <r>
    <x v="0"/>
    <n v="1185732"/>
    <x v="261"/>
    <x v="0"/>
    <x v="46"/>
    <s v="Providence"/>
    <x v="1"/>
    <n v="0.5"/>
    <x v="45"/>
    <x v="157"/>
    <n v="525"/>
    <n v="0.3"/>
  </r>
  <r>
    <x v="0"/>
    <n v="1185732"/>
    <x v="261"/>
    <x v="0"/>
    <x v="46"/>
    <s v="Providence"/>
    <x v="2"/>
    <n v="0.45"/>
    <x v="35"/>
    <x v="116"/>
    <n v="309.375"/>
    <n v="0.25"/>
  </r>
  <r>
    <x v="0"/>
    <n v="1185732"/>
    <x v="261"/>
    <x v="0"/>
    <x v="46"/>
    <s v="Providence"/>
    <x v="3"/>
    <n v="0.45"/>
    <x v="37"/>
    <x v="120"/>
    <n v="196.875"/>
    <n v="0.25"/>
  </r>
  <r>
    <x v="0"/>
    <n v="1185732"/>
    <x v="261"/>
    <x v="0"/>
    <x v="46"/>
    <s v="Providence"/>
    <x v="4"/>
    <n v="0.54999999999999993"/>
    <x v="43"/>
    <x v="370"/>
    <n v="206.24999999999997"/>
    <n v="0.25"/>
  </r>
  <r>
    <x v="0"/>
    <n v="1185732"/>
    <x v="261"/>
    <x v="0"/>
    <x v="46"/>
    <s v="Providence"/>
    <x v="5"/>
    <n v="0.6"/>
    <x v="46"/>
    <x v="212"/>
    <n v="585"/>
    <n v="0.3"/>
  </r>
  <r>
    <x v="0"/>
    <n v="1185732"/>
    <x v="239"/>
    <x v="0"/>
    <x v="46"/>
    <s v="Providence"/>
    <x v="0"/>
    <n v="0.54999999999999993"/>
    <x v="32"/>
    <x v="357"/>
    <n v="742.49999999999989"/>
    <n v="0.3"/>
  </r>
  <r>
    <x v="0"/>
    <n v="1185732"/>
    <x v="239"/>
    <x v="0"/>
    <x v="46"/>
    <s v="Providence"/>
    <x v="1"/>
    <n v="0.5"/>
    <x v="44"/>
    <x v="142"/>
    <n v="375"/>
    <n v="0.3"/>
  </r>
  <r>
    <x v="0"/>
    <n v="1185732"/>
    <x v="239"/>
    <x v="0"/>
    <x v="46"/>
    <s v="Providence"/>
    <x v="2"/>
    <n v="0.45"/>
    <x v="43"/>
    <x v="321"/>
    <n v="168.75"/>
    <n v="0.25"/>
  </r>
  <r>
    <x v="0"/>
    <n v="1185732"/>
    <x v="239"/>
    <x v="0"/>
    <x v="46"/>
    <s v="Providence"/>
    <x v="3"/>
    <n v="0.45"/>
    <x v="36"/>
    <x v="180"/>
    <n v="140.625"/>
    <n v="0.25"/>
  </r>
  <r>
    <x v="0"/>
    <n v="1185732"/>
    <x v="239"/>
    <x v="0"/>
    <x v="46"/>
    <s v="Providence"/>
    <x v="4"/>
    <n v="0.54999999999999993"/>
    <x v="36"/>
    <x v="179"/>
    <n v="171.87499999999997"/>
    <n v="0.25"/>
  </r>
  <r>
    <x v="0"/>
    <n v="1185732"/>
    <x v="239"/>
    <x v="0"/>
    <x v="46"/>
    <s v="Providence"/>
    <x v="5"/>
    <n v="0.6"/>
    <x v="38"/>
    <x v="198"/>
    <n v="405"/>
    <n v="0.3"/>
  </r>
  <r>
    <x v="0"/>
    <n v="1185732"/>
    <x v="45"/>
    <x v="0"/>
    <x v="46"/>
    <s v="Providence"/>
    <x v="0"/>
    <n v="0.6"/>
    <x v="47"/>
    <x v="50"/>
    <n v="720"/>
    <n v="0.3"/>
  </r>
  <r>
    <x v="0"/>
    <n v="1185732"/>
    <x v="45"/>
    <x v="0"/>
    <x v="46"/>
    <s v="Providence"/>
    <x v="1"/>
    <n v="0.55000000000000004"/>
    <x v="38"/>
    <x v="116"/>
    <n v="371.25"/>
    <n v="0.3"/>
  </r>
  <r>
    <x v="0"/>
    <n v="1185732"/>
    <x v="45"/>
    <x v="0"/>
    <x v="46"/>
    <s v="Providence"/>
    <x v="2"/>
    <n v="0.55000000000000004"/>
    <x v="36"/>
    <x v="389"/>
    <n v="171.875"/>
    <n v="0.25"/>
  </r>
  <r>
    <x v="0"/>
    <n v="1185732"/>
    <x v="45"/>
    <x v="0"/>
    <x v="46"/>
    <s v="Providence"/>
    <x v="3"/>
    <n v="0.55000000000000004"/>
    <x v="39"/>
    <x v="189"/>
    <n v="137.5"/>
    <n v="0.25"/>
  </r>
  <r>
    <x v="0"/>
    <n v="1185732"/>
    <x v="45"/>
    <x v="0"/>
    <x v="46"/>
    <s v="Providence"/>
    <x v="4"/>
    <n v="0.65"/>
    <x v="39"/>
    <x v="406"/>
    <n v="162.5"/>
    <n v="0.25"/>
  </r>
  <r>
    <x v="0"/>
    <n v="1185732"/>
    <x v="45"/>
    <x v="0"/>
    <x v="46"/>
    <s v="Providence"/>
    <x v="5"/>
    <n v="0.7"/>
    <x v="38"/>
    <x v="151"/>
    <n v="472.5"/>
    <n v="0.3"/>
  </r>
  <r>
    <x v="0"/>
    <n v="1185732"/>
    <x v="262"/>
    <x v="0"/>
    <x v="46"/>
    <s v="Providence"/>
    <x v="0"/>
    <n v="0.65"/>
    <x v="48"/>
    <x v="239"/>
    <n v="731.25"/>
    <n v="0.3"/>
  </r>
  <r>
    <x v="0"/>
    <n v="1185732"/>
    <x v="262"/>
    <x v="0"/>
    <x v="46"/>
    <s v="Providence"/>
    <x v="1"/>
    <n v="0.55000000000000004"/>
    <x v="49"/>
    <x v="205"/>
    <n v="495.00000000000006"/>
    <n v="0.3"/>
  </r>
  <r>
    <x v="0"/>
    <n v="1185732"/>
    <x v="262"/>
    <x v="0"/>
    <x v="46"/>
    <s v="Providence"/>
    <x v="2"/>
    <n v="0.55000000000000004"/>
    <x v="69"/>
    <x v="743"/>
    <n v="405.62500000000006"/>
    <n v="0.25"/>
  </r>
  <r>
    <x v="0"/>
    <n v="1185732"/>
    <x v="262"/>
    <x v="0"/>
    <x v="46"/>
    <s v="Providence"/>
    <x v="3"/>
    <n v="0.55000000000000004"/>
    <x v="35"/>
    <x v="408"/>
    <n v="378.12500000000006"/>
    <n v="0.25"/>
  </r>
  <r>
    <x v="0"/>
    <n v="1185732"/>
    <x v="262"/>
    <x v="0"/>
    <x v="46"/>
    <s v="Providence"/>
    <x v="4"/>
    <n v="0.65"/>
    <x v="44"/>
    <x v="132"/>
    <n v="406.25"/>
    <n v="0.25"/>
  </r>
  <r>
    <x v="0"/>
    <n v="1185732"/>
    <x v="262"/>
    <x v="0"/>
    <x v="46"/>
    <s v="Providence"/>
    <x v="5"/>
    <n v="0.7"/>
    <x v="45"/>
    <x v="41"/>
    <n v="735"/>
    <n v="0.3"/>
  </r>
  <r>
    <x v="0"/>
    <n v="1185732"/>
    <x v="263"/>
    <x v="0"/>
    <x v="46"/>
    <s v="Providence"/>
    <x v="0"/>
    <n v="0.65"/>
    <x v="31"/>
    <x v="90"/>
    <n v="1121.25"/>
    <n v="0.3"/>
  </r>
  <r>
    <x v="0"/>
    <n v="1185732"/>
    <x v="263"/>
    <x v="0"/>
    <x v="46"/>
    <s v="Providence"/>
    <x v="1"/>
    <n v="0.55000000000000004"/>
    <x v="48"/>
    <x v="138"/>
    <n v="618.75"/>
    <n v="0.3"/>
  </r>
  <r>
    <x v="0"/>
    <n v="1185732"/>
    <x v="263"/>
    <x v="0"/>
    <x v="46"/>
    <s v="Providence"/>
    <x v="2"/>
    <n v="0.55000000000000004"/>
    <x v="45"/>
    <x v="136"/>
    <n v="481.25000000000006"/>
    <n v="0.25"/>
  </r>
  <r>
    <x v="0"/>
    <n v="1185732"/>
    <x v="263"/>
    <x v="0"/>
    <x v="46"/>
    <s v="Providence"/>
    <x v="3"/>
    <n v="0.55000000000000004"/>
    <x v="49"/>
    <x v="205"/>
    <n v="412.50000000000006"/>
    <n v="0.25"/>
  </r>
  <r>
    <x v="0"/>
    <n v="1185732"/>
    <x v="263"/>
    <x v="0"/>
    <x v="46"/>
    <s v="Providence"/>
    <x v="4"/>
    <n v="0.65"/>
    <x v="49"/>
    <x v="212"/>
    <n v="487.5"/>
    <n v="0.25"/>
  </r>
  <r>
    <x v="0"/>
    <n v="1185732"/>
    <x v="263"/>
    <x v="0"/>
    <x v="46"/>
    <s v="Providence"/>
    <x v="5"/>
    <n v="0.7"/>
    <x v="47"/>
    <x v="59"/>
    <n v="840"/>
    <n v="0.3"/>
  </r>
  <r>
    <x v="0"/>
    <n v="1185732"/>
    <x v="0"/>
    <x v="0"/>
    <x v="47"/>
    <s v="Boston"/>
    <x v="0"/>
    <n v="0.45"/>
    <x v="28"/>
    <x v="45"/>
    <n v="1063.125"/>
    <n v="0.45"/>
  </r>
  <r>
    <x v="0"/>
    <n v="1185732"/>
    <x v="0"/>
    <x v="0"/>
    <x v="47"/>
    <s v="Boston"/>
    <x v="1"/>
    <n v="0.45"/>
    <x v="46"/>
    <x v="334"/>
    <n v="658.125"/>
    <n v="0.45"/>
  </r>
  <r>
    <x v="0"/>
    <n v="1185732"/>
    <x v="0"/>
    <x v="0"/>
    <x v="47"/>
    <s v="Boston"/>
    <x v="2"/>
    <n v="0.35000000000000003"/>
    <x v="46"/>
    <x v="165"/>
    <n v="398.125"/>
    <n v="0.35"/>
  </r>
  <r>
    <x v="0"/>
    <n v="1185732"/>
    <x v="0"/>
    <x v="0"/>
    <x v="47"/>
    <s v="Boston"/>
    <x v="3"/>
    <n v="0.39999999999999997"/>
    <x v="37"/>
    <x v="746"/>
    <n v="244.99999999999994"/>
    <n v="0.35"/>
  </r>
  <r>
    <x v="0"/>
    <n v="1185732"/>
    <x v="0"/>
    <x v="0"/>
    <x v="47"/>
    <s v="Boston"/>
    <x v="4"/>
    <n v="0.55000000000000004"/>
    <x v="38"/>
    <x v="116"/>
    <n v="433.125"/>
    <n v="0.35"/>
  </r>
  <r>
    <x v="0"/>
    <n v="1185732"/>
    <x v="0"/>
    <x v="0"/>
    <x v="47"/>
    <s v="Boston"/>
    <x v="5"/>
    <n v="0.45"/>
    <x v="46"/>
    <x v="334"/>
    <n v="585"/>
    <n v="0.39999999999999997"/>
  </r>
  <r>
    <x v="0"/>
    <n v="1185732"/>
    <x v="1"/>
    <x v="0"/>
    <x v="47"/>
    <s v="Boston"/>
    <x v="0"/>
    <n v="0.45"/>
    <x v="31"/>
    <x v="70"/>
    <n v="1164.375"/>
    <n v="0.45"/>
  </r>
  <r>
    <x v="0"/>
    <n v="1185732"/>
    <x v="1"/>
    <x v="0"/>
    <x v="47"/>
    <s v="Boston"/>
    <x v="1"/>
    <n v="0.45"/>
    <x v="38"/>
    <x v="177"/>
    <n v="455.625"/>
    <n v="0.45"/>
  </r>
  <r>
    <x v="0"/>
    <n v="1185732"/>
    <x v="1"/>
    <x v="0"/>
    <x v="47"/>
    <s v="Boston"/>
    <x v="2"/>
    <n v="0.35000000000000003"/>
    <x v="35"/>
    <x v="117"/>
    <n v="336.875"/>
    <n v="0.35"/>
  </r>
  <r>
    <x v="0"/>
    <n v="1185732"/>
    <x v="1"/>
    <x v="0"/>
    <x v="47"/>
    <s v="Boston"/>
    <x v="3"/>
    <n v="0.39999999999999997"/>
    <x v="43"/>
    <x v="128"/>
    <n v="210"/>
    <n v="0.35"/>
  </r>
  <r>
    <x v="0"/>
    <n v="1185732"/>
    <x v="1"/>
    <x v="0"/>
    <x v="47"/>
    <s v="Boston"/>
    <x v="4"/>
    <n v="0.55000000000000004"/>
    <x v="38"/>
    <x v="116"/>
    <n v="433.125"/>
    <n v="0.35"/>
  </r>
  <r>
    <x v="0"/>
    <n v="1185732"/>
    <x v="1"/>
    <x v="0"/>
    <x v="47"/>
    <s v="Boston"/>
    <x v="5"/>
    <n v="0.45"/>
    <x v="46"/>
    <x v="334"/>
    <n v="585"/>
    <n v="0.39999999999999997"/>
  </r>
  <r>
    <x v="0"/>
    <n v="1185732"/>
    <x v="2"/>
    <x v="0"/>
    <x v="47"/>
    <s v="Boston"/>
    <x v="0"/>
    <n v="0.45"/>
    <x v="63"/>
    <x v="747"/>
    <n v="1103.625"/>
    <n v="0.45"/>
  </r>
  <r>
    <x v="0"/>
    <n v="1185732"/>
    <x v="2"/>
    <x v="0"/>
    <x v="47"/>
    <s v="Boston"/>
    <x v="1"/>
    <n v="0.45"/>
    <x v="44"/>
    <x v="127"/>
    <n v="506.25"/>
    <n v="0.45"/>
  </r>
  <r>
    <x v="0"/>
    <n v="1185732"/>
    <x v="2"/>
    <x v="0"/>
    <x v="47"/>
    <s v="Boston"/>
    <x v="2"/>
    <n v="0.35000000000000003"/>
    <x v="35"/>
    <x v="117"/>
    <n v="336.875"/>
    <n v="0.35"/>
  </r>
  <r>
    <x v="0"/>
    <n v="1185732"/>
    <x v="2"/>
    <x v="0"/>
    <x v="47"/>
    <s v="Boston"/>
    <x v="3"/>
    <n v="0.39999999999999997"/>
    <x v="36"/>
    <x v="379"/>
    <n v="174.99999999999997"/>
    <n v="0.35"/>
  </r>
  <r>
    <x v="0"/>
    <n v="1185732"/>
    <x v="2"/>
    <x v="0"/>
    <x v="47"/>
    <s v="Boston"/>
    <x v="4"/>
    <n v="0.55000000000000004"/>
    <x v="37"/>
    <x v="117"/>
    <n v="336.875"/>
    <n v="0.35"/>
  </r>
  <r>
    <x v="0"/>
    <n v="1185732"/>
    <x v="2"/>
    <x v="0"/>
    <x v="47"/>
    <s v="Boston"/>
    <x v="5"/>
    <n v="0.45"/>
    <x v="35"/>
    <x v="116"/>
    <n v="494.99999999999994"/>
    <n v="0.39999999999999997"/>
  </r>
  <r>
    <x v="0"/>
    <n v="1185732"/>
    <x v="3"/>
    <x v="0"/>
    <x v="47"/>
    <s v="Boston"/>
    <x v="0"/>
    <n v="0.45"/>
    <x v="28"/>
    <x v="45"/>
    <n v="1063.125"/>
    <n v="0.45"/>
  </r>
  <r>
    <x v="0"/>
    <n v="1185732"/>
    <x v="3"/>
    <x v="0"/>
    <x v="47"/>
    <s v="Boston"/>
    <x v="1"/>
    <n v="0.45"/>
    <x v="38"/>
    <x v="177"/>
    <n v="455.625"/>
    <n v="0.45"/>
  </r>
  <r>
    <x v="0"/>
    <n v="1185732"/>
    <x v="3"/>
    <x v="0"/>
    <x v="47"/>
    <s v="Boston"/>
    <x v="2"/>
    <n v="0.35000000000000003"/>
    <x v="38"/>
    <x v="121"/>
    <n v="275.625"/>
    <n v="0.35"/>
  </r>
  <r>
    <x v="0"/>
    <n v="1185732"/>
    <x v="3"/>
    <x v="0"/>
    <x v="47"/>
    <s v="Boston"/>
    <x v="3"/>
    <n v="0.39999999999999997"/>
    <x v="43"/>
    <x v="128"/>
    <n v="210"/>
    <n v="0.35"/>
  </r>
  <r>
    <x v="0"/>
    <n v="1185732"/>
    <x v="3"/>
    <x v="0"/>
    <x v="47"/>
    <s v="Boston"/>
    <x v="4"/>
    <n v="0.55000000000000004"/>
    <x v="43"/>
    <x v="188"/>
    <n v="288.75"/>
    <n v="0.35"/>
  </r>
  <r>
    <x v="0"/>
    <n v="1185732"/>
    <x v="3"/>
    <x v="0"/>
    <x v="47"/>
    <s v="Boston"/>
    <x v="5"/>
    <n v="0.45"/>
    <x v="49"/>
    <x v="198"/>
    <n v="540"/>
    <n v="0.39999999999999997"/>
  </r>
  <r>
    <x v="0"/>
    <n v="1185732"/>
    <x v="4"/>
    <x v="0"/>
    <x v="47"/>
    <s v="Boston"/>
    <x v="0"/>
    <n v="0.6"/>
    <x v="82"/>
    <x v="748"/>
    <n v="1539"/>
    <n v="0.45"/>
  </r>
  <r>
    <x v="0"/>
    <n v="1185732"/>
    <x v="4"/>
    <x v="0"/>
    <x v="47"/>
    <s v="Boston"/>
    <x v="1"/>
    <n v="0.55000000000000004"/>
    <x v="35"/>
    <x v="408"/>
    <n v="680.62500000000011"/>
    <n v="0.45"/>
  </r>
  <r>
    <x v="0"/>
    <n v="1185732"/>
    <x v="4"/>
    <x v="0"/>
    <x v="47"/>
    <s v="Boston"/>
    <x v="2"/>
    <n v="0.5"/>
    <x v="49"/>
    <x v="146"/>
    <n v="525"/>
    <n v="0.35"/>
  </r>
  <r>
    <x v="0"/>
    <n v="1185732"/>
    <x v="4"/>
    <x v="0"/>
    <x v="47"/>
    <s v="Boston"/>
    <x v="3"/>
    <n v="0.5"/>
    <x v="44"/>
    <x v="142"/>
    <n v="437.5"/>
    <n v="0.35"/>
  </r>
  <r>
    <x v="0"/>
    <n v="1185732"/>
    <x v="4"/>
    <x v="0"/>
    <x v="47"/>
    <s v="Boston"/>
    <x v="4"/>
    <n v="0.6"/>
    <x v="35"/>
    <x v="240"/>
    <n v="577.5"/>
    <n v="0.35"/>
  </r>
  <r>
    <x v="0"/>
    <n v="1185732"/>
    <x v="4"/>
    <x v="0"/>
    <x v="47"/>
    <s v="Boston"/>
    <x v="5"/>
    <n v="0.65"/>
    <x v="47"/>
    <x v="51"/>
    <n v="1040"/>
    <n v="0.39999999999999997"/>
  </r>
  <r>
    <x v="0"/>
    <n v="1185732"/>
    <x v="5"/>
    <x v="0"/>
    <x v="47"/>
    <s v="Boston"/>
    <x v="0"/>
    <n v="0.6"/>
    <x v="26"/>
    <x v="87"/>
    <n v="1755"/>
    <n v="0.45"/>
  </r>
  <r>
    <x v="0"/>
    <n v="1185732"/>
    <x v="5"/>
    <x v="0"/>
    <x v="47"/>
    <s v="Boston"/>
    <x v="1"/>
    <n v="0.55000000000000004"/>
    <x v="47"/>
    <x v="42"/>
    <n v="990"/>
    <n v="0.45"/>
  </r>
  <r>
    <x v="0"/>
    <n v="1185732"/>
    <x v="5"/>
    <x v="0"/>
    <x v="47"/>
    <s v="Boston"/>
    <x v="2"/>
    <n v="0.5"/>
    <x v="46"/>
    <x v="132"/>
    <n v="568.75"/>
    <n v="0.35"/>
  </r>
  <r>
    <x v="0"/>
    <n v="1185732"/>
    <x v="5"/>
    <x v="0"/>
    <x v="47"/>
    <s v="Boston"/>
    <x v="3"/>
    <n v="0.5"/>
    <x v="49"/>
    <x v="146"/>
    <n v="525"/>
    <n v="0.35"/>
  </r>
  <r>
    <x v="0"/>
    <n v="1185732"/>
    <x v="5"/>
    <x v="0"/>
    <x v="47"/>
    <s v="Boston"/>
    <x v="4"/>
    <n v="0.6"/>
    <x v="49"/>
    <x v="207"/>
    <n v="630"/>
    <n v="0.35"/>
  </r>
  <r>
    <x v="0"/>
    <n v="1185732"/>
    <x v="5"/>
    <x v="0"/>
    <x v="47"/>
    <s v="Boston"/>
    <x v="5"/>
    <n v="0.65"/>
    <x v="32"/>
    <x v="62"/>
    <n v="1170"/>
    <n v="0.39999999999999997"/>
  </r>
  <r>
    <x v="0"/>
    <n v="1185732"/>
    <x v="6"/>
    <x v="0"/>
    <x v="47"/>
    <s v="Boston"/>
    <x v="0"/>
    <n v="0.6"/>
    <x v="22"/>
    <x v="72"/>
    <n v="1822.5"/>
    <n v="0.45"/>
  </r>
  <r>
    <x v="0"/>
    <n v="1185732"/>
    <x v="6"/>
    <x v="0"/>
    <x v="47"/>
    <s v="Boston"/>
    <x v="1"/>
    <n v="0.55000000000000004"/>
    <x v="33"/>
    <x v="256"/>
    <n v="1051.875"/>
    <n v="0.45"/>
  </r>
  <r>
    <x v="0"/>
    <n v="1185732"/>
    <x v="6"/>
    <x v="0"/>
    <x v="47"/>
    <s v="Boston"/>
    <x v="2"/>
    <n v="0.5"/>
    <x v="45"/>
    <x v="157"/>
    <n v="612.5"/>
    <n v="0.35"/>
  </r>
  <r>
    <x v="0"/>
    <n v="1185732"/>
    <x v="6"/>
    <x v="0"/>
    <x v="47"/>
    <s v="Boston"/>
    <x v="3"/>
    <n v="0.5"/>
    <x v="49"/>
    <x v="146"/>
    <n v="525"/>
    <n v="0.35"/>
  </r>
  <r>
    <x v="0"/>
    <n v="1185732"/>
    <x v="6"/>
    <x v="0"/>
    <x v="47"/>
    <s v="Boston"/>
    <x v="4"/>
    <n v="0.6"/>
    <x v="46"/>
    <x v="212"/>
    <n v="682.5"/>
    <n v="0.35"/>
  </r>
  <r>
    <x v="0"/>
    <n v="1185732"/>
    <x v="6"/>
    <x v="0"/>
    <x v="47"/>
    <s v="Boston"/>
    <x v="5"/>
    <n v="0.65"/>
    <x v="24"/>
    <x v="82"/>
    <n v="1300"/>
    <n v="0.39999999999999997"/>
  </r>
  <r>
    <x v="0"/>
    <n v="1185732"/>
    <x v="7"/>
    <x v="0"/>
    <x v="47"/>
    <s v="Boston"/>
    <x v="0"/>
    <n v="0.6"/>
    <x v="26"/>
    <x v="87"/>
    <n v="1755"/>
    <n v="0.45"/>
  </r>
  <r>
    <x v="0"/>
    <n v="1185732"/>
    <x v="7"/>
    <x v="0"/>
    <x v="47"/>
    <s v="Boston"/>
    <x v="1"/>
    <n v="0.55000000000000004"/>
    <x v="33"/>
    <x v="256"/>
    <n v="1051.875"/>
    <n v="0.45"/>
  </r>
  <r>
    <x v="0"/>
    <n v="1185732"/>
    <x v="7"/>
    <x v="0"/>
    <x v="47"/>
    <s v="Boston"/>
    <x v="2"/>
    <n v="0.5"/>
    <x v="45"/>
    <x v="157"/>
    <n v="612.5"/>
    <n v="0.35"/>
  </r>
  <r>
    <x v="0"/>
    <n v="1185732"/>
    <x v="7"/>
    <x v="0"/>
    <x v="47"/>
    <s v="Boston"/>
    <x v="3"/>
    <n v="0.5"/>
    <x v="44"/>
    <x v="142"/>
    <n v="437.5"/>
    <n v="0.35"/>
  </r>
  <r>
    <x v="0"/>
    <n v="1185732"/>
    <x v="7"/>
    <x v="0"/>
    <x v="47"/>
    <s v="Boston"/>
    <x v="4"/>
    <n v="0.6"/>
    <x v="38"/>
    <x v="198"/>
    <n v="472.49999999999994"/>
    <n v="0.35"/>
  </r>
  <r>
    <x v="0"/>
    <n v="1185732"/>
    <x v="7"/>
    <x v="0"/>
    <x v="47"/>
    <s v="Boston"/>
    <x v="5"/>
    <n v="0.65"/>
    <x v="47"/>
    <x v="51"/>
    <n v="1040"/>
    <n v="0.39999999999999997"/>
  </r>
  <r>
    <x v="0"/>
    <n v="1185732"/>
    <x v="8"/>
    <x v="0"/>
    <x v="47"/>
    <s v="Boston"/>
    <x v="0"/>
    <n v="0.6"/>
    <x v="28"/>
    <x v="40"/>
    <n v="1417.5"/>
    <n v="0.45"/>
  </r>
  <r>
    <x v="0"/>
    <n v="1185732"/>
    <x v="8"/>
    <x v="0"/>
    <x v="47"/>
    <s v="Boston"/>
    <x v="1"/>
    <n v="0.55000000000000004"/>
    <x v="46"/>
    <x v="255"/>
    <n v="804.37500000000011"/>
    <n v="0.45"/>
  </r>
  <r>
    <x v="0"/>
    <n v="1185732"/>
    <x v="8"/>
    <x v="0"/>
    <x v="47"/>
    <s v="Boston"/>
    <x v="2"/>
    <n v="0.5"/>
    <x v="38"/>
    <x v="127"/>
    <n v="393.75"/>
    <n v="0.35"/>
  </r>
  <r>
    <x v="0"/>
    <n v="1185732"/>
    <x v="8"/>
    <x v="0"/>
    <x v="47"/>
    <s v="Boston"/>
    <x v="3"/>
    <n v="0.5"/>
    <x v="41"/>
    <x v="123"/>
    <n v="350"/>
    <n v="0.35"/>
  </r>
  <r>
    <x v="0"/>
    <n v="1185732"/>
    <x v="8"/>
    <x v="0"/>
    <x v="47"/>
    <s v="Boston"/>
    <x v="4"/>
    <n v="0.6"/>
    <x v="41"/>
    <x v="147"/>
    <n v="420"/>
    <n v="0.35"/>
  </r>
  <r>
    <x v="0"/>
    <n v="1185732"/>
    <x v="8"/>
    <x v="0"/>
    <x v="47"/>
    <s v="Boston"/>
    <x v="5"/>
    <n v="0.65"/>
    <x v="49"/>
    <x v="212"/>
    <n v="779.99999999999989"/>
    <n v="0.39999999999999997"/>
  </r>
  <r>
    <x v="0"/>
    <n v="1185732"/>
    <x v="9"/>
    <x v="0"/>
    <x v="47"/>
    <s v="Boston"/>
    <x v="0"/>
    <n v="0.65"/>
    <x v="34"/>
    <x v="197"/>
    <n v="1389.375"/>
    <n v="0.45"/>
  </r>
  <r>
    <x v="0"/>
    <n v="1185732"/>
    <x v="9"/>
    <x v="0"/>
    <x v="47"/>
    <s v="Boston"/>
    <x v="1"/>
    <n v="0.60000000000000009"/>
    <x v="49"/>
    <x v="166"/>
    <n v="810.00000000000011"/>
    <n v="0.45"/>
  </r>
  <r>
    <x v="0"/>
    <n v="1185732"/>
    <x v="9"/>
    <x v="0"/>
    <x v="47"/>
    <s v="Boston"/>
    <x v="2"/>
    <n v="0.60000000000000009"/>
    <x v="41"/>
    <x v="200"/>
    <n v="420.00000000000006"/>
    <n v="0.35"/>
  </r>
  <r>
    <x v="0"/>
    <n v="1185732"/>
    <x v="9"/>
    <x v="0"/>
    <x v="47"/>
    <s v="Boston"/>
    <x v="3"/>
    <n v="0.60000000000000009"/>
    <x v="37"/>
    <x v="187"/>
    <n v="367.50000000000006"/>
    <n v="0.35"/>
  </r>
  <r>
    <x v="0"/>
    <n v="1185732"/>
    <x v="9"/>
    <x v="0"/>
    <x v="47"/>
    <s v="Boston"/>
    <x v="4"/>
    <n v="0.70000000000000007"/>
    <x v="37"/>
    <x v="206"/>
    <n v="428.75000000000006"/>
    <n v="0.35"/>
  </r>
  <r>
    <x v="0"/>
    <n v="1185732"/>
    <x v="9"/>
    <x v="0"/>
    <x v="47"/>
    <s v="Boston"/>
    <x v="5"/>
    <n v="0.75"/>
    <x v="49"/>
    <x v="39"/>
    <n v="899.99999999999989"/>
    <n v="0.39999999999999997"/>
  </r>
  <r>
    <x v="0"/>
    <n v="1185732"/>
    <x v="10"/>
    <x v="0"/>
    <x v="47"/>
    <s v="Boston"/>
    <x v="0"/>
    <n v="0.70000000000000007"/>
    <x v="32"/>
    <x v="254"/>
    <n v="1417.5000000000002"/>
    <n v="0.45"/>
  </r>
  <r>
    <x v="0"/>
    <n v="1185732"/>
    <x v="10"/>
    <x v="0"/>
    <x v="47"/>
    <s v="Boston"/>
    <x v="1"/>
    <n v="0.60000000000000009"/>
    <x v="46"/>
    <x v="470"/>
    <n v="877.50000000000011"/>
    <n v="0.45"/>
  </r>
  <r>
    <x v="0"/>
    <n v="1185732"/>
    <x v="10"/>
    <x v="0"/>
    <x v="47"/>
    <s v="Boston"/>
    <x v="2"/>
    <n v="0.60000000000000009"/>
    <x v="81"/>
    <x v="749"/>
    <n v="672"/>
    <n v="0.35"/>
  </r>
  <r>
    <x v="0"/>
    <n v="1185732"/>
    <x v="10"/>
    <x v="0"/>
    <x v="47"/>
    <s v="Boston"/>
    <x v="3"/>
    <n v="0.60000000000000009"/>
    <x v="49"/>
    <x v="166"/>
    <n v="630"/>
    <n v="0.35"/>
  </r>
  <r>
    <x v="0"/>
    <n v="1185732"/>
    <x v="10"/>
    <x v="0"/>
    <x v="47"/>
    <s v="Boston"/>
    <x v="4"/>
    <n v="0.70000000000000007"/>
    <x v="35"/>
    <x v="136"/>
    <n v="673.75"/>
    <n v="0.35"/>
  </r>
  <r>
    <x v="0"/>
    <n v="1185732"/>
    <x v="10"/>
    <x v="0"/>
    <x v="47"/>
    <s v="Boston"/>
    <x v="5"/>
    <n v="0.75"/>
    <x v="48"/>
    <x v="67"/>
    <n v="1125"/>
    <n v="0.39999999999999997"/>
  </r>
  <r>
    <x v="0"/>
    <n v="1185732"/>
    <x v="11"/>
    <x v="0"/>
    <x v="47"/>
    <s v="Boston"/>
    <x v="0"/>
    <n v="0.70000000000000007"/>
    <x v="25"/>
    <x v="81"/>
    <n v="1890"/>
    <n v="0.45"/>
  </r>
  <r>
    <x v="0"/>
    <n v="1185732"/>
    <x v="11"/>
    <x v="0"/>
    <x v="47"/>
    <s v="Boston"/>
    <x v="1"/>
    <n v="0.60000000000000009"/>
    <x v="47"/>
    <x v="218"/>
    <n v="1080.0000000000002"/>
    <n v="0.45"/>
  </r>
  <r>
    <x v="0"/>
    <n v="1185732"/>
    <x v="11"/>
    <x v="0"/>
    <x v="47"/>
    <s v="Boston"/>
    <x v="2"/>
    <n v="0.60000000000000009"/>
    <x v="48"/>
    <x v="223"/>
    <n v="787.50000000000011"/>
    <n v="0.35"/>
  </r>
  <r>
    <x v="0"/>
    <n v="1185732"/>
    <x v="11"/>
    <x v="0"/>
    <x v="47"/>
    <s v="Boston"/>
    <x v="3"/>
    <n v="0.60000000000000009"/>
    <x v="46"/>
    <x v="470"/>
    <n v="682.5"/>
    <n v="0.35"/>
  </r>
  <r>
    <x v="0"/>
    <n v="1185732"/>
    <x v="11"/>
    <x v="0"/>
    <x v="47"/>
    <s v="Boston"/>
    <x v="4"/>
    <n v="0.70000000000000007"/>
    <x v="46"/>
    <x v="154"/>
    <n v="796.25"/>
    <n v="0.35"/>
  </r>
  <r>
    <x v="0"/>
    <n v="1185732"/>
    <x v="11"/>
    <x v="0"/>
    <x v="47"/>
    <s v="Boston"/>
    <x v="5"/>
    <n v="0.75"/>
    <x v="33"/>
    <x v="674"/>
    <n v="1275"/>
    <n v="0.39999999999999997"/>
  </r>
  <r>
    <x v="0"/>
    <n v="1185732"/>
    <x v="124"/>
    <x v="0"/>
    <x v="48"/>
    <s v="Burlington"/>
    <x v="0"/>
    <n v="0.5"/>
    <x v="28"/>
    <x v="48"/>
    <n v="1050"/>
    <n v="0.4"/>
  </r>
  <r>
    <x v="0"/>
    <n v="1185732"/>
    <x v="124"/>
    <x v="0"/>
    <x v="48"/>
    <s v="Burlington"/>
    <x v="1"/>
    <n v="0.5"/>
    <x v="46"/>
    <x v="132"/>
    <n v="650"/>
    <n v="0.4"/>
  </r>
  <r>
    <x v="0"/>
    <n v="1185732"/>
    <x v="124"/>
    <x v="0"/>
    <x v="48"/>
    <s v="Burlington"/>
    <x v="2"/>
    <n v="0.4"/>
    <x v="46"/>
    <x v="194"/>
    <n v="390"/>
    <n v="0.3"/>
  </r>
  <r>
    <x v="0"/>
    <n v="1185732"/>
    <x v="124"/>
    <x v="0"/>
    <x v="48"/>
    <s v="Burlington"/>
    <x v="3"/>
    <n v="0.44999999999999996"/>
    <x v="37"/>
    <x v="474"/>
    <n v="236.24999999999994"/>
    <n v="0.3"/>
  </r>
  <r>
    <x v="0"/>
    <n v="1185732"/>
    <x v="124"/>
    <x v="0"/>
    <x v="48"/>
    <s v="Burlington"/>
    <x v="4"/>
    <n v="0.60000000000000009"/>
    <x v="38"/>
    <x v="139"/>
    <n v="405.00000000000006"/>
    <n v="0.3"/>
  </r>
  <r>
    <x v="0"/>
    <n v="1185732"/>
    <x v="124"/>
    <x v="0"/>
    <x v="48"/>
    <s v="Burlington"/>
    <x v="5"/>
    <n v="0.5"/>
    <x v="46"/>
    <x v="132"/>
    <n v="568.75"/>
    <n v="0.35"/>
  </r>
  <r>
    <x v="0"/>
    <n v="1185732"/>
    <x v="125"/>
    <x v="0"/>
    <x v="48"/>
    <s v="Burlington"/>
    <x v="0"/>
    <n v="0.5"/>
    <x v="25"/>
    <x v="61"/>
    <n v="1200"/>
    <n v="0.4"/>
  </r>
  <r>
    <x v="0"/>
    <n v="1185732"/>
    <x v="125"/>
    <x v="0"/>
    <x v="48"/>
    <s v="Burlington"/>
    <x v="1"/>
    <n v="0.5"/>
    <x v="44"/>
    <x v="142"/>
    <n v="500"/>
    <n v="0.4"/>
  </r>
  <r>
    <x v="0"/>
    <n v="1185732"/>
    <x v="125"/>
    <x v="0"/>
    <x v="48"/>
    <s v="Burlington"/>
    <x v="2"/>
    <n v="0.4"/>
    <x v="49"/>
    <x v="147"/>
    <n v="360"/>
    <n v="0.3"/>
  </r>
  <r>
    <x v="0"/>
    <n v="1185732"/>
    <x v="125"/>
    <x v="0"/>
    <x v="48"/>
    <s v="Burlington"/>
    <x v="3"/>
    <n v="0.44999999999999996"/>
    <x v="41"/>
    <x v="546"/>
    <n v="269.99999999999994"/>
    <n v="0.3"/>
  </r>
  <r>
    <x v="0"/>
    <n v="1185732"/>
    <x v="125"/>
    <x v="0"/>
    <x v="48"/>
    <s v="Burlington"/>
    <x v="4"/>
    <n v="0.60000000000000009"/>
    <x v="35"/>
    <x v="205"/>
    <n v="495.00000000000006"/>
    <n v="0.3"/>
  </r>
  <r>
    <x v="0"/>
    <n v="1185732"/>
    <x v="125"/>
    <x v="0"/>
    <x v="48"/>
    <s v="Burlington"/>
    <x v="5"/>
    <n v="0.5"/>
    <x v="48"/>
    <x v="203"/>
    <n v="656.25"/>
    <n v="0.35"/>
  </r>
  <r>
    <x v="0"/>
    <n v="1185732"/>
    <x v="126"/>
    <x v="0"/>
    <x v="48"/>
    <s v="Burlington"/>
    <x v="0"/>
    <n v="0.5"/>
    <x v="82"/>
    <x v="175"/>
    <n v="1140"/>
    <n v="0.4"/>
  </r>
  <r>
    <x v="0"/>
    <n v="1185732"/>
    <x v="126"/>
    <x v="0"/>
    <x v="48"/>
    <s v="Burlington"/>
    <x v="1"/>
    <n v="0.5"/>
    <x v="35"/>
    <x v="140"/>
    <n v="550"/>
    <n v="0.4"/>
  </r>
  <r>
    <x v="0"/>
    <n v="1185732"/>
    <x v="126"/>
    <x v="0"/>
    <x v="48"/>
    <s v="Burlington"/>
    <x v="2"/>
    <n v="0.4"/>
    <x v="49"/>
    <x v="147"/>
    <n v="360"/>
    <n v="0.3"/>
  </r>
  <r>
    <x v="0"/>
    <n v="1185732"/>
    <x v="126"/>
    <x v="0"/>
    <x v="48"/>
    <s v="Burlington"/>
    <x v="3"/>
    <n v="0.44999999999999996"/>
    <x v="43"/>
    <x v="310"/>
    <n v="202.49999999999997"/>
    <n v="0.3"/>
  </r>
  <r>
    <x v="0"/>
    <n v="1185732"/>
    <x v="126"/>
    <x v="0"/>
    <x v="48"/>
    <s v="Burlington"/>
    <x v="4"/>
    <n v="0.60000000000000009"/>
    <x v="41"/>
    <x v="200"/>
    <n v="360.00000000000006"/>
    <n v="0.3"/>
  </r>
  <r>
    <x v="0"/>
    <n v="1185732"/>
    <x v="126"/>
    <x v="0"/>
    <x v="48"/>
    <s v="Burlington"/>
    <x v="5"/>
    <n v="0.5"/>
    <x v="49"/>
    <x v="146"/>
    <n v="525"/>
    <n v="0.35"/>
  </r>
  <r>
    <x v="0"/>
    <n v="1185732"/>
    <x v="127"/>
    <x v="0"/>
    <x v="48"/>
    <s v="Burlington"/>
    <x v="0"/>
    <n v="0.5"/>
    <x v="21"/>
    <x v="80"/>
    <n v="1100"/>
    <n v="0.4"/>
  </r>
  <r>
    <x v="0"/>
    <n v="1185732"/>
    <x v="127"/>
    <x v="0"/>
    <x v="48"/>
    <s v="Burlington"/>
    <x v="1"/>
    <n v="0.5"/>
    <x v="44"/>
    <x v="142"/>
    <n v="500"/>
    <n v="0.4"/>
  </r>
  <r>
    <x v="0"/>
    <n v="1185732"/>
    <x v="127"/>
    <x v="0"/>
    <x v="48"/>
    <s v="Burlington"/>
    <x v="2"/>
    <n v="0.4"/>
    <x v="44"/>
    <x v="123"/>
    <n v="300"/>
    <n v="0.3"/>
  </r>
  <r>
    <x v="0"/>
    <n v="1185732"/>
    <x v="127"/>
    <x v="0"/>
    <x v="48"/>
    <s v="Burlington"/>
    <x v="3"/>
    <n v="0.44999999999999996"/>
    <x v="37"/>
    <x v="474"/>
    <n v="236.24999999999994"/>
    <n v="0.3"/>
  </r>
  <r>
    <x v="0"/>
    <n v="1185732"/>
    <x v="127"/>
    <x v="0"/>
    <x v="48"/>
    <s v="Burlington"/>
    <x v="4"/>
    <n v="0.60000000000000009"/>
    <x v="37"/>
    <x v="187"/>
    <n v="315.00000000000006"/>
    <n v="0.3"/>
  </r>
  <r>
    <x v="0"/>
    <n v="1185732"/>
    <x v="127"/>
    <x v="0"/>
    <x v="48"/>
    <s v="Burlington"/>
    <x v="5"/>
    <n v="0.5"/>
    <x v="46"/>
    <x v="132"/>
    <n v="568.75"/>
    <n v="0.35"/>
  </r>
  <r>
    <x v="0"/>
    <n v="1185732"/>
    <x v="128"/>
    <x v="0"/>
    <x v="48"/>
    <s v="Burlington"/>
    <x v="0"/>
    <n v="0.65"/>
    <x v="76"/>
    <x v="750"/>
    <n v="1547"/>
    <n v="0.4"/>
  </r>
  <r>
    <x v="0"/>
    <n v="1185732"/>
    <x v="128"/>
    <x v="0"/>
    <x v="48"/>
    <s v="Burlington"/>
    <x v="1"/>
    <n v="0.60000000000000009"/>
    <x v="49"/>
    <x v="166"/>
    <n v="720.00000000000011"/>
    <n v="0.4"/>
  </r>
  <r>
    <x v="0"/>
    <n v="1185732"/>
    <x v="128"/>
    <x v="0"/>
    <x v="48"/>
    <s v="Burlington"/>
    <x v="2"/>
    <n v="0.55000000000000004"/>
    <x v="46"/>
    <x v="255"/>
    <n v="536.25"/>
    <n v="0.3"/>
  </r>
  <r>
    <x v="0"/>
    <n v="1185732"/>
    <x v="128"/>
    <x v="0"/>
    <x v="48"/>
    <s v="Burlington"/>
    <x v="3"/>
    <n v="0.55000000000000004"/>
    <x v="35"/>
    <x v="408"/>
    <n v="453.75000000000006"/>
    <n v="0.3"/>
  </r>
  <r>
    <x v="0"/>
    <n v="1185732"/>
    <x v="128"/>
    <x v="0"/>
    <x v="48"/>
    <s v="Burlington"/>
    <x v="4"/>
    <n v="0.65"/>
    <x v="49"/>
    <x v="212"/>
    <n v="585"/>
    <n v="0.3"/>
  </r>
  <r>
    <x v="0"/>
    <n v="1185732"/>
    <x v="128"/>
    <x v="0"/>
    <x v="48"/>
    <s v="Burlington"/>
    <x v="5"/>
    <n v="0.70000000000000007"/>
    <x v="33"/>
    <x v="253"/>
    <n v="1041.25"/>
    <n v="0.35"/>
  </r>
  <r>
    <x v="0"/>
    <n v="1185732"/>
    <x v="129"/>
    <x v="0"/>
    <x v="48"/>
    <s v="Burlington"/>
    <x v="0"/>
    <n v="0.65"/>
    <x v="22"/>
    <x v="83"/>
    <n v="1755"/>
    <n v="0.4"/>
  </r>
  <r>
    <x v="0"/>
    <n v="1185732"/>
    <x v="129"/>
    <x v="0"/>
    <x v="48"/>
    <s v="Burlington"/>
    <x v="1"/>
    <n v="0.60000000000000009"/>
    <x v="33"/>
    <x v="227"/>
    <n v="1020.0000000000002"/>
    <n v="0.4"/>
  </r>
  <r>
    <x v="0"/>
    <n v="1185732"/>
    <x v="129"/>
    <x v="0"/>
    <x v="48"/>
    <s v="Burlington"/>
    <x v="2"/>
    <n v="0.55000000000000004"/>
    <x v="45"/>
    <x v="136"/>
    <n v="577.5"/>
    <n v="0.3"/>
  </r>
  <r>
    <x v="0"/>
    <n v="1185732"/>
    <x v="129"/>
    <x v="0"/>
    <x v="48"/>
    <s v="Burlington"/>
    <x v="3"/>
    <n v="0.55000000000000004"/>
    <x v="46"/>
    <x v="255"/>
    <n v="536.25"/>
    <n v="0.3"/>
  </r>
  <r>
    <x v="0"/>
    <n v="1185732"/>
    <x v="129"/>
    <x v="0"/>
    <x v="48"/>
    <s v="Burlington"/>
    <x v="4"/>
    <n v="0.65"/>
    <x v="46"/>
    <x v="238"/>
    <n v="633.75"/>
    <n v="0.3"/>
  </r>
  <r>
    <x v="0"/>
    <n v="1185732"/>
    <x v="129"/>
    <x v="0"/>
    <x v="48"/>
    <s v="Burlington"/>
    <x v="5"/>
    <n v="0.70000000000000007"/>
    <x v="34"/>
    <x v="204"/>
    <n v="1163.75"/>
    <n v="0.35"/>
  </r>
  <r>
    <x v="0"/>
    <n v="1185732"/>
    <x v="130"/>
    <x v="0"/>
    <x v="48"/>
    <s v="Burlington"/>
    <x v="0"/>
    <n v="0.65"/>
    <x v="20"/>
    <x v="109"/>
    <n v="1820"/>
    <n v="0.4"/>
  </r>
  <r>
    <x v="0"/>
    <n v="1185732"/>
    <x v="130"/>
    <x v="0"/>
    <x v="48"/>
    <s v="Burlington"/>
    <x v="1"/>
    <n v="0.60000000000000009"/>
    <x v="32"/>
    <x v="217"/>
    <n v="1080.0000000000002"/>
    <n v="0.4"/>
  </r>
  <r>
    <x v="0"/>
    <n v="1185732"/>
    <x v="130"/>
    <x v="0"/>
    <x v="48"/>
    <s v="Burlington"/>
    <x v="2"/>
    <n v="0.55000000000000004"/>
    <x v="48"/>
    <x v="138"/>
    <n v="618.75"/>
    <n v="0.3"/>
  </r>
  <r>
    <x v="0"/>
    <n v="1185732"/>
    <x v="130"/>
    <x v="0"/>
    <x v="48"/>
    <s v="Burlington"/>
    <x v="3"/>
    <n v="0.55000000000000004"/>
    <x v="46"/>
    <x v="255"/>
    <n v="536.25"/>
    <n v="0.3"/>
  </r>
  <r>
    <x v="0"/>
    <n v="1185732"/>
    <x v="130"/>
    <x v="0"/>
    <x v="48"/>
    <s v="Burlington"/>
    <x v="4"/>
    <n v="0.65"/>
    <x v="45"/>
    <x v="154"/>
    <n v="682.5"/>
    <n v="0.3"/>
  </r>
  <r>
    <x v="0"/>
    <n v="1185732"/>
    <x v="130"/>
    <x v="0"/>
    <x v="48"/>
    <s v="Burlington"/>
    <x v="5"/>
    <n v="0.70000000000000007"/>
    <x v="28"/>
    <x v="244"/>
    <n v="1286.25"/>
    <n v="0.35"/>
  </r>
  <r>
    <x v="0"/>
    <n v="1185732"/>
    <x v="131"/>
    <x v="0"/>
    <x v="48"/>
    <s v="Burlington"/>
    <x v="0"/>
    <n v="0.65"/>
    <x v="22"/>
    <x v="83"/>
    <n v="1755"/>
    <n v="0.4"/>
  </r>
  <r>
    <x v="0"/>
    <n v="1185732"/>
    <x v="131"/>
    <x v="0"/>
    <x v="48"/>
    <s v="Burlington"/>
    <x v="1"/>
    <n v="0.60000000000000009"/>
    <x v="32"/>
    <x v="217"/>
    <n v="1080.0000000000002"/>
    <n v="0.4"/>
  </r>
  <r>
    <x v="0"/>
    <n v="1185732"/>
    <x v="131"/>
    <x v="0"/>
    <x v="48"/>
    <s v="Burlington"/>
    <x v="2"/>
    <n v="0.55000000000000004"/>
    <x v="48"/>
    <x v="138"/>
    <n v="618.75"/>
    <n v="0.3"/>
  </r>
  <r>
    <x v="0"/>
    <n v="1185732"/>
    <x v="131"/>
    <x v="0"/>
    <x v="48"/>
    <s v="Burlington"/>
    <x v="3"/>
    <n v="0.55000000000000004"/>
    <x v="35"/>
    <x v="408"/>
    <n v="453.75000000000006"/>
    <n v="0.3"/>
  </r>
  <r>
    <x v="0"/>
    <n v="1185732"/>
    <x v="131"/>
    <x v="0"/>
    <x v="48"/>
    <s v="Burlington"/>
    <x v="4"/>
    <n v="0.65"/>
    <x v="44"/>
    <x v="132"/>
    <n v="487.5"/>
    <n v="0.3"/>
  </r>
  <r>
    <x v="0"/>
    <n v="1185732"/>
    <x v="131"/>
    <x v="0"/>
    <x v="48"/>
    <s v="Burlington"/>
    <x v="5"/>
    <n v="0.70000000000000007"/>
    <x v="33"/>
    <x v="253"/>
    <n v="1041.25"/>
    <n v="0.35"/>
  </r>
  <r>
    <x v="0"/>
    <n v="1185732"/>
    <x v="132"/>
    <x v="0"/>
    <x v="48"/>
    <s v="Burlington"/>
    <x v="0"/>
    <n v="0.65"/>
    <x v="21"/>
    <x v="88"/>
    <n v="1430"/>
    <n v="0.4"/>
  </r>
  <r>
    <x v="0"/>
    <n v="1185732"/>
    <x v="132"/>
    <x v="0"/>
    <x v="48"/>
    <s v="Burlington"/>
    <x v="1"/>
    <n v="0.60000000000000009"/>
    <x v="45"/>
    <x v="162"/>
    <n v="840.00000000000023"/>
    <n v="0.4"/>
  </r>
  <r>
    <x v="0"/>
    <n v="1185732"/>
    <x v="132"/>
    <x v="0"/>
    <x v="48"/>
    <s v="Burlington"/>
    <x v="2"/>
    <n v="0.55000000000000004"/>
    <x v="44"/>
    <x v="140"/>
    <n v="412.5"/>
    <n v="0.3"/>
  </r>
  <r>
    <x v="0"/>
    <n v="1185732"/>
    <x v="132"/>
    <x v="0"/>
    <x v="48"/>
    <s v="Burlington"/>
    <x v="3"/>
    <n v="0.55000000000000004"/>
    <x v="38"/>
    <x v="116"/>
    <n v="371.25"/>
    <n v="0.3"/>
  </r>
  <r>
    <x v="0"/>
    <n v="1185732"/>
    <x v="132"/>
    <x v="0"/>
    <x v="48"/>
    <s v="Burlington"/>
    <x v="4"/>
    <n v="0.65"/>
    <x v="38"/>
    <x v="334"/>
    <n v="438.75"/>
    <n v="0.3"/>
  </r>
  <r>
    <x v="0"/>
    <n v="1185732"/>
    <x v="132"/>
    <x v="0"/>
    <x v="48"/>
    <s v="Burlington"/>
    <x v="5"/>
    <n v="0.70000000000000007"/>
    <x v="46"/>
    <x v="154"/>
    <n v="796.25"/>
    <n v="0.35"/>
  </r>
  <r>
    <x v="0"/>
    <n v="1185732"/>
    <x v="133"/>
    <x v="0"/>
    <x v="48"/>
    <s v="Burlington"/>
    <x v="0"/>
    <n v="0.70000000000000007"/>
    <x v="34"/>
    <x v="204"/>
    <n v="1330.0000000000002"/>
    <n v="0.4"/>
  </r>
  <r>
    <x v="0"/>
    <n v="1185732"/>
    <x v="133"/>
    <x v="0"/>
    <x v="48"/>
    <s v="Burlington"/>
    <x v="1"/>
    <n v="0.65000000000000013"/>
    <x v="49"/>
    <x v="473"/>
    <n v="780.00000000000023"/>
    <n v="0.4"/>
  </r>
  <r>
    <x v="0"/>
    <n v="1185732"/>
    <x v="133"/>
    <x v="0"/>
    <x v="48"/>
    <s v="Burlington"/>
    <x v="2"/>
    <n v="0.65000000000000013"/>
    <x v="41"/>
    <x v="716"/>
    <n v="390.00000000000006"/>
    <n v="0.3"/>
  </r>
  <r>
    <x v="0"/>
    <n v="1185732"/>
    <x v="133"/>
    <x v="0"/>
    <x v="48"/>
    <s v="Burlington"/>
    <x v="3"/>
    <n v="0.65000000000000013"/>
    <x v="37"/>
    <x v="507"/>
    <n v="341.25000000000006"/>
    <n v="0.3"/>
  </r>
  <r>
    <x v="0"/>
    <n v="1185732"/>
    <x v="133"/>
    <x v="0"/>
    <x v="48"/>
    <s v="Burlington"/>
    <x v="4"/>
    <n v="0.75000000000000011"/>
    <x v="37"/>
    <x v="342"/>
    <n v="393.75000000000006"/>
    <n v="0.3"/>
  </r>
  <r>
    <x v="0"/>
    <n v="1185732"/>
    <x v="133"/>
    <x v="0"/>
    <x v="48"/>
    <s v="Burlington"/>
    <x v="5"/>
    <n v="0.8"/>
    <x v="49"/>
    <x v="50"/>
    <n v="840"/>
    <n v="0.35"/>
  </r>
  <r>
    <x v="0"/>
    <n v="1185732"/>
    <x v="134"/>
    <x v="0"/>
    <x v="48"/>
    <s v="Burlington"/>
    <x v="0"/>
    <n v="0.75000000000000011"/>
    <x v="32"/>
    <x v="220"/>
    <n v="1350.0000000000002"/>
    <n v="0.4"/>
  </r>
  <r>
    <x v="0"/>
    <n v="1185732"/>
    <x v="134"/>
    <x v="0"/>
    <x v="48"/>
    <s v="Burlington"/>
    <x v="1"/>
    <n v="0.65000000000000013"/>
    <x v="46"/>
    <x v="421"/>
    <n v="845.00000000000023"/>
    <n v="0.4"/>
  </r>
  <r>
    <x v="0"/>
    <n v="1185732"/>
    <x v="134"/>
    <x v="0"/>
    <x v="48"/>
    <s v="Burlington"/>
    <x v="2"/>
    <n v="0.65000000000000013"/>
    <x v="71"/>
    <x v="751"/>
    <n v="672.75000000000011"/>
    <n v="0.3"/>
  </r>
  <r>
    <x v="0"/>
    <n v="1185732"/>
    <x v="134"/>
    <x v="0"/>
    <x v="48"/>
    <s v="Burlington"/>
    <x v="3"/>
    <n v="0.65000000000000013"/>
    <x v="46"/>
    <x v="421"/>
    <n v="633.75000000000011"/>
    <n v="0.3"/>
  </r>
  <r>
    <x v="0"/>
    <n v="1185732"/>
    <x v="134"/>
    <x v="0"/>
    <x v="48"/>
    <s v="Burlington"/>
    <x v="4"/>
    <n v="0.75000000000000011"/>
    <x v="49"/>
    <x v="223"/>
    <n v="675.00000000000011"/>
    <n v="0.3"/>
  </r>
  <r>
    <x v="0"/>
    <n v="1185732"/>
    <x v="134"/>
    <x v="0"/>
    <x v="48"/>
    <s v="Burlington"/>
    <x v="5"/>
    <n v="0.8"/>
    <x v="47"/>
    <x v="55"/>
    <n v="1120"/>
    <n v="0.35"/>
  </r>
  <r>
    <x v="0"/>
    <n v="1185732"/>
    <x v="135"/>
    <x v="0"/>
    <x v="48"/>
    <s v="Burlington"/>
    <x v="0"/>
    <n v="0.75000000000000011"/>
    <x v="23"/>
    <x v="273"/>
    <n v="1875.0000000000005"/>
    <n v="0.4"/>
  </r>
  <r>
    <x v="0"/>
    <n v="1185732"/>
    <x v="135"/>
    <x v="0"/>
    <x v="48"/>
    <s v="Burlington"/>
    <x v="1"/>
    <n v="0.65000000000000013"/>
    <x v="33"/>
    <x v="723"/>
    <n v="1105.0000000000002"/>
    <n v="0.4"/>
  </r>
  <r>
    <x v="0"/>
    <n v="1185732"/>
    <x v="135"/>
    <x v="0"/>
    <x v="48"/>
    <s v="Burlington"/>
    <x v="2"/>
    <n v="0.65000000000000013"/>
    <x v="47"/>
    <x v="251"/>
    <n v="780.00000000000011"/>
    <n v="0.3"/>
  </r>
  <r>
    <x v="0"/>
    <n v="1185732"/>
    <x v="135"/>
    <x v="0"/>
    <x v="48"/>
    <s v="Burlington"/>
    <x v="3"/>
    <n v="0.65000000000000013"/>
    <x v="45"/>
    <x v="597"/>
    <n v="682.50000000000011"/>
    <n v="0.3"/>
  </r>
  <r>
    <x v="0"/>
    <n v="1185732"/>
    <x v="135"/>
    <x v="0"/>
    <x v="48"/>
    <s v="Burlington"/>
    <x v="4"/>
    <n v="0.75000000000000011"/>
    <x v="45"/>
    <x v="195"/>
    <n v="787.50000000000011"/>
    <n v="0.3"/>
  </r>
  <r>
    <x v="0"/>
    <n v="1185732"/>
    <x v="135"/>
    <x v="0"/>
    <x v="48"/>
    <s v="Burlington"/>
    <x v="5"/>
    <n v="0.8"/>
    <x v="32"/>
    <x v="11"/>
    <n v="1260"/>
    <n v="0.35"/>
  </r>
  <r>
    <x v="0"/>
    <n v="1185732"/>
    <x v="145"/>
    <x v="0"/>
    <x v="49"/>
    <s v="Manchester"/>
    <x v="0"/>
    <n v="0.55000000000000004"/>
    <x v="24"/>
    <x v="80"/>
    <n v="962.50000000000011"/>
    <n v="0.35000000000000003"/>
  </r>
  <r>
    <x v="0"/>
    <n v="1185732"/>
    <x v="145"/>
    <x v="0"/>
    <x v="49"/>
    <s v="Manchester"/>
    <x v="1"/>
    <n v="0.55000000000000004"/>
    <x v="49"/>
    <x v="205"/>
    <n v="577.50000000000011"/>
    <n v="0.35000000000000003"/>
  </r>
  <r>
    <x v="0"/>
    <n v="1185732"/>
    <x v="145"/>
    <x v="0"/>
    <x v="49"/>
    <s v="Manchester"/>
    <x v="2"/>
    <n v="0.45"/>
    <x v="49"/>
    <x v="198"/>
    <n v="337.5"/>
    <n v="0.25"/>
  </r>
  <r>
    <x v="0"/>
    <n v="1185732"/>
    <x v="145"/>
    <x v="0"/>
    <x v="49"/>
    <s v="Manchester"/>
    <x v="3"/>
    <n v="0.49999999999999994"/>
    <x v="43"/>
    <x v="382"/>
    <n v="187.49999999999997"/>
    <n v="0.25"/>
  </r>
  <r>
    <x v="0"/>
    <n v="1185732"/>
    <x v="145"/>
    <x v="0"/>
    <x v="49"/>
    <s v="Manchester"/>
    <x v="4"/>
    <n v="0.65000000000000013"/>
    <x v="41"/>
    <x v="716"/>
    <n v="325.00000000000006"/>
    <n v="0.25"/>
  </r>
  <r>
    <x v="0"/>
    <n v="1185732"/>
    <x v="145"/>
    <x v="0"/>
    <x v="49"/>
    <s v="Manchester"/>
    <x v="5"/>
    <n v="0.55000000000000004"/>
    <x v="49"/>
    <x v="205"/>
    <n v="495.00000000000006"/>
    <n v="0.3"/>
  </r>
  <r>
    <x v="0"/>
    <n v="1185732"/>
    <x v="216"/>
    <x v="0"/>
    <x v="49"/>
    <s v="Manchester"/>
    <x v="0"/>
    <n v="0.55000000000000004"/>
    <x v="31"/>
    <x v="76"/>
    <n v="1106.8750000000002"/>
    <n v="0.35000000000000003"/>
  </r>
  <r>
    <x v="0"/>
    <n v="1185732"/>
    <x v="216"/>
    <x v="0"/>
    <x v="49"/>
    <s v="Manchester"/>
    <x v="1"/>
    <n v="0.55000000000000004"/>
    <x v="38"/>
    <x v="116"/>
    <n v="433.12500000000006"/>
    <n v="0.35000000000000003"/>
  </r>
  <r>
    <x v="0"/>
    <n v="1185732"/>
    <x v="216"/>
    <x v="0"/>
    <x v="49"/>
    <s v="Manchester"/>
    <x v="2"/>
    <n v="0.45"/>
    <x v="35"/>
    <x v="116"/>
    <n v="309.375"/>
    <n v="0.25"/>
  </r>
  <r>
    <x v="0"/>
    <n v="1185732"/>
    <x v="216"/>
    <x v="0"/>
    <x v="49"/>
    <s v="Manchester"/>
    <x v="3"/>
    <n v="0.49999999999999994"/>
    <x v="37"/>
    <x v="688"/>
    <n v="218.74999999999997"/>
    <n v="0.25"/>
  </r>
  <r>
    <x v="0"/>
    <n v="1185732"/>
    <x v="216"/>
    <x v="0"/>
    <x v="49"/>
    <s v="Manchester"/>
    <x v="4"/>
    <n v="0.65000000000000013"/>
    <x v="44"/>
    <x v="752"/>
    <n v="406.25000000000006"/>
    <n v="0.25"/>
  </r>
  <r>
    <x v="0"/>
    <n v="1185732"/>
    <x v="216"/>
    <x v="0"/>
    <x v="49"/>
    <s v="Manchester"/>
    <x v="5"/>
    <n v="0.55000000000000004"/>
    <x v="45"/>
    <x v="136"/>
    <n v="577.5"/>
    <n v="0.3"/>
  </r>
  <r>
    <x v="0"/>
    <n v="1185732"/>
    <x v="250"/>
    <x v="0"/>
    <x v="49"/>
    <s v="Manchester"/>
    <x v="0"/>
    <n v="0.55000000000000004"/>
    <x v="63"/>
    <x v="753"/>
    <n v="1049.1250000000002"/>
    <n v="0.35000000000000003"/>
  </r>
  <r>
    <x v="0"/>
    <n v="1185732"/>
    <x v="250"/>
    <x v="0"/>
    <x v="49"/>
    <s v="Manchester"/>
    <x v="1"/>
    <n v="0.55000000000000004"/>
    <x v="44"/>
    <x v="140"/>
    <n v="481.25000000000006"/>
    <n v="0.35000000000000003"/>
  </r>
  <r>
    <x v="0"/>
    <n v="1185732"/>
    <x v="250"/>
    <x v="0"/>
    <x v="49"/>
    <s v="Manchester"/>
    <x v="2"/>
    <n v="0.45"/>
    <x v="35"/>
    <x v="116"/>
    <n v="309.375"/>
    <n v="0.25"/>
  </r>
  <r>
    <x v="0"/>
    <n v="1185732"/>
    <x v="250"/>
    <x v="0"/>
    <x v="49"/>
    <s v="Manchester"/>
    <x v="3"/>
    <n v="0.49999999999999994"/>
    <x v="36"/>
    <x v="694"/>
    <n v="156.24999999999997"/>
    <n v="0.25"/>
  </r>
  <r>
    <x v="0"/>
    <n v="1185732"/>
    <x v="250"/>
    <x v="0"/>
    <x v="49"/>
    <s v="Manchester"/>
    <x v="4"/>
    <n v="0.65000000000000013"/>
    <x v="37"/>
    <x v="507"/>
    <n v="284.37500000000006"/>
    <n v="0.25"/>
  </r>
  <r>
    <x v="0"/>
    <n v="1185732"/>
    <x v="250"/>
    <x v="0"/>
    <x v="49"/>
    <s v="Manchester"/>
    <x v="5"/>
    <n v="0.55000000000000004"/>
    <x v="35"/>
    <x v="408"/>
    <n v="453.75000000000006"/>
    <n v="0.3"/>
  </r>
  <r>
    <x v="0"/>
    <n v="1185732"/>
    <x v="251"/>
    <x v="0"/>
    <x v="49"/>
    <s v="Manchester"/>
    <x v="0"/>
    <n v="0.55000000000000004"/>
    <x v="28"/>
    <x v="170"/>
    <n v="1010.6250000000002"/>
    <n v="0.35000000000000003"/>
  </r>
  <r>
    <x v="0"/>
    <n v="1185732"/>
    <x v="251"/>
    <x v="0"/>
    <x v="49"/>
    <s v="Manchester"/>
    <x v="1"/>
    <n v="0.55000000000000004"/>
    <x v="38"/>
    <x v="116"/>
    <n v="433.12500000000006"/>
    <n v="0.35000000000000003"/>
  </r>
  <r>
    <x v="0"/>
    <n v="1185732"/>
    <x v="251"/>
    <x v="0"/>
    <x v="49"/>
    <s v="Manchester"/>
    <x v="2"/>
    <n v="0.45"/>
    <x v="38"/>
    <x v="177"/>
    <n v="253.125"/>
    <n v="0.25"/>
  </r>
  <r>
    <x v="0"/>
    <n v="1185732"/>
    <x v="251"/>
    <x v="0"/>
    <x v="49"/>
    <s v="Manchester"/>
    <x v="3"/>
    <n v="0.49999999999999994"/>
    <x v="43"/>
    <x v="382"/>
    <n v="187.49999999999997"/>
    <n v="0.25"/>
  </r>
  <r>
    <x v="0"/>
    <n v="1185732"/>
    <x v="251"/>
    <x v="0"/>
    <x v="49"/>
    <s v="Manchester"/>
    <x v="4"/>
    <n v="0.60000000000000009"/>
    <x v="43"/>
    <x v="395"/>
    <n v="225.00000000000003"/>
    <n v="0.25"/>
  </r>
  <r>
    <x v="0"/>
    <n v="1185732"/>
    <x v="251"/>
    <x v="0"/>
    <x v="49"/>
    <s v="Manchester"/>
    <x v="5"/>
    <n v="0.5"/>
    <x v="49"/>
    <x v="146"/>
    <n v="450"/>
    <n v="0.3"/>
  </r>
  <r>
    <x v="0"/>
    <n v="1185732"/>
    <x v="252"/>
    <x v="0"/>
    <x v="49"/>
    <s v="Manchester"/>
    <x v="0"/>
    <n v="0.65"/>
    <x v="82"/>
    <x v="754"/>
    <n v="1296.7500000000002"/>
    <n v="0.35000000000000003"/>
  </r>
  <r>
    <x v="0"/>
    <n v="1185732"/>
    <x v="252"/>
    <x v="0"/>
    <x v="49"/>
    <s v="Manchester"/>
    <x v="1"/>
    <n v="0.60000000000000009"/>
    <x v="35"/>
    <x v="205"/>
    <n v="577.50000000000011"/>
    <n v="0.35000000000000003"/>
  </r>
  <r>
    <x v="0"/>
    <n v="1185732"/>
    <x v="252"/>
    <x v="0"/>
    <x v="49"/>
    <s v="Manchester"/>
    <x v="2"/>
    <n v="0.55000000000000004"/>
    <x v="49"/>
    <x v="205"/>
    <n v="412.50000000000006"/>
    <n v="0.25"/>
  </r>
  <r>
    <x v="0"/>
    <n v="1185732"/>
    <x v="252"/>
    <x v="0"/>
    <x v="49"/>
    <s v="Manchester"/>
    <x v="3"/>
    <n v="0.55000000000000004"/>
    <x v="44"/>
    <x v="140"/>
    <n v="343.75"/>
    <n v="0.25"/>
  </r>
  <r>
    <x v="0"/>
    <n v="1185732"/>
    <x v="252"/>
    <x v="0"/>
    <x v="49"/>
    <s v="Manchester"/>
    <x v="4"/>
    <n v="0.65"/>
    <x v="35"/>
    <x v="736"/>
    <n v="446.875"/>
    <n v="0.25"/>
  </r>
  <r>
    <x v="0"/>
    <n v="1185732"/>
    <x v="252"/>
    <x v="0"/>
    <x v="49"/>
    <s v="Manchester"/>
    <x v="5"/>
    <n v="0.70000000000000007"/>
    <x v="47"/>
    <x v="219"/>
    <n v="840.00000000000011"/>
    <n v="0.3"/>
  </r>
  <r>
    <x v="0"/>
    <n v="1185732"/>
    <x v="220"/>
    <x v="0"/>
    <x v="49"/>
    <s v="Manchester"/>
    <x v="0"/>
    <n v="0.65"/>
    <x v="26"/>
    <x v="106"/>
    <n v="1478.7500000000002"/>
    <n v="0.35000000000000003"/>
  </r>
  <r>
    <x v="0"/>
    <n v="1185732"/>
    <x v="220"/>
    <x v="0"/>
    <x v="49"/>
    <s v="Manchester"/>
    <x v="1"/>
    <n v="0.60000000000000009"/>
    <x v="47"/>
    <x v="218"/>
    <n v="840.00000000000023"/>
    <n v="0.35000000000000003"/>
  </r>
  <r>
    <x v="0"/>
    <n v="1185732"/>
    <x v="220"/>
    <x v="0"/>
    <x v="49"/>
    <s v="Manchester"/>
    <x v="2"/>
    <n v="0.55000000000000004"/>
    <x v="46"/>
    <x v="255"/>
    <n v="446.87500000000006"/>
    <n v="0.25"/>
  </r>
  <r>
    <x v="0"/>
    <n v="1185732"/>
    <x v="220"/>
    <x v="0"/>
    <x v="49"/>
    <s v="Manchester"/>
    <x v="3"/>
    <n v="0.55000000000000004"/>
    <x v="49"/>
    <x v="205"/>
    <n v="412.50000000000006"/>
    <n v="0.25"/>
  </r>
  <r>
    <x v="0"/>
    <n v="1185732"/>
    <x v="220"/>
    <x v="0"/>
    <x v="49"/>
    <s v="Manchester"/>
    <x v="4"/>
    <n v="0.65"/>
    <x v="49"/>
    <x v="212"/>
    <n v="487.5"/>
    <n v="0.25"/>
  </r>
  <r>
    <x v="0"/>
    <n v="1185732"/>
    <x v="220"/>
    <x v="0"/>
    <x v="49"/>
    <s v="Manchester"/>
    <x v="5"/>
    <n v="0.70000000000000007"/>
    <x v="32"/>
    <x v="254"/>
    <n v="945.00000000000011"/>
    <n v="0.3"/>
  </r>
  <r>
    <x v="0"/>
    <n v="1185732"/>
    <x v="253"/>
    <x v="0"/>
    <x v="49"/>
    <s v="Manchester"/>
    <x v="0"/>
    <n v="0.65"/>
    <x v="22"/>
    <x v="83"/>
    <n v="1535.6250000000002"/>
    <n v="0.35000000000000003"/>
  </r>
  <r>
    <x v="0"/>
    <n v="1185732"/>
    <x v="253"/>
    <x v="0"/>
    <x v="49"/>
    <s v="Manchester"/>
    <x v="1"/>
    <n v="0.60000000000000009"/>
    <x v="33"/>
    <x v="227"/>
    <n v="892.50000000000023"/>
    <n v="0.35000000000000003"/>
  </r>
  <r>
    <x v="0"/>
    <n v="1185732"/>
    <x v="253"/>
    <x v="0"/>
    <x v="49"/>
    <s v="Manchester"/>
    <x v="2"/>
    <n v="0.55000000000000004"/>
    <x v="45"/>
    <x v="136"/>
    <n v="481.25000000000006"/>
    <n v="0.25"/>
  </r>
  <r>
    <x v="0"/>
    <n v="1185732"/>
    <x v="253"/>
    <x v="0"/>
    <x v="49"/>
    <s v="Manchester"/>
    <x v="3"/>
    <n v="0.55000000000000004"/>
    <x v="49"/>
    <x v="205"/>
    <n v="412.50000000000006"/>
    <n v="0.25"/>
  </r>
  <r>
    <x v="0"/>
    <n v="1185732"/>
    <x v="253"/>
    <x v="0"/>
    <x v="49"/>
    <s v="Manchester"/>
    <x v="4"/>
    <n v="0.65"/>
    <x v="46"/>
    <x v="238"/>
    <n v="528.125"/>
    <n v="0.25"/>
  </r>
  <r>
    <x v="0"/>
    <n v="1185732"/>
    <x v="253"/>
    <x v="0"/>
    <x v="49"/>
    <s v="Manchester"/>
    <x v="5"/>
    <n v="0.70000000000000007"/>
    <x v="24"/>
    <x v="248"/>
    <n v="1050"/>
    <n v="0.3"/>
  </r>
  <r>
    <x v="0"/>
    <n v="1185732"/>
    <x v="254"/>
    <x v="0"/>
    <x v="49"/>
    <s v="Manchester"/>
    <x v="0"/>
    <n v="0.65"/>
    <x v="26"/>
    <x v="106"/>
    <n v="1478.7500000000002"/>
    <n v="0.35000000000000003"/>
  </r>
  <r>
    <x v="0"/>
    <n v="1185732"/>
    <x v="254"/>
    <x v="0"/>
    <x v="49"/>
    <s v="Manchester"/>
    <x v="1"/>
    <n v="0.60000000000000009"/>
    <x v="33"/>
    <x v="227"/>
    <n v="892.50000000000023"/>
    <n v="0.35000000000000003"/>
  </r>
  <r>
    <x v="0"/>
    <n v="1185732"/>
    <x v="254"/>
    <x v="0"/>
    <x v="49"/>
    <s v="Manchester"/>
    <x v="2"/>
    <n v="0.55000000000000004"/>
    <x v="45"/>
    <x v="136"/>
    <n v="481.25000000000006"/>
    <n v="0.25"/>
  </r>
  <r>
    <x v="0"/>
    <n v="1185732"/>
    <x v="254"/>
    <x v="0"/>
    <x v="49"/>
    <s v="Manchester"/>
    <x v="3"/>
    <n v="0.55000000000000004"/>
    <x v="44"/>
    <x v="140"/>
    <n v="343.75"/>
    <n v="0.25"/>
  </r>
  <r>
    <x v="0"/>
    <n v="1185732"/>
    <x v="254"/>
    <x v="0"/>
    <x v="49"/>
    <s v="Manchester"/>
    <x v="4"/>
    <n v="0.65"/>
    <x v="38"/>
    <x v="334"/>
    <n v="365.625"/>
    <n v="0.25"/>
  </r>
  <r>
    <x v="0"/>
    <n v="1185732"/>
    <x v="254"/>
    <x v="0"/>
    <x v="49"/>
    <s v="Manchester"/>
    <x v="5"/>
    <n v="0.70000000000000007"/>
    <x v="47"/>
    <x v="219"/>
    <n v="840.00000000000011"/>
    <n v="0.3"/>
  </r>
  <r>
    <x v="0"/>
    <n v="1185732"/>
    <x v="255"/>
    <x v="0"/>
    <x v="49"/>
    <s v="Manchester"/>
    <x v="0"/>
    <n v="0.65"/>
    <x v="28"/>
    <x v="85"/>
    <n v="1194.375"/>
    <n v="0.35000000000000003"/>
  </r>
  <r>
    <x v="0"/>
    <n v="1185732"/>
    <x v="255"/>
    <x v="0"/>
    <x v="49"/>
    <s v="Manchester"/>
    <x v="1"/>
    <n v="0.60000000000000009"/>
    <x v="46"/>
    <x v="470"/>
    <n v="682.50000000000011"/>
    <n v="0.35000000000000003"/>
  </r>
  <r>
    <x v="0"/>
    <n v="1185732"/>
    <x v="255"/>
    <x v="0"/>
    <x v="49"/>
    <s v="Manchester"/>
    <x v="2"/>
    <n v="0.55000000000000004"/>
    <x v="38"/>
    <x v="116"/>
    <n v="309.375"/>
    <n v="0.25"/>
  </r>
  <r>
    <x v="0"/>
    <n v="1185732"/>
    <x v="255"/>
    <x v="0"/>
    <x v="49"/>
    <s v="Manchester"/>
    <x v="3"/>
    <n v="0.55000000000000004"/>
    <x v="41"/>
    <x v="130"/>
    <n v="275"/>
    <n v="0.25"/>
  </r>
  <r>
    <x v="0"/>
    <n v="1185732"/>
    <x v="255"/>
    <x v="0"/>
    <x v="49"/>
    <s v="Manchester"/>
    <x v="4"/>
    <n v="0.65"/>
    <x v="41"/>
    <x v="194"/>
    <n v="325"/>
    <n v="0.25"/>
  </r>
  <r>
    <x v="0"/>
    <n v="1185732"/>
    <x v="255"/>
    <x v="0"/>
    <x v="49"/>
    <s v="Manchester"/>
    <x v="5"/>
    <n v="0.70000000000000007"/>
    <x v="49"/>
    <x v="193"/>
    <n v="630"/>
    <n v="0.3"/>
  </r>
  <r>
    <x v="0"/>
    <n v="1185732"/>
    <x v="224"/>
    <x v="0"/>
    <x v="49"/>
    <s v="Manchester"/>
    <x v="0"/>
    <n v="0.70000000000000007"/>
    <x v="32"/>
    <x v="254"/>
    <n v="1102.5000000000002"/>
    <n v="0.35000000000000003"/>
  </r>
  <r>
    <x v="0"/>
    <n v="1185732"/>
    <x v="224"/>
    <x v="0"/>
    <x v="49"/>
    <s v="Manchester"/>
    <x v="1"/>
    <n v="0.65000000000000013"/>
    <x v="35"/>
    <x v="755"/>
    <n v="625.62500000000023"/>
    <n v="0.35000000000000003"/>
  </r>
  <r>
    <x v="0"/>
    <n v="1185732"/>
    <x v="224"/>
    <x v="0"/>
    <x v="49"/>
    <s v="Manchester"/>
    <x v="2"/>
    <n v="0.65000000000000013"/>
    <x v="37"/>
    <x v="507"/>
    <n v="284.37500000000006"/>
    <n v="0.25"/>
  </r>
  <r>
    <x v="0"/>
    <n v="1185732"/>
    <x v="224"/>
    <x v="0"/>
    <x v="49"/>
    <s v="Manchester"/>
    <x v="3"/>
    <n v="0.65000000000000013"/>
    <x v="43"/>
    <x v="756"/>
    <n v="243.75000000000006"/>
    <n v="0.25"/>
  </r>
  <r>
    <x v="0"/>
    <n v="1185732"/>
    <x v="224"/>
    <x v="0"/>
    <x v="49"/>
    <s v="Manchester"/>
    <x v="4"/>
    <n v="0.75000000000000011"/>
    <x v="43"/>
    <x v="133"/>
    <n v="281.25000000000006"/>
    <n v="0.25"/>
  </r>
  <r>
    <x v="0"/>
    <n v="1185732"/>
    <x v="224"/>
    <x v="0"/>
    <x v="49"/>
    <s v="Manchester"/>
    <x v="5"/>
    <n v="0.8"/>
    <x v="35"/>
    <x v="42"/>
    <n v="660"/>
    <n v="0.3"/>
  </r>
  <r>
    <x v="0"/>
    <n v="1185732"/>
    <x v="256"/>
    <x v="0"/>
    <x v="49"/>
    <s v="Manchester"/>
    <x v="0"/>
    <n v="0.75000000000000011"/>
    <x v="33"/>
    <x v="260"/>
    <n v="1115.6250000000002"/>
    <n v="0.35000000000000003"/>
  </r>
  <r>
    <x v="0"/>
    <n v="1185732"/>
    <x v="256"/>
    <x v="0"/>
    <x v="49"/>
    <s v="Manchester"/>
    <x v="1"/>
    <n v="0.65000000000000013"/>
    <x v="49"/>
    <x v="473"/>
    <n v="682.50000000000023"/>
    <n v="0.35000000000000003"/>
  </r>
  <r>
    <x v="0"/>
    <n v="1185732"/>
    <x v="256"/>
    <x v="0"/>
    <x v="49"/>
    <s v="Manchester"/>
    <x v="2"/>
    <n v="0.65000000000000013"/>
    <x v="81"/>
    <x v="757"/>
    <n v="520.00000000000011"/>
    <n v="0.25"/>
  </r>
  <r>
    <x v="0"/>
    <n v="1185732"/>
    <x v="256"/>
    <x v="0"/>
    <x v="49"/>
    <s v="Manchester"/>
    <x v="3"/>
    <n v="0.65000000000000013"/>
    <x v="49"/>
    <x v="473"/>
    <n v="487.50000000000011"/>
    <n v="0.25"/>
  </r>
  <r>
    <x v="0"/>
    <n v="1185732"/>
    <x v="256"/>
    <x v="0"/>
    <x v="49"/>
    <s v="Manchester"/>
    <x v="4"/>
    <n v="0.75000000000000011"/>
    <x v="35"/>
    <x v="655"/>
    <n v="515.62500000000011"/>
    <n v="0.25"/>
  </r>
  <r>
    <x v="0"/>
    <n v="1185732"/>
    <x v="256"/>
    <x v="0"/>
    <x v="49"/>
    <s v="Manchester"/>
    <x v="5"/>
    <n v="0.8"/>
    <x v="48"/>
    <x v="61"/>
    <n v="900"/>
    <n v="0.3"/>
  </r>
  <r>
    <x v="0"/>
    <n v="1185732"/>
    <x v="257"/>
    <x v="0"/>
    <x v="49"/>
    <s v="Manchester"/>
    <x v="0"/>
    <n v="0.75000000000000011"/>
    <x v="25"/>
    <x v="276"/>
    <n v="1575.0000000000005"/>
    <n v="0.35000000000000003"/>
  </r>
  <r>
    <x v="0"/>
    <n v="1185732"/>
    <x v="257"/>
    <x v="0"/>
    <x v="49"/>
    <s v="Manchester"/>
    <x v="1"/>
    <n v="0.65000000000000013"/>
    <x v="47"/>
    <x v="251"/>
    <n v="910.00000000000023"/>
    <n v="0.35000000000000003"/>
  </r>
  <r>
    <x v="0"/>
    <n v="1185732"/>
    <x v="257"/>
    <x v="0"/>
    <x v="49"/>
    <s v="Manchester"/>
    <x v="2"/>
    <n v="0.65000000000000013"/>
    <x v="48"/>
    <x v="420"/>
    <n v="609.37500000000011"/>
    <n v="0.25"/>
  </r>
  <r>
    <x v="0"/>
    <n v="1185732"/>
    <x v="257"/>
    <x v="0"/>
    <x v="49"/>
    <s v="Manchester"/>
    <x v="3"/>
    <n v="0.65000000000000013"/>
    <x v="46"/>
    <x v="421"/>
    <n v="528.12500000000011"/>
    <n v="0.25"/>
  </r>
  <r>
    <x v="0"/>
    <n v="1185732"/>
    <x v="257"/>
    <x v="0"/>
    <x v="49"/>
    <s v="Manchester"/>
    <x v="4"/>
    <n v="0.75000000000000011"/>
    <x v="46"/>
    <x v="420"/>
    <n v="609.37500000000011"/>
    <n v="0.25"/>
  </r>
  <r>
    <x v="0"/>
    <n v="1185732"/>
    <x v="257"/>
    <x v="0"/>
    <x v="49"/>
    <s v="Manchester"/>
    <x v="5"/>
    <n v="0.8"/>
    <x v="33"/>
    <x v="461"/>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4C32FE-E57B-41A1-8644-29655257EAE5}" name="Derivativ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6:AB14" firstHeaderRow="1" firstDataRow="2"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7">
        <item x="0"/>
        <item x="5"/>
        <item x="1"/>
        <item x="3"/>
        <item x="4"/>
        <item x="2"/>
        <item t="default"/>
      </items>
    </pivotField>
    <pivotField numFmtId="8"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6"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6" showAll="0"/>
    <pivotField numFmtId="9"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7">
    <i>
      <x/>
    </i>
    <i>
      <x v="1"/>
    </i>
    <i>
      <x v="2"/>
    </i>
    <i>
      <x v="3"/>
    </i>
    <i>
      <x v="4"/>
    </i>
    <i>
      <x v="5"/>
    </i>
    <i t="grand">
      <x/>
    </i>
  </rowItems>
  <colFields count="1">
    <field x="12"/>
  </colFields>
  <colItems count="13">
    <i>
      <x v="1"/>
    </i>
    <i>
      <x v="2"/>
    </i>
    <i>
      <x v="3"/>
    </i>
    <i>
      <x v="4"/>
    </i>
    <i>
      <x v="5"/>
    </i>
    <i>
      <x v="6"/>
    </i>
    <i>
      <x v="7"/>
    </i>
    <i>
      <x v="8"/>
    </i>
    <i>
      <x v="9"/>
    </i>
    <i>
      <x v="10"/>
    </i>
    <i>
      <x v="11"/>
    </i>
    <i>
      <x v="12"/>
    </i>
    <i t="grand">
      <x/>
    </i>
  </colItems>
  <dataFields count="1">
    <dataField name="Sum of Total Sales" fld="9" baseField="0" baseItem="0"/>
  </dataFields>
  <chartFormats count="24">
    <chartFormat chart="1" format="0" series="1">
      <pivotArea type="data" outline="0" fieldPosition="0">
        <references count="2">
          <reference field="4294967294" count="1" selected="0">
            <x v="0"/>
          </reference>
          <reference field="12" count="1" selected="0">
            <x v="1"/>
          </reference>
        </references>
      </pivotArea>
    </chartFormat>
    <chartFormat chart="1" format="1" series="1">
      <pivotArea type="data" outline="0" fieldPosition="0">
        <references count="2">
          <reference field="4294967294" count="1" selected="0">
            <x v="0"/>
          </reference>
          <reference field="12" count="1" selected="0">
            <x v="2"/>
          </reference>
        </references>
      </pivotArea>
    </chartFormat>
    <chartFormat chart="1" format="2" series="1">
      <pivotArea type="data" outline="0" fieldPosition="0">
        <references count="2">
          <reference field="4294967294" count="1" selected="0">
            <x v="0"/>
          </reference>
          <reference field="12" count="1" selected="0">
            <x v="3"/>
          </reference>
        </references>
      </pivotArea>
    </chartFormat>
    <chartFormat chart="1" format="3" series="1">
      <pivotArea type="data" outline="0" fieldPosition="0">
        <references count="2">
          <reference field="4294967294" count="1" selected="0">
            <x v="0"/>
          </reference>
          <reference field="12" count="1" selected="0">
            <x v="4"/>
          </reference>
        </references>
      </pivotArea>
    </chartFormat>
    <chartFormat chart="1" format="4" series="1">
      <pivotArea type="data" outline="0" fieldPosition="0">
        <references count="2">
          <reference field="4294967294" count="1" selected="0">
            <x v="0"/>
          </reference>
          <reference field="12" count="1" selected="0">
            <x v="5"/>
          </reference>
        </references>
      </pivotArea>
    </chartFormat>
    <chartFormat chart="1" format="5" series="1">
      <pivotArea type="data" outline="0" fieldPosition="0">
        <references count="2">
          <reference field="4294967294" count="1" selected="0">
            <x v="0"/>
          </reference>
          <reference field="12" count="1" selected="0">
            <x v="6"/>
          </reference>
        </references>
      </pivotArea>
    </chartFormat>
    <chartFormat chart="1" format="6" series="1">
      <pivotArea type="data" outline="0" fieldPosition="0">
        <references count="2">
          <reference field="4294967294" count="1" selected="0">
            <x v="0"/>
          </reference>
          <reference field="12" count="1" selected="0">
            <x v="7"/>
          </reference>
        </references>
      </pivotArea>
    </chartFormat>
    <chartFormat chart="1" format="7" series="1">
      <pivotArea type="data" outline="0" fieldPosition="0">
        <references count="2">
          <reference field="4294967294" count="1" selected="0">
            <x v="0"/>
          </reference>
          <reference field="12" count="1" selected="0">
            <x v="8"/>
          </reference>
        </references>
      </pivotArea>
    </chartFormat>
    <chartFormat chart="1" format="8" series="1">
      <pivotArea type="data" outline="0" fieldPosition="0">
        <references count="2">
          <reference field="4294967294" count="1" selected="0">
            <x v="0"/>
          </reference>
          <reference field="12" count="1" selected="0">
            <x v="9"/>
          </reference>
        </references>
      </pivotArea>
    </chartFormat>
    <chartFormat chart="1" format="9" series="1">
      <pivotArea type="data" outline="0" fieldPosition="0">
        <references count="2">
          <reference field="4294967294" count="1" selected="0">
            <x v="0"/>
          </reference>
          <reference field="12" count="1" selected="0">
            <x v="10"/>
          </reference>
        </references>
      </pivotArea>
    </chartFormat>
    <chartFormat chart="1" format="10" series="1">
      <pivotArea type="data" outline="0" fieldPosition="0">
        <references count="2">
          <reference field="4294967294" count="1" selected="0">
            <x v="0"/>
          </reference>
          <reference field="12" count="1" selected="0">
            <x v="11"/>
          </reference>
        </references>
      </pivotArea>
    </chartFormat>
    <chartFormat chart="1" format="11" series="1">
      <pivotArea type="data" outline="0" fieldPosition="0">
        <references count="2">
          <reference field="4294967294" count="1" selected="0">
            <x v="0"/>
          </reference>
          <reference field="12" count="1" selected="0">
            <x v="12"/>
          </reference>
        </references>
      </pivotArea>
    </chartFormat>
    <chartFormat chart="3" format="0" series="1">
      <pivotArea type="data" outline="0" fieldPosition="0">
        <references count="2">
          <reference field="4294967294" count="1" selected="0">
            <x v="0"/>
          </reference>
          <reference field="12" count="1" selected="0">
            <x v="1"/>
          </reference>
        </references>
      </pivotArea>
    </chartFormat>
    <chartFormat chart="3" format="1" series="1">
      <pivotArea type="data" outline="0" fieldPosition="0">
        <references count="2">
          <reference field="4294967294" count="1" selected="0">
            <x v="0"/>
          </reference>
          <reference field="12" count="1" selected="0">
            <x v="2"/>
          </reference>
        </references>
      </pivotArea>
    </chartFormat>
    <chartFormat chart="3" format="2" series="1">
      <pivotArea type="data" outline="0" fieldPosition="0">
        <references count="2">
          <reference field="4294967294" count="1" selected="0">
            <x v="0"/>
          </reference>
          <reference field="12" count="1" selected="0">
            <x v="3"/>
          </reference>
        </references>
      </pivotArea>
    </chartFormat>
    <chartFormat chart="3" format="3" series="1">
      <pivotArea type="data" outline="0" fieldPosition="0">
        <references count="2">
          <reference field="4294967294" count="1" selected="0">
            <x v="0"/>
          </reference>
          <reference field="12" count="1" selected="0">
            <x v="4"/>
          </reference>
        </references>
      </pivotArea>
    </chartFormat>
    <chartFormat chart="3" format="4" series="1">
      <pivotArea type="data" outline="0" fieldPosition="0">
        <references count="2">
          <reference field="4294967294" count="1" selected="0">
            <x v="0"/>
          </reference>
          <reference field="12" count="1" selected="0">
            <x v="5"/>
          </reference>
        </references>
      </pivotArea>
    </chartFormat>
    <chartFormat chart="3" format="5" series="1">
      <pivotArea type="data" outline="0" fieldPosition="0">
        <references count="2">
          <reference field="4294967294" count="1" selected="0">
            <x v="0"/>
          </reference>
          <reference field="12" count="1" selected="0">
            <x v="6"/>
          </reference>
        </references>
      </pivotArea>
    </chartFormat>
    <chartFormat chart="3" format="6" series="1">
      <pivotArea type="data" outline="0" fieldPosition="0">
        <references count="2">
          <reference field="4294967294" count="1" selected="0">
            <x v="0"/>
          </reference>
          <reference field="12" count="1" selected="0">
            <x v="7"/>
          </reference>
        </references>
      </pivotArea>
    </chartFormat>
    <chartFormat chart="3" format="7" series="1">
      <pivotArea type="data" outline="0" fieldPosition="0">
        <references count="2">
          <reference field="4294967294" count="1" selected="0">
            <x v="0"/>
          </reference>
          <reference field="12" count="1" selected="0">
            <x v="8"/>
          </reference>
        </references>
      </pivotArea>
    </chartFormat>
    <chartFormat chart="3" format="8" series="1">
      <pivotArea type="data" outline="0" fieldPosition="0">
        <references count="2">
          <reference field="4294967294" count="1" selected="0">
            <x v="0"/>
          </reference>
          <reference field="12" count="1" selected="0">
            <x v="9"/>
          </reference>
        </references>
      </pivotArea>
    </chartFormat>
    <chartFormat chart="3" format="9" series="1">
      <pivotArea type="data" outline="0" fieldPosition="0">
        <references count="2">
          <reference field="4294967294" count="1" selected="0">
            <x v="0"/>
          </reference>
          <reference field="12" count="1" selected="0">
            <x v="10"/>
          </reference>
        </references>
      </pivotArea>
    </chartFormat>
    <chartFormat chart="3" format="10" series="1">
      <pivotArea type="data" outline="0" fieldPosition="0">
        <references count="2">
          <reference field="4294967294" count="1" selected="0">
            <x v="0"/>
          </reference>
          <reference field="12" count="1" selected="0">
            <x v="11"/>
          </reference>
        </references>
      </pivotArea>
    </chartFormat>
    <chartFormat chart="3" format="11" series="1">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7E59F-7054-4B1D-9FE7-ED103D3ECF36}" name="PivotTable4"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L6:M13"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defaultSubtotal="0"/>
  </pivotFields>
  <rowFields count="1">
    <field x="6"/>
  </rowFields>
  <rowItems count="7">
    <i>
      <x/>
    </i>
    <i>
      <x v="1"/>
    </i>
    <i>
      <x v="2"/>
    </i>
    <i>
      <x v="3"/>
    </i>
    <i>
      <x v="4"/>
    </i>
    <i>
      <x v="5"/>
    </i>
    <i t="grand">
      <x/>
    </i>
  </rowItems>
  <colItems count="1">
    <i/>
  </colItems>
  <dataFields count="1">
    <dataField name="Sum of Total Sales" fld="9" baseField="0" baseItem="0" numFmtId="165"/>
  </dataFields>
  <formats count="1">
    <format dxfId="30">
      <pivotArea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 chart="1" format="7">
      <pivotArea type="data" outline="0" fieldPosition="0">
        <references count="2">
          <reference field="4294967294" count="1" selected="0">
            <x v="0"/>
          </reference>
          <reference field="6"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6"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 chart="2" format="14">
      <pivotArea type="data" outline="0" fieldPosition="0">
        <references count="2">
          <reference field="4294967294" count="1" selected="0">
            <x v="0"/>
          </reference>
          <reference field="6" count="1" selected="0">
            <x v="5"/>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filters count="1">
    <filter fld="2" type="dateBetween" evalOrder="-1" id="5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BB7932-18A4-41F1-A12E-693708CFCA4D}" name="PivotTable3"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6:G57"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5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A046B-F19E-441E-A3DF-35A4AC841B19}" name="PivotTable2"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9:B22"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3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8E49CB-4A13-4004-92C0-0038E1C7942A}"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0"/>
    <dataField name="Average of Operating Margin" fld="11" subtotal="average" baseField="0" baseItem="1"/>
    <dataField name="Sum of Operating Profit" fld="10" baseField="0" baseItem="0"/>
  </dataFields>
  <pivotTableStyleInfo name="PivotStyleLight16" showRowHeaders="1" showColHeaders="1" showRowStripes="0" showColStripes="0" showLastColumn="1"/>
  <filters count="1">
    <filter fld="2" type="dateBetween" evalOrder="-1" id="5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2B675D-38B0-46D7-997F-A99963A9EFD7}" name="PivotTable8"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C16" firstHeaderRow="0"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defaultSubtotal="0">
      <items count="14">
        <item x="0"/>
        <item x="1"/>
        <item x="2"/>
        <item x="3"/>
        <item x="4"/>
        <item x="5"/>
        <item x="6"/>
        <item x="7"/>
        <item x="8"/>
        <item x="9"/>
        <item x="10"/>
        <item x="11"/>
        <item x="12"/>
        <item x="13"/>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Sales" fld="9" baseField="0" baseItem="0"/>
    <dataField name="Monthly Change in Sales" fld="9" showDataAs="difference" baseField="12" baseItem="1048828"/>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1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6C2063C-C9EE-47CF-8361-D806BE18E0F1}" sourceName="Retailer">
  <pivotTables>
    <pivotTable tabId="4" name="PivotTable2"/>
    <pivotTable tabId="4" name="PivotTable1"/>
    <pivotTable tabId="4" name="PivotTable3"/>
    <pivotTable tabId="4" name="PivotTable4"/>
    <pivotTable tabId="5" name="PivotTable8"/>
  </pivotTables>
  <data>
    <tabular pivotCacheId="306578120">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0907F6-B9B3-4115-BF25-4F1E46832DBF}" sourceName="Region">
  <pivotTables>
    <pivotTable tabId="4" name="PivotTable2"/>
    <pivotTable tabId="4" name="PivotTable1"/>
    <pivotTable tabId="4" name="PivotTable3"/>
    <pivotTable tabId="4" name="PivotTable4"/>
    <pivotTable tabId="5" name="PivotTable8"/>
  </pivotTables>
  <data>
    <tabular pivotCacheId="306578120">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D8DF8C9A-642B-41D8-AE2D-93ED5EE29634}" sourceName="Beverage Brand">
  <pivotTables>
    <pivotTable tabId="4" name="PivotTable2"/>
    <pivotTable tabId="4" name="PivotTable1"/>
    <pivotTable tabId="4" name="PivotTable3"/>
    <pivotTable tabId="4" name="PivotTable4"/>
    <pivotTable tabId="5" name="PivotTable8"/>
  </pivotTables>
  <data>
    <tabular pivotCacheId="306578120">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296CCB2-C859-4656-932A-0202733A606E}" cache="Slicer_Retailer" caption="Retailer" style="Slicer Style 1" rowHeight="241300"/>
  <slicer name="Region" xr10:uid="{61C6E42A-7EE8-48DC-9D47-791E0A81FA21}" cache="Slicer_Region" caption="Region" style="Slicer Style 1" rowHeight="241300"/>
  <slicer name="Beverage Brand" xr10:uid="{F2B84A10-05D9-4AFF-97A1-9D5D5A40B5B7}" cache="Slicer_Beverage_Brand" caption="Beverage Bran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A68EAA-5B2C-4D27-8968-2FBE09B6DF20}" name="Table1" displayName="Table1" ref="B5:M3893" totalsRowShown="0" headerRowDxfId="29" dataDxfId="28">
  <autoFilter ref="B5:M3893" xr:uid="{CDA68EAA-5B2C-4D27-8968-2FBE09B6DF20}"/>
  <tableColumns count="12">
    <tableColumn id="1" xr3:uid="{9B2B0F25-B609-41F1-839C-4C691D69089E}" name="Retailer" dataDxfId="27"/>
    <tableColumn id="2" xr3:uid="{8E9A2E3D-1D13-454E-8764-BD518FC18DB1}" name="Retailer ID" dataDxfId="26"/>
    <tableColumn id="3" xr3:uid="{E7A43FBD-CD9B-4BF5-9EC2-A22F50AD851D}" name="Invoice Date" dataDxfId="25"/>
    <tableColumn id="4" xr3:uid="{0F964207-0D2E-4E64-BDFE-6712D0EF1F7A}" name="Region" dataDxfId="24"/>
    <tableColumn id="5" xr3:uid="{EBB42A7C-7FFC-4BA8-94E5-EA58C0916AD2}" name="State" dataDxfId="23"/>
    <tableColumn id="6" xr3:uid="{362EE126-4F24-4462-8F28-5703C3AE9754}" name="City" dataDxfId="22"/>
    <tableColumn id="7" xr3:uid="{3037A027-E903-400C-A259-341F109D6F69}" name="Beverage Brand" dataDxfId="21"/>
    <tableColumn id="8" xr3:uid="{9886C48A-95B5-4CB3-A4E8-322A4EA46BB8}" name="Price per Unit" dataDxfId="20"/>
    <tableColumn id="9" xr3:uid="{473EA152-F2B3-483B-819B-DB7A3BEC431E}" name="Units Sold" dataDxfId="19"/>
    <tableColumn id="10" xr3:uid="{F0C8CE24-2505-41EA-9C7B-6D6EFAFCE50D}" name="Total Sales" dataDxfId="18">
      <calculatedColumnFormula>I6*J6</calculatedColumnFormula>
    </tableColumn>
    <tableColumn id="11" xr3:uid="{9A641761-E848-4F33-9968-1B597A78B695}" name="Operating Profit" dataDxfId="17">
      <calculatedColumnFormula>K6*M6</calculatedColumnFormula>
    </tableColumn>
    <tableColumn id="12" xr3:uid="{A24DCC8E-F704-4106-A3D0-3AB84DA545D5}" name="Operating Margin" dataDxfId="1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768C4FE1-E0B5-4674-B531-3AB72AB41D0A}" sourceName="Invoice Date">
  <pivotTables>
    <pivotTable tabId="4" name="PivotTable2"/>
    <pivotTable tabId="4" name="PivotTable1"/>
    <pivotTable tabId="4" name="PivotTable3"/>
    <pivotTable tabId="4" name="PivotTable4"/>
    <pivotTable tabId="5" name="PivotTable8"/>
  </pivotTables>
  <state minimalRefreshVersion="6" lastRefreshVersion="6" pivotCacheId="306578120"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56EFE95E-BAFB-4474-B948-33FF1333D964}"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areerprinciples.com/" TargetMode="External"/><Relationship Id="rId1" Type="http://schemas.openxmlformats.org/officeDocument/2006/relationships/hyperlink" Target="https://www.careerprinciples.com/courses/excel-for-business-finance"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0.81640625" customWidth="1"/>
    <col min="2" max="2" width="8.453125" customWidth="1"/>
    <col min="3" max="3" width="110.7265625" customWidth="1"/>
    <col min="4" max="4" width="9.453125" customWidth="1"/>
    <col min="5" max="6" width="10.81640625" customWidth="1"/>
    <col min="7" max="26" width="10.7265625" customWidth="1"/>
  </cols>
  <sheetData>
    <row r="1" spans="1:26" ht="14.5">
      <c r="A1" s="1"/>
      <c r="B1" s="1"/>
      <c r="C1" s="1"/>
      <c r="D1" s="1"/>
      <c r="E1" s="1"/>
      <c r="F1" s="1"/>
      <c r="G1" s="1"/>
      <c r="H1" s="1"/>
      <c r="I1" s="1"/>
      <c r="J1" s="1"/>
      <c r="K1" s="1"/>
      <c r="L1" s="1"/>
      <c r="M1" s="1"/>
      <c r="N1" s="1"/>
      <c r="O1" s="1"/>
      <c r="P1" s="1"/>
      <c r="Q1" s="1"/>
      <c r="R1" s="1"/>
      <c r="S1" s="1"/>
      <c r="T1" s="1"/>
      <c r="U1" s="1"/>
      <c r="V1" s="1"/>
      <c r="W1" s="1"/>
      <c r="X1" s="1"/>
      <c r="Y1" s="1"/>
      <c r="Z1" s="1"/>
    </row>
    <row r="2" spans="1:26" ht="14.5">
      <c r="A2" s="1"/>
      <c r="B2" s="1"/>
      <c r="C2" s="1"/>
      <c r="D2" s="1"/>
      <c r="E2" s="1"/>
      <c r="F2" s="1"/>
      <c r="G2" s="1"/>
      <c r="H2" s="1"/>
      <c r="I2" s="1"/>
      <c r="J2" s="1"/>
      <c r="K2" s="1"/>
      <c r="L2" s="1"/>
      <c r="M2" s="1"/>
      <c r="N2" s="1"/>
      <c r="O2" s="1"/>
      <c r="P2" s="1"/>
      <c r="Q2" s="1"/>
      <c r="R2" s="1"/>
      <c r="S2" s="1"/>
      <c r="T2" s="1"/>
      <c r="U2" s="1"/>
      <c r="V2" s="1"/>
      <c r="W2" s="1"/>
      <c r="X2" s="1"/>
      <c r="Y2" s="1"/>
      <c r="Z2" s="1"/>
    </row>
    <row r="3" spans="1:26" ht="14.5">
      <c r="A3" s="1"/>
      <c r="B3" s="1"/>
      <c r="C3" s="1"/>
      <c r="D3" s="1"/>
      <c r="E3" s="1"/>
      <c r="F3" s="1"/>
      <c r="G3" s="1"/>
      <c r="H3" s="1"/>
      <c r="I3" s="1"/>
      <c r="J3" s="1"/>
      <c r="K3" s="1"/>
      <c r="L3" s="1"/>
      <c r="M3" s="1"/>
      <c r="N3" s="1"/>
      <c r="O3" s="1"/>
      <c r="P3" s="1"/>
      <c r="Q3" s="1"/>
      <c r="R3" s="1"/>
      <c r="S3" s="1"/>
      <c r="T3" s="1"/>
      <c r="U3" s="1"/>
      <c r="V3" s="1"/>
      <c r="W3" s="1"/>
      <c r="X3" s="1"/>
      <c r="Y3" s="1"/>
      <c r="Z3" s="1"/>
    </row>
    <row r="4" spans="1:26" ht="72" customHeight="1">
      <c r="A4" s="1"/>
      <c r="B4" s="2"/>
      <c r="C4" s="3" t="s">
        <v>0</v>
      </c>
      <c r="D4" s="4"/>
      <c r="E4" s="1"/>
      <c r="F4" s="1"/>
      <c r="G4" s="1"/>
      <c r="H4" s="1"/>
      <c r="I4" s="1"/>
      <c r="J4" s="1"/>
      <c r="K4" s="1"/>
      <c r="L4" s="1"/>
      <c r="M4" s="1"/>
      <c r="N4" s="1"/>
      <c r="O4" s="1"/>
      <c r="P4" s="1"/>
      <c r="Q4" s="1"/>
      <c r="R4" s="1"/>
      <c r="S4" s="1"/>
      <c r="T4" s="1"/>
      <c r="U4" s="1"/>
      <c r="V4" s="1"/>
      <c r="W4" s="1"/>
      <c r="X4" s="1"/>
      <c r="Y4" s="1"/>
      <c r="Z4" s="1"/>
    </row>
    <row r="5" spans="1:26" ht="64">
      <c r="A5" s="1"/>
      <c r="B5" s="5"/>
      <c r="C5" s="6"/>
      <c r="D5" s="7"/>
      <c r="E5" s="1"/>
      <c r="F5" s="1"/>
      <c r="G5" s="1"/>
      <c r="H5" s="1"/>
      <c r="I5" s="1"/>
      <c r="J5" s="1"/>
      <c r="K5" s="1"/>
      <c r="L5" s="1"/>
      <c r="M5" s="1"/>
      <c r="N5" s="1"/>
      <c r="O5" s="1"/>
      <c r="P5" s="1"/>
      <c r="Q5" s="1"/>
      <c r="R5" s="1"/>
      <c r="S5" s="1"/>
      <c r="T5" s="1"/>
      <c r="U5" s="1"/>
      <c r="V5" s="1"/>
      <c r="W5" s="1"/>
      <c r="X5" s="1"/>
      <c r="Y5" s="1"/>
      <c r="Z5" s="1"/>
    </row>
    <row r="6" spans="1:26" ht="14.5">
      <c r="A6" s="1"/>
      <c r="B6" s="5"/>
      <c r="D6" s="7"/>
      <c r="E6" s="1"/>
      <c r="F6" s="1"/>
      <c r="G6" s="1"/>
      <c r="H6" s="1"/>
      <c r="I6" s="1"/>
      <c r="J6" s="1"/>
      <c r="K6" s="1"/>
      <c r="L6" s="1"/>
      <c r="M6" s="1"/>
      <c r="N6" s="1"/>
      <c r="O6" s="1"/>
      <c r="P6" s="1"/>
      <c r="Q6" s="1"/>
      <c r="R6" s="1"/>
      <c r="S6" s="1"/>
      <c r="T6" s="1"/>
      <c r="U6" s="1"/>
      <c r="V6" s="1"/>
      <c r="W6" s="1"/>
      <c r="X6" s="1"/>
      <c r="Y6" s="1"/>
      <c r="Z6" s="1"/>
    </row>
    <row r="7" spans="1:26" ht="27" customHeight="1">
      <c r="A7" s="1"/>
      <c r="B7" s="5"/>
      <c r="D7" s="7"/>
      <c r="E7" s="1"/>
      <c r="F7" s="1"/>
      <c r="G7" s="1"/>
      <c r="H7" s="1"/>
      <c r="I7" s="1"/>
      <c r="J7" s="1"/>
      <c r="K7" s="1"/>
      <c r="L7" s="1"/>
      <c r="M7" s="1"/>
      <c r="N7" s="1"/>
      <c r="O7" s="1"/>
      <c r="P7" s="1"/>
      <c r="Q7" s="1"/>
      <c r="R7" s="1"/>
      <c r="S7" s="1"/>
      <c r="T7" s="1"/>
      <c r="U7" s="1"/>
      <c r="V7" s="1"/>
      <c r="W7" s="1"/>
      <c r="X7" s="1"/>
      <c r="Y7" s="1"/>
      <c r="Z7" s="1"/>
    </row>
    <row r="8" spans="1:26" ht="27.75" customHeight="1">
      <c r="A8" s="1"/>
      <c r="B8" s="5"/>
      <c r="D8" s="7"/>
      <c r="E8" s="1"/>
      <c r="F8" s="1"/>
      <c r="G8" s="1"/>
      <c r="H8" s="1"/>
      <c r="I8" s="1"/>
      <c r="J8" s="1"/>
      <c r="K8" s="1"/>
      <c r="L8" s="1"/>
      <c r="M8" s="1"/>
      <c r="N8" s="1"/>
      <c r="O8" s="1"/>
      <c r="P8" s="1"/>
      <c r="Q8" s="1"/>
      <c r="R8" s="1"/>
      <c r="S8" s="1"/>
      <c r="T8" s="1"/>
      <c r="U8" s="1"/>
      <c r="V8" s="1"/>
      <c r="W8" s="1"/>
      <c r="X8" s="1"/>
      <c r="Y8" s="1"/>
      <c r="Z8" s="1"/>
    </row>
    <row r="9" spans="1:26" ht="28.5" customHeight="1">
      <c r="A9" s="8"/>
      <c r="B9" s="9"/>
      <c r="C9" s="10" t="s">
        <v>1</v>
      </c>
      <c r="D9" s="11"/>
      <c r="E9" s="8"/>
      <c r="F9" s="8"/>
      <c r="G9" s="8"/>
      <c r="H9" s="8"/>
      <c r="I9" s="8"/>
      <c r="J9" s="8"/>
      <c r="K9" s="8"/>
      <c r="L9" s="8"/>
      <c r="M9" s="8"/>
      <c r="N9" s="8"/>
      <c r="O9" s="8"/>
      <c r="P9" s="8"/>
      <c r="Q9" s="8"/>
      <c r="R9" s="8"/>
      <c r="S9" s="8"/>
      <c r="T9" s="8"/>
      <c r="U9" s="8"/>
      <c r="V9" s="8"/>
      <c r="W9" s="8"/>
      <c r="X9" s="8"/>
      <c r="Y9" s="8"/>
      <c r="Z9" s="8"/>
    </row>
    <row r="10" spans="1:26" ht="21">
      <c r="A10" s="8"/>
      <c r="B10" s="9"/>
      <c r="C10" s="10"/>
      <c r="D10" s="11"/>
      <c r="E10" s="8"/>
      <c r="F10" s="8"/>
      <c r="G10" s="8"/>
      <c r="H10" s="8"/>
      <c r="I10" s="8"/>
      <c r="J10" s="8"/>
      <c r="K10" s="8"/>
      <c r="L10" s="8"/>
      <c r="M10" s="8"/>
      <c r="N10" s="8"/>
      <c r="O10" s="8"/>
      <c r="P10" s="8"/>
      <c r="Q10" s="8"/>
      <c r="R10" s="8"/>
      <c r="S10" s="8"/>
      <c r="T10" s="8"/>
      <c r="U10" s="8"/>
      <c r="V10" s="8"/>
      <c r="W10" s="8"/>
      <c r="X10" s="8"/>
      <c r="Y10" s="8"/>
      <c r="Z10" s="8"/>
    </row>
    <row r="11" spans="1:26" ht="35.25" customHeight="1">
      <c r="A11" s="12"/>
      <c r="B11" s="13"/>
      <c r="C11" s="14" t="s">
        <v>2</v>
      </c>
      <c r="D11" s="15"/>
      <c r="E11" s="12"/>
      <c r="F11" s="12"/>
      <c r="G11" s="12"/>
      <c r="H11" s="12"/>
      <c r="I11" s="12"/>
      <c r="J11" s="12"/>
      <c r="K11" s="12"/>
      <c r="L11" s="12"/>
      <c r="M11" s="12"/>
      <c r="N11" s="12"/>
      <c r="O11" s="12"/>
      <c r="P11" s="12"/>
      <c r="Q11" s="12"/>
      <c r="R11" s="12"/>
      <c r="S11" s="12"/>
      <c r="T11" s="12"/>
      <c r="U11" s="12"/>
      <c r="V11" s="12"/>
      <c r="W11" s="12"/>
      <c r="X11" s="12"/>
      <c r="Y11" s="12"/>
      <c r="Z11" s="12"/>
    </row>
    <row r="12" spans="1:26" ht="14.5">
      <c r="A12" s="1"/>
      <c r="B12" s="5"/>
      <c r="D12" s="7"/>
      <c r="E12" s="1"/>
      <c r="F12" s="1"/>
      <c r="G12" s="1"/>
      <c r="H12" s="1"/>
      <c r="I12" s="1"/>
      <c r="J12" s="1"/>
      <c r="K12" s="1"/>
      <c r="L12" s="1"/>
      <c r="M12" s="1"/>
      <c r="N12" s="1"/>
      <c r="O12" s="1"/>
      <c r="P12" s="1"/>
      <c r="Q12" s="1"/>
      <c r="R12" s="1"/>
      <c r="S12" s="1"/>
      <c r="T12" s="1"/>
      <c r="U12" s="1"/>
      <c r="V12" s="1"/>
      <c r="W12" s="1"/>
      <c r="X12" s="1"/>
      <c r="Y12" s="1"/>
      <c r="Z12" s="1"/>
    </row>
    <row r="13" spans="1:26" ht="7.5" customHeight="1">
      <c r="A13" s="1"/>
      <c r="B13" s="5"/>
      <c r="D13" s="7"/>
      <c r="E13" s="1"/>
      <c r="F13" s="1"/>
      <c r="G13" s="1"/>
      <c r="H13" s="1"/>
      <c r="I13" s="1"/>
      <c r="J13" s="1"/>
      <c r="K13" s="1"/>
      <c r="L13" s="1"/>
      <c r="M13" s="1"/>
      <c r="N13" s="1"/>
      <c r="O13" s="1"/>
      <c r="P13" s="1"/>
      <c r="Q13" s="1"/>
      <c r="R13" s="1"/>
      <c r="S13" s="1"/>
      <c r="T13" s="1"/>
      <c r="U13" s="1"/>
      <c r="V13" s="1"/>
      <c r="W13" s="1"/>
      <c r="X13" s="1"/>
      <c r="Y13" s="1"/>
      <c r="Z13" s="1"/>
    </row>
    <row r="14" spans="1:26" ht="14.5">
      <c r="A14" s="1"/>
      <c r="B14" s="5"/>
      <c r="D14" s="7"/>
      <c r="E14" s="1"/>
      <c r="F14" s="1"/>
      <c r="G14" s="1"/>
      <c r="H14" s="1"/>
      <c r="I14" s="1"/>
      <c r="J14" s="1"/>
      <c r="K14" s="1"/>
      <c r="L14" s="1"/>
      <c r="M14" s="1"/>
      <c r="N14" s="1"/>
      <c r="O14" s="1"/>
      <c r="P14" s="1"/>
      <c r="Q14" s="1"/>
      <c r="R14" s="1"/>
      <c r="S14" s="1"/>
      <c r="T14" s="1"/>
      <c r="U14" s="1"/>
      <c r="V14" s="1"/>
      <c r="W14" s="1"/>
      <c r="X14" s="1"/>
      <c r="Y14" s="1"/>
      <c r="Z14" s="1"/>
    </row>
    <row r="15" spans="1:26" ht="29.25" customHeight="1">
      <c r="A15" s="1"/>
      <c r="B15" s="5"/>
      <c r="C15" s="16" t="s">
        <v>3</v>
      </c>
      <c r="D15" s="7"/>
      <c r="E15" s="1"/>
      <c r="F15" s="1"/>
      <c r="G15" s="1"/>
      <c r="H15" s="1"/>
      <c r="I15" s="1"/>
      <c r="J15" s="1"/>
      <c r="K15" s="1"/>
      <c r="L15" s="1"/>
      <c r="M15" s="1"/>
      <c r="N15" s="1"/>
      <c r="O15" s="1"/>
      <c r="P15" s="1"/>
      <c r="Q15" s="1"/>
      <c r="R15" s="1"/>
      <c r="S15" s="1"/>
      <c r="T15" s="1"/>
      <c r="U15" s="1"/>
      <c r="V15" s="1"/>
      <c r="W15" s="1"/>
      <c r="X15" s="1"/>
      <c r="Y15" s="1"/>
      <c r="Z15" s="1"/>
    </row>
    <row r="16" spans="1:26" ht="14.5">
      <c r="A16" s="1"/>
      <c r="B16" s="5"/>
      <c r="C16" s="17" t="s">
        <v>4</v>
      </c>
      <c r="D16" s="7"/>
      <c r="E16" s="1"/>
      <c r="F16" s="1"/>
      <c r="G16" s="1"/>
      <c r="H16" s="1"/>
      <c r="I16" s="1"/>
      <c r="J16" s="1"/>
      <c r="K16" s="1"/>
      <c r="L16" s="1"/>
      <c r="M16" s="1"/>
      <c r="N16" s="1"/>
      <c r="O16" s="1"/>
      <c r="P16" s="1"/>
      <c r="Q16" s="1"/>
      <c r="R16" s="1"/>
      <c r="S16" s="1"/>
      <c r="T16" s="1"/>
      <c r="U16" s="1"/>
      <c r="V16" s="1"/>
      <c r="W16" s="1"/>
      <c r="X16" s="1"/>
      <c r="Y16" s="1"/>
      <c r="Z16" s="1"/>
    </row>
    <row r="17" spans="1:26" ht="14.5">
      <c r="A17" s="1"/>
      <c r="B17" s="5"/>
      <c r="C17" s="18" t="s">
        <v>5</v>
      </c>
      <c r="D17" s="7"/>
      <c r="E17" s="1"/>
      <c r="F17" s="1"/>
      <c r="G17" s="1"/>
      <c r="H17" s="1"/>
      <c r="I17" s="1"/>
      <c r="J17" s="1"/>
      <c r="K17" s="1"/>
      <c r="L17" s="1"/>
      <c r="M17" s="1"/>
      <c r="N17" s="1"/>
      <c r="O17" s="1"/>
      <c r="P17" s="1"/>
      <c r="Q17" s="1"/>
      <c r="R17" s="1"/>
      <c r="S17" s="1"/>
      <c r="T17" s="1"/>
      <c r="U17" s="1"/>
      <c r="V17" s="1"/>
      <c r="W17" s="1"/>
      <c r="X17" s="1"/>
      <c r="Y17" s="1"/>
      <c r="Z17" s="1"/>
    </row>
    <row r="18" spans="1:26" ht="29">
      <c r="A18" s="1"/>
      <c r="B18" s="5"/>
      <c r="C18" s="19" t="s">
        <v>6</v>
      </c>
      <c r="D18" s="7"/>
      <c r="E18" s="1"/>
      <c r="F18" s="1"/>
      <c r="G18" s="1"/>
      <c r="H18" s="1"/>
      <c r="I18" s="1"/>
      <c r="J18" s="1"/>
      <c r="K18" s="1"/>
      <c r="L18" s="1"/>
      <c r="M18" s="1"/>
      <c r="N18" s="1"/>
      <c r="O18" s="1"/>
      <c r="P18" s="1"/>
      <c r="Q18" s="1"/>
      <c r="R18" s="1"/>
      <c r="S18" s="1"/>
      <c r="T18" s="1"/>
      <c r="U18" s="1"/>
      <c r="V18" s="1"/>
      <c r="W18" s="1"/>
      <c r="X18" s="1"/>
      <c r="Y18" s="1"/>
      <c r="Z18" s="1"/>
    </row>
    <row r="19" spans="1:26" ht="14.5">
      <c r="A19" s="1"/>
      <c r="B19" s="20"/>
      <c r="C19" s="21"/>
      <c r="D19" s="22"/>
      <c r="E19" s="1"/>
      <c r="F19" s="1"/>
      <c r="G19" s="1"/>
      <c r="H19" s="1"/>
      <c r="I19" s="1"/>
      <c r="J19" s="1"/>
      <c r="K19" s="1"/>
      <c r="L19" s="1"/>
      <c r="M19" s="1"/>
      <c r="N19" s="1"/>
      <c r="O19" s="1"/>
      <c r="P19" s="1"/>
      <c r="Q19" s="1"/>
      <c r="R19" s="1"/>
      <c r="S19" s="1"/>
      <c r="T19" s="1"/>
      <c r="U19" s="1"/>
      <c r="V19" s="1"/>
      <c r="W19" s="1"/>
      <c r="X19" s="1"/>
      <c r="Y19" s="1"/>
      <c r="Z19" s="1"/>
    </row>
    <row r="20" spans="1:26" ht="14.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C11" r:id="rId1" xr:uid="{00000000-0004-0000-0000-000000000000}"/>
    <hyperlink ref="C15"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8B16F-AA92-4337-94E6-879865FD0D58}">
  <dimension ref="A3:AG57"/>
  <sheetViews>
    <sheetView topLeftCell="S12" zoomScale="92" workbookViewId="0">
      <selection activeCell="AC33" sqref="AC33"/>
    </sheetView>
  </sheetViews>
  <sheetFormatPr defaultRowHeight="14.5"/>
  <cols>
    <col min="1" max="1" width="15.6328125" bestFit="1" customWidth="1"/>
    <col min="2" max="2" width="16.08984375" bestFit="1" customWidth="1"/>
    <col min="3" max="3" width="25.26953125" bestFit="1" customWidth="1"/>
    <col min="4" max="4" width="20.81640625" bestFit="1" customWidth="1"/>
    <col min="6" max="6" width="14.1796875" bestFit="1" customWidth="1"/>
    <col min="7" max="7" width="15.6328125" bestFit="1" customWidth="1"/>
    <col min="12" max="12" width="12.6328125" bestFit="1" customWidth="1"/>
    <col min="13" max="13" width="16.08984375" bestFit="1" customWidth="1"/>
    <col min="15" max="15" width="16.08984375" bestFit="1" customWidth="1"/>
    <col min="16" max="16" width="15.26953125" bestFit="1" customWidth="1"/>
    <col min="17" max="17" width="7.81640625" bestFit="1" customWidth="1"/>
    <col min="18" max="20" width="8.81640625" bestFit="1" customWidth="1"/>
    <col min="21" max="21" width="8.90625" bestFit="1" customWidth="1"/>
    <col min="22" max="22" width="9.90625" bestFit="1" customWidth="1"/>
    <col min="23" max="27" width="8.90625" bestFit="1" customWidth="1"/>
    <col min="28" max="28" width="10.81640625" bestFit="1" customWidth="1"/>
    <col min="29" max="29" width="8.90625" bestFit="1" customWidth="1"/>
    <col min="30" max="30" width="7.90625" bestFit="1" customWidth="1"/>
    <col min="31" max="31" width="6.90625" bestFit="1" customWidth="1"/>
    <col min="32" max="32" width="6.81640625" bestFit="1" customWidth="1"/>
    <col min="33" max="33" width="9.90625" bestFit="1" customWidth="1"/>
    <col min="34" max="34" width="10.54296875" bestFit="1" customWidth="1"/>
    <col min="35" max="35" width="6.1796875" bestFit="1" customWidth="1"/>
    <col min="36" max="36" width="6.81640625" bestFit="1" customWidth="1"/>
    <col min="37" max="38" width="7.81640625" bestFit="1" customWidth="1"/>
    <col min="39" max="43" width="6.81640625" bestFit="1" customWidth="1"/>
    <col min="44" max="44" width="7.81640625" bestFit="1" customWidth="1"/>
    <col min="45" max="45" width="5.453125" bestFit="1" customWidth="1"/>
    <col min="46" max="46" width="6.81640625" bestFit="1" customWidth="1"/>
    <col min="47" max="49" width="7.81640625" bestFit="1" customWidth="1"/>
    <col min="50" max="51" width="6.81640625" bestFit="1" customWidth="1"/>
    <col min="52" max="55" width="7.81640625" bestFit="1" customWidth="1"/>
    <col min="56" max="56" width="6.453125" bestFit="1" customWidth="1"/>
    <col min="57" max="57" width="6.81640625" bestFit="1" customWidth="1"/>
    <col min="58" max="58" width="7.81640625" bestFit="1" customWidth="1"/>
    <col min="59" max="60" width="6.453125" bestFit="1" customWidth="1"/>
    <col min="61" max="61" width="6.81640625" bestFit="1" customWidth="1"/>
    <col min="62" max="63" width="7.81640625" bestFit="1" customWidth="1"/>
    <col min="64" max="64" width="5.90625" bestFit="1" customWidth="1"/>
    <col min="65" max="65" width="7.81640625" bestFit="1" customWidth="1"/>
    <col min="66" max="66" width="5.90625" bestFit="1" customWidth="1"/>
    <col min="67" max="69" width="7.81640625" bestFit="1" customWidth="1"/>
    <col min="70" max="70" width="6.90625" bestFit="1" customWidth="1"/>
    <col min="71" max="73" width="7.81640625" bestFit="1" customWidth="1"/>
    <col min="74" max="82" width="6.90625" bestFit="1" customWidth="1"/>
    <col min="83" max="83" width="6.81640625" bestFit="1" customWidth="1"/>
    <col min="84" max="84" width="7.81640625" bestFit="1" customWidth="1"/>
    <col min="85" max="85" width="6.81640625" bestFit="1" customWidth="1"/>
    <col min="86" max="87" width="7.81640625" bestFit="1" customWidth="1"/>
    <col min="88" max="88" width="5.453125" bestFit="1" customWidth="1"/>
    <col min="89" max="89" width="7.81640625" bestFit="1" customWidth="1"/>
    <col min="90" max="90" width="6.81640625" bestFit="1" customWidth="1"/>
    <col min="91" max="91" width="7.81640625" bestFit="1" customWidth="1"/>
    <col min="92" max="93" width="6.81640625" bestFit="1" customWidth="1"/>
    <col min="94" max="94" width="7.81640625" bestFit="1" customWidth="1"/>
    <col min="95" max="95" width="6.453125" bestFit="1" customWidth="1"/>
    <col min="96" max="96" width="6.81640625" bestFit="1" customWidth="1"/>
    <col min="97" max="98" width="7.81640625" bestFit="1" customWidth="1"/>
    <col min="99" max="99" width="6.81640625" bestFit="1" customWidth="1"/>
    <col min="100" max="100" width="6.453125" bestFit="1" customWidth="1"/>
    <col min="101" max="101" width="6.81640625" bestFit="1" customWidth="1"/>
    <col min="102" max="103" width="6.453125" bestFit="1" customWidth="1"/>
    <col min="104" max="104" width="7.81640625" bestFit="1" customWidth="1"/>
    <col min="105" max="107" width="6.81640625" bestFit="1" customWidth="1"/>
    <col min="108" max="109" width="7.81640625" bestFit="1" customWidth="1"/>
    <col min="110" max="110" width="6.81640625" bestFit="1" customWidth="1"/>
    <col min="111" max="111" width="6.08984375" bestFit="1" customWidth="1"/>
    <col min="112" max="113" width="7.81640625" bestFit="1" customWidth="1"/>
    <col min="114" max="116" width="7.08984375" bestFit="1" customWidth="1"/>
    <col min="117" max="117" width="7.81640625" bestFit="1" customWidth="1"/>
    <col min="118" max="118" width="7.08984375" bestFit="1" customWidth="1"/>
    <col min="119" max="119" width="7.81640625" bestFit="1" customWidth="1"/>
    <col min="120" max="120" width="7.08984375" bestFit="1" customWidth="1"/>
    <col min="121" max="122" width="7.81640625" bestFit="1" customWidth="1"/>
    <col min="123" max="125" width="7.08984375" bestFit="1" customWidth="1"/>
    <col min="126" max="126" width="7.81640625" bestFit="1" customWidth="1"/>
    <col min="127" max="128" width="7.08984375" bestFit="1" customWidth="1"/>
    <col min="129" max="129" width="5.81640625" bestFit="1" customWidth="1"/>
    <col min="130" max="130" width="7.81640625" bestFit="1" customWidth="1"/>
    <col min="131" max="131" width="5.81640625" bestFit="1" customWidth="1"/>
    <col min="132" max="132" width="7.81640625" bestFit="1" customWidth="1"/>
    <col min="133" max="133" width="6.81640625" bestFit="1" customWidth="1"/>
    <col min="134" max="135" width="5.81640625" bestFit="1" customWidth="1"/>
    <col min="136" max="136" width="6.81640625" bestFit="1" customWidth="1"/>
    <col min="137" max="137" width="7.81640625" bestFit="1" customWidth="1"/>
    <col min="138" max="138" width="6.26953125" bestFit="1" customWidth="1"/>
    <col min="139" max="139" width="7.81640625" bestFit="1" customWidth="1"/>
    <col min="140" max="141" width="6.81640625" bestFit="1" customWidth="1"/>
    <col min="142" max="143" width="7.81640625" bestFit="1" customWidth="1"/>
    <col min="144" max="145" width="6.26953125" bestFit="1" customWidth="1"/>
    <col min="146" max="146" width="7.81640625" bestFit="1" customWidth="1"/>
    <col min="147" max="147" width="6.81640625" bestFit="1" customWidth="1"/>
    <col min="148" max="149" width="7.81640625" bestFit="1" customWidth="1"/>
    <col min="150" max="150" width="6.26953125" bestFit="1" customWidth="1"/>
    <col min="151" max="152" width="7.81640625" bestFit="1" customWidth="1"/>
    <col min="153" max="153" width="5.81640625" bestFit="1" customWidth="1"/>
    <col min="154" max="155" width="7.81640625" bestFit="1" customWidth="1"/>
    <col min="156" max="156" width="6.81640625" bestFit="1" customWidth="1"/>
    <col min="157" max="157" width="7.81640625" bestFit="1" customWidth="1"/>
    <col min="158" max="158" width="5.81640625" bestFit="1" customWidth="1"/>
    <col min="159" max="159" width="7.81640625" bestFit="1" customWidth="1"/>
    <col min="160" max="160" width="6.81640625" bestFit="1" customWidth="1"/>
    <col min="161" max="161" width="7.81640625" bestFit="1" customWidth="1"/>
    <col min="162" max="162" width="6.81640625" bestFit="1" customWidth="1"/>
    <col min="163" max="164" width="7.81640625" bestFit="1" customWidth="1"/>
    <col min="165" max="165" width="8.81640625" bestFit="1" customWidth="1"/>
    <col min="166" max="166" width="5.81640625" bestFit="1" customWidth="1"/>
    <col min="167" max="170" width="7.81640625" bestFit="1" customWidth="1"/>
    <col min="171" max="172" width="5.81640625" bestFit="1" customWidth="1"/>
    <col min="173" max="173" width="7.81640625" bestFit="1" customWidth="1"/>
    <col min="174" max="174" width="6.81640625" bestFit="1" customWidth="1"/>
    <col min="175" max="176" width="7.81640625" bestFit="1" customWidth="1"/>
    <col min="177" max="177" width="6.81640625" bestFit="1" customWidth="1"/>
    <col min="178" max="178" width="7.81640625" bestFit="1" customWidth="1"/>
    <col min="179" max="179" width="5.81640625" bestFit="1" customWidth="1"/>
    <col min="180" max="181" width="7.81640625" bestFit="1" customWidth="1"/>
    <col min="182" max="182" width="6.6328125" bestFit="1" customWidth="1"/>
    <col min="183" max="183" width="7.81640625" bestFit="1" customWidth="1"/>
    <col min="184" max="184" width="6.81640625" bestFit="1" customWidth="1"/>
    <col min="185" max="185" width="7.81640625" bestFit="1" customWidth="1"/>
    <col min="186" max="186" width="6.81640625" bestFit="1" customWidth="1"/>
    <col min="187" max="189" width="7.81640625" bestFit="1" customWidth="1"/>
    <col min="190" max="190" width="6.81640625" bestFit="1" customWidth="1"/>
    <col min="191" max="191" width="6.6328125" bestFit="1" customWidth="1"/>
    <col min="192" max="192" width="7.81640625" bestFit="1" customWidth="1"/>
    <col min="193" max="194" width="6.6328125" bestFit="1" customWidth="1"/>
    <col min="195" max="198" width="7.81640625" bestFit="1" customWidth="1"/>
    <col min="199" max="199" width="5.81640625" bestFit="1" customWidth="1"/>
    <col min="200" max="200" width="6.81640625" bestFit="1" customWidth="1"/>
    <col min="201" max="201" width="5.81640625" bestFit="1" customWidth="1"/>
    <col min="202" max="202" width="6.81640625" bestFit="1" customWidth="1"/>
    <col min="203" max="203" width="7.81640625" bestFit="1" customWidth="1"/>
    <col min="204" max="208" width="6.81640625" bestFit="1" customWidth="1"/>
    <col min="209" max="209" width="7.81640625" bestFit="1" customWidth="1"/>
    <col min="210" max="210" width="6.453125" bestFit="1" customWidth="1"/>
    <col min="211" max="213" width="7.81640625" bestFit="1" customWidth="1"/>
    <col min="214" max="216" width="6.81640625" bestFit="1" customWidth="1"/>
    <col min="217" max="217" width="6.453125" bestFit="1" customWidth="1"/>
    <col min="218" max="218" width="6.81640625" bestFit="1" customWidth="1"/>
    <col min="219" max="222" width="7.81640625" bestFit="1" customWidth="1"/>
    <col min="223" max="223" width="5.81640625" bestFit="1" customWidth="1"/>
    <col min="224" max="224" width="6.81640625" bestFit="1" customWidth="1"/>
    <col min="225" max="225" width="5.81640625" bestFit="1" customWidth="1"/>
    <col min="226" max="226" width="5.36328125" bestFit="1" customWidth="1"/>
    <col min="227" max="227" width="7.81640625" bestFit="1" customWidth="1"/>
    <col min="228" max="228" width="6.36328125" bestFit="1" customWidth="1"/>
    <col min="229" max="230" width="7.81640625" bestFit="1" customWidth="1"/>
    <col min="231" max="231" width="6.36328125" bestFit="1" customWidth="1"/>
    <col min="232" max="233" width="7.81640625" bestFit="1" customWidth="1"/>
    <col min="234" max="236" width="6.81640625" bestFit="1" customWidth="1"/>
    <col min="237" max="237" width="6.36328125" bestFit="1" customWidth="1"/>
    <col min="238" max="239" width="6.81640625" bestFit="1" customWidth="1"/>
    <col min="240" max="240" width="6.36328125" bestFit="1" customWidth="1"/>
    <col min="241" max="243" width="7.81640625" bestFit="1" customWidth="1"/>
    <col min="244" max="244" width="6.81640625" bestFit="1" customWidth="1"/>
    <col min="245" max="246" width="7.81640625" bestFit="1" customWidth="1"/>
    <col min="247" max="248" width="5.81640625" bestFit="1" customWidth="1"/>
    <col min="249" max="249" width="6.81640625" bestFit="1" customWidth="1"/>
    <col min="250" max="250" width="7.81640625" bestFit="1" customWidth="1"/>
    <col min="251" max="251" width="6.7265625" bestFit="1" customWidth="1"/>
    <col min="252" max="256" width="7.81640625" bestFit="1" customWidth="1"/>
    <col min="257" max="257" width="6.81640625" bestFit="1" customWidth="1"/>
    <col min="258" max="259" width="7.81640625" bestFit="1" customWidth="1"/>
    <col min="260" max="260" width="6.81640625" bestFit="1" customWidth="1"/>
    <col min="261" max="261" width="7.81640625" bestFit="1" customWidth="1"/>
    <col min="262" max="263" width="6.7265625" bestFit="1" customWidth="1"/>
    <col min="264" max="264" width="7.81640625" bestFit="1" customWidth="1"/>
    <col min="265" max="265" width="5.81640625" bestFit="1" customWidth="1"/>
    <col min="266" max="267" width="7.81640625" bestFit="1" customWidth="1"/>
    <col min="268" max="270" width="5.81640625" bestFit="1" customWidth="1"/>
    <col min="271" max="272" width="7.81640625" bestFit="1" customWidth="1"/>
    <col min="273" max="273" width="6.54296875" bestFit="1" customWidth="1"/>
    <col min="274" max="274" width="6.81640625" bestFit="1" customWidth="1"/>
    <col min="275" max="276" width="7.81640625" bestFit="1" customWidth="1"/>
    <col min="277" max="277" width="6.54296875" bestFit="1" customWidth="1"/>
    <col min="278" max="278" width="7.81640625" bestFit="1" customWidth="1"/>
    <col min="279" max="279" width="6.54296875" bestFit="1" customWidth="1"/>
    <col min="280" max="280" width="7.81640625" bestFit="1" customWidth="1"/>
    <col min="281" max="282" width="6.81640625" bestFit="1" customWidth="1"/>
    <col min="283" max="283" width="7.81640625" bestFit="1" customWidth="1"/>
    <col min="284" max="284" width="6.54296875" bestFit="1" customWidth="1"/>
    <col min="285" max="285" width="7.81640625" bestFit="1" customWidth="1"/>
    <col min="286" max="286" width="10.7265625" bestFit="1" customWidth="1"/>
    <col min="287" max="287" width="7" bestFit="1" customWidth="1"/>
    <col min="288" max="288" width="10.90625" bestFit="1" customWidth="1"/>
    <col min="289" max="289" width="7.26953125" bestFit="1" customWidth="1"/>
    <col min="290" max="305" width="7" bestFit="1" customWidth="1"/>
    <col min="306" max="306" width="10.1796875" bestFit="1" customWidth="1"/>
    <col min="307" max="307" width="7.26953125" bestFit="1" customWidth="1"/>
    <col min="308" max="311" width="5.453125" bestFit="1" customWidth="1"/>
    <col min="312" max="323" width="7" bestFit="1" customWidth="1"/>
    <col min="324" max="324" width="10.1796875" bestFit="1" customWidth="1"/>
    <col min="325" max="325" width="7.26953125" bestFit="1" customWidth="1"/>
    <col min="326" max="334" width="7" bestFit="1" customWidth="1"/>
    <col min="335" max="335" width="10.1796875" bestFit="1" customWidth="1"/>
    <col min="336" max="336" width="7.26953125" bestFit="1" customWidth="1"/>
    <col min="337" max="343" width="5.453125" bestFit="1" customWidth="1"/>
    <col min="344" max="352" width="7" bestFit="1" customWidth="1"/>
    <col min="353" max="353" width="10.1796875" bestFit="1" customWidth="1"/>
    <col min="354" max="354" width="7.26953125" bestFit="1" customWidth="1"/>
    <col min="355" max="358" width="5.453125" bestFit="1" customWidth="1"/>
    <col min="359" max="359" width="7" bestFit="1" customWidth="1"/>
    <col min="360" max="360" width="10.1796875" bestFit="1" customWidth="1"/>
    <col min="361" max="361" width="7.26953125" bestFit="1" customWidth="1"/>
    <col min="362" max="366" width="7" bestFit="1" customWidth="1"/>
    <col min="367" max="367" width="10.1796875" bestFit="1" customWidth="1"/>
    <col min="368" max="368" width="7.26953125" bestFit="1" customWidth="1"/>
    <col min="369" max="377" width="5.453125" bestFit="1" customWidth="1"/>
    <col min="378" max="379" width="7" bestFit="1" customWidth="1"/>
    <col min="380" max="380" width="10.1796875" bestFit="1" customWidth="1"/>
    <col min="381" max="381" width="7.26953125" bestFit="1" customWidth="1"/>
    <col min="382" max="385" width="5.453125" bestFit="1" customWidth="1"/>
    <col min="386" max="386" width="7" bestFit="1" customWidth="1"/>
    <col min="387" max="387" width="10.1796875" bestFit="1" customWidth="1"/>
    <col min="388" max="388" width="8.26953125" bestFit="1" customWidth="1"/>
    <col min="389" max="393" width="5.453125" bestFit="1" customWidth="1"/>
    <col min="394" max="410" width="7" bestFit="1" customWidth="1"/>
    <col min="411" max="411" width="11.1796875" bestFit="1" customWidth="1"/>
    <col min="412" max="412" width="8.26953125" bestFit="1" customWidth="1"/>
    <col min="413" max="418" width="5.453125" bestFit="1" customWidth="1"/>
    <col min="419" max="427" width="7" bestFit="1" customWidth="1"/>
    <col min="428" max="428" width="11.1796875" bestFit="1" customWidth="1"/>
    <col min="429" max="429" width="8.26953125" bestFit="1" customWidth="1"/>
    <col min="430" max="435" width="5.453125" bestFit="1" customWidth="1"/>
    <col min="436" max="452" width="7" bestFit="1" customWidth="1"/>
    <col min="453" max="453" width="11.1796875" bestFit="1" customWidth="1"/>
    <col min="454" max="454" width="8.26953125" bestFit="1" customWidth="1"/>
    <col min="455" max="459" width="5.453125" bestFit="1" customWidth="1"/>
    <col min="460" max="464" width="7" bestFit="1" customWidth="1"/>
    <col min="465" max="465" width="11.1796875" bestFit="1" customWidth="1"/>
    <col min="466" max="466" width="8.26953125" bestFit="1" customWidth="1"/>
    <col min="467" max="470" width="5.453125" bestFit="1" customWidth="1"/>
    <col min="471" max="471" width="7" bestFit="1" customWidth="1"/>
    <col min="472" max="472" width="11.1796875" bestFit="1" customWidth="1"/>
    <col min="473" max="473" width="8.26953125" bestFit="1" customWidth="1"/>
    <col min="474" max="483" width="5.453125" bestFit="1" customWidth="1"/>
    <col min="484" max="497" width="7" bestFit="1" customWidth="1"/>
    <col min="498" max="498" width="11.1796875" bestFit="1" customWidth="1"/>
    <col min="499" max="499" width="8.26953125" bestFit="1" customWidth="1"/>
    <col min="500" max="503" width="5.453125" bestFit="1" customWidth="1"/>
    <col min="504" max="524" width="7" bestFit="1" customWidth="1"/>
    <col min="525" max="525" width="11.1796875" bestFit="1" customWidth="1"/>
    <col min="526" max="526" width="8.26953125" bestFit="1" customWidth="1"/>
    <col min="527" max="530" width="5.453125" bestFit="1" customWidth="1"/>
    <col min="531" max="537" width="7" bestFit="1" customWidth="1"/>
    <col min="538" max="538" width="11.1796875" bestFit="1" customWidth="1"/>
    <col min="539" max="539" width="8.26953125" bestFit="1" customWidth="1"/>
    <col min="540" max="543" width="5.453125" bestFit="1" customWidth="1"/>
    <col min="544" max="550" width="7" bestFit="1" customWidth="1"/>
    <col min="551" max="551" width="11.1796875" bestFit="1" customWidth="1"/>
    <col min="552" max="552" width="8.26953125" bestFit="1" customWidth="1"/>
    <col min="553" max="556" width="7" bestFit="1" customWidth="1"/>
    <col min="557" max="557" width="11.1796875" bestFit="1" customWidth="1"/>
    <col min="558" max="558" width="8.26953125" bestFit="1" customWidth="1"/>
    <col min="559" max="566" width="5.453125" bestFit="1" customWidth="1"/>
    <col min="567" max="569" width="7" bestFit="1" customWidth="1"/>
    <col min="570" max="570" width="11.1796875" bestFit="1" customWidth="1"/>
    <col min="571" max="571" width="8.26953125" bestFit="1" customWidth="1"/>
    <col min="572" max="578" width="5.453125" bestFit="1" customWidth="1"/>
    <col min="579" max="586" width="7" bestFit="1" customWidth="1"/>
    <col min="587" max="587" width="11.1796875" bestFit="1" customWidth="1"/>
    <col min="588" max="588" width="8.26953125" bestFit="1" customWidth="1"/>
    <col min="589" max="589" width="5.453125" bestFit="1" customWidth="1"/>
    <col min="590" max="592" width="7" bestFit="1" customWidth="1"/>
    <col min="593" max="593" width="11.1796875" bestFit="1" customWidth="1"/>
    <col min="594" max="594" width="8.26953125" bestFit="1" customWidth="1"/>
    <col min="595" max="595" width="5.453125" bestFit="1" customWidth="1"/>
    <col min="596" max="598" width="7" bestFit="1" customWidth="1"/>
    <col min="599" max="599" width="11.1796875" bestFit="1" customWidth="1"/>
    <col min="600" max="600" width="8.26953125" bestFit="1" customWidth="1"/>
    <col min="601" max="604" width="7" bestFit="1" customWidth="1"/>
    <col min="605" max="605" width="11.1796875" bestFit="1" customWidth="1"/>
    <col min="606" max="606" width="7.7265625" bestFit="1" customWidth="1"/>
    <col min="607" max="611" width="5.453125" bestFit="1" customWidth="1"/>
    <col min="612" max="623" width="7" bestFit="1" customWidth="1"/>
    <col min="624" max="624" width="10.6328125" bestFit="1" customWidth="1"/>
    <col min="625" max="625" width="7.7265625" bestFit="1" customWidth="1"/>
    <col min="626" max="632" width="5.453125" bestFit="1" customWidth="1"/>
    <col min="633" max="651" width="7" bestFit="1" customWidth="1"/>
    <col min="652" max="652" width="10.6328125" bestFit="1" customWidth="1"/>
    <col min="653" max="653" width="7.7265625" bestFit="1" customWidth="1"/>
    <col min="654" max="658" width="7" bestFit="1" customWidth="1"/>
    <col min="659" max="659" width="10.6328125" bestFit="1" customWidth="1"/>
    <col min="660" max="660" width="7.7265625" bestFit="1" customWidth="1"/>
    <col min="661" max="665" width="5.453125" bestFit="1" customWidth="1"/>
    <col min="666" max="677" width="7" bestFit="1" customWidth="1"/>
    <col min="678" max="678" width="10.6328125" bestFit="1" customWidth="1"/>
    <col min="679" max="679" width="7.7265625" bestFit="1" customWidth="1"/>
    <col min="680" max="688" width="5.453125" bestFit="1" customWidth="1"/>
    <col min="689" max="696" width="7" bestFit="1" customWidth="1"/>
    <col min="697" max="697" width="10.6328125" bestFit="1" customWidth="1"/>
    <col min="698" max="698" width="7.7265625" bestFit="1" customWidth="1"/>
    <col min="699" max="702" width="5.453125" bestFit="1" customWidth="1"/>
    <col min="703" max="715" width="7" bestFit="1" customWidth="1"/>
    <col min="716" max="716" width="10.6328125" bestFit="1" customWidth="1"/>
    <col min="717" max="717" width="7.7265625" bestFit="1" customWidth="1"/>
    <col min="718" max="724" width="5.453125" bestFit="1" customWidth="1"/>
    <col min="725" max="734" width="7" bestFit="1" customWidth="1"/>
    <col min="735" max="735" width="10.6328125" bestFit="1" customWidth="1"/>
    <col min="736" max="736" width="8.7265625" bestFit="1" customWidth="1"/>
    <col min="737" max="744" width="5.453125" bestFit="1" customWidth="1"/>
    <col min="745" max="764" width="7" bestFit="1" customWidth="1"/>
    <col min="765" max="765" width="11.6328125" bestFit="1" customWidth="1"/>
    <col min="766" max="766" width="8.7265625" bestFit="1" customWidth="1"/>
    <col min="767" max="770" width="5.453125" bestFit="1" customWidth="1"/>
    <col min="771" max="771" width="7" bestFit="1" customWidth="1"/>
    <col min="772" max="772" width="11.6328125" bestFit="1" customWidth="1"/>
    <col min="773" max="773" width="8.7265625" bestFit="1" customWidth="1"/>
    <col min="774" max="782" width="5.453125" bestFit="1" customWidth="1"/>
    <col min="783" max="788" width="7" bestFit="1" customWidth="1"/>
    <col min="789" max="789" width="11.6328125" bestFit="1" customWidth="1"/>
    <col min="790" max="790" width="8.7265625" bestFit="1" customWidth="1"/>
    <col min="791" max="796" width="5.453125" bestFit="1" customWidth="1"/>
    <col min="797" max="801" width="7" bestFit="1" customWidth="1"/>
    <col min="802" max="802" width="11.6328125" bestFit="1" customWidth="1"/>
    <col min="803" max="803" width="8.7265625" bestFit="1" customWidth="1"/>
    <col min="804" max="805" width="5.453125" bestFit="1" customWidth="1"/>
    <col min="806" max="816" width="7" bestFit="1" customWidth="1"/>
    <col min="817" max="817" width="11.6328125" bestFit="1" customWidth="1"/>
    <col min="818" max="818" width="8.7265625" bestFit="1" customWidth="1"/>
    <col min="819" max="823" width="7" bestFit="1" customWidth="1"/>
    <col min="824" max="824" width="11.6328125" bestFit="1" customWidth="1"/>
    <col min="825" max="825" width="8.7265625" bestFit="1" customWidth="1"/>
    <col min="826" max="832" width="5.453125" bestFit="1" customWidth="1"/>
    <col min="833" max="850" width="7" bestFit="1" customWidth="1"/>
    <col min="851" max="851" width="11.6328125" bestFit="1" customWidth="1"/>
    <col min="852" max="852" width="8.7265625" bestFit="1" customWidth="1"/>
    <col min="853" max="859" width="5.453125" bestFit="1" customWidth="1"/>
    <col min="860" max="869" width="7" bestFit="1" customWidth="1"/>
    <col min="870" max="870" width="11.6328125" bestFit="1" customWidth="1"/>
    <col min="871" max="871" width="8.7265625" bestFit="1" customWidth="1"/>
    <col min="872" max="880" width="5.453125" bestFit="1" customWidth="1"/>
    <col min="881" max="886" width="7" bestFit="1" customWidth="1"/>
    <col min="887" max="887" width="11.6328125" bestFit="1" customWidth="1"/>
    <col min="888" max="888" width="8.7265625" bestFit="1" customWidth="1"/>
    <col min="889" max="893" width="5.453125" bestFit="1" customWidth="1"/>
    <col min="894" max="899" width="7" bestFit="1" customWidth="1"/>
    <col min="900" max="900" width="11.6328125" bestFit="1" customWidth="1"/>
    <col min="901" max="901" width="8.7265625" bestFit="1" customWidth="1"/>
    <col min="902" max="903" width="5.453125" bestFit="1" customWidth="1"/>
    <col min="904" max="906" width="7" bestFit="1" customWidth="1"/>
    <col min="907" max="907" width="11.6328125" bestFit="1" customWidth="1"/>
    <col min="908" max="908" width="8.7265625" bestFit="1" customWidth="1"/>
    <col min="909" max="912" width="7" bestFit="1" customWidth="1"/>
    <col min="913" max="913" width="11.6328125" bestFit="1" customWidth="1"/>
    <col min="914" max="914" width="8.7265625" bestFit="1" customWidth="1"/>
    <col min="915" max="919" width="7" bestFit="1" customWidth="1"/>
    <col min="920" max="920" width="11.6328125" bestFit="1" customWidth="1"/>
    <col min="921" max="921" width="8.7265625" bestFit="1" customWidth="1"/>
    <col min="922" max="925" width="7" bestFit="1" customWidth="1"/>
    <col min="926" max="926" width="11.6328125" bestFit="1" customWidth="1"/>
    <col min="927" max="927" width="7.26953125" bestFit="1" customWidth="1"/>
    <col min="928" max="929" width="5.453125" bestFit="1" customWidth="1"/>
    <col min="930" max="944" width="7" bestFit="1" customWidth="1"/>
    <col min="945" max="945" width="10.1796875" bestFit="1" customWidth="1"/>
    <col min="946" max="946" width="7.26953125" bestFit="1" customWidth="1"/>
    <col min="947" max="950" width="5.453125" bestFit="1" customWidth="1"/>
    <col min="951" max="961" width="7" bestFit="1" customWidth="1"/>
    <col min="962" max="962" width="10.1796875" bestFit="1" customWidth="1"/>
    <col min="963" max="963" width="7.26953125" bestFit="1" customWidth="1"/>
    <col min="964" max="971" width="5.453125" bestFit="1" customWidth="1"/>
    <col min="972" max="980" width="7" bestFit="1" customWidth="1"/>
    <col min="981" max="981" width="10.1796875" bestFit="1" customWidth="1"/>
    <col min="982" max="982" width="7.26953125" bestFit="1" customWidth="1"/>
    <col min="983" max="993" width="7" bestFit="1" customWidth="1"/>
    <col min="994" max="994" width="10.1796875" bestFit="1" customWidth="1"/>
    <col min="995" max="995" width="7.26953125" bestFit="1" customWidth="1"/>
    <col min="996" max="999" width="5.453125" bestFit="1" customWidth="1"/>
    <col min="1000" max="1006" width="7" bestFit="1" customWidth="1"/>
    <col min="1007" max="1007" width="10.1796875" bestFit="1" customWidth="1"/>
    <col min="1008" max="1008" width="7.26953125" bestFit="1" customWidth="1"/>
    <col min="1009" max="1017" width="5.453125" bestFit="1" customWidth="1"/>
    <col min="1018" max="1019" width="7" bestFit="1" customWidth="1"/>
    <col min="1020" max="1020" width="10.1796875" bestFit="1" customWidth="1"/>
    <col min="1021" max="1021" width="7.26953125" bestFit="1" customWidth="1"/>
    <col min="1022" max="1024" width="5.453125" bestFit="1" customWidth="1"/>
    <col min="1025" max="1038" width="7" bestFit="1" customWidth="1"/>
    <col min="1039" max="1039" width="10.1796875" bestFit="1" customWidth="1"/>
    <col min="1040" max="1040" width="8.26953125" bestFit="1" customWidth="1"/>
    <col min="1041" max="1046" width="5.453125" bestFit="1" customWidth="1"/>
    <col min="1047" max="1056" width="7" bestFit="1" customWidth="1"/>
    <col min="1057" max="1057" width="11.1796875" bestFit="1" customWidth="1"/>
    <col min="1058" max="1058" width="8.26953125" bestFit="1" customWidth="1"/>
    <col min="1059" max="1069" width="5.453125" bestFit="1" customWidth="1"/>
    <col min="1070" max="1087" width="7" bestFit="1" customWidth="1"/>
    <col min="1088" max="1088" width="11.1796875" bestFit="1" customWidth="1"/>
    <col min="1089" max="1089" width="8.26953125" bestFit="1" customWidth="1"/>
    <col min="1090" max="1091" width="5.453125" bestFit="1" customWidth="1"/>
    <col min="1092" max="1093" width="7" bestFit="1" customWidth="1"/>
    <col min="1094" max="1094" width="11.1796875" bestFit="1" customWidth="1"/>
    <col min="1095" max="1095" width="8.26953125" bestFit="1" customWidth="1"/>
    <col min="1096" max="1104" width="5.453125" bestFit="1" customWidth="1"/>
    <col min="1105" max="1111" width="7" bestFit="1" customWidth="1"/>
    <col min="1112" max="1112" width="11.1796875" bestFit="1" customWidth="1"/>
    <col min="1113" max="1113" width="8.26953125" bestFit="1" customWidth="1"/>
    <col min="1114" max="1120" width="5.453125" bestFit="1" customWidth="1"/>
    <col min="1121" max="1124" width="7" bestFit="1" customWidth="1"/>
    <col min="1125" max="1125" width="11.1796875" bestFit="1" customWidth="1"/>
    <col min="1126" max="1126" width="8.26953125" bestFit="1" customWidth="1"/>
    <col min="1127" max="1128" width="5.453125" bestFit="1" customWidth="1"/>
    <col min="1129" max="1142" width="7" bestFit="1" customWidth="1"/>
    <col min="1143" max="1143" width="11.1796875" bestFit="1" customWidth="1"/>
    <col min="1144" max="1144" width="8.26953125" bestFit="1" customWidth="1"/>
    <col min="1145" max="1149" width="7" bestFit="1" customWidth="1"/>
    <col min="1150" max="1150" width="11.1796875" bestFit="1" customWidth="1"/>
    <col min="1151" max="1151" width="8.26953125" bestFit="1" customWidth="1"/>
    <col min="1152" max="1158" width="5.453125" bestFit="1" customWidth="1"/>
    <col min="1159" max="1177" width="7" bestFit="1" customWidth="1"/>
    <col min="1178" max="1178" width="11.1796875" bestFit="1" customWidth="1"/>
    <col min="1179" max="1179" width="8.26953125" bestFit="1" customWidth="1"/>
    <col min="1180" max="1187" width="5.453125" bestFit="1" customWidth="1"/>
    <col min="1188" max="1194" width="7" bestFit="1" customWidth="1"/>
    <col min="1195" max="1195" width="11.1796875" bestFit="1" customWidth="1"/>
    <col min="1196" max="1196" width="8.26953125" bestFit="1" customWidth="1"/>
    <col min="1197" max="1203" width="5.453125" bestFit="1" customWidth="1"/>
    <col min="1204" max="1213" width="7" bestFit="1" customWidth="1"/>
    <col min="1214" max="1214" width="11.1796875" bestFit="1" customWidth="1"/>
    <col min="1215" max="1215" width="8.26953125" bestFit="1" customWidth="1"/>
    <col min="1216" max="1221" width="5.453125" bestFit="1" customWidth="1"/>
    <col min="1222" max="1226" width="7" bestFit="1" customWidth="1"/>
    <col min="1227" max="1227" width="11.1796875" bestFit="1" customWidth="1"/>
    <col min="1228" max="1228" width="8.26953125" bestFit="1" customWidth="1"/>
    <col min="1229" max="1231" width="5.453125" bestFit="1" customWidth="1"/>
    <col min="1232" max="1233" width="7" bestFit="1" customWidth="1"/>
    <col min="1234" max="1234" width="11.1796875" bestFit="1" customWidth="1"/>
    <col min="1235" max="1235" width="8.26953125" bestFit="1" customWidth="1"/>
    <col min="1236" max="1240" width="7" bestFit="1" customWidth="1"/>
    <col min="1241" max="1241" width="11.1796875" bestFit="1" customWidth="1"/>
    <col min="1242" max="1242" width="8.26953125" bestFit="1" customWidth="1"/>
    <col min="1243" max="1247" width="7" bestFit="1" customWidth="1"/>
    <col min="1248" max="1248" width="11.1796875" bestFit="1" customWidth="1"/>
    <col min="1249" max="1249" width="8.26953125" bestFit="1" customWidth="1"/>
    <col min="1250" max="1254" width="7" bestFit="1" customWidth="1"/>
    <col min="1255" max="1255" width="11.1796875" bestFit="1" customWidth="1"/>
    <col min="1256" max="1256" width="7.90625" bestFit="1" customWidth="1"/>
    <col min="1257" max="1257" width="5.453125" bestFit="1" customWidth="1"/>
    <col min="1258" max="1279" width="7" bestFit="1" customWidth="1"/>
    <col min="1280" max="1280" width="10.81640625" bestFit="1" customWidth="1"/>
    <col min="1281" max="1281" width="7.90625" bestFit="1" customWidth="1"/>
    <col min="1282" max="1283" width="5.453125" bestFit="1" customWidth="1"/>
    <col min="1284" max="1292" width="7" bestFit="1" customWidth="1"/>
    <col min="1293" max="1293" width="10.81640625" bestFit="1" customWidth="1"/>
    <col min="1294" max="1294" width="7.90625" bestFit="1" customWidth="1"/>
    <col min="1295" max="1297" width="5.453125" bestFit="1" customWidth="1"/>
    <col min="1298" max="1310" width="7" bestFit="1" customWidth="1"/>
    <col min="1311" max="1311" width="10.81640625" bestFit="1" customWidth="1"/>
    <col min="1312" max="1312" width="7.90625" bestFit="1" customWidth="1"/>
    <col min="1313" max="1323" width="7" bestFit="1" customWidth="1"/>
    <col min="1324" max="1324" width="10.81640625" bestFit="1" customWidth="1"/>
    <col min="1325" max="1325" width="7.90625" bestFit="1" customWidth="1"/>
    <col min="1326" max="1328" width="5.453125" bestFit="1" customWidth="1"/>
    <col min="1329" max="1340" width="7" bestFit="1" customWidth="1"/>
    <col min="1341" max="1341" width="10.81640625" bestFit="1" customWidth="1"/>
    <col min="1342" max="1342" width="7.90625" bestFit="1" customWidth="1"/>
    <col min="1343" max="1345" width="5.453125" bestFit="1" customWidth="1"/>
    <col min="1346" max="1347" width="7" bestFit="1" customWidth="1"/>
    <col min="1348" max="1348" width="10.81640625" bestFit="1" customWidth="1"/>
    <col min="1349" max="1349" width="7.90625" bestFit="1" customWidth="1"/>
    <col min="1350" max="1360" width="7" bestFit="1" customWidth="1"/>
    <col min="1361" max="1361" width="10.81640625" bestFit="1" customWidth="1"/>
    <col min="1362" max="1362" width="7.90625" bestFit="1" customWidth="1"/>
    <col min="1363" max="1367" width="7" bestFit="1" customWidth="1"/>
    <col min="1368" max="1368" width="10.81640625" bestFit="1" customWidth="1"/>
    <col min="1369" max="1369" width="8.90625" bestFit="1" customWidth="1"/>
    <col min="1370" max="1372" width="5.453125" bestFit="1" customWidth="1"/>
    <col min="1373" max="1392" width="7" bestFit="1" customWidth="1"/>
    <col min="1393" max="1393" width="11.81640625" bestFit="1" customWidth="1"/>
    <col min="1394" max="1394" width="8.90625" bestFit="1" customWidth="1"/>
    <col min="1395" max="1396" width="5.453125" bestFit="1" customWidth="1"/>
    <col min="1397" max="1404" width="7" bestFit="1" customWidth="1"/>
    <col min="1405" max="1405" width="11.81640625" bestFit="1" customWidth="1"/>
    <col min="1406" max="1406" width="8.90625" bestFit="1" customWidth="1"/>
    <col min="1407" max="1414" width="5.453125" bestFit="1" customWidth="1"/>
    <col min="1415" max="1423" width="7" bestFit="1" customWidth="1"/>
    <col min="1424" max="1424" width="11.81640625" bestFit="1" customWidth="1"/>
    <col min="1425" max="1425" width="8.90625" bestFit="1" customWidth="1"/>
    <col min="1426" max="1427" width="5.453125" bestFit="1" customWidth="1"/>
    <col min="1428" max="1440" width="7" bestFit="1" customWidth="1"/>
    <col min="1441" max="1441" width="11.81640625" bestFit="1" customWidth="1"/>
    <col min="1442" max="1442" width="8.90625" bestFit="1" customWidth="1"/>
    <col min="1443" max="1445" width="5.453125" bestFit="1" customWidth="1"/>
    <col min="1446" max="1453" width="7" bestFit="1" customWidth="1"/>
    <col min="1454" max="1454" width="11.81640625" bestFit="1" customWidth="1"/>
    <col min="1455" max="1455" width="8.90625" bestFit="1" customWidth="1"/>
    <col min="1456" max="1460" width="7" bestFit="1" customWidth="1"/>
    <col min="1461" max="1461" width="11.81640625" bestFit="1" customWidth="1"/>
    <col min="1462" max="1462" width="8.90625" bestFit="1" customWidth="1"/>
    <col min="1463" max="1464" width="5.453125" bestFit="1" customWidth="1"/>
    <col min="1465" max="1481" width="7" bestFit="1" customWidth="1"/>
    <col min="1482" max="1482" width="11.81640625" bestFit="1" customWidth="1"/>
    <col min="1483" max="1483" width="8.90625" bestFit="1" customWidth="1"/>
    <col min="1484" max="1485" width="5.453125" bestFit="1" customWidth="1"/>
    <col min="1486" max="1494" width="7" bestFit="1" customWidth="1"/>
    <col min="1495" max="1495" width="11.81640625" bestFit="1" customWidth="1"/>
    <col min="1496" max="1496" width="8.90625" bestFit="1" customWidth="1"/>
    <col min="1497" max="1498" width="5.453125" bestFit="1" customWidth="1"/>
    <col min="1499" max="1516" width="7" bestFit="1" customWidth="1"/>
    <col min="1517" max="1517" width="11.81640625" bestFit="1" customWidth="1"/>
    <col min="1518" max="1518" width="8.90625" bestFit="1" customWidth="1"/>
    <col min="1519" max="1521" width="5.453125" bestFit="1" customWidth="1"/>
    <col min="1522" max="1534" width="7" bestFit="1" customWidth="1"/>
    <col min="1535" max="1535" width="11.81640625" bestFit="1" customWidth="1"/>
    <col min="1536" max="1536" width="8.90625" bestFit="1" customWidth="1"/>
    <col min="1537" max="1539" width="5.453125" bestFit="1" customWidth="1"/>
    <col min="1540" max="1546" width="7" bestFit="1" customWidth="1"/>
    <col min="1547" max="1547" width="11.81640625" bestFit="1" customWidth="1"/>
    <col min="1548" max="1548" width="8.90625" bestFit="1" customWidth="1"/>
    <col min="1549" max="1552" width="7" bestFit="1" customWidth="1"/>
    <col min="1553" max="1553" width="11.81640625" bestFit="1" customWidth="1"/>
    <col min="1554" max="1554" width="8.90625" bestFit="1" customWidth="1"/>
    <col min="1555" max="1556" width="5.453125" bestFit="1" customWidth="1"/>
    <col min="1557" max="1559" width="7" bestFit="1" customWidth="1"/>
    <col min="1560" max="1560" width="11.81640625" bestFit="1" customWidth="1"/>
    <col min="1561" max="1561" width="8.90625" bestFit="1" customWidth="1"/>
    <col min="1562" max="1566" width="7" bestFit="1" customWidth="1"/>
    <col min="1567" max="1567" width="11.81640625" bestFit="1" customWidth="1"/>
    <col min="1568" max="1568" width="8.90625" bestFit="1" customWidth="1"/>
    <col min="1569" max="1572" width="7" bestFit="1" customWidth="1"/>
    <col min="1573" max="1573" width="11.81640625" bestFit="1" customWidth="1"/>
    <col min="1574" max="1574" width="8.90625" bestFit="1" customWidth="1"/>
    <col min="1575" max="1579" width="7" bestFit="1" customWidth="1"/>
    <col min="1580" max="1580" width="11.81640625" bestFit="1" customWidth="1"/>
    <col min="1581" max="1581" width="7.08984375" bestFit="1" customWidth="1"/>
    <col min="1582" max="1593" width="7" bestFit="1" customWidth="1"/>
    <col min="1594" max="1594" width="10" bestFit="1" customWidth="1"/>
    <col min="1595" max="1595" width="7.08984375" bestFit="1" customWidth="1"/>
    <col min="1596" max="1598" width="5.453125" bestFit="1" customWidth="1"/>
    <col min="1599" max="1611" width="7" bestFit="1" customWidth="1"/>
    <col min="1612" max="1612" width="10" bestFit="1" customWidth="1"/>
    <col min="1613" max="1613" width="7.08984375" bestFit="1" customWidth="1"/>
    <col min="1614" max="1623" width="7" bestFit="1" customWidth="1"/>
    <col min="1624" max="1624" width="10" bestFit="1" customWidth="1"/>
    <col min="1625" max="1625" width="7.08984375" bestFit="1" customWidth="1"/>
    <col min="1626" max="1627" width="5.453125" bestFit="1" customWidth="1"/>
    <col min="1628" max="1641" width="7" bestFit="1" customWidth="1"/>
    <col min="1642" max="1642" width="10" bestFit="1" customWidth="1"/>
    <col min="1643" max="1643" width="7.08984375" bestFit="1" customWidth="1"/>
    <col min="1644" max="1646" width="5.453125" bestFit="1" customWidth="1"/>
    <col min="1647" max="1648" width="7" bestFit="1" customWidth="1"/>
    <col min="1649" max="1649" width="10" bestFit="1" customWidth="1"/>
    <col min="1650" max="1650" width="7.08984375" bestFit="1" customWidth="1"/>
    <col min="1651" max="1655" width="7" bestFit="1" customWidth="1"/>
    <col min="1656" max="1656" width="10" bestFit="1" customWidth="1"/>
    <col min="1657" max="1657" width="7.08984375" bestFit="1" customWidth="1"/>
    <col min="1658" max="1658" width="5.453125" bestFit="1" customWidth="1"/>
    <col min="1659" max="1668" width="7" bestFit="1" customWidth="1"/>
    <col min="1669" max="1669" width="10" bestFit="1" customWidth="1"/>
    <col min="1670" max="1670" width="7.08984375" bestFit="1" customWidth="1"/>
    <col min="1671" max="1673" width="5.453125" bestFit="1" customWidth="1"/>
    <col min="1674" max="1675" width="7" bestFit="1" customWidth="1"/>
    <col min="1676" max="1676" width="10" bestFit="1" customWidth="1"/>
    <col min="1677" max="1677" width="8.08984375" bestFit="1" customWidth="1"/>
    <col min="1678" max="1679" width="5.453125" bestFit="1" customWidth="1"/>
    <col min="1680" max="1699" width="7" bestFit="1" customWidth="1"/>
    <col min="1700" max="1700" width="11" bestFit="1" customWidth="1"/>
    <col min="1701" max="1701" width="8.08984375" bestFit="1" customWidth="1"/>
    <col min="1702" max="1705" width="5.453125" bestFit="1" customWidth="1"/>
    <col min="1706" max="1717" width="7" bestFit="1" customWidth="1"/>
    <col min="1718" max="1718" width="11" bestFit="1" customWidth="1"/>
    <col min="1719" max="1719" width="8.08984375" bestFit="1" customWidth="1"/>
    <col min="1720" max="1721" width="5.453125" bestFit="1" customWidth="1"/>
    <col min="1722" max="1742" width="7" bestFit="1" customWidth="1"/>
    <col min="1743" max="1743" width="11" bestFit="1" customWidth="1"/>
    <col min="1744" max="1744" width="8.08984375" bestFit="1" customWidth="1"/>
    <col min="1745" max="1747" width="5.453125" bestFit="1" customWidth="1"/>
    <col min="1748" max="1754" width="7" bestFit="1" customWidth="1"/>
    <col min="1755" max="1755" width="11" bestFit="1" customWidth="1"/>
    <col min="1756" max="1756" width="8.08984375" bestFit="1" customWidth="1"/>
    <col min="1757" max="1761" width="7" bestFit="1" customWidth="1"/>
    <col min="1762" max="1762" width="11" bestFit="1" customWidth="1"/>
    <col min="1763" max="1763" width="8.08984375" bestFit="1" customWidth="1"/>
    <col min="1764" max="1765" width="5.453125" bestFit="1" customWidth="1"/>
    <col min="1766" max="1789" width="7" bestFit="1" customWidth="1"/>
    <col min="1790" max="1790" width="11" bestFit="1" customWidth="1"/>
    <col min="1791" max="1791" width="8.08984375" bestFit="1" customWidth="1"/>
    <col min="1792" max="1812" width="7" bestFit="1" customWidth="1"/>
    <col min="1813" max="1813" width="11" bestFit="1" customWidth="1"/>
    <col min="1814" max="1814" width="8.08984375" bestFit="1" customWidth="1"/>
    <col min="1815" max="1815" width="5.453125" bestFit="1" customWidth="1"/>
    <col min="1816" max="1825" width="7" bestFit="1" customWidth="1"/>
    <col min="1826" max="1826" width="11" bestFit="1" customWidth="1"/>
    <col min="1827" max="1827" width="8.08984375" bestFit="1" customWidth="1"/>
    <col min="1828" max="1829" width="5.453125" bestFit="1" customWidth="1"/>
    <col min="1830" max="1838" width="7" bestFit="1" customWidth="1"/>
    <col min="1839" max="1839" width="11" bestFit="1" customWidth="1"/>
    <col min="1840" max="1840" width="8.08984375" bestFit="1" customWidth="1"/>
    <col min="1841" max="1844" width="7" bestFit="1" customWidth="1"/>
    <col min="1845" max="1845" width="11" bestFit="1" customWidth="1"/>
    <col min="1846" max="1846" width="8.08984375" bestFit="1" customWidth="1"/>
    <col min="1847" max="1857" width="7" bestFit="1" customWidth="1"/>
    <col min="1858" max="1858" width="11" bestFit="1" customWidth="1"/>
    <col min="1859" max="1859" width="8.08984375" bestFit="1" customWidth="1"/>
    <col min="1860" max="1864" width="5.453125" bestFit="1" customWidth="1"/>
    <col min="1865" max="1876" width="7" bestFit="1" customWidth="1"/>
    <col min="1877" max="1877" width="11" bestFit="1" customWidth="1"/>
    <col min="1878" max="1878" width="8.08984375" bestFit="1" customWidth="1"/>
    <col min="1879" max="1882" width="7" bestFit="1" customWidth="1"/>
    <col min="1883" max="1883" width="11" bestFit="1" customWidth="1"/>
    <col min="1884" max="1884" width="8.08984375" bestFit="1" customWidth="1"/>
    <col min="1885" max="1889" width="7" bestFit="1" customWidth="1"/>
    <col min="1890" max="1890" width="11" bestFit="1" customWidth="1"/>
    <col min="1891" max="1891" width="8.08984375" bestFit="1" customWidth="1"/>
    <col min="1892" max="1895" width="7" bestFit="1" customWidth="1"/>
    <col min="1896" max="1896" width="11" bestFit="1" customWidth="1"/>
    <col min="1897" max="1897" width="6.453125" bestFit="1" customWidth="1"/>
    <col min="1898" max="1898" width="5.453125" bestFit="1" customWidth="1"/>
    <col min="1899" max="1914" width="7" bestFit="1" customWidth="1"/>
    <col min="1915" max="1915" width="9.36328125" bestFit="1" customWidth="1"/>
    <col min="1916" max="1916" width="6.453125" bestFit="1" customWidth="1"/>
    <col min="1917" max="1940" width="7" bestFit="1" customWidth="1"/>
    <col min="1941" max="1941" width="9.36328125" bestFit="1" customWidth="1"/>
    <col min="1942" max="1947" width="7" bestFit="1" customWidth="1"/>
    <col min="1948" max="1948" width="9.36328125" bestFit="1" customWidth="1"/>
    <col min="1949" max="1949" width="6.453125" bestFit="1" customWidth="1"/>
    <col min="1950" max="1950" width="5.453125" bestFit="1" customWidth="1"/>
    <col min="1951" max="1966" width="7" bestFit="1" customWidth="1"/>
    <col min="1967" max="1967" width="9.36328125" bestFit="1" customWidth="1"/>
    <col min="1968" max="1968" width="6.453125" bestFit="1" customWidth="1"/>
    <col min="1969" max="1984" width="7" bestFit="1" customWidth="1"/>
    <col min="1985" max="1985" width="9.36328125" bestFit="1" customWidth="1"/>
    <col min="1986" max="1986" width="6.453125" bestFit="1" customWidth="1"/>
    <col min="1987" max="1987" width="5.453125" bestFit="1" customWidth="1"/>
    <col min="1988" max="2003" width="7" bestFit="1" customWidth="1"/>
    <col min="2004" max="2004" width="9.36328125" bestFit="1" customWidth="1"/>
    <col min="2005" max="2005" width="6.453125" bestFit="1" customWidth="1"/>
    <col min="2006" max="2022" width="7" bestFit="1" customWidth="1"/>
    <col min="2023" max="2023" width="9.36328125" bestFit="1" customWidth="1"/>
    <col min="2024" max="2024" width="7.453125" bestFit="1" customWidth="1"/>
    <col min="2025" max="2026" width="5.453125" bestFit="1" customWidth="1"/>
    <col min="2027" max="2052" width="7" bestFit="1" customWidth="1"/>
    <col min="2053" max="2053" width="10.36328125" bestFit="1" customWidth="1"/>
    <col min="2054" max="2054" width="7.453125" bestFit="1" customWidth="1"/>
    <col min="2055" max="2055" width="5.453125" bestFit="1" customWidth="1"/>
    <col min="2056" max="2059" width="7" bestFit="1" customWidth="1"/>
    <col min="2060" max="2060" width="10.36328125" bestFit="1" customWidth="1"/>
    <col min="2061" max="2061" width="7.453125" bestFit="1" customWidth="1"/>
    <col min="2062" max="2062" width="5.453125" bestFit="1" customWidth="1"/>
    <col min="2063" max="2077" width="7" bestFit="1" customWidth="1"/>
    <col min="2078" max="2078" width="10.36328125" bestFit="1" customWidth="1"/>
    <col min="2079" max="2079" width="7.453125" bestFit="1" customWidth="1"/>
    <col min="2080" max="2090" width="7" bestFit="1" customWidth="1"/>
    <col min="2091" max="2091" width="10.36328125" bestFit="1" customWidth="1"/>
    <col min="2092" max="2092" width="7.453125" bestFit="1" customWidth="1"/>
    <col min="2093" max="2108" width="7" bestFit="1" customWidth="1"/>
    <col min="2109" max="2109" width="10.36328125" bestFit="1" customWidth="1"/>
    <col min="2110" max="2110" width="7.453125" bestFit="1" customWidth="1"/>
    <col min="2111" max="2115" width="7" bestFit="1" customWidth="1"/>
    <col min="2116" max="2116" width="10.36328125" bestFit="1" customWidth="1"/>
    <col min="2117" max="2117" width="7.453125" bestFit="1" customWidth="1"/>
    <col min="2118" max="2139" width="7" bestFit="1" customWidth="1"/>
    <col min="2140" max="2140" width="10.36328125" bestFit="1" customWidth="1"/>
    <col min="2141" max="2141" width="7.453125" bestFit="1" customWidth="1"/>
    <col min="2142" max="2157" width="7" bestFit="1" customWidth="1"/>
    <col min="2158" max="2158" width="10.36328125" bestFit="1" customWidth="1"/>
    <col min="2159" max="2159" width="7.453125" bestFit="1" customWidth="1"/>
    <col min="2160" max="2176" width="7" bestFit="1" customWidth="1"/>
    <col min="2177" max="2177" width="10.36328125" bestFit="1" customWidth="1"/>
    <col min="2178" max="2178" width="7.453125" bestFit="1" customWidth="1"/>
    <col min="2179" max="2180" width="5.453125" bestFit="1" customWidth="1"/>
    <col min="2181" max="2189" width="7" bestFit="1" customWidth="1"/>
    <col min="2190" max="2190" width="10.36328125" bestFit="1" customWidth="1"/>
    <col min="2191" max="2191" width="7.453125" bestFit="1" customWidth="1"/>
    <col min="2192" max="2196" width="7" bestFit="1" customWidth="1"/>
    <col min="2197" max="2197" width="10.36328125" bestFit="1" customWidth="1"/>
    <col min="2198" max="2198" width="7.453125" bestFit="1" customWidth="1"/>
    <col min="2199" max="2203" width="7" bestFit="1" customWidth="1"/>
    <col min="2204" max="2204" width="10.36328125" bestFit="1" customWidth="1"/>
    <col min="2205" max="2205" width="7.453125" bestFit="1" customWidth="1"/>
    <col min="2206" max="2209" width="7" bestFit="1" customWidth="1"/>
    <col min="2210" max="2210" width="10.36328125" bestFit="1" customWidth="1"/>
    <col min="2211" max="2211" width="7.453125" bestFit="1" customWidth="1"/>
    <col min="2212" max="2216" width="7" bestFit="1" customWidth="1"/>
    <col min="2217" max="2217" width="10.36328125" bestFit="1" customWidth="1"/>
    <col min="2218" max="2218" width="7.453125" bestFit="1" customWidth="1"/>
    <col min="2219" max="2220" width="5.453125" bestFit="1" customWidth="1"/>
    <col min="2221" max="2235" width="7" bestFit="1" customWidth="1"/>
    <col min="2236" max="2236" width="10.36328125" bestFit="1" customWidth="1"/>
    <col min="2237" max="2237" width="7.453125" bestFit="1" customWidth="1"/>
    <col min="2238" max="2248" width="7" bestFit="1" customWidth="1"/>
    <col min="2249" max="2249" width="10.36328125" bestFit="1" customWidth="1"/>
    <col min="2250" max="2250" width="7.453125" bestFit="1" customWidth="1"/>
    <col min="2251" max="2272" width="7" bestFit="1" customWidth="1"/>
    <col min="2273" max="2273" width="10.36328125" bestFit="1" customWidth="1"/>
    <col min="2274" max="2274" width="7.453125" bestFit="1" customWidth="1"/>
    <col min="2275" max="2276" width="5.453125" bestFit="1" customWidth="1"/>
    <col min="2277" max="2285" width="7" bestFit="1" customWidth="1"/>
    <col min="2286" max="2286" width="10.36328125" bestFit="1" customWidth="1"/>
    <col min="2287" max="2287" width="7.453125" bestFit="1" customWidth="1"/>
    <col min="2288" max="2290" width="5.453125" bestFit="1" customWidth="1"/>
    <col min="2291" max="2304" width="7" bestFit="1" customWidth="1"/>
    <col min="2305" max="2305" width="10.36328125" bestFit="1" customWidth="1"/>
    <col min="2306" max="2306" width="7.453125" bestFit="1" customWidth="1"/>
    <col min="2307" max="2311" width="7" bestFit="1" customWidth="1"/>
    <col min="2312" max="2312" width="10.36328125" bestFit="1" customWidth="1"/>
    <col min="2313" max="2313" width="7.453125" bestFit="1" customWidth="1"/>
    <col min="2314" max="2315" width="5.453125" bestFit="1" customWidth="1"/>
    <col min="2316" max="2330" width="7" bestFit="1" customWidth="1"/>
    <col min="2331" max="2331" width="10.36328125" bestFit="1" customWidth="1"/>
    <col min="2332" max="2332" width="8.453125" bestFit="1" customWidth="1"/>
    <col min="2333" max="2334" width="5.453125" bestFit="1" customWidth="1"/>
    <col min="2335" max="2348" width="7" bestFit="1" customWidth="1"/>
    <col min="2349" max="2349" width="11.36328125" bestFit="1" customWidth="1"/>
    <col min="2350" max="2350" width="8.453125" bestFit="1" customWidth="1"/>
    <col min="2351" max="2353" width="5.453125" bestFit="1" customWidth="1"/>
    <col min="2354" max="2379" width="7" bestFit="1" customWidth="1"/>
    <col min="2380" max="2380" width="11.36328125" bestFit="1" customWidth="1"/>
    <col min="2381" max="2381" width="8.453125" bestFit="1" customWidth="1"/>
    <col min="2382" max="2383" width="5.453125" bestFit="1" customWidth="1"/>
    <col min="2384" max="2386" width="7" bestFit="1" customWidth="1"/>
    <col min="2387" max="2387" width="11.36328125" bestFit="1" customWidth="1"/>
    <col min="2388" max="2388" width="8.453125" bestFit="1" customWidth="1"/>
    <col min="2389" max="2390" width="5.453125" bestFit="1" customWidth="1"/>
    <col min="2391" max="2404" width="7" bestFit="1" customWidth="1"/>
    <col min="2405" max="2405" width="11.36328125" bestFit="1" customWidth="1"/>
    <col min="2406" max="2406" width="8.453125" bestFit="1" customWidth="1"/>
    <col min="2407" max="2407" width="5.453125" bestFit="1" customWidth="1"/>
    <col min="2408" max="2417" width="7" bestFit="1" customWidth="1"/>
    <col min="2418" max="2418" width="11.36328125" bestFit="1" customWidth="1"/>
    <col min="2419" max="2419" width="8.453125" bestFit="1" customWidth="1"/>
    <col min="2420" max="2434" width="7" bestFit="1" customWidth="1"/>
    <col min="2435" max="2435" width="11.36328125" bestFit="1" customWidth="1"/>
    <col min="2436" max="2436" width="8.453125" bestFit="1" customWidth="1"/>
    <col min="2437" max="2441" width="7" bestFit="1" customWidth="1"/>
    <col min="2442" max="2442" width="11.36328125" bestFit="1" customWidth="1"/>
    <col min="2443" max="2443" width="8.453125" bestFit="1" customWidth="1"/>
    <col min="2444" max="2468" width="7" bestFit="1" customWidth="1"/>
    <col min="2469" max="2469" width="11.36328125" bestFit="1" customWidth="1"/>
    <col min="2470" max="2470" width="8.453125" bestFit="1" customWidth="1"/>
    <col min="2471" max="2472" width="5.453125" bestFit="1" customWidth="1"/>
    <col min="2473" max="2487" width="7" bestFit="1" customWidth="1"/>
    <col min="2488" max="2488" width="11.36328125" bestFit="1" customWidth="1"/>
    <col min="2489" max="2489" width="8.453125" bestFit="1" customWidth="1"/>
    <col min="2490" max="2505" width="7" bestFit="1" customWidth="1"/>
    <col min="2506" max="2506" width="11.36328125" bestFit="1" customWidth="1"/>
    <col min="2507" max="2507" width="8.453125" bestFit="1" customWidth="1"/>
    <col min="2508" max="2509" width="5.453125" bestFit="1" customWidth="1"/>
    <col min="2510" max="2518" width="7" bestFit="1" customWidth="1"/>
    <col min="2519" max="2519" width="11.36328125" bestFit="1" customWidth="1"/>
    <col min="2520" max="2520" width="8.453125" bestFit="1" customWidth="1"/>
    <col min="2521" max="2525" width="7" bestFit="1" customWidth="1"/>
    <col min="2526" max="2526" width="11.36328125" bestFit="1" customWidth="1"/>
    <col min="2527" max="2527" width="8.453125" bestFit="1" customWidth="1"/>
    <col min="2528" max="2532" width="7" bestFit="1" customWidth="1"/>
    <col min="2533" max="2533" width="11.36328125" bestFit="1" customWidth="1"/>
    <col min="2534" max="2534" width="8.453125" bestFit="1" customWidth="1"/>
    <col min="2535" max="2539" width="7" bestFit="1" customWidth="1"/>
    <col min="2540" max="2540" width="11.36328125" bestFit="1" customWidth="1"/>
    <col min="2541" max="2541" width="8.453125" bestFit="1" customWidth="1"/>
    <col min="2542" max="2546" width="7" bestFit="1" customWidth="1"/>
    <col min="2547" max="2547" width="11.36328125" bestFit="1" customWidth="1"/>
    <col min="2548" max="2548" width="7.26953125" bestFit="1" customWidth="1"/>
    <col min="2549" max="2570" width="7" bestFit="1" customWidth="1"/>
    <col min="2571" max="2571" width="10.1796875" bestFit="1" customWidth="1"/>
    <col min="2572" max="2572" width="7.26953125" bestFit="1" customWidth="1"/>
    <col min="2573" max="2575" width="5.453125" bestFit="1" customWidth="1"/>
    <col min="2576" max="2581" width="7" bestFit="1" customWidth="1"/>
    <col min="2582" max="2582" width="10.1796875" bestFit="1" customWidth="1"/>
    <col min="2583" max="2583" width="7.26953125" bestFit="1" customWidth="1"/>
    <col min="2584" max="2587" width="5.453125" bestFit="1" customWidth="1"/>
    <col min="2588" max="2600" width="7" bestFit="1" customWidth="1"/>
    <col min="2601" max="2601" width="10.1796875" bestFit="1" customWidth="1"/>
    <col min="2602" max="2602" width="7.26953125" bestFit="1" customWidth="1"/>
    <col min="2603" max="2613" width="7" bestFit="1" customWidth="1"/>
    <col min="2614" max="2614" width="10.1796875" bestFit="1" customWidth="1"/>
    <col min="2615" max="2615" width="7.26953125" bestFit="1" customWidth="1"/>
    <col min="2616" max="2620" width="5.453125" bestFit="1" customWidth="1"/>
    <col min="2621" max="2632" width="7" bestFit="1" customWidth="1"/>
    <col min="2633" max="2633" width="10.1796875" bestFit="1" customWidth="1"/>
    <col min="2634" max="2634" width="7.26953125" bestFit="1" customWidth="1"/>
    <col min="2635" max="2638" width="5.453125" bestFit="1" customWidth="1"/>
    <col min="2639" max="2639" width="7" bestFit="1" customWidth="1"/>
    <col min="2640" max="2640" width="10.1796875" bestFit="1" customWidth="1"/>
    <col min="2641" max="2641" width="7.26953125" bestFit="1" customWidth="1"/>
    <col min="2642" max="2652" width="7" bestFit="1" customWidth="1"/>
    <col min="2653" max="2653" width="10.1796875" bestFit="1" customWidth="1"/>
    <col min="2654" max="2654" width="7.26953125" bestFit="1" customWidth="1"/>
    <col min="2655" max="2659" width="7" bestFit="1" customWidth="1"/>
    <col min="2660" max="2660" width="10.1796875" bestFit="1" customWidth="1"/>
    <col min="2661" max="2661" width="8.26953125" bestFit="1" customWidth="1"/>
    <col min="2662" max="2664" width="5.453125" bestFit="1" customWidth="1"/>
    <col min="2665" max="2684" width="7" bestFit="1" customWidth="1"/>
    <col min="2685" max="2685" width="11.1796875" bestFit="1" customWidth="1"/>
    <col min="2686" max="2686" width="8.26953125" bestFit="1" customWidth="1"/>
    <col min="2687" max="2690" width="5.453125" bestFit="1" customWidth="1"/>
    <col min="2691" max="2697" width="7" bestFit="1" customWidth="1"/>
    <col min="2698" max="2698" width="11.1796875" bestFit="1" customWidth="1"/>
    <col min="2699" max="2699" width="8.26953125" bestFit="1" customWidth="1"/>
    <col min="2700" max="2710" width="5.453125" bestFit="1" customWidth="1"/>
    <col min="2711" max="2716" width="7" bestFit="1" customWidth="1"/>
    <col min="2717" max="2717" width="11.1796875" bestFit="1" customWidth="1"/>
    <col min="2718" max="2718" width="8.26953125" bestFit="1" customWidth="1"/>
    <col min="2719" max="2723" width="5.453125" bestFit="1" customWidth="1"/>
    <col min="2724" max="2734" width="7" bestFit="1" customWidth="1"/>
    <col min="2735" max="2735" width="11.1796875" bestFit="1" customWidth="1"/>
    <col min="2736" max="2736" width="8.26953125" bestFit="1" customWidth="1"/>
    <col min="2737" max="2739" width="5.453125" bestFit="1" customWidth="1"/>
    <col min="2740" max="2747" width="7" bestFit="1" customWidth="1"/>
    <col min="2748" max="2748" width="11.1796875" bestFit="1" customWidth="1"/>
    <col min="2749" max="2749" width="8.26953125" bestFit="1" customWidth="1"/>
    <col min="2750" max="2754" width="7" bestFit="1" customWidth="1"/>
    <col min="2755" max="2755" width="11.1796875" bestFit="1" customWidth="1"/>
    <col min="2756" max="2756" width="8.26953125" bestFit="1" customWidth="1"/>
    <col min="2757" max="2760" width="5.453125" bestFit="1" customWidth="1"/>
    <col min="2761" max="2779" width="7" bestFit="1" customWidth="1"/>
    <col min="2780" max="2780" width="11.1796875" bestFit="1" customWidth="1"/>
    <col min="2781" max="2781" width="8.26953125" bestFit="1" customWidth="1"/>
    <col min="2782" max="2783" width="5.453125" bestFit="1" customWidth="1"/>
    <col min="2784" max="2792" width="7" bestFit="1" customWidth="1"/>
    <col min="2793" max="2793" width="11.1796875" bestFit="1" customWidth="1"/>
    <col min="2794" max="2794" width="8.26953125" bestFit="1" customWidth="1"/>
    <col min="2795" max="2796" width="5.453125" bestFit="1" customWidth="1"/>
    <col min="2797" max="2814" width="7" bestFit="1" customWidth="1"/>
    <col min="2815" max="2815" width="11.1796875" bestFit="1" customWidth="1"/>
    <col min="2816" max="2816" width="8.26953125" bestFit="1" customWidth="1"/>
    <col min="2817" max="2824" width="5.453125" bestFit="1" customWidth="1"/>
    <col min="2825" max="2833" width="7" bestFit="1" customWidth="1"/>
    <col min="2834" max="2834" width="11.1796875" bestFit="1" customWidth="1"/>
    <col min="2835" max="2835" width="8.26953125" bestFit="1" customWidth="1"/>
    <col min="2836" max="2837" width="5.453125" bestFit="1" customWidth="1"/>
    <col min="2838" max="2846" width="7" bestFit="1" customWidth="1"/>
    <col min="2847" max="2847" width="11.1796875" bestFit="1" customWidth="1"/>
    <col min="2848" max="2848" width="8.26953125" bestFit="1" customWidth="1"/>
    <col min="2849" max="2853" width="7" bestFit="1" customWidth="1"/>
    <col min="2854" max="2854" width="11.1796875" bestFit="1" customWidth="1"/>
    <col min="2855" max="2855" width="8.26953125" bestFit="1" customWidth="1"/>
    <col min="2856" max="2857" width="5.453125" bestFit="1" customWidth="1"/>
    <col min="2858" max="2860" width="7" bestFit="1" customWidth="1"/>
    <col min="2861" max="2861" width="11.1796875" bestFit="1" customWidth="1"/>
    <col min="2862" max="2862" width="8.26953125" bestFit="1" customWidth="1"/>
    <col min="2863" max="2867" width="7" bestFit="1" customWidth="1"/>
    <col min="2868" max="2868" width="11.1796875" bestFit="1" customWidth="1"/>
    <col min="2869" max="2869" width="8.26953125" bestFit="1" customWidth="1"/>
    <col min="2870" max="2874" width="7" bestFit="1" customWidth="1"/>
    <col min="2875" max="2875" width="11.1796875" bestFit="1" customWidth="1"/>
    <col min="2876" max="2876" width="8.26953125" bestFit="1" customWidth="1"/>
    <col min="2877" max="2881" width="7" bestFit="1" customWidth="1"/>
    <col min="2882" max="2882" width="11.1796875" bestFit="1" customWidth="1"/>
    <col min="2883" max="2883" width="7.1796875" bestFit="1" customWidth="1"/>
    <col min="2884" max="2896" width="7" bestFit="1" customWidth="1"/>
    <col min="2897" max="2897" width="10.08984375" bestFit="1" customWidth="1"/>
    <col min="2898" max="2898" width="7.1796875" bestFit="1" customWidth="1"/>
    <col min="2899" max="2900" width="5.453125" bestFit="1" customWidth="1"/>
    <col min="2901" max="2913" width="7" bestFit="1" customWidth="1"/>
    <col min="2914" max="2914" width="10.08984375" bestFit="1" customWidth="1"/>
    <col min="2915" max="2915" width="7.1796875" bestFit="1" customWidth="1"/>
    <col min="2916" max="2924" width="7" bestFit="1" customWidth="1"/>
    <col min="2925" max="2925" width="10.08984375" bestFit="1" customWidth="1"/>
    <col min="2926" max="2926" width="7.1796875" bestFit="1" customWidth="1"/>
    <col min="2927" max="2931" width="5.453125" bestFit="1" customWidth="1"/>
    <col min="2932" max="2943" width="7" bestFit="1" customWidth="1"/>
    <col min="2944" max="2944" width="10.08984375" bestFit="1" customWidth="1"/>
    <col min="2945" max="2945" width="7.1796875" bestFit="1" customWidth="1"/>
    <col min="2946" max="2948" width="5.453125" bestFit="1" customWidth="1"/>
    <col min="2949" max="2950" width="7" bestFit="1" customWidth="1"/>
    <col min="2951" max="2951" width="10.08984375" bestFit="1" customWidth="1"/>
    <col min="2952" max="2952" width="7.1796875" bestFit="1" customWidth="1"/>
    <col min="2953" max="2957" width="7" bestFit="1" customWidth="1"/>
    <col min="2958" max="2958" width="10.08984375" bestFit="1" customWidth="1"/>
    <col min="2959" max="2959" width="7.1796875" bestFit="1" customWidth="1"/>
    <col min="2960" max="2963" width="5.453125" bestFit="1" customWidth="1"/>
    <col min="2964" max="2969" width="7" bestFit="1" customWidth="1"/>
    <col min="2970" max="2970" width="10.08984375" bestFit="1" customWidth="1"/>
    <col min="2971" max="2971" width="7.1796875" bestFit="1" customWidth="1"/>
    <col min="2972" max="2973" width="5.453125" bestFit="1" customWidth="1"/>
    <col min="2974" max="2976" width="7" bestFit="1" customWidth="1"/>
    <col min="2977" max="2977" width="10.08984375" bestFit="1" customWidth="1"/>
    <col min="2978" max="2978" width="8.1796875" bestFit="1" customWidth="1"/>
    <col min="2979" max="2980" width="5.453125" bestFit="1" customWidth="1"/>
    <col min="2981" max="3000" width="7" bestFit="1" customWidth="1"/>
    <col min="3001" max="3001" width="11.08984375" bestFit="1" customWidth="1"/>
    <col min="3002" max="3002" width="8.1796875" bestFit="1" customWidth="1"/>
    <col min="3003" max="3010" width="5.453125" bestFit="1" customWidth="1"/>
    <col min="3011" max="3019" width="7" bestFit="1" customWidth="1"/>
    <col min="3020" max="3020" width="11.08984375" bestFit="1" customWidth="1"/>
    <col min="3021" max="3021" width="8.1796875" bestFit="1" customWidth="1"/>
    <col min="3022" max="3023" width="5.453125" bestFit="1" customWidth="1"/>
    <col min="3024" max="3044" width="7" bestFit="1" customWidth="1"/>
    <col min="3045" max="3045" width="11.08984375" bestFit="1" customWidth="1"/>
    <col min="3046" max="3046" width="8.1796875" bestFit="1" customWidth="1"/>
    <col min="3047" max="3049" width="5.453125" bestFit="1" customWidth="1"/>
    <col min="3050" max="3057" width="7" bestFit="1" customWidth="1"/>
    <col min="3058" max="3058" width="11.08984375" bestFit="1" customWidth="1"/>
    <col min="3059" max="3059" width="8.1796875" bestFit="1" customWidth="1"/>
    <col min="3060" max="3063" width="5.453125" bestFit="1" customWidth="1"/>
    <col min="3064" max="3064" width="7" bestFit="1" customWidth="1"/>
    <col min="3065" max="3065" width="11.08984375" bestFit="1" customWidth="1"/>
    <col min="3066" max="3066" width="8.1796875" bestFit="1" customWidth="1"/>
    <col min="3067" max="3071" width="5.453125" bestFit="1" customWidth="1"/>
    <col min="3072" max="3094" width="7" bestFit="1" customWidth="1"/>
    <col min="3095" max="3095" width="11.08984375" bestFit="1" customWidth="1"/>
    <col min="3096" max="3096" width="8.1796875" bestFit="1" customWidth="1"/>
    <col min="3097" max="3098" width="5.453125" bestFit="1" customWidth="1"/>
    <col min="3099" max="3124" width="7" bestFit="1" customWidth="1"/>
    <col min="3125" max="3125" width="11.08984375" bestFit="1" customWidth="1"/>
    <col min="3126" max="3126" width="8.1796875" bestFit="1" customWidth="1"/>
    <col min="3127" max="3131" width="5.453125" bestFit="1" customWidth="1"/>
    <col min="3132" max="3137" width="7" bestFit="1" customWidth="1"/>
    <col min="3138" max="3138" width="11.08984375" bestFit="1" customWidth="1"/>
    <col min="3139" max="3139" width="8.1796875" bestFit="1" customWidth="1"/>
    <col min="3140" max="3141" width="5.453125" bestFit="1" customWidth="1"/>
    <col min="3142" max="3149" width="7" bestFit="1" customWidth="1"/>
    <col min="3150" max="3150" width="11.08984375" bestFit="1" customWidth="1"/>
    <col min="3151" max="3151" width="8.1796875" bestFit="1" customWidth="1"/>
    <col min="3152" max="3156" width="7" bestFit="1" customWidth="1"/>
    <col min="3157" max="3157" width="11.08984375" bestFit="1" customWidth="1"/>
    <col min="3158" max="3158" width="8.1796875" bestFit="1" customWidth="1"/>
    <col min="3159" max="3166" width="5.453125" bestFit="1" customWidth="1"/>
    <col min="3167" max="3169" width="7" bestFit="1" customWidth="1"/>
    <col min="3170" max="3170" width="11.08984375" bestFit="1" customWidth="1"/>
    <col min="3171" max="3171" width="8.1796875" bestFit="1" customWidth="1"/>
    <col min="3172" max="3177" width="5.453125" bestFit="1" customWidth="1"/>
    <col min="3178" max="3188" width="7" bestFit="1" customWidth="1"/>
    <col min="3189" max="3189" width="11.08984375" bestFit="1" customWidth="1"/>
    <col min="3190" max="3190" width="8.1796875" bestFit="1" customWidth="1"/>
    <col min="3191" max="3195" width="7" bestFit="1" customWidth="1"/>
    <col min="3196" max="3196" width="11.08984375" bestFit="1" customWidth="1"/>
    <col min="3197" max="3197" width="8.1796875" bestFit="1" customWidth="1"/>
    <col min="3198" max="3202" width="7" bestFit="1" customWidth="1"/>
    <col min="3203" max="3203" width="11.08984375" bestFit="1" customWidth="1"/>
    <col min="3204" max="3204" width="8.1796875" bestFit="1" customWidth="1"/>
    <col min="3205" max="3209" width="7" bestFit="1" customWidth="1"/>
    <col min="3210" max="3210" width="11.08984375" bestFit="1" customWidth="1"/>
    <col min="3211" max="3211" width="7.54296875" bestFit="1" customWidth="1"/>
    <col min="3212" max="3225" width="7" bestFit="1" customWidth="1"/>
    <col min="3226" max="3226" width="10.453125" bestFit="1" customWidth="1"/>
    <col min="3227" max="3227" width="7.54296875" bestFit="1" customWidth="1"/>
    <col min="3228" max="3228" width="5.453125" bestFit="1" customWidth="1"/>
    <col min="3229" max="3244" width="7" bestFit="1" customWidth="1"/>
    <col min="3245" max="3245" width="10.453125" bestFit="1" customWidth="1"/>
    <col min="3246" max="3246" width="7.54296875" bestFit="1" customWidth="1"/>
    <col min="3247" max="3262" width="7" bestFit="1" customWidth="1"/>
    <col min="3263" max="3263" width="10.453125" bestFit="1" customWidth="1"/>
    <col min="3264" max="3264" width="7.54296875" bestFit="1" customWidth="1"/>
    <col min="3265" max="3274" width="7" bestFit="1" customWidth="1"/>
    <col min="3275" max="3275" width="10.453125" bestFit="1" customWidth="1"/>
    <col min="3276" max="3276" width="7.54296875" bestFit="1" customWidth="1"/>
    <col min="3277" max="3278" width="5.453125" bestFit="1" customWidth="1"/>
    <col min="3279" max="3287" width="7" bestFit="1" customWidth="1"/>
    <col min="3288" max="3288" width="10.453125" bestFit="1" customWidth="1"/>
    <col min="3289" max="3289" width="7.54296875" bestFit="1" customWidth="1"/>
    <col min="3290" max="3299" width="7" bestFit="1" customWidth="1"/>
    <col min="3300" max="3300" width="10.453125" bestFit="1" customWidth="1"/>
    <col min="3301" max="3301" width="7.54296875" bestFit="1" customWidth="1"/>
    <col min="3302" max="3303" width="5.453125" bestFit="1" customWidth="1"/>
    <col min="3304" max="3318" width="7" bestFit="1" customWidth="1"/>
    <col min="3319" max="3319" width="10.453125" bestFit="1" customWidth="1"/>
    <col min="3320" max="3320" width="8.54296875" bestFit="1" customWidth="1"/>
    <col min="3321" max="3321" width="5.453125" bestFit="1" customWidth="1"/>
    <col min="3322" max="3337" width="7" bestFit="1" customWidth="1"/>
    <col min="3338" max="3338" width="11.453125" bestFit="1" customWidth="1"/>
    <col min="3339" max="3339" width="8.54296875" bestFit="1" customWidth="1"/>
    <col min="3340" max="3345" width="5.453125" bestFit="1" customWidth="1"/>
    <col min="3346" max="3368" width="7" bestFit="1" customWidth="1"/>
    <col min="3369" max="3369" width="11.453125" bestFit="1" customWidth="1"/>
    <col min="3370" max="3370" width="8.54296875" bestFit="1" customWidth="1"/>
    <col min="3371" max="3372" width="5.453125" bestFit="1" customWidth="1"/>
    <col min="3373" max="3375" width="7" bestFit="1" customWidth="1"/>
    <col min="3376" max="3376" width="11.453125" bestFit="1" customWidth="1"/>
    <col min="3377" max="3377" width="8.54296875" bestFit="1" customWidth="1"/>
    <col min="3378" max="3382" width="5.453125" bestFit="1" customWidth="1"/>
    <col min="3383" max="3394" width="7" bestFit="1" customWidth="1"/>
    <col min="3395" max="3395" width="11.453125" bestFit="1" customWidth="1"/>
    <col min="3396" max="3396" width="8.54296875" bestFit="1" customWidth="1"/>
    <col min="3397" max="3406" width="7" bestFit="1" customWidth="1"/>
    <col min="3407" max="3407" width="11.453125" bestFit="1" customWidth="1"/>
    <col min="3408" max="3408" width="8.54296875" bestFit="1" customWidth="1"/>
    <col min="3409" max="3410" width="5.453125" bestFit="1" customWidth="1"/>
    <col min="3411" max="3425" width="7" bestFit="1" customWidth="1"/>
    <col min="3426" max="3426" width="11.453125" bestFit="1" customWidth="1"/>
    <col min="3427" max="3427" width="8.54296875" bestFit="1" customWidth="1"/>
    <col min="3428" max="3432" width="7" bestFit="1" customWidth="1"/>
    <col min="3433" max="3433" width="11.453125" bestFit="1" customWidth="1"/>
    <col min="3434" max="3434" width="8.54296875" bestFit="1" customWidth="1"/>
    <col min="3435" max="3461" width="7" bestFit="1" customWidth="1"/>
    <col min="3462" max="3462" width="11.453125" bestFit="1" customWidth="1"/>
    <col min="3463" max="3463" width="8.54296875" bestFit="1" customWidth="1"/>
    <col min="3464" max="3467" width="5.453125" bestFit="1" customWidth="1"/>
    <col min="3468" max="3479" width="7" bestFit="1" customWidth="1"/>
    <col min="3480" max="3480" width="11.453125" bestFit="1" customWidth="1"/>
    <col min="3481" max="3481" width="8.54296875" bestFit="1" customWidth="1"/>
    <col min="3482" max="3484" width="5.453125" bestFit="1" customWidth="1"/>
    <col min="3485" max="3497" width="7" bestFit="1" customWidth="1"/>
    <col min="3498" max="3498" width="11.453125" bestFit="1" customWidth="1"/>
    <col min="3499" max="3499" width="8.54296875" bestFit="1" customWidth="1"/>
    <col min="3500" max="3501" width="5.453125" bestFit="1" customWidth="1"/>
    <col min="3502" max="3508" width="7" bestFit="1" customWidth="1"/>
    <col min="3509" max="3509" width="11.453125" bestFit="1" customWidth="1"/>
    <col min="3510" max="3510" width="8.54296875" bestFit="1" customWidth="1"/>
    <col min="3511" max="3514" width="7" bestFit="1" customWidth="1"/>
    <col min="3515" max="3515" width="11.453125" bestFit="1" customWidth="1"/>
    <col min="3516" max="3516" width="8.54296875" bestFit="1" customWidth="1"/>
    <col min="3517" max="3521" width="7" bestFit="1" customWidth="1"/>
    <col min="3522" max="3522" width="11.453125" bestFit="1" customWidth="1"/>
    <col min="3523" max="3523" width="8.54296875" bestFit="1" customWidth="1"/>
    <col min="3524" max="3528" width="7" bestFit="1" customWidth="1"/>
    <col min="3529" max="3529" width="11.453125" bestFit="1" customWidth="1"/>
    <col min="3530" max="3530" width="8.54296875" bestFit="1" customWidth="1"/>
    <col min="3531" max="3535" width="7" bestFit="1" customWidth="1"/>
    <col min="3536" max="3536" width="11.453125" bestFit="1" customWidth="1"/>
    <col min="3537" max="3537" width="7.36328125" bestFit="1" customWidth="1"/>
    <col min="3538" max="3550" width="7" bestFit="1" customWidth="1"/>
    <col min="3551" max="3551" width="10.26953125" bestFit="1" customWidth="1"/>
    <col min="3552" max="3552" width="7.36328125" bestFit="1" customWidth="1"/>
    <col min="3553" max="3567" width="7" bestFit="1" customWidth="1"/>
    <col min="3568" max="3568" width="10.26953125" bestFit="1" customWidth="1"/>
    <col min="3569" max="3569" width="7.36328125" bestFit="1" customWidth="1"/>
    <col min="3570" max="3583" width="7" bestFit="1" customWidth="1"/>
    <col min="3584" max="3584" width="10.26953125" bestFit="1" customWidth="1"/>
    <col min="3585" max="3585" width="7.36328125" bestFit="1" customWidth="1"/>
    <col min="3586" max="3594" width="7" bestFit="1" customWidth="1"/>
    <col min="3595" max="3595" width="10.26953125" bestFit="1" customWidth="1"/>
    <col min="3596" max="3596" width="7.36328125" bestFit="1" customWidth="1"/>
    <col min="3597" max="3607" width="7" bestFit="1" customWidth="1"/>
    <col min="3608" max="3608" width="10.26953125" bestFit="1" customWidth="1"/>
    <col min="3609" max="3609" width="7.36328125" bestFit="1" customWidth="1"/>
    <col min="3610" max="3619" width="7" bestFit="1" customWidth="1"/>
    <col min="3620" max="3620" width="10.26953125" bestFit="1" customWidth="1"/>
    <col min="3621" max="3621" width="7.36328125" bestFit="1" customWidth="1"/>
    <col min="3622" max="3638" width="7" bestFit="1" customWidth="1"/>
    <col min="3639" max="3639" width="10.26953125" bestFit="1" customWidth="1"/>
    <col min="3640" max="3640" width="7.36328125" bestFit="1" customWidth="1"/>
    <col min="3641" max="3656" width="7" bestFit="1" customWidth="1"/>
    <col min="3657" max="3657" width="10.26953125" bestFit="1" customWidth="1"/>
    <col min="3658" max="3658" width="8.36328125" bestFit="1" customWidth="1"/>
    <col min="3659" max="3660" width="5.453125" bestFit="1" customWidth="1"/>
    <col min="3661" max="3686" width="7" bestFit="1" customWidth="1"/>
    <col min="3687" max="3687" width="11.26953125" bestFit="1" customWidth="1"/>
    <col min="3688" max="3688" width="8.36328125" bestFit="1" customWidth="1"/>
    <col min="3689" max="3693" width="7" bestFit="1" customWidth="1"/>
    <col min="3694" max="3694" width="11.26953125" bestFit="1" customWidth="1"/>
    <col min="3695" max="3695" width="8.36328125" bestFit="1" customWidth="1"/>
    <col min="3696" max="3696" width="5.453125" bestFit="1" customWidth="1"/>
    <col min="3697" max="3711" width="7" bestFit="1" customWidth="1"/>
    <col min="3712" max="3712" width="11.26953125" bestFit="1" customWidth="1"/>
    <col min="3713" max="3713" width="8.36328125" bestFit="1" customWidth="1"/>
    <col min="3714" max="3723" width="7" bestFit="1" customWidth="1"/>
    <col min="3724" max="3724" width="11.26953125" bestFit="1" customWidth="1"/>
    <col min="3725" max="3725" width="8.36328125" bestFit="1" customWidth="1"/>
    <col min="3726" max="3740" width="7" bestFit="1" customWidth="1"/>
    <col min="3741" max="3741" width="11.26953125" bestFit="1" customWidth="1"/>
    <col min="3742" max="3742" width="8.36328125" bestFit="1" customWidth="1"/>
    <col min="3743" max="3747" width="7" bestFit="1" customWidth="1"/>
    <col min="3748" max="3748" width="11.26953125" bestFit="1" customWidth="1"/>
    <col min="3749" max="3749" width="8.36328125" bestFit="1" customWidth="1"/>
    <col min="3750" max="3775" width="7" bestFit="1" customWidth="1"/>
    <col min="3776" max="3776" width="11.26953125" bestFit="1" customWidth="1"/>
    <col min="3777" max="3777" width="8.36328125" bestFit="1" customWidth="1"/>
    <col min="3778" max="3794" width="7" bestFit="1" customWidth="1"/>
    <col min="3795" max="3795" width="11.26953125" bestFit="1" customWidth="1"/>
    <col min="3796" max="3796" width="8.36328125" bestFit="1" customWidth="1"/>
    <col min="3797" max="3812" width="7" bestFit="1" customWidth="1"/>
    <col min="3813" max="3813" width="11.26953125" bestFit="1" customWidth="1"/>
    <col min="3814" max="3814" width="8.36328125" bestFit="1" customWidth="1"/>
    <col min="3815" max="3824" width="7" bestFit="1" customWidth="1"/>
    <col min="3825" max="3825" width="11.26953125" bestFit="1" customWidth="1"/>
    <col min="3826" max="3826" width="8.36328125" bestFit="1" customWidth="1"/>
    <col min="3827" max="3831" width="7" bestFit="1" customWidth="1"/>
    <col min="3832" max="3832" width="11.26953125" bestFit="1" customWidth="1"/>
    <col min="3833" max="3833" width="8.36328125" bestFit="1" customWidth="1"/>
    <col min="3834" max="3837" width="7" bestFit="1" customWidth="1"/>
    <col min="3838" max="3838" width="11.26953125" bestFit="1" customWidth="1"/>
    <col min="3839" max="3839" width="8.36328125" bestFit="1" customWidth="1"/>
    <col min="3840" max="3843" width="7" bestFit="1" customWidth="1"/>
    <col min="3844" max="3844" width="11.26953125" bestFit="1" customWidth="1"/>
    <col min="3845" max="3845" width="8.36328125" bestFit="1" customWidth="1"/>
    <col min="3846" max="3849" width="7" bestFit="1" customWidth="1"/>
    <col min="3850" max="3850" width="11.26953125" bestFit="1" customWidth="1"/>
    <col min="3851" max="3851" width="10.7265625" bestFit="1" customWidth="1"/>
    <col min="3852" max="3852" width="10" bestFit="1" customWidth="1"/>
    <col min="3853" max="3853" width="7" bestFit="1" customWidth="1"/>
    <col min="3854" max="3854" width="11.54296875" bestFit="1" customWidth="1"/>
    <col min="3855" max="3855" width="7" bestFit="1" customWidth="1"/>
    <col min="3856" max="3856" width="11.54296875" bestFit="1" customWidth="1"/>
    <col min="3857" max="3857" width="7" bestFit="1" customWidth="1"/>
    <col min="3858" max="3858" width="11.54296875" bestFit="1" customWidth="1"/>
    <col min="3859" max="3859" width="7" bestFit="1" customWidth="1"/>
    <col min="3860" max="3860" width="11.54296875" bestFit="1" customWidth="1"/>
    <col min="3861" max="3861" width="7" bestFit="1" customWidth="1"/>
    <col min="3862" max="3862" width="11.54296875" bestFit="1" customWidth="1"/>
    <col min="3863" max="3863" width="7" bestFit="1" customWidth="1"/>
    <col min="3864" max="3864" width="11.54296875" bestFit="1" customWidth="1"/>
    <col min="3865" max="3865" width="7" bestFit="1" customWidth="1"/>
    <col min="3866" max="3866" width="11.54296875" bestFit="1" customWidth="1"/>
    <col min="3867" max="3867" width="7" bestFit="1" customWidth="1"/>
    <col min="3868" max="3868" width="11.54296875" bestFit="1" customWidth="1"/>
    <col min="3869" max="3869" width="7" bestFit="1" customWidth="1"/>
    <col min="3870" max="3870" width="11.54296875" bestFit="1" customWidth="1"/>
    <col min="3871" max="3871" width="7" bestFit="1" customWidth="1"/>
    <col min="3872" max="3872" width="11.54296875" bestFit="1" customWidth="1"/>
    <col min="3873" max="3873" width="7" bestFit="1" customWidth="1"/>
    <col min="3874" max="3874" width="11.54296875" bestFit="1" customWidth="1"/>
    <col min="3875" max="3875" width="7" bestFit="1" customWidth="1"/>
    <col min="3876" max="3876" width="11.54296875" bestFit="1" customWidth="1"/>
    <col min="3877" max="3877" width="7" bestFit="1" customWidth="1"/>
    <col min="3878" max="3878" width="11.54296875" bestFit="1" customWidth="1"/>
    <col min="3879" max="3879" width="7" bestFit="1" customWidth="1"/>
    <col min="3880" max="3880" width="11.54296875" bestFit="1" customWidth="1"/>
    <col min="3881" max="3881" width="7" bestFit="1" customWidth="1"/>
    <col min="3882" max="3882" width="11.54296875" bestFit="1" customWidth="1"/>
    <col min="3883" max="3883" width="7" bestFit="1" customWidth="1"/>
    <col min="3884" max="3884" width="11.54296875" bestFit="1" customWidth="1"/>
    <col min="3885" max="3885" width="9.36328125" bestFit="1" customWidth="1"/>
    <col min="3886" max="3886" width="6.453125" bestFit="1" customWidth="1"/>
    <col min="3887" max="3887" width="10" bestFit="1" customWidth="1"/>
    <col min="3888" max="3888" width="7" bestFit="1" customWidth="1"/>
    <col min="3889" max="3889" width="11.54296875" bestFit="1" customWidth="1"/>
    <col min="3890" max="3890" width="7" bestFit="1" customWidth="1"/>
    <col min="3891" max="3891" width="11.54296875" bestFit="1" customWidth="1"/>
    <col min="3892" max="3892" width="7" bestFit="1" customWidth="1"/>
    <col min="3893" max="3893" width="11.54296875" bestFit="1" customWidth="1"/>
    <col min="3894" max="3894" width="7" bestFit="1" customWidth="1"/>
    <col min="3895" max="3895" width="11.54296875" bestFit="1" customWidth="1"/>
    <col min="3896" max="3896" width="7" bestFit="1" customWidth="1"/>
    <col min="3897" max="3897" width="11.54296875" bestFit="1" customWidth="1"/>
    <col min="3898" max="3898" width="7" bestFit="1" customWidth="1"/>
    <col min="3899" max="3899" width="11.54296875" bestFit="1" customWidth="1"/>
    <col min="3900" max="3900" width="7" bestFit="1" customWidth="1"/>
    <col min="3901" max="3901" width="11.54296875" bestFit="1" customWidth="1"/>
    <col min="3902" max="3902" width="7" bestFit="1" customWidth="1"/>
    <col min="3903" max="3903" width="11.54296875" bestFit="1" customWidth="1"/>
    <col min="3904" max="3904" width="7" bestFit="1" customWidth="1"/>
    <col min="3905" max="3905" width="11.54296875" bestFit="1" customWidth="1"/>
    <col min="3906" max="3906" width="7" bestFit="1" customWidth="1"/>
    <col min="3907" max="3907" width="11.54296875" bestFit="1" customWidth="1"/>
    <col min="3908" max="3908" width="7" bestFit="1" customWidth="1"/>
    <col min="3909" max="3909" width="11.54296875" bestFit="1" customWidth="1"/>
    <col min="3910" max="3910" width="7" bestFit="1" customWidth="1"/>
    <col min="3911" max="3911" width="11.54296875" bestFit="1" customWidth="1"/>
    <col min="3912" max="3912" width="7" bestFit="1" customWidth="1"/>
    <col min="3913" max="3913" width="11.54296875" bestFit="1" customWidth="1"/>
    <col min="3914" max="3914" width="7" bestFit="1" customWidth="1"/>
    <col min="3915" max="3915" width="11.54296875" bestFit="1" customWidth="1"/>
    <col min="3916" max="3916" width="7" bestFit="1" customWidth="1"/>
    <col min="3917" max="3917" width="11.54296875" bestFit="1" customWidth="1"/>
    <col min="3918" max="3918" width="7" bestFit="1" customWidth="1"/>
    <col min="3919" max="3919" width="11.54296875" bestFit="1" customWidth="1"/>
    <col min="3920" max="3920" width="7" bestFit="1" customWidth="1"/>
    <col min="3921" max="3921" width="11.54296875" bestFit="1" customWidth="1"/>
    <col min="3922" max="3922" width="9.36328125" bestFit="1" customWidth="1"/>
    <col min="3923" max="3923" width="7.453125" bestFit="1" customWidth="1"/>
    <col min="3924" max="3924" width="10" bestFit="1" customWidth="1"/>
    <col min="3925" max="3925" width="5.453125" bestFit="1" customWidth="1"/>
    <col min="3926" max="3926" width="10" bestFit="1" customWidth="1"/>
    <col min="3927" max="3927" width="5.453125" bestFit="1" customWidth="1"/>
    <col min="3928" max="3928" width="10" bestFit="1" customWidth="1"/>
    <col min="3929" max="3929" width="7" bestFit="1" customWidth="1"/>
    <col min="3930" max="3930" width="11.54296875" bestFit="1" customWidth="1"/>
    <col min="3931" max="3931" width="7" bestFit="1" customWidth="1"/>
    <col min="3932" max="3932" width="11.54296875" bestFit="1" customWidth="1"/>
    <col min="3933" max="3933" width="7" bestFit="1" customWidth="1"/>
    <col min="3934" max="3934" width="11.54296875" bestFit="1" customWidth="1"/>
    <col min="3935" max="3935" width="7" bestFit="1" customWidth="1"/>
    <col min="3936" max="3936" width="11.54296875" bestFit="1" customWidth="1"/>
    <col min="3937" max="3937" width="7" bestFit="1" customWidth="1"/>
    <col min="3938" max="3938" width="11.54296875" bestFit="1" customWidth="1"/>
    <col min="3939" max="3939" width="7" bestFit="1" customWidth="1"/>
    <col min="3940" max="3940" width="11.54296875" bestFit="1" customWidth="1"/>
    <col min="3941" max="3941" width="7" bestFit="1" customWidth="1"/>
    <col min="3942" max="3942" width="11.54296875" bestFit="1" customWidth="1"/>
    <col min="3943" max="3943" width="7" bestFit="1" customWidth="1"/>
    <col min="3944" max="3944" width="11.54296875" bestFit="1" customWidth="1"/>
    <col min="3945" max="3945" width="7" bestFit="1" customWidth="1"/>
    <col min="3946" max="3946" width="11.54296875" bestFit="1" customWidth="1"/>
    <col min="3947" max="3947" width="7" bestFit="1" customWidth="1"/>
    <col min="3948" max="3948" width="11.54296875" bestFit="1" customWidth="1"/>
    <col min="3949" max="3949" width="7" bestFit="1" customWidth="1"/>
    <col min="3950" max="3950" width="11.54296875" bestFit="1" customWidth="1"/>
    <col min="3951" max="3951" width="7" bestFit="1" customWidth="1"/>
    <col min="3952" max="3952" width="11.54296875" bestFit="1" customWidth="1"/>
    <col min="3953" max="3953" width="7" bestFit="1" customWidth="1"/>
    <col min="3954" max="3954" width="11.54296875" bestFit="1" customWidth="1"/>
    <col min="3955" max="3955" width="7" bestFit="1" customWidth="1"/>
    <col min="3956" max="3956" width="11.54296875" bestFit="1" customWidth="1"/>
    <col min="3957" max="3957" width="7" bestFit="1" customWidth="1"/>
    <col min="3958" max="3958" width="11.54296875" bestFit="1" customWidth="1"/>
    <col min="3959" max="3959" width="7" bestFit="1" customWidth="1"/>
    <col min="3960" max="3960" width="11.54296875" bestFit="1" customWidth="1"/>
    <col min="3961" max="3961" width="7" bestFit="1" customWidth="1"/>
    <col min="3962" max="3962" width="11.54296875" bestFit="1" customWidth="1"/>
    <col min="3963" max="3963" width="7" bestFit="1" customWidth="1"/>
    <col min="3964" max="3964" width="11.54296875" bestFit="1" customWidth="1"/>
    <col min="3965" max="3965" width="7" bestFit="1" customWidth="1"/>
    <col min="3966" max="3966" width="11.54296875" bestFit="1" customWidth="1"/>
    <col min="3967" max="3967" width="7" bestFit="1" customWidth="1"/>
    <col min="3968" max="3968" width="11.54296875" bestFit="1" customWidth="1"/>
    <col min="3969" max="3969" width="7" bestFit="1" customWidth="1"/>
    <col min="3970" max="3970" width="11.54296875" bestFit="1" customWidth="1"/>
    <col min="3971" max="3971" width="7" bestFit="1" customWidth="1"/>
    <col min="3972" max="3972" width="11.54296875" bestFit="1" customWidth="1"/>
    <col min="3973" max="3973" width="7" bestFit="1" customWidth="1"/>
    <col min="3974" max="3974" width="11.54296875" bestFit="1" customWidth="1"/>
    <col min="3975" max="3975" width="7" bestFit="1" customWidth="1"/>
    <col min="3976" max="3976" width="11.54296875" bestFit="1" customWidth="1"/>
    <col min="3977" max="3977" width="7" bestFit="1" customWidth="1"/>
    <col min="3978" max="3978" width="11.54296875" bestFit="1" customWidth="1"/>
    <col min="3979" max="3979" width="7" bestFit="1" customWidth="1"/>
    <col min="3980" max="3980" width="11.54296875" bestFit="1" customWidth="1"/>
    <col min="3981" max="3981" width="10.36328125" bestFit="1" customWidth="1"/>
    <col min="3982" max="3982" width="7.453125" bestFit="1" customWidth="1"/>
    <col min="3983" max="3983" width="10" bestFit="1" customWidth="1"/>
    <col min="3984" max="3984" width="5.453125" bestFit="1" customWidth="1"/>
    <col min="3985" max="3985" width="10" bestFit="1" customWidth="1"/>
    <col min="3986" max="3986" width="7" bestFit="1" customWidth="1"/>
    <col min="3987" max="3987" width="11.54296875" bestFit="1" customWidth="1"/>
    <col min="3988" max="3988" width="7" bestFit="1" customWidth="1"/>
    <col min="3989" max="3989" width="11.54296875" bestFit="1" customWidth="1"/>
    <col min="3990" max="3990" width="7" bestFit="1" customWidth="1"/>
    <col min="3991" max="3991" width="11.54296875" bestFit="1" customWidth="1"/>
    <col min="3992" max="3992" width="7" bestFit="1" customWidth="1"/>
    <col min="3993" max="3993" width="11.54296875" bestFit="1" customWidth="1"/>
    <col min="3994" max="3994" width="10.36328125" bestFit="1" customWidth="1"/>
    <col min="3995" max="3995" width="7.453125" bestFit="1" customWidth="1"/>
    <col min="3996" max="3996" width="10" bestFit="1" customWidth="1"/>
    <col min="3997" max="3997" width="5.453125" bestFit="1" customWidth="1"/>
    <col min="3998" max="3998" width="10" bestFit="1" customWidth="1"/>
    <col min="3999" max="3999" width="7" bestFit="1" customWidth="1"/>
    <col min="4000" max="4000" width="11.54296875" bestFit="1" customWidth="1"/>
    <col min="4001" max="4001" width="7" bestFit="1" customWidth="1"/>
    <col min="4002" max="4002" width="11.54296875" bestFit="1" customWidth="1"/>
    <col min="4003" max="4003" width="7" bestFit="1" customWidth="1"/>
    <col min="4004" max="4004" width="11.54296875" bestFit="1" customWidth="1"/>
    <col min="4005" max="4005" width="7" bestFit="1" customWidth="1"/>
    <col min="4006" max="4006" width="11.54296875" bestFit="1" customWidth="1"/>
    <col min="4007" max="4007" width="7" bestFit="1" customWidth="1"/>
    <col min="4008" max="4008" width="11.54296875" bestFit="1" customWidth="1"/>
    <col min="4009" max="4009" width="7" bestFit="1" customWidth="1"/>
    <col min="4010" max="4010" width="11.54296875" bestFit="1" customWidth="1"/>
    <col min="4011" max="4011" width="7" bestFit="1" customWidth="1"/>
    <col min="4012" max="4012" width="11.54296875" bestFit="1" customWidth="1"/>
    <col min="4013" max="4013" width="7" bestFit="1" customWidth="1"/>
    <col min="4014" max="4014" width="11.54296875" bestFit="1" customWidth="1"/>
    <col min="4015" max="4015" width="7" bestFit="1" customWidth="1"/>
    <col min="4016" max="4016" width="11.54296875" bestFit="1" customWidth="1"/>
    <col min="4017" max="4017" width="7" bestFit="1" customWidth="1"/>
    <col min="4018" max="4018" width="11.54296875" bestFit="1" customWidth="1"/>
    <col min="4019" max="4019" width="7" bestFit="1" customWidth="1"/>
    <col min="4020" max="4020" width="11.54296875" bestFit="1" customWidth="1"/>
    <col min="4021" max="4021" width="7" bestFit="1" customWidth="1"/>
    <col min="4022" max="4022" width="11.54296875" bestFit="1" customWidth="1"/>
    <col min="4023" max="4023" width="7" bestFit="1" customWidth="1"/>
    <col min="4024" max="4024" width="11.54296875" bestFit="1" customWidth="1"/>
    <col min="4025" max="4025" width="7" bestFit="1" customWidth="1"/>
    <col min="4026" max="4026" width="11.54296875" bestFit="1" customWidth="1"/>
    <col min="4027" max="4027" width="7" bestFit="1" customWidth="1"/>
    <col min="4028" max="4028" width="11.54296875" bestFit="1" customWidth="1"/>
    <col min="4029" max="4029" width="10.36328125" bestFit="1" customWidth="1"/>
    <col min="4030" max="4030" width="7.453125" bestFit="1" customWidth="1"/>
    <col min="4031" max="4031" width="11.54296875" bestFit="1" customWidth="1"/>
    <col min="4032" max="4032" width="7" bestFit="1" customWidth="1"/>
    <col min="4033" max="4033" width="11.54296875" bestFit="1" customWidth="1"/>
    <col min="4034" max="4034" width="7" bestFit="1" customWidth="1"/>
    <col min="4035" max="4035" width="11.54296875" bestFit="1" customWidth="1"/>
    <col min="4036" max="4036" width="7" bestFit="1" customWidth="1"/>
    <col min="4037" max="4037" width="11.54296875" bestFit="1" customWidth="1"/>
    <col min="4038" max="4038" width="7" bestFit="1" customWidth="1"/>
    <col min="4039" max="4039" width="11.54296875" bestFit="1" customWidth="1"/>
    <col min="4040" max="4040" width="7" bestFit="1" customWidth="1"/>
    <col min="4041" max="4041" width="11.54296875" bestFit="1" customWidth="1"/>
    <col min="4042" max="4042" width="7" bestFit="1" customWidth="1"/>
    <col min="4043" max="4043" width="11.54296875" bestFit="1" customWidth="1"/>
    <col min="4044" max="4044" width="7" bestFit="1" customWidth="1"/>
    <col min="4045" max="4045" width="11.54296875" bestFit="1" customWidth="1"/>
    <col min="4046" max="4046" width="7" bestFit="1" customWidth="1"/>
    <col min="4047" max="4047" width="11.54296875" bestFit="1" customWidth="1"/>
    <col min="4048" max="4048" width="7" bestFit="1" customWidth="1"/>
    <col min="4049" max="4049" width="11.54296875" bestFit="1" customWidth="1"/>
    <col min="4050" max="4050" width="7" bestFit="1" customWidth="1"/>
    <col min="4051" max="4051" width="11.54296875" bestFit="1" customWidth="1"/>
    <col min="4052" max="4052" width="7" bestFit="1" customWidth="1"/>
    <col min="4053" max="4053" width="11.54296875" bestFit="1" customWidth="1"/>
    <col min="4054" max="4054" width="10.36328125" bestFit="1" customWidth="1"/>
    <col min="4055" max="4055" width="7.453125" bestFit="1" customWidth="1"/>
    <col min="4056" max="4056" width="10" bestFit="1" customWidth="1"/>
    <col min="4057" max="4057" width="7" bestFit="1" customWidth="1"/>
    <col min="4058" max="4058" width="11.54296875" bestFit="1" customWidth="1"/>
    <col min="4059" max="4059" width="7" bestFit="1" customWidth="1"/>
    <col min="4060" max="4060" width="11.54296875" bestFit="1" customWidth="1"/>
    <col min="4061" max="4061" width="7" bestFit="1" customWidth="1"/>
    <col min="4062" max="4062" width="11.54296875" bestFit="1" customWidth="1"/>
    <col min="4063" max="4063" width="7" bestFit="1" customWidth="1"/>
    <col min="4064" max="4064" width="11.54296875" bestFit="1" customWidth="1"/>
    <col min="4065" max="4065" width="7" bestFit="1" customWidth="1"/>
    <col min="4066" max="4066" width="11.54296875" bestFit="1" customWidth="1"/>
    <col min="4067" max="4067" width="7" bestFit="1" customWidth="1"/>
    <col min="4068" max="4068" width="11.54296875" bestFit="1" customWidth="1"/>
    <col min="4069" max="4069" width="7" bestFit="1" customWidth="1"/>
    <col min="4070" max="4070" width="11.54296875" bestFit="1" customWidth="1"/>
    <col min="4071" max="4071" width="7" bestFit="1" customWidth="1"/>
    <col min="4072" max="4072" width="11.54296875" bestFit="1" customWidth="1"/>
    <col min="4073" max="4073" width="7" bestFit="1" customWidth="1"/>
    <col min="4074" max="4074" width="11.54296875" bestFit="1" customWidth="1"/>
    <col min="4075" max="4075" width="7" bestFit="1" customWidth="1"/>
    <col min="4076" max="4076" width="11.54296875" bestFit="1" customWidth="1"/>
    <col min="4077" max="4077" width="7" bestFit="1" customWidth="1"/>
    <col min="4078" max="4078" width="11.54296875" bestFit="1" customWidth="1"/>
    <col min="4079" max="4079" width="7" bestFit="1" customWidth="1"/>
    <col min="4080" max="4080" width="11.54296875" bestFit="1" customWidth="1"/>
    <col min="4081" max="4081" width="7" bestFit="1" customWidth="1"/>
    <col min="4082" max="4082" width="5.36328125" bestFit="1" customWidth="1"/>
    <col min="4083" max="4083" width="11.54296875" bestFit="1" customWidth="1"/>
    <col min="4084" max="4084" width="7" bestFit="1" customWidth="1"/>
    <col min="4085" max="4085" width="11.54296875" bestFit="1" customWidth="1"/>
    <col min="4086" max="4086" width="7" bestFit="1" customWidth="1"/>
    <col min="4087" max="4087" width="11.54296875" bestFit="1" customWidth="1"/>
    <col min="4088" max="4088" width="7" bestFit="1" customWidth="1"/>
    <col min="4089" max="4089" width="11.54296875" bestFit="1" customWidth="1"/>
    <col min="4090" max="4090" width="10.36328125" bestFit="1" customWidth="1"/>
    <col min="4091" max="4091" width="7.453125" bestFit="1" customWidth="1"/>
    <col min="4092" max="4092" width="11.54296875" bestFit="1" customWidth="1"/>
    <col min="4093" max="4093" width="7" bestFit="1" customWidth="1"/>
    <col min="4094" max="4094" width="11.54296875" bestFit="1" customWidth="1"/>
    <col min="4095" max="4095" width="7" bestFit="1" customWidth="1"/>
    <col min="4096" max="4096" width="11.54296875" bestFit="1" customWidth="1"/>
    <col min="4097" max="4097" width="7" bestFit="1" customWidth="1"/>
    <col min="4098" max="4098" width="11.54296875" bestFit="1" customWidth="1"/>
    <col min="4099" max="4099" width="7" bestFit="1" customWidth="1"/>
    <col min="4100" max="4100" width="11.54296875" bestFit="1" customWidth="1"/>
    <col min="4101" max="4101" width="7" bestFit="1" customWidth="1"/>
    <col min="4102" max="4102" width="11.54296875" bestFit="1" customWidth="1"/>
    <col min="4103" max="4103" width="10.36328125" bestFit="1" customWidth="1"/>
    <col min="4104" max="4104" width="7.453125" bestFit="1" customWidth="1"/>
    <col min="4105" max="4105" width="11.54296875" bestFit="1" customWidth="1"/>
    <col min="4106" max="4106" width="7" bestFit="1" customWidth="1"/>
    <col min="4107" max="4107" width="11.54296875" bestFit="1" customWidth="1"/>
    <col min="4108" max="4108" width="7" bestFit="1" customWidth="1"/>
    <col min="4109" max="4109" width="11.54296875" bestFit="1" customWidth="1"/>
    <col min="4110" max="4110" width="7" bestFit="1" customWidth="1"/>
    <col min="4111" max="4111" width="11.54296875" bestFit="1" customWidth="1"/>
    <col min="4112" max="4112" width="7" bestFit="1" customWidth="1"/>
    <col min="4113" max="4113" width="11.54296875" bestFit="1" customWidth="1"/>
    <col min="4114" max="4114" width="7" bestFit="1" customWidth="1"/>
    <col min="4115" max="4115" width="11.54296875" bestFit="1" customWidth="1"/>
    <col min="4116" max="4116" width="7" bestFit="1" customWidth="1"/>
    <col min="4117" max="4117" width="11.54296875" bestFit="1" customWidth="1"/>
    <col min="4118" max="4118" width="7" bestFit="1" customWidth="1"/>
    <col min="4119" max="4119" width="11.54296875" bestFit="1" customWidth="1"/>
    <col min="4120" max="4120" width="7" bestFit="1" customWidth="1"/>
    <col min="4121" max="4121" width="11.54296875" bestFit="1" customWidth="1"/>
    <col min="4122" max="4122" width="7" bestFit="1" customWidth="1"/>
    <col min="4123" max="4123" width="11.54296875" bestFit="1" customWidth="1"/>
    <col min="4124" max="4124" width="7" bestFit="1" customWidth="1"/>
    <col min="4125" max="4125" width="11.54296875" bestFit="1" customWidth="1"/>
    <col min="4126" max="4126" width="7" bestFit="1" customWidth="1"/>
    <col min="4127" max="4127" width="5.36328125" bestFit="1" customWidth="1"/>
    <col min="4128" max="4128" width="11.54296875" bestFit="1" customWidth="1"/>
    <col min="4129" max="4129" width="7" bestFit="1" customWidth="1"/>
    <col min="4130" max="4130" width="11.54296875" bestFit="1" customWidth="1"/>
    <col min="4131" max="4131" width="7" bestFit="1" customWidth="1"/>
    <col min="4132" max="4132" width="11.54296875" bestFit="1" customWidth="1"/>
    <col min="4133" max="4133" width="7" bestFit="1" customWidth="1"/>
    <col min="4134" max="4134" width="11.54296875" bestFit="1" customWidth="1"/>
    <col min="4135" max="4135" width="7" bestFit="1" customWidth="1"/>
    <col min="4136" max="4136" width="11.54296875" bestFit="1" customWidth="1"/>
    <col min="4137" max="4137" width="7" bestFit="1" customWidth="1"/>
    <col min="4138" max="4138" width="11.54296875" bestFit="1" customWidth="1"/>
    <col min="4139" max="4139" width="7" bestFit="1" customWidth="1"/>
    <col min="4140" max="4140" width="11.54296875" bestFit="1" customWidth="1"/>
    <col min="4141" max="4141" width="7" bestFit="1" customWidth="1"/>
    <col min="4142" max="4142" width="11.54296875" bestFit="1" customWidth="1"/>
    <col min="4143" max="4143" width="7" bestFit="1" customWidth="1"/>
    <col min="4144" max="4144" width="11.54296875" bestFit="1" customWidth="1"/>
    <col min="4145" max="4145" width="7" bestFit="1" customWidth="1"/>
    <col min="4146" max="4146" width="11.54296875" bestFit="1" customWidth="1"/>
    <col min="4147" max="4147" width="7" bestFit="1" customWidth="1"/>
    <col min="4148" max="4148" width="11.54296875" bestFit="1" customWidth="1"/>
    <col min="4149" max="4149" width="7" bestFit="1" customWidth="1"/>
    <col min="4150" max="4150" width="11.54296875" bestFit="1" customWidth="1"/>
    <col min="4151" max="4151" width="10.36328125" bestFit="1" customWidth="1"/>
    <col min="4152" max="4152" width="7.453125" bestFit="1" customWidth="1"/>
    <col min="4153" max="4153" width="10" bestFit="1" customWidth="1"/>
    <col min="4154" max="4154" width="7" bestFit="1" customWidth="1"/>
    <col min="4155" max="4155" width="11.54296875" bestFit="1" customWidth="1"/>
    <col min="4156" max="4156" width="7" bestFit="1" customWidth="1"/>
    <col min="4157" max="4157" width="11.54296875" bestFit="1" customWidth="1"/>
    <col min="4158" max="4158" width="7" bestFit="1" customWidth="1"/>
    <col min="4159" max="4159" width="11.54296875" bestFit="1" customWidth="1"/>
    <col min="4160" max="4160" width="7" bestFit="1" customWidth="1"/>
    <col min="4161" max="4161" width="11.54296875" bestFit="1" customWidth="1"/>
    <col min="4162" max="4162" width="7" bestFit="1" customWidth="1"/>
    <col min="4163" max="4163" width="5.36328125" bestFit="1" customWidth="1"/>
    <col min="4164" max="4164" width="11.54296875" bestFit="1" customWidth="1"/>
    <col min="4165" max="4165" width="7" bestFit="1" customWidth="1"/>
    <col min="4166" max="4166" width="11.54296875" bestFit="1" customWidth="1"/>
    <col min="4167" max="4167" width="7" bestFit="1" customWidth="1"/>
    <col min="4168" max="4168" width="11.54296875" bestFit="1" customWidth="1"/>
    <col min="4169" max="4169" width="7" bestFit="1" customWidth="1"/>
    <col min="4170" max="4170" width="11.54296875" bestFit="1" customWidth="1"/>
    <col min="4171" max="4171" width="7" bestFit="1" customWidth="1"/>
    <col min="4172" max="4172" width="11.54296875" bestFit="1" customWidth="1"/>
    <col min="4173" max="4173" width="7" bestFit="1" customWidth="1"/>
    <col min="4174" max="4174" width="11.54296875" bestFit="1" customWidth="1"/>
    <col min="4175" max="4175" width="7" bestFit="1" customWidth="1"/>
    <col min="4176" max="4176" width="11.54296875" bestFit="1" customWidth="1"/>
    <col min="4177" max="4177" width="7" bestFit="1" customWidth="1"/>
    <col min="4178" max="4178" width="11.54296875" bestFit="1" customWidth="1"/>
    <col min="4179" max="4179" width="7" bestFit="1" customWidth="1"/>
    <col min="4180" max="4180" width="11.54296875" bestFit="1" customWidth="1"/>
    <col min="4181" max="4181" width="7" bestFit="1" customWidth="1"/>
    <col min="4182" max="4182" width="11.54296875" bestFit="1" customWidth="1"/>
    <col min="4183" max="4183" width="7" bestFit="1" customWidth="1"/>
    <col min="4184" max="4184" width="11.54296875" bestFit="1" customWidth="1"/>
    <col min="4185" max="4185" width="7" bestFit="1" customWidth="1"/>
    <col min="4186" max="4186" width="11.54296875" bestFit="1" customWidth="1"/>
    <col min="4187" max="4187" width="10.36328125" bestFit="1" customWidth="1"/>
    <col min="4188" max="4188" width="7.453125" bestFit="1" customWidth="1"/>
    <col min="4189" max="4189" width="11.54296875" bestFit="1" customWidth="1"/>
    <col min="4190" max="4190" width="7" bestFit="1" customWidth="1"/>
    <col min="4191" max="4191" width="11.54296875" bestFit="1" customWidth="1"/>
    <col min="4192" max="4192" width="7" bestFit="1" customWidth="1"/>
    <col min="4193" max="4193" width="11.54296875" bestFit="1" customWidth="1"/>
    <col min="4194" max="4194" width="7" bestFit="1" customWidth="1"/>
    <col min="4195" max="4195" width="11.54296875" bestFit="1" customWidth="1"/>
    <col min="4196" max="4196" width="7" bestFit="1" customWidth="1"/>
    <col min="4197" max="4197" width="11.54296875" bestFit="1" customWidth="1"/>
    <col min="4198" max="4198" width="7" bestFit="1" customWidth="1"/>
    <col min="4199" max="4199" width="11.54296875" bestFit="1" customWidth="1"/>
    <col min="4200" max="4200" width="7" bestFit="1" customWidth="1"/>
    <col min="4201" max="4201" width="11.54296875" bestFit="1" customWidth="1"/>
    <col min="4202" max="4202" width="7" bestFit="1" customWidth="1"/>
    <col min="4203" max="4203" width="11.54296875" bestFit="1" customWidth="1"/>
    <col min="4204" max="4204" width="7" bestFit="1" customWidth="1"/>
    <col min="4205" max="4205" width="11.54296875" bestFit="1" customWidth="1"/>
    <col min="4206" max="4206" width="7" bestFit="1" customWidth="1"/>
    <col min="4207" max="4207" width="11.54296875" bestFit="1" customWidth="1"/>
    <col min="4208" max="4208" width="7" bestFit="1" customWidth="1"/>
    <col min="4209" max="4209" width="11.54296875" bestFit="1" customWidth="1"/>
    <col min="4210" max="4210" width="7" bestFit="1" customWidth="1"/>
    <col min="4211" max="4211" width="11.54296875" bestFit="1" customWidth="1"/>
    <col min="4212" max="4212" width="7" bestFit="1" customWidth="1"/>
    <col min="4213" max="4213" width="11.54296875" bestFit="1" customWidth="1"/>
    <col min="4214" max="4214" width="7" bestFit="1" customWidth="1"/>
    <col min="4215" max="4215" width="11.54296875" bestFit="1" customWidth="1"/>
    <col min="4216" max="4216" width="7" bestFit="1" customWidth="1"/>
    <col min="4217" max="4217" width="11.54296875" bestFit="1" customWidth="1"/>
    <col min="4218" max="4218" width="7" bestFit="1" customWidth="1"/>
    <col min="4219" max="4219" width="11.54296875" bestFit="1" customWidth="1"/>
    <col min="4220" max="4220" width="7" bestFit="1" customWidth="1"/>
    <col min="4221" max="4221" width="11.54296875" bestFit="1" customWidth="1"/>
    <col min="4222" max="4222" width="7" bestFit="1" customWidth="1"/>
    <col min="4223" max="4223" width="11.54296875" bestFit="1" customWidth="1"/>
    <col min="4224" max="4224" width="10.36328125" bestFit="1" customWidth="1"/>
    <col min="4225" max="4225" width="7.453125" bestFit="1" customWidth="1"/>
    <col min="4226" max="4226" width="10" bestFit="1" customWidth="1"/>
    <col min="4227" max="4227" width="5.453125" bestFit="1" customWidth="1"/>
    <col min="4228" max="4228" width="10" bestFit="1" customWidth="1"/>
    <col min="4229" max="4229" width="5.453125" bestFit="1" customWidth="1"/>
    <col min="4230" max="4230" width="10" bestFit="1" customWidth="1"/>
    <col min="4231" max="4231" width="7" bestFit="1" customWidth="1"/>
    <col min="4232" max="4232" width="11.54296875" bestFit="1" customWidth="1"/>
    <col min="4233" max="4233" width="7" bestFit="1" customWidth="1"/>
    <col min="4234" max="4234" width="11.54296875" bestFit="1" customWidth="1"/>
    <col min="4235" max="4235" width="7" bestFit="1" customWidth="1"/>
    <col min="4236" max="4236" width="11.54296875" bestFit="1" customWidth="1"/>
    <col min="4237" max="4237" width="7" bestFit="1" customWidth="1"/>
    <col min="4238" max="4238" width="11.54296875" bestFit="1" customWidth="1"/>
    <col min="4239" max="4239" width="7" bestFit="1" customWidth="1"/>
    <col min="4240" max="4240" width="11.54296875" bestFit="1" customWidth="1"/>
    <col min="4241" max="4241" width="7" bestFit="1" customWidth="1"/>
    <col min="4242" max="4242" width="11.54296875" bestFit="1" customWidth="1"/>
    <col min="4243" max="4243" width="7" bestFit="1" customWidth="1"/>
    <col min="4244" max="4244" width="11.54296875" bestFit="1" customWidth="1"/>
    <col min="4245" max="4245" width="7" bestFit="1" customWidth="1"/>
    <col min="4246" max="4246" width="11.54296875" bestFit="1" customWidth="1"/>
    <col min="4247" max="4247" width="7" bestFit="1" customWidth="1"/>
    <col min="4248" max="4248" width="11.54296875" bestFit="1" customWidth="1"/>
    <col min="4249" max="4249" width="10.36328125" bestFit="1" customWidth="1"/>
    <col min="4250" max="4250" width="7.453125" bestFit="1" customWidth="1"/>
    <col min="4251" max="4251" width="10" bestFit="1" customWidth="1"/>
    <col min="4252" max="4252" width="7" bestFit="1" customWidth="1"/>
    <col min="4253" max="4253" width="11.54296875" bestFit="1" customWidth="1"/>
    <col min="4254" max="4254" width="7" bestFit="1" customWidth="1"/>
    <col min="4255" max="4255" width="11.54296875" bestFit="1" customWidth="1"/>
    <col min="4256" max="4256" width="7" bestFit="1" customWidth="1"/>
    <col min="4257" max="4257" width="11.54296875" bestFit="1" customWidth="1"/>
    <col min="4258" max="4258" width="7" bestFit="1" customWidth="1"/>
    <col min="4259" max="4259" width="11.54296875" bestFit="1" customWidth="1"/>
    <col min="4260" max="4260" width="7" bestFit="1" customWidth="1"/>
    <col min="4261" max="4261" width="11.54296875" bestFit="1" customWidth="1"/>
    <col min="4262" max="4262" width="10.36328125" bestFit="1" customWidth="1"/>
    <col min="4263" max="4263" width="7.453125" bestFit="1" customWidth="1"/>
    <col min="4264" max="4264" width="11.54296875" bestFit="1" customWidth="1"/>
    <col min="4265" max="4265" width="7" bestFit="1" customWidth="1"/>
    <col min="4266" max="4266" width="11.54296875" bestFit="1" customWidth="1"/>
    <col min="4267" max="4267" width="7" bestFit="1" customWidth="1"/>
    <col min="4268" max="4268" width="11.54296875" bestFit="1" customWidth="1"/>
    <col min="4269" max="4269" width="7" bestFit="1" customWidth="1"/>
    <col min="4270" max="4270" width="11.54296875" bestFit="1" customWidth="1"/>
    <col min="4271" max="4271" width="7" bestFit="1" customWidth="1"/>
    <col min="4272" max="4272" width="11.54296875" bestFit="1" customWidth="1"/>
    <col min="4273" max="4273" width="7" bestFit="1" customWidth="1"/>
    <col min="4274" max="4274" width="11.54296875" bestFit="1" customWidth="1"/>
    <col min="4275" max="4275" width="10.36328125" bestFit="1" customWidth="1"/>
    <col min="4276" max="4276" width="7.453125" bestFit="1" customWidth="1"/>
    <col min="4277" max="4277" width="11.54296875" bestFit="1" customWidth="1"/>
    <col min="4278" max="4278" width="7" bestFit="1" customWidth="1"/>
    <col min="4279" max="4279" width="11.54296875" bestFit="1" customWidth="1"/>
    <col min="4280" max="4280" width="7" bestFit="1" customWidth="1"/>
    <col min="4281" max="4281" width="11.54296875" bestFit="1" customWidth="1"/>
    <col min="4282" max="4282" width="7" bestFit="1" customWidth="1"/>
    <col min="4283" max="4283" width="5.36328125" bestFit="1" customWidth="1"/>
    <col min="4284" max="4284" width="11.54296875" bestFit="1" customWidth="1"/>
    <col min="4285" max="4285" width="7" bestFit="1" customWidth="1"/>
    <col min="4286" max="4286" width="11.54296875" bestFit="1" customWidth="1"/>
    <col min="4287" max="4287" width="10.36328125" bestFit="1" customWidth="1"/>
    <col min="4288" max="4288" width="7.453125" bestFit="1" customWidth="1"/>
    <col min="4289" max="4289" width="11.54296875" bestFit="1" customWidth="1"/>
    <col min="4290" max="4290" width="7" bestFit="1" customWidth="1"/>
    <col min="4291" max="4291" width="11.54296875" bestFit="1" customWidth="1"/>
    <col min="4292" max="4292" width="7" bestFit="1" customWidth="1"/>
    <col min="4293" max="4293" width="11.54296875" bestFit="1" customWidth="1"/>
    <col min="4294" max="4294" width="7" bestFit="1" customWidth="1"/>
    <col min="4295" max="4295" width="11.54296875" bestFit="1" customWidth="1"/>
    <col min="4296" max="4296" width="7" bestFit="1" customWidth="1"/>
    <col min="4297" max="4297" width="11.54296875" bestFit="1" customWidth="1"/>
    <col min="4298" max="4298" width="7" bestFit="1" customWidth="1"/>
    <col min="4299" max="4299" width="11.54296875" bestFit="1" customWidth="1"/>
    <col min="4300" max="4300" width="10.36328125" bestFit="1" customWidth="1"/>
    <col min="4301" max="4301" width="7.453125" bestFit="1" customWidth="1"/>
    <col min="4302" max="4302" width="10" bestFit="1" customWidth="1"/>
    <col min="4303" max="4303" width="5.453125" bestFit="1" customWidth="1"/>
    <col min="4304" max="4304" width="10" bestFit="1" customWidth="1"/>
    <col min="4305" max="4305" width="5.453125" bestFit="1" customWidth="1"/>
    <col min="4306" max="4306" width="10" bestFit="1" customWidth="1"/>
    <col min="4307" max="4307" width="7" bestFit="1" customWidth="1"/>
    <col min="4308" max="4308" width="11.54296875" bestFit="1" customWidth="1"/>
    <col min="4309" max="4309" width="7" bestFit="1" customWidth="1"/>
    <col min="4310" max="4310" width="11.54296875" bestFit="1" customWidth="1"/>
    <col min="4311" max="4311" width="7" bestFit="1" customWidth="1"/>
    <col min="4312" max="4312" width="11.54296875" bestFit="1" customWidth="1"/>
    <col min="4313" max="4313" width="7" bestFit="1" customWidth="1"/>
    <col min="4314" max="4314" width="11.54296875" bestFit="1" customWidth="1"/>
    <col min="4315" max="4315" width="7" bestFit="1" customWidth="1"/>
    <col min="4316" max="4316" width="11.54296875" bestFit="1" customWidth="1"/>
    <col min="4317" max="4317" width="7" bestFit="1" customWidth="1"/>
    <col min="4318" max="4318" width="11.54296875" bestFit="1" customWidth="1"/>
    <col min="4319" max="4319" width="7" bestFit="1" customWidth="1"/>
    <col min="4320" max="4320" width="11.54296875" bestFit="1" customWidth="1"/>
    <col min="4321" max="4321" width="7" bestFit="1" customWidth="1"/>
    <col min="4322" max="4322" width="11.54296875" bestFit="1" customWidth="1"/>
    <col min="4323" max="4323" width="7" bestFit="1" customWidth="1"/>
    <col min="4324" max="4324" width="11.54296875" bestFit="1" customWidth="1"/>
    <col min="4325" max="4325" width="7" bestFit="1" customWidth="1"/>
    <col min="4326" max="4326" width="11.54296875" bestFit="1" customWidth="1"/>
    <col min="4327" max="4327" width="7" bestFit="1" customWidth="1"/>
    <col min="4328" max="4328" width="11.54296875" bestFit="1" customWidth="1"/>
    <col min="4329" max="4329" width="7" bestFit="1" customWidth="1"/>
    <col min="4330" max="4330" width="11.54296875" bestFit="1" customWidth="1"/>
    <col min="4331" max="4331" width="7" bestFit="1" customWidth="1"/>
    <col min="4332" max="4332" width="11.54296875" bestFit="1" customWidth="1"/>
    <col min="4333" max="4333" width="7" bestFit="1" customWidth="1"/>
    <col min="4334" max="4334" width="11.54296875" bestFit="1" customWidth="1"/>
    <col min="4335" max="4335" width="7" bestFit="1" customWidth="1"/>
    <col min="4336" max="4336" width="11.54296875" bestFit="1" customWidth="1"/>
    <col min="4337" max="4337" width="10.36328125" bestFit="1" customWidth="1"/>
    <col min="4338" max="4338" width="7.453125" bestFit="1" customWidth="1"/>
    <col min="4339" max="4339" width="11.54296875" bestFit="1" customWidth="1"/>
    <col min="4340" max="4340" width="7" bestFit="1" customWidth="1"/>
    <col min="4341" max="4341" width="11.54296875" bestFit="1" customWidth="1"/>
    <col min="4342" max="4342" width="7" bestFit="1" customWidth="1"/>
    <col min="4343" max="4343" width="11.54296875" bestFit="1" customWidth="1"/>
    <col min="4344" max="4344" width="7" bestFit="1" customWidth="1"/>
    <col min="4345" max="4345" width="11.54296875" bestFit="1" customWidth="1"/>
    <col min="4346" max="4346" width="7" bestFit="1" customWidth="1"/>
    <col min="4347" max="4347" width="11.54296875" bestFit="1" customWidth="1"/>
    <col min="4348" max="4348" width="7" bestFit="1" customWidth="1"/>
    <col min="4349" max="4349" width="11.54296875" bestFit="1" customWidth="1"/>
    <col min="4350" max="4350" width="7" bestFit="1" customWidth="1"/>
    <col min="4351" max="4351" width="11.54296875" bestFit="1" customWidth="1"/>
    <col min="4352" max="4352" width="7" bestFit="1" customWidth="1"/>
    <col min="4353" max="4353" width="11.54296875" bestFit="1" customWidth="1"/>
    <col min="4354" max="4354" width="7" bestFit="1" customWidth="1"/>
    <col min="4355" max="4355" width="11.54296875" bestFit="1" customWidth="1"/>
    <col min="4356" max="4356" width="7" bestFit="1" customWidth="1"/>
    <col min="4357" max="4357" width="11.54296875" bestFit="1" customWidth="1"/>
    <col min="4358" max="4358" width="7" bestFit="1" customWidth="1"/>
    <col min="4359" max="4359" width="11.54296875" bestFit="1" customWidth="1"/>
    <col min="4360" max="4360" width="7" bestFit="1" customWidth="1"/>
    <col min="4361" max="4361" width="11.54296875" bestFit="1" customWidth="1"/>
    <col min="4362" max="4362" width="10.36328125" bestFit="1" customWidth="1"/>
    <col min="4363" max="4363" width="7.453125" bestFit="1" customWidth="1"/>
    <col min="4364" max="4364" width="11.54296875" bestFit="1" customWidth="1"/>
    <col min="4365" max="4365" width="7" bestFit="1" customWidth="1"/>
    <col min="4366" max="4366" width="11.54296875" bestFit="1" customWidth="1"/>
    <col min="4367" max="4367" width="7" bestFit="1" customWidth="1"/>
    <col min="4368" max="4368" width="11.54296875" bestFit="1" customWidth="1"/>
    <col min="4369" max="4369" width="7" bestFit="1" customWidth="1"/>
    <col min="4370" max="4370" width="11.54296875" bestFit="1" customWidth="1"/>
    <col min="4371" max="4371" width="7" bestFit="1" customWidth="1"/>
    <col min="4372" max="4372" width="11.54296875" bestFit="1" customWidth="1"/>
    <col min="4373" max="4373" width="7" bestFit="1" customWidth="1"/>
    <col min="4374" max="4374" width="11.54296875" bestFit="1" customWidth="1"/>
    <col min="4375" max="4375" width="7" bestFit="1" customWidth="1"/>
    <col min="4376" max="4376" width="11.54296875" bestFit="1" customWidth="1"/>
    <col min="4377" max="4377" width="7" bestFit="1" customWidth="1"/>
    <col min="4378" max="4378" width="11.54296875" bestFit="1" customWidth="1"/>
    <col min="4379" max="4379" width="7" bestFit="1" customWidth="1"/>
    <col min="4380" max="4380" width="11.54296875" bestFit="1" customWidth="1"/>
    <col min="4381" max="4381" width="7" bestFit="1" customWidth="1"/>
    <col min="4382" max="4382" width="11.54296875" bestFit="1" customWidth="1"/>
    <col min="4383" max="4383" width="7" bestFit="1" customWidth="1"/>
    <col min="4384" max="4384" width="11.54296875" bestFit="1" customWidth="1"/>
    <col min="4385" max="4385" width="7" bestFit="1" customWidth="1"/>
    <col min="4386" max="4386" width="11.54296875" bestFit="1" customWidth="1"/>
    <col min="4387" max="4387" width="7" bestFit="1" customWidth="1"/>
    <col min="4388" max="4388" width="11.54296875" bestFit="1" customWidth="1"/>
    <col min="4389" max="4389" width="7" bestFit="1" customWidth="1"/>
    <col min="4390" max="4390" width="11.54296875" bestFit="1" customWidth="1"/>
    <col min="4391" max="4391" width="7" bestFit="1" customWidth="1"/>
    <col min="4392" max="4392" width="11.54296875" bestFit="1" customWidth="1"/>
    <col min="4393" max="4393" width="7" bestFit="1" customWidth="1"/>
    <col min="4394" max="4394" width="11.54296875" bestFit="1" customWidth="1"/>
    <col min="4395" max="4395" width="7" bestFit="1" customWidth="1"/>
    <col min="4396" max="4396" width="6.36328125" bestFit="1" customWidth="1"/>
    <col min="4397" max="4397" width="11.54296875" bestFit="1" customWidth="1"/>
    <col min="4398" max="4398" width="7" bestFit="1" customWidth="1"/>
    <col min="4399" max="4399" width="11.54296875" bestFit="1" customWidth="1"/>
    <col min="4400" max="4400" width="7" bestFit="1" customWidth="1"/>
    <col min="4401" max="4401" width="11.54296875" bestFit="1" customWidth="1"/>
    <col min="4402" max="4402" width="7" bestFit="1" customWidth="1"/>
    <col min="4403" max="4403" width="11.54296875" bestFit="1" customWidth="1"/>
    <col min="4404" max="4404" width="7" bestFit="1" customWidth="1"/>
    <col min="4405" max="4405" width="11.54296875" bestFit="1" customWidth="1"/>
    <col min="4406" max="4406" width="7" bestFit="1" customWidth="1"/>
    <col min="4407" max="4407" width="11.54296875" bestFit="1" customWidth="1"/>
    <col min="4408" max="4408" width="7" bestFit="1" customWidth="1"/>
    <col min="4409" max="4409" width="11.54296875" bestFit="1" customWidth="1"/>
    <col min="4410" max="4410" width="10.36328125" bestFit="1" customWidth="1"/>
    <col min="4411" max="4411" width="7.453125" bestFit="1" customWidth="1"/>
    <col min="4412" max="4412" width="10" bestFit="1" customWidth="1"/>
    <col min="4413" max="4413" width="5.453125" bestFit="1" customWidth="1"/>
    <col min="4414" max="4414" width="10" bestFit="1" customWidth="1"/>
    <col min="4415" max="4415" width="5.453125" bestFit="1" customWidth="1"/>
    <col min="4416" max="4416" width="10" bestFit="1" customWidth="1"/>
    <col min="4417" max="4417" width="7" bestFit="1" customWidth="1"/>
    <col min="4418" max="4418" width="11.54296875" bestFit="1" customWidth="1"/>
    <col min="4419" max="4419" width="7" bestFit="1" customWidth="1"/>
    <col min="4420" max="4420" width="11.54296875" bestFit="1" customWidth="1"/>
    <col min="4421" max="4421" width="7" bestFit="1" customWidth="1"/>
    <col min="4422" max="4422" width="11.54296875" bestFit="1" customWidth="1"/>
    <col min="4423" max="4423" width="7" bestFit="1" customWidth="1"/>
    <col min="4424" max="4424" width="11.54296875" bestFit="1" customWidth="1"/>
    <col min="4425" max="4425" width="7" bestFit="1" customWidth="1"/>
    <col min="4426" max="4426" width="11.54296875" bestFit="1" customWidth="1"/>
    <col min="4427" max="4427" width="7" bestFit="1" customWidth="1"/>
    <col min="4428" max="4428" width="11.54296875" bestFit="1" customWidth="1"/>
    <col min="4429" max="4429" width="7" bestFit="1" customWidth="1"/>
    <col min="4430" max="4430" width="11.54296875" bestFit="1" customWidth="1"/>
    <col min="4431" max="4431" width="7" bestFit="1" customWidth="1"/>
    <col min="4432" max="4432" width="11.54296875" bestFit="1" customWidth="1"/>
    <col min="4433" max="4433" width="7" bestFit="1" customWidth="1"/>
    <col min="4434" max="4434" width="11.54296875" bestFit="1" customWidth="1"/>
    <col min="4435" max="4435" width="10.36328125" bestFit="1" customWidth="1"/>
    <col min="4436" max="4436" width="7.453125" bestFit="1" customWidth="1"/>
    <col min="4437" max="4437" width="10" bestFit="1" customWidth="1"/>
    <col min="4438" max="4438" width="5.453125" bestFit="1" customWidth="1"/>
    <col min="4439" max="4439" width="10" bestFit="1" customWidth="1"/>
    <col min="4440" max="4440" width="5.453125" bestFit="1" customWidth="1"/>
    <col min="4441" max="4441" width="10" bestFit="1" customWidth="1"/>
    <col min="4442" max="4442" width="5.453125" bestFit="1" customWidth="1"/>
    <col min="4443" max="4443" width="10" bestFit="1" customWidth="1"/>
    <col min="4444" max="4444" width="7" bestFit="1" customWidth="1"/>
    <col min="4445" max="4445" width="11.54296875" bestFit="1" customWidth="1"/>
    <col min="4446" max="4446" width="7" bestFit="1" customWidth="1"/>
    <col min="4447" max="4447" width="11.54296875" bestFit="1" customWidth="1"/>
    <col min="4448" max="4448" width="7" bestFit="1" customWidth="1"/>
    <col min="4449" max="4449" width="11.54296875" bestFit="1" customWidth="1"/>
    <col min="4450" max="4450" width="7" bestFit="1" customWidth="1"/>
    <col min="4451" max="4451" width="11.54296875" bestFit="1" customWidth="1"/>
    <col min="4452" max="4452" width="7" bestFit="1" customWidth="1"/>
    <col min="4453" max="4453" width="11.54296875" bestFit="1" customWidth="1"/>
    <col min="4454" max="4454" width="7" bestFit="1" customWidth="1"/>
    <col min="4455" max="4455" width="11.54296875" bestFit="1" customWidth="1"/>
    <col min="4456" max="4456" width="7" bestFit="1" customWidth="1"/>
    <col min="4457" max="4457" width="11.54296875" bestFit="1" customWidth="1"/>
    <col min="4458" max="4458" width="7" bestFit="1" customWidth="1"/>
    <col min="4459" max="4459" width="11.54296875" bestFit="1" customWidth="1"/>
    <col min="4460" max="4460" width="7" bestFit="1" customWidth="1"/>
    <col min="4461" max="4461" width="11.54296875" bestFit="1" customWidth="1"/>
    <col min="4462" max="4462" width="7" bestFit="1" customWidth="1"/>
    <col min="4463" max="4463" width="11.54296875" bestFit="1" customWidth="1"/>
    <col min="4464" max="4464" width="7" bestFit="1" customWidth="1"/>
    <col min="4465" max="4465" width="11.54296875" bestFit="1" customWidth="1"/>
    <col min="4466" max="4466" width="7" bestFit="1" customWidth="1"/>
    <col min="4467" max="4467" width="11.54296875" bestFit="1" customWidth="1"/>
    <col min="4468" max="4468" width="7" bestFit="1" customWidth="1"/>
    <col min="4469" max="4469" width="11.54296875" bestFit="1" customWidth="1"/>
    <col min="4470" max="4470" width="7" bestFit="1" customWidth="1"/>
    <col min="4471" max="4471" width="11.54296875" bestFit="1" customWidth="1"/>
    <col min="4472" max="4472" width="10.36328125" bestFit="1" customWidth="1"/>
    <col min="4473" max="4473" width="7.453125" bestFit="1" customWidth="1"/>
    <col min="4474" max="4474" width="11.54296875" bestFit="1" customWidth="1"/>
    <col min="4475" max="4475" width="7" bestFit="1" customWidth="1"/>
    <col min="4476" max="4476" width="11.54296875" bestFit="1" customWidth="1"/>
    <col min="4477" max="4477" width="7" bestFit="1" customWidth="1"/>
    <col min="4478" max="4478" width="11.54296875" bestFit="1" customWidth="1"/>
    <col min="4479" max="4479" width="7" bestFit="1" customWidth="1"/>
    <col min="4480" max="4480" width="11.54296875" bestFit="1" customWidth="1"/>
    <col min="4481" max="4481" width="7" bestFit="1" customWidth="1"/>
    <col min="4482" max="4482" width="11.54296875" bestFit="1" customWidth="1"/>
    <col min="4483" max="4483" width="7" bestFit="1" customWidth="1"/>
    <col min="4484" max="4484" width="11.54296875" bestFit="1" customWidth="1"/>
    <col min="4485" max="4485" width="10.36328125" bestFit="1" customWidth="1"/>
    <col min="4486" max="4486" width="7.453125" bestFit="1" customWidth="1"/>
    <col min="4487" max="4487" width="10" bestFit="1" customWidth="1"/>
    <col min="4488" max="4488" width="5.453125" bestFit="1" customWidth="1"/>
    <col min="4489" max="4489" width="10" bestFit="1" customWidth="1"/>
    <col min="4490" max="4490" width="5.453125" bestFit="1" customWidth="1"/>
    <col min="4491" max="4491" width="10" bestFit="1" customWidth="1"/>
    <col min="4492" max="4492" width="7" bestFit="1" customWidth="1"/>
    <col min="4493" max="4493" width="11.54296875" bestFit="1" customWidth="1"/>
    <col min="4494" max="4494" width="7" bestFit="1" customWidth="1"/>
    <col min="4495" max="4495" width="11.54296875" bestFit="1" customWidth="1"/>
    <col min="4496" max="4496" width="7" bestFit="1" customWidth="1"/>
    <col min="4497" max="4497" width="11.54296875" bestFit="1" customWidth="1"/>
    <col min="4498" max="4498" width="7" bestFit="1" customWidth="1"/>
    <col min="4499" max="4499" width="11.54296875" bestFit="1" customWidth="1"/>
    <col min="4500" max="4500" width="7" bestFit="1" customWidth="1"/>
    <col min="4501" max="4501" width="11.54296875" bestFit="1" customWidth="1"/>
    <col min="4502" max="4502" width="7" bestFit="1" customWidth="1"/>
    <col min="4503" max="4503" width="11.54296875" bestFit="1" customWidth="1"/>
    <col min="4504" max="4504" width="7" bestFit="1" customWidth="1"/>
    <col min="4505" max="4505" width="11.54296875" bestFit="1" customWidth="1"/>
    <col min="4506" max="4506" width="7" bestFit="1" customWidth="1"/>
    <col min="4507" max="4507" width="11.54296875" bestFit="1" customWidth="1"/>
    <col min="4508" max="4508" width="7" bestFit="1" customWidth="1"/>
    <col min="4509" max="4509" width="11.54296875" bestFit="1" customWidth="1"/>
    <col min="4510" max="4510" width="7" bestFit="1" customWidth="1"/>
    <col min="4511" max="4511" width="11.54296875" bestFit="1" customWidth="1"/>
    <col min="4512" max="4512" width="7" bestFit="1" customWidth="1"/>
    <col min="4513" max="4513" width="11.54296875" bestFit="1" customWidth="1"/>
    <col min="4514" max="4514" width="7" bestFit="1" customWidth="1"/>
    <col min="4515" max="4515" width="11.54296875" bestFit="1" customWidth="1"/>
    <col min="4516" max="4516" width="7" bestFit="1" customWidth="1"/>
    <col min="4517" max="4517" width="11.54296875" bestFit="1" customWidth="1"/>
    <col min="4518" max="4518" width="7" bestFit="1" customWidth="1"/>
    <col min="4519" max="4519" width="11.54296875" bestFit="1" customWidth="1"/>
    <col min="4520" max="4520" width="7" bestFit="1" customWidth="1"/>
    <col min="4521" max="4521" width="11.54296875" bestFit="1" customWidth="1"/>
    <col min="4522" max="4522" width="10.36328125" bestFit="1" customWidth="1"/>
    <col min="4523" max="4523" width="8.453125" bestFit="1" customWidth="1"/>
    <col min="4524" max="4524" width="10" bestFit="1" customWidth="1"/>
    <col min="4525" max="4525" width="5.453125" bestFit="1" customWidth="1"/>
    <col min="4526" max="4526" width="10" bestFit="1" customWidth="1"/>
    <col min="4527" max="4527" width="5.453125" bestFit="1" customWidth="1"/>
    <col min="4528" max="4528" width="10" bestFit="1" customWidth="1"/>
    <col min="4529" max="4529" width="7" bestFit="1" customWidth="1"/>
    <col min="4530" max="4530" width="11.54296875" bestFit="1" customWidth="1"/>
    <col min="4531" max="4531" width="7" bestFit="1" customWidth="1"/>
    <col min="4532" max="4532" width="11.54296875" bestFit="1" customWidth="1"/>
    <col min="4533" max="4533" width="7" bestFit="1" customWidth="1"/>
    <col min="4534" max="4534" width="11.54296875" bestFit="1" customWidth="1"/>
    <col min="4535" max="4535" width="7" bestFit="1" customWidth="1"/>
    <col min="4536" max="4536" width="5.36328125" bestFit="1" customWidth="1"/>
    <col min="4537" max="4537" width="11.54296875" bestFit="1" customWidth="1"/>
    <col min="4538" max="4538" width="7" bestFit="1" customWidth="1"/>
    <col min="4539" max="4539" width="11.54296875" bestFit="1" customWidth="1"/>
    <col min="4540" max="4540" width="7" bestFit="1" customWidth="1"/>
    <col min="4541" max="4541" width="11.54296875" bestFit="1" customWidth="1"/>
    <col min="4542" max="4542" width="7" bestFit="1" customWidth="1"/>
    <col min="4543" max="4543" width="11.54296875" bestFit="1" customWidth="1"/>
    <col min="4544" max="4544" width="7" bestFit="1" customWidth="1"/>
    <col min="4545" max="4545" width="11.54296875" bestFit="1" customWidth="1"/>
    <col min="4546" max="4546" width="7" bestFit="1" customWidth="1"/>
    <col min="4547" max="4547" width="11.54296875" bestFit="1" customWidth="1"/>
    <col min="4548" max="4548" width="7" bestFit="1" customWidth="1"/>
    <col min="4549" max="4549" width="11.54296875" bestFit="1" customWidth="1"/>
    <col min="4550" max="4550" width="7" bestFit="1" customWidth="1"/>
    <col min="4551" max="4551" width="11.54296875" bestFit="1" customWidth="1"/>
    <col min="4552" max="4552" width="7" bestFit="1" customWidth="1"/>
    <col min="4553" max="4553" width="11.54296875" bestFit="1" customWidth="1"/>
    <col min="4554" max="4554" width="7" bestFit="1" customWidth="1"/>
    <col min="4555" max="4555" width="11.54296875" bestFit="1" customWidth="1"/>
    <col min="4556" max="4556" width="7" bestFit="1" customWidth="1"/>
    <col min="4557" max="4557" width="11.54296875" bestFit="1" customWidth="1"/>
    <col min="4558" max="4558" width="11.36328125" bestFit="1" customWidth="1"/>
    <col min="4559" max="4559" width="8.453125" bestFit="1" customWidth="1"/>
    <col min="4560" max="4560" width="10" bestFit="1" customWidth="1"/>
    <col min="4561" max="4561" width="5.453125" bestFit="1" customWidth="1"/>
    <col min="4562" max="4562" width="10" bestFit="1" customWidth="1"/>
    <col min="4563" max="4563" width="5.453125" bestFit="1" customWidth="1"/>
    <col min="4564" max="4564" width="10" bestFit="1" customWidth="1"/>
    <col min="4565" max="4565" width="5.453125" bestFit="1" customWidth="1"/>
    <col min="4566" max="4566" width="10" bestFit="1" customWidth="1"/>
    <col min="4567" max="4567" width="7" bestFit="1" customWidth="1"/>
    <col min="4568" max="4568" width="11.54296875" bestFit="1" customWidth="1"/>
    <col min="4569" max="4569" width="7" bestFit="1" customWidth="1"/>
    <col min="4570" max="4570" width="11.54296875" bestFit="1" customWidth="1"/>
    <col min="4571" max="4571" width="7" bestFit="1" customWidth="1"/>
    <col min="4572" max="4572" width="11.54296875" bestFit="1" customWidth="1"/>
    <col min="4573" max="4573" width="7" bestFit="1" customWidth="1"/>
    <col min="4574" max="4574" width="11.54296875" bestFit="1" customWidth="1"/>
    <col min="4575" max="4575" width="7" bestFit="1" customWidth="1"/>
    <col min="4576" max="4576" width="11.54296875" bestFit="1" customWidth="1"/>
    <col min="4577" max="4577" width="7" bestFit="1" customWidth="1"/>
    <col min="4578" max="4578" width="11.54296875" bestFit="1" customWidth="1"/>
    <col min="4579" max="4579" width="7" bestFit="1" customWidth="1"/>
    <col min="4580" max="4580" width="11.54296875" bestFit="1" customWidth="1"/>
    <col min="4581" max="4581" width="7" bestFit="1" customWidth="1"/>
    <col min="4582" max="4582" width="11.54296875" bestFit="1" customWidth="1"/>
    <col min="4583" max="4583" width="7" bestFit="1" customWidth="1"/>
    <col min="4584" max="4584" width="11.54296875" bestFit="1" customWidth="1"/>
    <col min="4585" max="4585" width="7" bestFit="1" customWidth="1"/>
    <col min="4586" max="4586" width="11.54296875" bestFit="1" customWidth="1"/>
    <col min="4587" max="4587" width="7" bestFit="1" customWidth="1"/>
    <col min="4588" max="4588" width="11.54296875" bestFit="1" customWidth="1"/>
    <col min="4589" max="4589" width="7" bestFit="1" customWidth="1"/>
    <col min="4590" max="4590" width="11.54296875" bestFit="1" customWidth="1"/>
    <col min="4591" max="4591" width="7" bestFit="1" customWidth="1"/>
    <col min="4592" max="4592" width="11.54296875" bestFit="1" customWidth="1"/>
    <col min="4593" max="4593" width="7" bestFit="1" customWidth="1"/>
    <col min="4594" max="4594" width="11.54296875" bestFit="1" customWidth="1"/>
    <col min="4595" max="4595" width="7" bestFit="1" customWidth="1"/>
    <col min="4596" max="4596" width="11.54296875" bestFit="1" customWidth="1"/>
    <col min="4597" max="4597" width="7" bestFit="1" customWidth="1"/>
    <col min="4598" max="4598" width="11.54296875" bestFit="1" customWidth="1"/>
    <col min="4599" max="4599" width="7" bestFit="1" customWidth="1"/>
    <col min="4600" max="4600" width="11.54296875" bestFit="1" customWidth="1"/>
    <col min="4601" max="4601" width="7" bestFit="1" customWidth="1"/>
    <col min="4602" max="4602" width="11.54296875" bestFit="1" customWidth="1"/>
    <col min="4603" max="4603" width="7" bestFit="1" customWidth="1"/>
    <col min="4604" max="4604" width="11.54296875" bestFit="1" customWidth="1"/>
    <col min="4605" max="4605" width="7" bestFit="1" customWidth="1"/>
    <col min="4606" max="4606" width="11.54296875" bestFit="1" customWidth="1"/>
    <col min="4607" max="4607" width="7" bestFit="1" customWidth="1"/>
    <col min="4608" max="4608" width="11.54296875" bestFit="1" customWidth="1"/>
    <col min="4609" max="4609" width="7" bestFit="1" customWidth="1"/>
    <col min="4610" max="4610" width="11.54296875" bestFit="1" customWidth="1"/>
    <col min="4611" max="4611" width="7" bestFit="1" customWidth="1"/>
    <col min="4612" max="4612" width="11.54296875" bestFit="1" customWidth="1"/>
    <col min="4613" max="4613" width="7" bestFit="1" customWidth="1"/>
    <col min="4614" max="4614" width="11.54296875" bestFit="1" customWidth="1"/>
    <col min="4615" max="4615" width="7" bestFit="1" customWidth="1"/>
    <col min="4616" max="4616" width="11.54296875" bestFit="1" customWidth="1"/>
    <col min="4617" max="4617" width="7" bestFit="1" customWidth="1"/>
    <col min="4618" max="4618" width="11.54296875" bestFit="1" customWidth="1"/>
    <col min="4619" max="4619" width="11.36328125" bestFit="1" customWidth="1"/>
    <col min="4620" max="4620" width="8.453125" bestFit="1" customWidth="1"/>
    <col min="4621" max="4621" width="10" bestFit="1" customWidth="1"/>
    <col min="4622" max="4622" width="5.453125" bestFit="1" customWidth="1"/>
    <col min="4623" max="4623" width="10" bestFit="1" customWidth="1"/>
    <col min="4624" max="4624" width="5.453125" bestFit="1" customWidth="1"/>
    <col min="4625" max="4625" width="10" bestFit="1" customWidth="1"/>
    <col min="4626" max="4626" width="7" bestFit="1" customWidth="1"/>
    <col min="4627" max="4627" width="11.54296875" bestFit="1" customWidth="1"/>
    <col min="4628" max="4628" width="7" bestFit="1" customWidth="1"/>
    <col min="4629" max="4629" width="11.54296875" bestFit="1" customWidth="1"/>
    <col min="4630" max="4630" width="7" bestFit="1" customWidth="1"/>
    <col min="4631" max="4631" width="11.54296875" bestFit="1" customWidth="1"/>
    <col min="4632" max="4632" width="11.36328125" bestFit="1" customWidth="1"/>
    <col min="4633" max="4633" width="8.453125" bestFit="1" customWidth="1"/>
    <col min="4634" max="4634" width="10" bestFit="1" customWidth="1"/>
    <col min="4635" max="4635" width="5.453125" bestFit="1" customWidth="1"/>
    <col min="4636" max="4636" width="10" bestFit="1" customWidth="1"/>
    <col min="4637" max="4637" width="5.453125" bestFit="1" customWidth="1"/>
    <col min="4638" max="4638" width="10" bestFit="1" customWidth="1"/>
    <col min="4639" max="4639" width="7" bestFit="1" customWidth="1"/>
    <col min="4640" max="4640" width="11.54296875" bestFit="1" customWidth="1"/>
    <col min="4641" max="4641" width="7" bestFit="1" customWidth="1"/>
    <col min="4642" max="4642" width="11.54296875" bestFit="1" customWidth="1"/>
    <col min="4643" max="4643" width="7" bestFit="1" customWidth="1"/>
    <col min="4644" max="4644" width="11.54296875" bestFit="1" customWidth="1"/>
    <col min="4645" max="4645" width="7" bestFit="1" customWidth="1"/>
    <col min="4646" max="4646" width="11.54296875" bestFit="1" customWidth="1"/>
    <col min="4647" max="4647" width="7" bestFit="1" customWidth="1"/>
    <col min="4648" max="4648" width="11.54296875" bestFit="1" customWidth="1"/>
    <col min="4649" max="4649" width="7" bestFit="1" customWidth="1"/>
    <col min="4650" max="4650" width="11.54296875" bestFit="1" customWidth="1"/>
    <col min="4651" max="4651" width="7" bestFit="1" customWidth="1"/>
    <col min="4652" max="4652" width="11.54296875" bestFit="1" customWidth="1"/>
    <col min="4653" max="4653" width="7" bestFit="1" customWidth="1"/>
    <col min="4654" max="4654" width="11.54296875" bestFit="1" customWidth="1"/>
    <col min="4655" max="4655" width="7" bestFit="1" customWidth="1"/>
    <col min="4656" max="4656" width="11.54296875" bestFit="1" customWidth="1"/>
    <col min="4657" max="4657" width="7" bestFit="1" customWidth="1"/>
    <col min="4658" max="4658" width="11.54296875" bestFit="1" customWidth="1"/>
    <col min="4659" max="4659" width="7" bestFit="1" customWidth="1"/>
    <col min="4660" max="4660" width="11.54296875" bestFit="1" customWidth="1"/>
    <col min="4661" max="4661" width="7" bestFit="1" customWidth="1"/>
    <col min="4662" max="4662" width="11.54296875" bestFit="1" customWidth="1"/>
    <col min="4663" max="4663" width="7" bestFit="1" customWidth="1"/>
    <col min="4664" max="4664" width="11.54296875" bestFit="1" customWidth="1"/>
    <col min="4665" max="4665" width="7" bestFit="1" customWidth="1"/>
    <col min="4666" max="4666" width="11.54296875" bestFit="1" customWidth="1"/>
    <col min="4667" max="4667" width="11.36328125" bestFit="1" customWidth="1"/>
    <col min="4668" max="4668" width="8.453125" bestFit="1" customWidth="1"/>
    <col min="4669" max="4669" width="10" bestFit="1" customWidth="1"/>
    <col min="4670" max="4670" width="5.453125" bestFit="1" customWidth="1"/>
    <col min="4671" max="4671" width="10" bestFit="1" customWidth="1"/>
    <col min="4672" max="4672" width="7" bestFit="1" customWidth="1"/>
    <col min="4673" max="4673" width="11.54296875" bestFit="1" customWidth="1"/>
    <col min="4674" max="4674" width="7" bestFit="1" customWidth="1"/>
    <col min="4675" max="4675" width="11.54296875" bestFit="1" customWidth="1"/>
    <col min="4676" max="4676" width="7" bestFit="1" customWidth="1"/>
    <col min="4677" max="4677" width="11.54296875" bestFit="1" customWidth="1"/>
    <col min="4678" max="4678" width="7" bestFit="1" customWidth="1"/>
    <col min="4679" max="4679" width="11.54296875" bestFit="1" customWidth="1"/>
    <col min="4680" max="4680" width="7" bestFit="1" customWidth="1"/>
    <col min="4681" max="4681" width="11.54296875" bestFit="1" customWidth="1"/>
    <col min="4682" max="4682" width="7" bestFit="1" customWidth="1"/>
    <col min="4683" max="4683" width="11.54296875" bestFit="1" customWidth="1"/>
    <col min="4684" max="4684" width="7" bestFit="1" customWidth="1"/>
    <col min="4685" max="4685" width="11.54296875" bestFit="1" customWidth="1"/>
    <col min="4686" max="4686" width="7" bestFit="1" customWidth="1"/>
    <col min="4687" max="4687" width="11.54296875" bestFit="1" customWidth="1"/>
    <col min="4688" max="4688" width="7" bestFit="1" customWidth="1"/>
    <col min="4689" max="4689" width="11.54296875" bestFit="1" customWidth="1"/>
    <col min="4690" max="4690" width="7" bestFit="1" customWidth="1"/>
    <col min="4691" max="4691" width="11.54296875" bestFit="1" customWidth="1"/>
    <col min="4692" max="4692" width="11.36328125" bestFit="1" customWidth="1"/>
    <col min="4693" max="4693" width="8.453125" bestFit="1" customWidth="1"/>
    <col min="4694" max="4694" width="10" bestFit="1" customWidth="1"/>
    <col min="4695" max="4695" width="7" bestFit="1" customWidth="1"/>
    <col min="4696" max="4696" width="5.36328125" bestFit="1" customWidth="1"/>
    <col min="4697" max="4697" width="11.54296875" bestFit="1" customWidth="1"/>
    <col min="4698" max="4698" width="7" bestFit="1" customWidth="1"/>
    <col min="4699" max="4699" width="11.54296875" bestFit="1" customWidth="1"/>
    <col min="4700" max="4700" width="7" bestFit="1" customWidth="1"/>
    <col min="4701" max="4701" width="11.54296875" bestFit="1" customWidth="1"/>
    <col min="4702" max="4702" width="7" bestFit="1" customWidth="1"/>
    <col min="4703" max="4703" width="11.54296875" bestFit="1" customWidth="1"/>
    <col min="4704" max="4704" width="7" bestFit="1" customWidth="1"/>
    <col min="4705" max="4705" width="11.54296875" bestFit="1" customWidth="1"/>
    <col min="4706" max="4706" width="7" bestFit="1" customWidth="1"/>
    <col min="4707" max="4707" width="11.54296875" bestFit="1" customWidth="1"/>
    <col min="4708" max="4708" width="7" bestFit="1" customWidth="1"/>
    <col min="4709" max="4709" width="11.54296875" bestFit="1" customWidth="1"/>
    <col min="4710" max="4710" width="7" bestFit="1" customWidth="1"/>
    <col min="4711" max="4711" width="11.54296875" bestFit="1" customWidth="1"/>
    <col min="4712" max="4712" width="7" bestFit="1" customWidth="1"/>
    <col min="4713" max="4713" width="11.54296875" bestFit="1" customWidth="1"/>
    <col min="4714" max="4714" width="7" bestFit="1" customWidth="1"/>
    <col min="4715" max="4715" width="11.54296875" bestFit="1" customWidth="1"/>
    <col min="4716" max="4716" width="7" bestFit="1" customWidth="1"/>
    <col min="4717" max="4717" width="11.54296875" bestFit="1" customWidth="1"/>
    <col min="4718" max="4718" width="7" bestFit="1" customWidth="1"/>
    <col min="4719" max="4719" width="11.54296875" bestFit="1" customWidth="1"/>
    <col min="4720" max="4720" width="7" bestFit="1" customWidth="1"/>
    <col min="4721" max="4721" width="11.54296875" bestFit="1" customWidth="1"/>
    <col min="4722" max="4722" width="7" bestFit="1" customWidth="1"/>
    <col min="4723" max="4723" width="5.36328125" bestFit="1" customWidth="1"/>
    <col min="4724" max="4724" width="11.54296875" bestFit="1" customWidth="1"/>
    <col min="4725" max="4725" width="7" bestFit="1" customWidth="1"/>
    <col min="4726" max="4726" width="11.54296875" bestFit="1" customWidth="1"/>
    <col min="4727" max="4727" width="11.36328125" bestFit="1" customWidth="1"/>
    <col min="4728" max="4728" width="8.453125" bestFit="1" customWidth="1"/>
    <col min="4729" max="4729" width="11.54296875" bestFit="1" customWidth="1"/>
    <col min="4730" max="4730" width="7" bestFit="1" customWidth="1"/>
    <col min="4731" max="4731" width="11.54296875" bestFit="1" customWidth="1"/>
    <col min="4732" max="4732" width="7" bestFit="1" customWidth="1"/>
    <col min="4733" max="4733" width="11.54296875" bestFit="1" customWidth="1"/>
    <col min="4734" max="4734" width="7" bestFit="1" customWidth="1"/>
    <col min="4735" max="4735" width="11.54296875" bestFit="1" customWidth="1"/>
    <col min="4736" max="4736" width="7" bestFit="1" customWidth="1"/>
    <col min="4737" max="4737" width="11.54296875" bestFit="1" customWidth="1"/>
    <col min="4738" max="4738" width="7" bestFit="1" customWidth="1"/>
    <col min="4739" max="4739" width="11.54296875" bestFit="1" customWidth="1"/>
    <col min="4740" max="4740" width="11.36328125" bestFit="1" customWidth="1"/>
    <col min="4741" max="4741" width="8.453125" bestFit="1" customWidth="1"/>
    <col min="4742" max="4742" width="11.54296875" bestFit="1" customWidth="1"/>
    <col min="4743" max="4743" width="7" bestFit="1" customWidth="1"/>
    <col min="4744" max="4744" width="11.54296875" bestFit="1" customWidth="1"/>
    <col min="4745" max="4745" width="7" bestFit="1" customWidth="1"/>
    <col min="4746" max="4746" width="11.54296875" bestFit="1" customWidth="1"/>
    <col min="4747" max="4747" width="7" bestFit="1" customWidth="1"/>
    <col min="4748" max="4748" width="11.54296875" bestFit="1" customWidth="1"/>
    <col min="4749" max="4749" width="7" bestFit="1" customWidth="1"/>
    <col min="4750" max="4750" width="11.54296875" bestFit="1" customWidth="1"/>
    <col min="4751" max="4751" width="7" bestFit="1" customWidth="1"/>
    <col min="4752" max="4752" width="11.54296875" bestFit="1" customWidth="1"/>
    <col min="4753" max="4753" width="7" bestFit="1" customWidth="1"/>
    <col min="4754" max="4754" width="11.54296875" bestFit="1" customWidth="1"/>
    <col min="4755" max="4755" width="7" bestFit="1" customWidth="1"/>
    <col min="4756" max="4756" width="11.54296875" bestFit="1" customWidth="1"/>
    <col min="4757" max="4757" width="7" bestFit="1" customWidth="1"/>
    <col min="4758" max="4758" width="11.54296875" bestFit="1" customWidth="1"/>
    <col min="4759" max="4759" width="7" bestFit="1" customWidth="1"/>
    <col min="4760" max="4760" width="11.54296875" bestFit="1" customWidth="1"/>
    <col min="4761" max="4761" width="7" bestFit="1" customWidth="1"/>
    <col min="4762" max="4762" width="11.54296875" bestFit="1" customWidth="1"/>
    <col min="4763" max="4763" width="7" bestFit="1" customWidth="1"/>
    <col min="4764" max="4764" width="11.54296875" bestFit="1" customWidth="1"/>
    <col min="4765" max="4765" width="7" bestFit="1" customWidth="1"/>
    <col min="4766" max="4766" width="11.54296875" bestFit="1" customWidth="1"/>
    <col min="4767" max="4767" width="7" bestFit="1" customWidth="1"/>
    <col min="4768" max="4768" width="11.54296875" bestFit="1" customWidth="1"/>
    <col min="4769" max="4769" width="7" bestFit="1" customWidth="1"/>
    <col min="4770" max="4770" width="11.54296875" bestFit="1" customWidth="1"/>
    <col min="4771" max="4771" width="7" bestFit="1" customWidth="1"/>
    <col min="4772" max="4772" width="11.54296875" bestFit="1" customWidth="1"/>
    <col min="4773" max="4773" width="7" bestFit="1" customWidth="1"/>
    <col min="4774" max="4774" width="11.54296875" bestFit="1" customWidth="1"/>
    <col min="4775" max="4775" width="7" bestFit="1" customWidth="1"/>
    <col min="4776" max="4776" width="11.54296875" bestFit="1" customWidth="1"/>
    <col min="4777" max="4777" width="7" bestFit="1" customWidth="1"/>
    <col min="4778" max="4778" width="11.54296875" bestFit="1" customWidth="1"/>
    <col min="4779" max="4779" width="7" bestFit="1" customWidth="1"/>
    <col min="4780" max="4780" width="11.54296875" bestFit="1" customWidth="1"/>
    <col min="4781" max="4781" width="7" bestFit="1" customWidth="1"/>
    <col min="4782" max="4782" width="11.54296875" bestFit="1" customWidth="1"/>
    <col min="4783" max="4783" width="7" bestFit="1" customWidth="1"/>
    <col min="4784" max="4784" width="11.54296875" bestFit="1" customWidth="1"/>
    <col min="4785" max="4785" width="7" bestFit="1" customWidth="1"/>
    <col min="4786" max="4786" width="11.54296875" bestFit="1" customWidth="1"/>
    <col min="4787" max="4787" width="7" bestFit="1" customWidth="1"/>
    <col min="4788" max="4788" width="11.54296875" bestFit="1" customWidth="1"/>
    <col min="4789" max="4789" width="7" bestFit="1" customWidth="1"/>
    <col min="4790" max="4790" width="11.54296875" bestFit="1" customWidth="1"/>
    <col min="4791" max="4791" width="7" bestFit="1" customWidth="1"/>
    <col min="4792" max="4792" width="11.54296875" bestFit="1" customWidth="1"/>
    <col min="4793" max="4793" width="11.36328125" bestFit="1" customWidth="1"/>
    <col min="4794" max="4794" width="8.453125" bestFit="1" customWidth="1"/>
    <col min="4795" max="4795" width="10" bestFit="1" customWidth="1"/>
    <col min="4796" max="4796" width="5.453125" bestFit="1" customWidth="1"/>
    <col min="4797" max="4797" width="10" bestFit="1" customWidth="1"/>
    <col min="4798" max="4798" width="5.453125" bestFit="1" customWidth="1"/>
    <col min="4799" max="4799" width="10" bestFit="1" customWidth="1"/>
    <col min="4800" max="4800" width="7" bestFit="1" customWidth="1"/>
    <col min="4801" max="4801" width="11.54296875" bestFit="1" customWidth="1"/>
    <col min="4802" max="4802" width="7" bestFit="1" customWidth="1"/>
    <col min="4803" max="4803" width="11.54296875" bestFit="1" customWidth="1"/>
    <col min="4804" max="4804" width="7" bestFit="1" customWidth="1"/>
    <col min="4805" max="4805" width="11.54296875" bestFit="1" customWidth="1"/>
    <col min="4806" max="4806" width="7" bestFit="1" customWidth="1"/>
    <col min="4807" max="4807" width="11.54296875" bestFit="1" customWidth="1"/>
    <col min="4808" max="4808" width="7" bestFit="1" customWidth="1"/>
    <col min="4809" max="4809" width="11.54296875" bestFit="1" customWidth="1"/>
    <col min="4810" max="4810" width="7" bestFit="1" customWidth="1"/>
    <col min="4811" max="4811" width="11.54296875" bestFit="1" customWidth="1"/>
    <col min="4812" max="4812" width="7" bestFit="1" customWidth="1"/>
    <col min="4813" max="4813" width="11.54296875" bestFit="1" customWidth="1"/>
    <col min="4814" max="4814" width="7" bestFit="1" customWidth="1"/>
    <col min="4815" max="4815" width="11.54296875" bestFit="1" customWidth="1"/>
    <col min="4816" max="4816" width="7" bestFit="1" customWidth="1"/>
    <col min="4817" max="4817" width="11.54296875" bestFit="1" customWidth="1"/>
    <col min="4818" max="4818" width="7" bestFit="1" customWidth="1"/>
    <col min="4819" max="4819" width="11.54296875" bestFit="1" customWidth="1"/>
    <col min="4820" max="4820" width="7" bestFit="1" customWidth="1"/>
    <col min="4821" max="4821" width="11.54296875" bestFit="1" customWidth="1"/>
    <col min="4822" max="4822" width="7" bestFit="1" customWidth="1"/>
    <col min="4823" max="4823" width="11.54296875" bestFit="1" customWidth="1"/>
    <col min="4824" max="4824" width="7" bestFit="1" customWidth="1"/>
    <col min="4825" max="4825" width="11.54296875" bestFit="1" customWidth="1"/>
    <col min="4826" max="4826" width="7" bestFit="1" customWidth="1"/>
    <col min="4827" max="4827" width="11.54296875" bestFit="1" customWidth="1"/>
    <col min="4828" max="4828" width="7" bestFit="1" customWidth="1"/>
    <col min="4829" max="4829" width="11.54296875" bestFit="1" customWidth="1"/>
    <col min="4830" max="4830" width="11.36328125" bestFit="1" customWidth="1"/>
    <col min="4831" max="4831" width="8.453125" bestFit="1" customWidth="1"/>
    <col min="4832" max="4832" width="11.54296875" bestFit="1" customWidth="1"/>
    <col min="4833" max="4833" width="7" bestFit="1" customWidth="1"/>
    <col min="4834" max="4834" width="11.54296875" bestFit="1" customWidth="1"/>
    <col min="4835" max="4835" width="7" bestFit="1" customWidth="1"/>
    <col min="4836" max="4836" width="11.54296875" bestFit="1" customWidth="1"/>
    <col min="4837" max="4837" width="7" bestFit="1" customWidth="1"/>
    <col min="4838" max="4838" width="11.54296875" bestFit="1" customWidth="1"/>
    <col min="4839" max="4839" width="7" bestFit="1" customWidth="1"/>
    <col min="4840" max="4840" width="11.54296875" bestFit="1" customWidth="1"/>
    <col min="4841" max="4841" width="7" bestFit="1" customWidth="1"/>
    <col min="4842" max="4842" width="11.54296875" bestFit="1" customWidth="1"/>
    <col min="4843" max="4843" width="7" bestFit="1" customWidth="1"/>
    <col min="4844" max="4844" width="11.54296875" bestFit="1" customWidth="1"/>
    <col min="4845" max="4845" width="7" bestFit="1" customWidth="1"/>
    <col min="4846" max="4846" width="11.54296875" bestFit="1" customWidth="1"/>
    <col min="4847" max="4847" width="7" bestFit="1" customWidth="1"/>
    <col min="4848" max="4848" width="11.54296875" bestFit="1" customWidth="1"/>
    <col min="4849" max="4849" width="7" bestFit="1" customWidth="1"/>
    <col min="4850" max="4850" width="11.54296875" bestFit="1" customWidth="1"/>
    <col min="4851" max="4851" width="7" bestFit="1" customWidth="1"/>
    <col min="4852" max="4852" width="11.54296875" bestFit="1" customWidth="1"/>
    <col min="4853" max="4853" width="7" bestFit="1" customWidth="1"/>
    <col min="4854" max="4854" width="11.54296875" bestFit="1" customWidth="1"/>
    <col min="4855" max="4855" width="7" bestFit="1" customWidth="1"/>
    <col min="4856" max="4856" width="11.54296875" bestFit="1" customWidth="1"/>
    <col min="4857" max="4857" width="7" bestFit="1" customWidth="1"/>
    <col min="4858" max="4858" width="11.54296875" bestFit="1" customWidth="1"/>
    <col min="4859" max="4859" width="7" bestFit="1" customWidth="1"/>
    <col min="4860" max="4860" width="11.54296875" bestFit="1" customWidth="1"/>
    <col min="4861" max="4861" width="7" bestFit="1" customWidth="1"/>
    <col min="4862" max="4862" width="11.54296875" bestFit="1" customWidth="1"/>
    <col min="4863" max="4863" width="7" bestFit="1" customWidth="1"/>
    <col min="4864" max="4864" width="11.54296875" bestFit="1" customWidth="1"/>
    <col min="4865" max="4865" width="11.36328125" bestFit="1" customWidth="1"/>
    <col min="4866" max="4866" width="8.453125" bestFit="1" customWidth="1"/>
    <col min="4867" max="4867" width="10" bestFit="1" customWidth="1"/>
    <col min="4868" max="4868" width="5.453125" bestFit="1" customWidth="1"/>
    <col min="4869" max="4869" width="10" bestFit="1" customWidth="1"/>
    <col min="4870" max="4870" width="5.453125" bestFit="1" customWidth="1"/>
    <col min="4871" max="4871" width="10" bestFit="1" customWidth="1"/>
    <col min="4872" max="4872" width="7" bestFit="1" customWidth="1"/>
    <col min="4873" max="4873" width="11.54296875" bestFit="1" customWidth="1"/>
    <col min="4874" max="4874" width="7" bestFit="1" customWidth="1"/>
    <col min="4875" max="4875" width="11.54296875" bestFit="1" customWidth="1"/>
    <col min="4876" max="4876" width="7" bestFit="1" customWidth="1"/>
    <col min="4877" max="4877" width="11.54296875" bestFit="1" customWidth="1"/>
    <col min="4878" max="4878" width="7" bestFit="1" customWidth="1"/>
    <col min="4879" max="4879" width="11.54296875" bestFit="1" customWidth="1"/>
    <col min="4880" max="4880" width="7" bestFit="1" customWidth="1"/>
    <col min="4881" max="4881" width="11.54296875" bestFit="1" customWidth="1"/>
    <col min="4882" max="4882" width="7" bestFit="1" customWidth="1"/>
    <col min="4883" max="4883" width="11.54296875" bestFit="1" customWidth="1"/>
    <col min="4884" max="4884" width="7" bestFit="1" customWidth="1"/>
    <col min="4885" max="4885" width="11.54296875" bestFit="1" customWidth="1"/>
    <col min="4886" max="4886" width="7" bestFit="1" customWidth="1"/>
    <col min="4887" max="4887" width="11.54296875" bestFit="1" customWidth="1"/>
    <col min="4888" max="4888" width="7" bestFit="1" customWidth="1"/>
    <col min="4889" max="4889" width="11.54296875" bestFit="1" customWidth="1"/>
    <col min="4890" max="4890" width="11.36328125" bestFit="1" customWidth="1"/>
    <col min="4891" max="4891" width="8.453125" bestFit="1" customWidth="1"/>
    <col min="4892" max="4892" width="11.54296875" bestFit="1" customWidth="1"/>
    <col min="4893" max="4893" width="7" bestFit="1" customWidth="1"/>
    <col min="4894" max="4894" width="11.54296875" bestFit="1" customWidth="1"/>
    <col min="4895" max="4895" width="7" bestFit="1" customWidth="1"/>
    <col min="4896" max="4896" width="11.54296875" bestFit="1" customWidth="1"/>
    <col min="4897" max="4897" width="7" bestFit="1" customWidth="1"/>
    <col min="4898" max="4898" width="11.54296875" bestFit="1" customWidth="1"/>
    <col min="4899" max="4899" width="7" bestFit="1" customWidth="1"/>
    <col min="4900" max="4900" width="11.54296875" bestFit="1" customWidth="1"/>
    <col min="4901" max="4901" width="7" bestFit="1" customWidth="1"/>
    <col min="4902" max="4902" width="11.54296875" bestFit="1" customWidth="1"/>
    <col min="4903" max="4903" width="11.36328125" bestFit="1" customWidth="1"/>
    <col min="4904" max="4904" width="8.453125" bestFit="1" customWidth="1"/>
    <col min="4905" max="4905" width="11.54296875" bestFit="1" customWidth="1"/>
    <col min="4906" max="4906" width="7" bestFit="1" customWidth="1"/>
    <col min="4907" max="4907" width="11.54296875" bestFit="1" customWidth="1"/>
    <col min="4908" max="4908" width="7" bestFit="1" customWidth="1"/>
    <col min="4909" max="4909" width="11.54296875" bestFit="1" customWidth="1"/>
    <col min="4910" max="4910" width="7" bestFit="1" customWidth="1"/>
    <col min="4911" max="4911" width="11.54296875" bestFit="1" customWidth="1"/>
    <col min="4912" max="4912" width="7" bestFit="1" customWidth="1"/>
    <col min="4913" max="4913" width="11.54296875" bestFit="1" customWidth="1"/>
    <col min="4914" max="4914" width="7" bestFit="1" customWidth="1"/>
    <col min="4915" max="4915" width="11.54296875" bestFit="1" customWidth="1"/>
    <col min="4916" max="4916" width="11.36328125" bestFit="1" customWidth="1"/>
    <col min="4917" max="4917" width="8.453125" bestFit="1" customWidth="1"/>
    <col min="4918" max="4918" width="11.54296875" bestFit="1" customWidth="1"/>
    <col min="4919" max="4919" width="7" bestFit="1" customWidth="1"/>
    <col min="4920" max="4920" width="11.54296875" bestFit="1" customWidth="1"/>
    <col min="4921" max="4921" width="7" bestFit="1" customWidth="1"/>
    <col min="4922" max="4922" width="11.54296875" bestFit="1" customWidth="1"/>
    <col min="4923" max="4923" width="7" bestFit="1" customWidth="1"/>
    <col min="4924" max="4924" width="11.54296875" bestFit="1" customWidth="1"/>
    <col min="4925" max="4925" width="7" bestFit="1" customWidth="1"/>
    <col min="4926" max="4926" width="11.54296875" bestFit="1" customWidth="1"/>
    <col min="4927" max="4927" width="7" bestFit="1" customWidth="1"/>
    <col min="4928" max="4928" width="11.54296875" bestFit="1" customWidth="1"/>
    <col min="4929" max="4929" width="11.36328125" bestFit="1" customWidth="1"/>
    <col min="4930" max="4930" width="8.453125" bestFit="1" customWidth="1"/>
    <col min="4931" max="4931" width="11.54296875" bestFit="1" customWidth="1"/>
    <col min="4932" max="4932" width="7" bestFit="1" customWidth="1"/>
    <col min="4933" max="4933" width="11.54296875" bestFit="1" customWidth="1"/>
    <col min="4934" max="4934" width="7" bestFit="1" customWidth="1"/>
    <col min="4935" max="4935" width="11.54296875" bestFit="1" customWidth="1"/>
    <col min="4936" max="4936" width="7" bestFit="1" customWidth="1"/>
    <col min="4937" max="4937" width="11.54296875" bestFit="1" customWidth="1"/>
    <col min="4938" max="4938" width="7" bestFit="1" customWidth="1"/>
    <col min="4939" max="4939" width="11.54296875" bestFit="1" customWidth="1"/>
    <col min="4940" max="4940" width="7" bestFit="1" customWidth="1"/>
    <col min="4941" max="4941" width="11.54296875" bestFit="1" customWidth="1"/>
    <col min="4942" max="4942" width="11.36328125" bestFit="1" customWidth="1"/>
    <col min="4943" max="4943" width="7.26953125" bestFit="1" customWidth="1"/>
    <col min="4944" max="4944" width="11.54296875" bestFit="1" customWidth="1"/>
    <col min="4945" max="4945" width="7" bestFit="1" customWidth="1"/>
    <col min="4946" max="4946" width="11.54296875" bestFit="1" customWidth="1"/>
    <col min="4947" max="4947" width="7" bestFit="1" customWidth="1"/>
    <col min="4948" max="4948" width="11.54296875" bestFit="1" customWidth="1"/>
    <col min="4949" max="4949" width="7" bestFit="1" customWidth="1"/>
    <col min="4950" max="4950" width="11.54296875" bestFit="1" customWidth="1"/>
    <col min="4951" max="4951" width="7" bestFit="1" customWidth="1"/>
    <col min="4952" max="4952" width="11.54296875" bestFit="1" customWidth="1"/>
    <col min="4953" max="4953" width="7" bestFit="1" customWidth="1"/>
    <col min="4954" max="4954" width="11.54296875" bestFit="1" customWidth="1"/>
    <col min="4955" max="4955" width="7" bestFit="1" customWidth="1"/>
    <col min="4956" max="4956" width="11.54296875" bestFit="1" customWidth="1"/>
    <col min="4957" max="4957" width="7" bestFit="1" customWidth="1"/>
    <col min="4958" max="4958" width="11.54296875" bestFit="1" customWidth="1"/>
    <col min="4959" max="4959" width="7" bestFit="1" customWidth="1"/>
    <col min="4960" max="4960" width="11.54296875" bestFit="1" customWidth="1"/>
    <col min="4961" max="4961" width="7" bestFit="1" customWidth="1"/>
    <col min="4962" max="4962" width="11.54296875" bestFit="1" customWidth="1"/>
    <col min="4963" max="4963" width="7" bestFit="1" customWidth="1"/>
    <col min="4964" max="4964" width="11.54296875" bestFit="1" customWidth="1"/>
    <col min="4965" max="4965" width="7" bestFit="1" customWidth="1"/>
    <col min="4966" max="4966" width="11.54296875" bestFit="1" customWidth="1"/>
    <col min="4967" max="4967" width="7" bestFit="1" customWidth="1"/>
    <col min="4968" max="4968" width="11.54296875" bestFit="1" customWidth="1"/>
    <col min="4969" max="4969" width="7" bestFit="1" customWidth="1"/>
    <col min="4970" max="4970" width="11.54296875" bestFit="1" customWidth="1"/>
    <col min="4971" max="4971" width="7" bestFit="1" customWidth="1"/>
    <col min="4972" max="4972" width="11.54296875" bestFit="1" customWidth="1"/>
    <col min="4973" max="4973" width="7" bestFit="1" customWidth="1"/>
    <col min="4974" max="4974" width="11.54296875" bestFit="1" customWidth="1"/>
    <col min="4975" max="4975" width="7" bestFit="1" customWidth="1"/>
    <col min="4976" max="4976" width="11.54296875" bestFit="1" customWidth="1"/>
    <col min="4977" max="4977" width="7" bestFit="1" customWidth="1"/>
    <col min="4978" max="4978" width="11.54296875" bestFit="1" customWidth="1"/>
    <col min="4979" max="4979" width="7" bestFit="1" customWidth="1"/>
    <col min="4980" max="4980" width="11.54296875" bestFit="1" customWidth="1"/>
    <col min="4981" max="4981" width="7" bestFit="1" customWidth="1"/>
    <col min="4982" max="4982" width="11.54296875" bestFit="1" customWidth="1"/>
    <col min="4983" max="4983" width="7" bestFit="1" customWidth="1"/>
    <col min="4984" max="4984" width="11.54296875" bestFit="1" customWidth="1"/>
    <col min="4985" max="4985" width="7" bestFit="1" customWidth="1"/>
    <col min="4986" max="4986" width="11.54296875" bestFit="1" customWidth="1"/>
    <col min="4987" max="4987" width="7" bestFit="1" customWidth="1"/>
    <col min="4988" max="4988" width="11.54296875" bestFit="1" customWidth="1"/>
    <col min="4989" max="4989" width="10.1796875" bestFit="1" customWidth="1"/>
    <col min="4990" max="4990" width="7.26953125" bestFit="1" customWidth="1"/>
    <col min="4991" max="4991" width="10" bestFit="1" customWidth="1"/>
    <col min="4992" max="4992" width="5.453125" bestFit="1" customWidth="1"/>
    <col min="4993" max="4993" width="10" bestFit="1" customWidth="1"/>
    <col min="4994" max="4994" width="5.453125" bestFit="1" customWidth="1"/>
    <col min="4995" max="4995" width="10" bestFit="1" customWidth="1"/>
    <col min="4996" max="4996" width="5.453125" bestFit="1" customWidth="1"/>
    <col min="4997" max="4997" width="10" bestFit="1" customWidth="1"/>
    <col min="4998" max="4998" width="7" bestFit="1" customWidth="1"/>
    <col min="4999" max="4999" width="11.54296875" bestFit="1" customWidth="1"/>
    <col min="5000" max="5000" width="7" bestFit="1" customWidth="1"/>
    <col min="5001" max="5001" width="11.54296875" bestFit="1" customWidth="1"/>
    <col min="5002" max="5002" width="7" bestFit="1" customWidth="1"/>
    <col min="5003" max="5003" width="11.54296875" bestFit="1" customWidth="1"/>
    <col min="5004" max="5004" width="7" bestFit="1" customWidth="1"/>
    <col min="5005" max="5005" width="11.54296875" bestFit="1" customWidth="1"/>
    <col min="5006" max="5006" width="7" bestFit="1" customWidth="1"/>
    <col min="5007" max="5007" width="11.54296875" bestFit="1" customWidth="1"/>
    <col min="5008" max="5008" width="7" bestFit="1" customWidth="1"/>
    <col min="5009" max="5009" width="11.54296875" bestFit="1" customWidth="1"/>
    <col min="5010" max="5010" width="10.1796875" bestFit="1" customWidth="1"/>
    <col min="5011" max="5011" width="7.26953125" bestFit="1" customWidth="1"/>
    <col min="5012" max="5012" width="10" bestFit="1" customWidth="1"/>
    <col min="5013" max="5013" width="5.453125" bestFit="1" customWidth="1"/>
    <col min="5014" max="5014" width="10" bestFit="1" customWidth="1"/>
    <col min="5015" max="5015" width="5.453125" bestFit="1" customWidth="1"/>
    <col min="5016" max="5016" width="10" bestFit="1" customWidth="1"/>
    <col min="5017" max="5017" width="5.453125" bestFit="1" customWidth="1"/>
    <col min="5018" max="5018" width="10" bestFit="1" customWidth="1"/>
    <col min="5019" max="5019" width="5.453125" bestFit="1" customWidth="1"/>
    <col min="5020" max="5020" width="10" bestFit="1" customWidth="1"/>
    <col min="5021" max="5021" width="7" bestFit="1" customWidth="1"/>
    <col min="5022" max="5022" width="11.54296875" bestFit="1" customWidth="1"/>
    <col min="5023" max="5023" width="7" bestFit="1" customWidth="1"/>
    <col min="5024" max="5024" width="11.54296875" bestFit="1" customWidth="1"/>
    <col min="5025" max="5025" width="7" bestFit="1" customWidth="1"/>
    <col min="5026" max="5026" width="11.54296875" bestFit="1" customWidth="1"/>
    <col min="5027" max="5027" width="7" bestFit="1" customWidth="1"/>
    <col min="5028" max="5028" width="11.54296875" bestFit="1" customWidth="1"/>
    <col min="5029" max="5029" width="7" bestFit="1" customWidth="1"/>
    <col min="5030" max="5030" width="11.54296875" bestFit="1" customWidth="1"/>
    <col min="5031" max="5031" width="7" bestFit="1" customWidth="1"/>
    <col min="5032" max="5032" width="11.54296875" bestFit="1" customWidth="1"/>
    <col min="5033" max="5033" width="7" bestFit="1" customWidth="1"/>
    <col min="5034" max="5034" width="11.54296875" bestFit="1" customWidth="1"/>
    <col min="5035" max="5035" width="7" bestFit="1" customWidth="1"/>
    <col min="5036" max="5036" width="11.54296875" bestFit="1" customWidth="1"/>
    <col min="5037" max="5037" width="7" bestFit="1" customWidth="1"/>
    <col min="5038" max="5038" width="11.54296875" bestFit="1" customWidth="1"/>
    <col min="5039" max="5039" width="7" bestFit="1" customWidth="1"/>
    <col min="5040" max="5040" width="11.54296875" bestFit="1" customWidth="1"/>
    <col min="5041" max="5041" width="7" bestFit="1" customWidth="1"/>
    <col min="5042" max="5042" width="11.54296875" bestFit="1" customWidth="1"/>
    <col min="5043" max="5043" width="7" bestFit="1" customWidth="1"/>
    <col min="5044" max="5044" width="11.54296875" bestFit="1" customWidth="1"/>
    <col min="5045" max="5045" width="7" bestFit="1" customWidth="1"/>
    <col min="5046" max="5046" width="11.54296875" bestFit="1" customWidth="1"/>
    <col min="5047" max="5047" width="10.1796875" bestFit="1" customWidth="1"/>
    <col min="5048" max="5048" width="7.26953125" bestFit="1" customWidth="1"/>
    <col min="5049" max="5049" width="11.54296875" bestFit="1" customWidth="1"/>
    <col min="5050" max="5050" width="7" bestFit="1" customWidth="1"/>
    <col min="5051" max="5051" width="11.54296875" bestFit="1" customWidth="1"/>
    <col min="5052" max="5052" width="7" bestFit="1" customWidth="1"/>
    <col min="5053" max="5053" width="11.54296875" bestFit="1" customWidth="1"/>
    <col min="5054" max="5054" width="7" bestFit="1" customWidth="1"/>
    <col min="5055" max="5055" width="11.54296875" bestFit="1" customWidth="1"/>
    <col min="5056" max="5056" width="7" bestFit="1" customWidth="1"/>
    <col min="5057" max="5057" width="11.54296875" bestFit="1" customWidth="1"/>
    <col min="5058" max="5058" width="7" bestFit="1" customWidth="1"/>
    <col min="5059" max="5059" width="11.54296875" bestFit="1" customWidth="1"/>
    <col min="5060" max="5060" width="7" bestFit="1" customWidth="1"/>
    <col min="5061" max="5061" width="11.54296875" bestFit="1" customWidth="1"/>
    <col min="5062" max="5062" width="7" bestFit="1" customWidth="1"/>
    <col min="5063" max="5063" width="11.54296875" bestFit="1" customWidth="1"/>
    <col min="5064" max="5064" width="7" bestFit="1" customWidth="1"/>
    <col min="5065" max="5065" width="11.54296875" bestFit="1" customWidth="1"/>
    <col min="5066" max="5066" width="7" bestFit="1" customWidth="1"/>
    <col min="5067" max="5067" width="11.54296875" bestFit="1" customWidth="1"/>
    <col min="5068" max="5068" width="7" bestFit="1" customWidth="1"/>
    <col min="5069" max="5069" width="11.54296875" bestFit="1" customWidth="1"/>
    <col min="5070" max="5070" width="7" bestFit="1" customWidth="1"/>
    <col min="5071" max="5071" width="11.54296875" bestFit="1" customWidth="1"/>
    <col min="5072" max="5072" width="10.1796875" bestFit="1" customWidth="1"/>
    <col min="5073" max="5073" width="7.26953125" bestFit="1" customWidth="1"/>
    <col min="5074" max="5074" width="10" bestFit="1" customWidth="1"/>
    <col min="5075" max="5075" width="5.453125" bestFit="1" customWidth="1"/>
    <col min="5076" max="5076" width="10" bestFit="1" customWidth="1"/>
    <col min="5077" max="5077" width="5.453125" bestFit="1" customWidth="1"/>
    <col min="5078" max="5078" width="10" bestFit="1" customWidth="1"/>
    <col min="5079" max="5079" width="5.453125" bestFit="1" customWidth="1"/>
    <col min="5080" max="5080" width="10" bestFit="1" customWidth="1"/>
    <col min="5081" max="5081" width="5.453125" bestFit="1" customWidth="1"/>
    <col min="5082" max="5082" width="10" bestFit="1" customWidth="1"/>
    <col min="5083" max="5083" width="5.453125" bestFit="1" customWidth="1"/>
    <col min="5084" max="5084" width="10" bestFit="1" customWidth="1"/>
    <col min="5085" max="5085" width="7" bestFit="1" customWidth="1"/>
    <col min="5086" max="5086" width="11.54296875" bestFit="1" customWidth="1"/>
    <col min="5087" max="5087" width="7" bestFit="1" customWidth="1"/>
    <col min="5088" max="5088" width="11.54296875" bestFit="1" customWidth="1"/>
    <col min="5089" max="5089" width="7" bestFit="1" customWidth="1"/>
    <col min="5090" max="5090" width="11.54296875" bestFit="1" customWidth="1"/>
    <col min="5091" max="5091" width="7" bestFit="1" customWidth="1"/>
    <col min="5092" max="5092" width="11.54296875" bestFit="1" customWidth="1"/>
    <col min="5093" max="5093" width="7" bestFit="1" customWidth="1"/>
    <col min="5094" max="5094" width="11.54296875" bestFit="1" customWidth="1"/>
    <col min="5095" max="5095" width="7" bestFit="1" customWidth="1"/>
    <col min="5096" max="5096" width="11.54296875" bestFit="1" customWidth="1"/>
    <col min="5097" max="5097" width="7" bestFit="1" customWidth="1"/>
    <col min="5098" max="5098" width="11.54296875" bestFit="1" customWidth="1"/>
    <col min="5099" max="5099" width="7" bestFit="1" customWidth="1"/>
    <col min="5100" max="5100" width="11.54296875" bestFit="1" customWidth="1"/>
    <col min="5101" max="5101" width="7" bestFit="1" customWidth="1"/>
    <col min="5102" max="5102" width="11.54296875" bestFit="1" customWidth="1"/>
    <col min="5103" max="5103" width="7" bestFit="1" customWidth="1"/>
    <col min="5104" max="5104" width="11.54296875" bestFit="1" customWidth="1"/>
    <col min="5105" max="5105" width="7" bestFit="1" customWidth="1"/>
    <col min="5106" max="5106" width="11.54296875" bestFit="1" customWidth="1"/>
    <col min="5107" max="5107" width="7" bestFit="1" customWidth="1"/>
    <col min="5108" max="5108" width="11.54296875" bestFit="1" customWidth="1"/>
    <col min="5109" max="5109" width="10.1796875" bestFit="1" customWidth="1"/>
    <col min="5110" max="5110" width="7.26953125" bestFit="1" customWidth="1"/>
    <col min="5111" max="5111" width="10" bestFit="1" customWidth="1"/>
    <col min="5112" max="5112" width="5.453125" bestFit="1" customWidth="1"/>
    <col min="5113" max="5113" width="10" bestFit="1" customWidth="1"/>
    <col min="5114" max="5114" width="5.453125" bestFit="1" customWidth="1"/>
    <col min="5115" max="5115" width="10" bestFit="1" customWidth="1"/>
    <col min="5116" max="5116" width="5.453125" bestFit="1" customWidth="1"/>
    <col min="5117" max="5117" width="10" bestFit="1" customWidth="1"/>
    <col min="5118" max="5118" width="5.453125" bestFit="1" customWidth="1"/>
    <col min="5119" max="5119" width="10" bestFit="1" customWidth="1"/>
    <col min="5120" max="5120" width="7" bestFit="1" customWidth="1"/>
    <col min="5121" max="5121" width="11.54296875" bestFit="1" customWidth="1"/>
    <col min="5122" max="5122" width="10.1796875" bestFit="1" customWidth="1"/>
    <col min="5123" max="5123" width="7.26953125" bestFit="1" customWidth="1"/>
    <col min="5124" max="5124" width="11.54296875" bestFit="1" customWidth="1"/>
    <col min="5125" max="5125" width="7" bestFit="1" customWidth="1"/>
    <col min="5126" max="5126" width="11.54296875" bestFit="1" customWidth="1"/>
    <col min="5127" max="5127" width="7" bestFit="1" customWidth="1"/>
    <col min="5128" max="5128" width="11.54296875" bestFit="1" customWidth="1"/>
    <col min="5129" max="5129" width="7" bestFit="1" customWidth="1"/>
    <col min="5130" max="5130" width="11.54296875" bestFit="1" customWidth="1"/>
    <col min="5131" max="5131" width="7" bestFit="1" customWidth="1"/>
    <col min="5132" max="5132" width="11.54296875" bestFit="1" customWidth="1"/>
    <col min="5133" max="5133" width="7" bestFit="1" customWidth="1"/>
    <col min="5134" max="5134" width="11.54296875" bestFit="1" customWidth="1"/>
    <col min="5135" max="5135" width="7" bestFit="1" customWidth="1"/>
    <col min="5136" max="5136" width="11.54296875" bestFit="1" customWidth="1"/>
    <col min="5137" max="5137" width="7" bestFit="1" customWidth="1"/>
    <col min="5138" max="5138" width="11.54296875" bestFit="1" customWidth="1"/>
    <col min="5139" max="5139" width="7" bestFit="1" customWidth="1"/>
    <col min="5140" max="5140" width="11.54296875" bestFit="1" customWidth="1"/>
    <col min="5141" max="5141" width="7" bestFit="1" customWidth="1"/>
    <col min="5142" max="5142" width="11.54296875" bestFit="1" customWidth="1"/>
    <col min="5143" max="5143" width="7" bestFit="1" customWidth="1"/>
    <col min="5144" max="5144" width="11.54296875" bestFit="1" customWidth="1"/>
    <col min="5145" max="5145" width="7" bestFit="1" customWidth="1"/>
    <col min="5146" max="5146" width="11.54296875" bestFit="1" customWidth="1"/>
    <col min="5147" max="5147" width="10.1796875" bestFit="1" customWidth="1"/>
    <col min="5148" max="5148" width="7.26953125" bestFit="1" customWidth="1"/>
    <col min="5149" max="5149" width="11.54296875" bestFit="1" customWidth="1"/>
    <col min="5150" max="5150" width="7" bestFit="1" customWidth="1"/>
    <col min="5151" max="5151" width="11.54296875" bestFit="1" customWidth="1"/>
    <col min="5152" max="5152" width="7" bestFit="1" customWidth="1"/>
    <col min="5153" max="5153" width="11.54296875" bestFit="1" customWidth="1"/>
    <col min="5154" max="5154" width="7" bestFit="1" customWidth="1"/>
    <col min="5155" max="5155" width="11.54296875" bestFit="1" customWidth="1"/>
    <col min="5156" max="5156" width="7" bestFit="1" customWidth="1"/>
    <col min="5157" max="5157" width="11.54296875" bestFit="1" customWidth="1"/>
    <col min="5158" max="5158" width="7" bestFit="1" customWidth="1"/>
    <col min="5159" max="5159" width="11.54296875" bestFit="1" customWidth="1"/>
    <col min="5160" max="5160" width="10.1796875" bestFit="1" customWidth="1"/>
    <col min="5161" max="5161" width="8.26953125" bestFit="1" customWidth="1"/>
    <col min="5162" max="5162" width="10" bestFit="1" customWidth="1"/>
    <col min="5163" max="5163" width="5.453125" bestFit="1" customWidth="1"/>
    <col min="5164" max="5164" width="10" bestFit="1" customWidth="1"/>
    <col min="5165" max="5165" width="5.453125" bestFit="1" customWidth="1"/>
    <col min="5166" max="5166" width="10" bestFit="1" customWidth="1"/>
    <col min="5167" max="5167" width="5.453125" bestFit="1" customWidth="1"/>
    <col min="5168" max="5168" width="10" bestFit="1" customWidth="1"/>
    <col min="5169" max="5169" width="7" bestFit="1" customWidth="1"/>
    <col min="5170" max="5170" width="11.54296875" bestFit="1" customWidth="1"/>
    <col min="5171" max="5171" width="7" bestFit="1" customWidth="1"/>
    <col min="5172" max="5172" width="11.54296875" bestFit="1" customWidth="1"/>
    <col min="5173" max="5173" width="7" bestFit="1" customWidth="1"/>
    <col min="5174" max="5174" width="11.54296875" bestFit="1" customWidth="1"/>
    <col min="5175" max="5175" width="7" bestFit="1" customWidth="1"/>
    <col min="5176" max="5176" width="11.54296875" bestFit="1" customWidth="1"/>
    <col min="5177" max="5177" width="7" bestFit="1" customWidth="1"/>
    <col min="5178" max="5178" width="11.54296875" bestFit="1" customWidth="1"/>
    <col min="5179" max="5179" width="7" bestFit="1" customWidth="1"/>
    <col min="5180" max="5180" width="11.54296875" bestFit="1" customWidth="1"/>
    <col min="5181" max="5181" width="7" bestFit="1" customWidth="1"/>
    <col min="5182" max="5182" width="11.54296875" bestFit="1" customWidth="1"/>
    <col min="5183" max="5183" width="7" bestFit="1" customWidth="1"/>
    <col min="5184" max="5184" width="11.54296875" bestFit="1" customWidth="1"/>
    <col min="5185" max="5185" width="7" bestFit="1" customWidth="1"/>
    <col min="5186" max="5186" width="11.54296875" bestFit="1" customWidth="1"/>
    <col min="5187" max="5187" width="7" bestFit="1" customWidth="1"/>
    <col min="5188" max="5188" width="11.54296875" bestFit="1" customWidth="1"/>
    <col min="5189" max="5189" width="7" bestFit="1" customWidth="1"/>
    <col min="5190" max="5190" width="11.54296875" bestFit="1" customWidth="1"/>
    <col min="5191" max="5191" width="7" bestFit="1" customWidth="1"/>
    <col min="5192" max="5192" width="11.54296875" bestFit="1" customWidth="1"/>
    <col min="5193" max="5193" width="7" bestFit="1" customWidth="1"/>
    <col min="5194" max="5194" width="11.54296875" bestFit="1" customWidth="1"/>
    <col min="5195" max="5195" width="7" bestFit="1" customWidth="1"/>
    <col min="5196" max="5196" width="11.54296875" bestFit="1" customWidth="1"/>
    <col min="5197" max="5197" width="7" bestFit="1" customWidth="1"/>
    <col min="5198" max="5198" width="11.54296875" bestFit="1" customWidth="1"/>
    <col min="5199" max="5199" width="7" bestFit="1" customWidth="1"/>
    <col min="5200" max="5200" width="11.54296875" bestFit="1" customWidth="1"/>
    <col min="5201" max="5201" width="7" bestFit="1" customWidth="1"/>
    <col min="5202" max="5202" width="11.54296875" bestFit="1" customWidth="1"/>
    <col min="5203" max="5203" width="7" bestFit="1" customWidth="1"/>
    <col min="5204" max="5204" width="11.54296875" bestFit="1" customWidth="1"/>
    <col min="5205" max="5205" width="7" bestFit="1" customWidth="1"/>
    <col min="5206" max="5206" width="11.54296875" bestFit="1" customWidth="1"/>
    <col min="5207" max="5207" width="7" bestFit="1" customWidth="1"/>
    <col min="5208" max="5208" width="11.54296875" bestFit="1" customWidth="1"/>
    <col min="5209" max="5209" width="11.1796875" bestFit="1" customWidth="1"/>
    <col min="5210" max="5210" width="8.26953125" bestFit="1" customWidth="1"/>
    <col min="5211" max="5211" width="10" bestFit="1" customWidth="1"/>
    <col min="5212" max="5212" width="5.453125" bestFit="1" customWidth="1"/>
    <col min="5213" max="5213" width="10" bestFit="1" customWidth="1"/>
    <col min="5214" max="5214" width="5.453125" bestFit="1" customWidth="1"/>
    <col min="5215" max="5215" width="10" bestFit="1" customWidth="1"/>
    <col min="5216" max="5216" width="5.453125" bestFit="1" customWidth="1"/>
    <col min="5217" max="5217" width="10" bestFit="1" customWidth="1"/>
    <col min="5218" max="5218" width="5.453125" bestFit="1" customWidth="1"/>
    <col min="5219" max="5219" width="10" bestFit="1" customWidth="1"/>
    <col min="5220" max="5220" width="7" bestFit="1" customWidth="1"/>
    <col min="5221" max="5221" width="11.54296875" bestFit="1" customWidth="1"/>
    <col min="5222" max="5222" width="7" bestFit="1" customWidth="1"/>
    <col min="5223" max="5223" width="11.54296875" bestFit="1" customWidth="1"/>
    <col min="5224" max="5224" width="7" bestFit="1" customWidth="1"/>
    <col min="5225" max="5225" width="11.54296875" bestFit="1" customWidth="1"/>
    <col min="5226" max="5226" width="7" bestFit="1" customWidth="1"/>
    <col min="5227" max="5227" width="11.54296875" bestFit="1" customWidth="1"/>
    <col min="5228" max="5228" width="7" bestFit="1" customWidth="1"/>
    <col min="5229" max="5229" width="11.54296875" bestFit="1" customWidth="1"/>
    <col min="5230" max="5230" width="7" bestFit="1" customWidth="1"/>
    <col min="5231" max="5231" width="11.54296875" bestFit="1" customWidth="1"/>
    <col min="5232" max="5232" width="7" bestFit="1" customWidth="1"/>
    <col min="5233" max="5233" width="11.54296875" bestFit="1" customWidth="1"/>
    <col min="5234" max="5234" width="11.1796875" bestFit="1" customWidth="1"/>
    <col min="5235" max="5235" width="8.26953125" bestFit="1" customWidth="1"/>
    <col min="5236" max="5236" width="10" bestFit="1" customWidth="1"/>
    <col min="5237" max="5237" width="5.453125" bestFit="1" customWidth="1"/>
    <col min="5238" max="5238" width="10" bestFit="1" customWidth="1"/>
    <col min="5239" max="5239" width="5.453125" bestFit="1" customWidth="1"/>
    <col min="5240" max="5240" width="10" bestFit="1" customWidth="1"/>
    <col min="5241" max="5241" width="5.453125" bestFit="1" customWidth="1"/>
    <col min="5242" max="5242" width="10" bestFit="1" customWidth="1"/>
    <col min="5243" max="5243" width="5.453125" bestFit="1" customWidth="1"/>
    <col min="5244" max="5244" width="10" bestFit="1" customWidth="1"/>
    <col min="5245" max="5245" width="5.453125" bestFit="1" customWidth="1"/>
    <col min="5246" max="5246" width="10" bestFit="1" customWidth="1"/>
    <col min="5247" max="5247" width="5.453125" bestFit="1" customWidth="1"/>
    <col min="5248" max="5248" width="10" bestFit="1" customWidth="1"/>
    <col min="5249" max="5249" width="5.453125" bestFit="1" customWidth="1"/>
    <col min="5250" max="5250" width="10" bestFit="1" customWidth="1"/>
    <col min="5251" max="5251" width="5.453125" bestFit="1" customWidth="1"/>
    <col min="5252" max="5252" width="10" bestFit="1" customWidth="1"/>
    <col min="5253" max="5253" width="5.453125" bestFit="1" customWidth="1"/>
    <col min="5254" max="5254" width="10" bestFit="1" customWidth="1"/>
    <col min="5255" max="5255" width="5.453125" bestFit="1" customWidth="1"/>
    <col min="5256" max="5256" width="10" bestFit="1" customWidth="1"/>
    <col min="5257" max="5257" width="5.453125" bestFit="1" customWidth="1"/>
    <col min="5258" max="5258" width="10" bestFit="1" customWidth="1"/>
    <col min="5259" max="5259" width="7" bestFit="1" customWidth="1"/>
    <col min="5260" max="5260" width="11.54296875" bestFit="1" customWidth="1"/>
    <col min="5261" max="5261" width="7" bestFit="1" customWidth="1"/>
    <col min="5262" max="5262" width="11.54296875" bestFit="1" customWidth="1"/>
    <col min="5263" max="5263" width="7" bestFit="1" customWidth="1"/>
    <col min="5264" max="5264" width="11.54296875" bestFit="1" customWidth="1"/>
    <col min="5265" max="5265" width="7" bestFit="1" customWidth="1"/>
    <col min="5266" max="5266" width="11.54296875" bestFit="1" customWidth="1"/>
    <col min="5267" max="5267" width="7" bestFit="1" customWidth="1"/>
    <col min="5268" max="5268" width="11.54296875" bestFit="1" customWidth="1"/>
    <col min="5269" max="5269" width="7" bestFit="1" customWidth="1"/>
    <col min="5270" max="5270" width="11.54296875" bestFit="1" customWidth="1"/>
    <col min="5271" max="5271" width="11.1796875" bestFit="1" customWidth="1"/>
    <col min="5272" max="5272" width="8.26953125" bestFit="1" customWidth="1"/>
    <col min="5273" max="5273" width="10" bestFit="1" customWidth="1"/>
    <col min="5274" max="5274" width="5.453125" bestFit="1" customWidth="1"/>
    <col min="5275" max="5275" width="10" bestFit="1" customWidth="1"/>
    <col min="5276" max="5276" width="5.453125" bestFit="1" customWidth="1"/>
    <col min="5277" max="5277" width="10" bestFit="1" customWidth="1"/>
    <col min="5278" max="5278" width="5.453125" bestFit="1" customWidth="1"/>
    <col min="5279" max="5279" width="10" bestFit="1" customWidth="1"/>
    <col min="5280" max="5280" width="5.453125" bestFit="1" customWidth="1"/>
    <col min="5281" max="5281" width="10" bestFit="1" customWidth="1"/>
    <col min="5282" max="5282" width="5.453125" bestFit="1" customWidth="1"/>
    <col min="5283" max="5283" width="10" bestFit="1" customWidth="1"/>
    <col min="5284" max="5284" width="7" bestFit="1" customWidth="1"/>
    <col min="5285" max="5285" width="11.54296875" bestFit="1" customWidth="1"/>
    <col min="5286" max="5286" width="7" bestFit="1" customWidth="1"/>
    <col min="5287" max="5287" width="11.54296875" bestFit="1" customWidth="1"/>
    <col min="5288" max="5288" width="7" bestFit="1" customWidth="1"/>
    <col min="5289" max="5289" width="11.54296875" bestFit="1" customWidth="1"/>
    <col min="5290" max="5290" width="7" bestFit="1" customWidth="1"/>
    <col min="5291" max="5291" width="11.54296875" bestFit="1" customWidth="1"/>
    <col min="5292" max="5292" width="7" bestFit="1" customWidth="1"/>
    <col min="5293" max="5293" width="11.54296875" bestFit="1" customWidth="1"/>
    <col min="5294" max="5294" width="7" bestFit="1" customWidth="1"/>
    <col min="5295" max="5295" width="11.54296875" bestFit="1" customWidth="1"/>
    <col min="5296" max="5296" width="7" bestFit="1" customWidth="1"/>
    <col min="5297" max="5297" width="11.54296875" bestFit="1" customWidth="1"/>
    <col min="5298" max="5298" width="7" bestFit="1" customWidth="1"/>
    <col min="5299" max="5299" width="11.54296875" bestFit="1" customWidth="1"/>
    <col min="5300" max="5300" width="7" bestFit="1" customWidth="1"/>
    <col min="5301" max="5301" width="11.54296875" bestFit="1" customWidth="1"/>
    <col min="5302" max="5302" width="7" bestFit="1" customWidth="1"/>
    <col min="5303" max="5303" width="11.54296875" bestFit="1" customWidth="1"/>
    <col min="5304" max="5304" width="7" bestFit="1" customWidth="1"/>
    <col min="5305" max="5305" width="11.54296875" bestFit="1" customWidth="1"/>
    <col min="5306" max="5306" width="11.1796875" bestFit="1" customWidth="1"/>
    <col min="5307" max="5307" width="8.26953125" bestFit="1" customWidth="1"/>
    <col min="5308" max="5308" width="10" bestFit="1" customWidth="1"/>
    <col min="5309" max="5309" width="5.453125" bestFit="1" customWidth="1"/>
    <col min="5310" max="5310" width="10" bestFit="1" customWidth="1"/>
    <col min="5311" max="5311" width="5.453125" bestFit="1" customWidth="1"/>
    <col min="5312" max="5312" width="10" bestFit="1" customWidth="1"/>
    <col min="5313" max="5313" width="5.453125" bestFit="1" customWidth="1"/>
    <col min="5314" max="5314" width="10" bestFit="1" customWidth="1"/>
    <col min="5315" max="5315" width="7" bestFit="1" customWidth="1"/>
    <col min="5316" max="5316" width="11.54296875" bestFit="1" customWidth="1"/>
    <col min="5317" max="5317" width="7" bestFit="1" customWidth="1"/>
    <col min="5318" max="5318" width="11.54296875" bestFit="1" customWidth="1"/>
    <col min="5319" max="5319" width="7" bestFit="1" customWidth="1"/>
    <col min="5320" max="5320" width="11.54296875" bestFit="1" customWidth="1"/>
    <col min="5321" max="5321" width="7" bestFit="1" customWidth="1"/>
    <col min="5322" max="5322" width="11.54296875" bestFit="1" customWidth="1"/>
    <col min="5323" max="5323" width="7" bestFit="1" customWidth="1"/>
    <col min="5324" max="5324" width="11.54296875" bestFit="1" customWidth="1"/>
    <col min="5325" max="5325" width="7" bestFit="1" customWidth="1"/>
    <col min="5326" max="5326" width="11.54296875" bestFit="1" customWidth="1"/>
    <col min="5327" max="5327" width="7" bestFit="1" customWidth="1"/>
    <col min="5328" max="5328" width="11.54296875" bestFit="1" customWidth="1"/>
    <col min="5329" max="5329" width="7" bestFit="1" customWidth="1"/>
    <col min="5330" max="5330" width="11.54296875" bestFit="1" customWidth="1"/>
    <col min="5331" max="5331" width="11.1796875" bestFit="1" customWidth="1"/>
    <col min="5332" max="5332" width="8.26953125" bestFit="1" customWidth="1"/>
    <col min="5333" max="5333" width="11.54296875" bestFit="1" customWidth="1"/>
    <col min="5334" max="5334" width="7" bestFit="1" customWidth="1"/>
    <col min="5335" max="5335" width="11.54296875" bestFit="1" customWidth="1"/>
    <col min="5336" max="5336" width="7" bestFit="1" customWidth="1"/>
    <col min="5337" max="5337" width="11.54296875" bestFit="1" customWidth="1"/>
    <col min="5338" max="5338" width="7" bestFit="1" customWidth="1"/>
    <col min="5339" max="5339" width="11.54296875" bestFit="1" customWidth="1"/>
    <col min="5340" max="5340" width="7" bestFit="1" customWidth="1"/>
    <col min="5341" max="5341" width="11.54296875" bestFit="1" customWidth="1"/>
    <col min="5342" max="5342" width="7" bestFit="1" customWidth="1"/>
    <col min="5343" max="5343" width="11.54296875" bestFit="1" customWidth="1"/>
    <col min="5344" max="5344" width="11.1796875" bestFit="1" customWidth="1"/>
    <col min="5345" max="5345" width="8.26953125" bestFit="1" customWidth="1"/>
    <col min="5346" max="5346" width="10" bestFit="1" customWidth="1"/>
    <col min="5347" max="5347" width="5.453125" bestFit="1" customWidth="1"/>
    <col min="5348" max="5348" width="10" bestFit="1" customWidth="1"/>
    <col min="5349" max="5349" width="5.453125" bestFit="1" customWidth="1"/>
    <col min="5350" max="5350" width="10" bestFit="1" customWidth="1"/>
    <col min="5351" max="5351" width="5.453125" bestFit="1" customWidth="1"/>
    <col min="5352" max="5352" width="10" bestFit="1" customWidth="1"/>
    <col min="5353" max="5353" width="5.453125" bestFit="1" customWidth="1"/>
    <col min="5354" max="5354" width="10" bestFit="1" customWidth="1"/>
    <col min="5355" max="5355" width="7" bestFit="1" customWidth="1"/>
    <col min="5356" max="5356" width="11.54296875" bestFit="1" customWidth="1"/>
    <col min="5357" max="5357" width="7" bestFit="1" customWidth="1"/>
    <col min="5358" max="5358" width="11.54296875" bestFit="1" customWidth="1"/>
    <col min="5359" max="5359" width="7" bestFit="1" customWidth="1"/>
    <col min="5360" max="5360" width="11.54296875" bestFit="1" customWidth="1"/>
    <col min="5361" max="5361" width="7" bestFit="1" customWidth="1"/>
    <col min="5362" max="5362" width="11.54296875" bestFit="1" customWidth="1"/>
    <col min="5363" max="5363" width="7" bestFit="1" customWidth="1"/>
    <col min="5364" max="5364" width="11.54296875" bestFit="1" customWidth="1"/>
    <col min="5365" max="5365" width="7" bestFit="1" customWidth="1"/>
    <col min="5366" max="5366" width="11.54296875" bestFit="1" customWidth="1"/>
    <col min="5367" max="5367" width="7" bestFit="1" customWidth="1"/>
    <col min="5368" max="5368" width="11.54296875" bestFit="1" customWidth="1"/>
    <col min="5369" max="5369" width="7" bestFit="1" customWidth="1"/>
    <col min="5370" max="5370" width="11.54296875" bestFit="1" customWidth="1"/>
    <col min="5371" max="5371" width="7" bestFit="1" customWidth="1"/>
    <col min="5372" max="5372" width="11.54296875" bestFit="1" customWidth="1"/>
    <col min="5373" max="5373" width="7" bestFit="1" customWidth="1"/>
    <col min="5374" max="5374" width="11.54296875" bestFit="1" customWidth="1"/>
    <col min="5375" max="5375" width="7" bestFit="1" customWidth="1"/>
    <col min="5376" max="5376" width="11.54296875" bestFit="1" customWidth="1"/>
    <col min="5377" max="5377" width="7" bestFit="1" customWidth="1"/>
    <col min="5378" max="5378" width="11.54296875" bestFit="1" customWidth="1"/>
    <col min="5379" max="5379" width="7" bestFit="1" customWidth="1"/>
    <col min="5380" max="5380" width="11.54296875" bestFit="1" customWidth="1"/>
    <col min="5381" max="5381" width="7" bestFit="1" customWidth="1"/>
    <col min="5382" max="5382" width="11.54296875" bestFit="1" customWidth="1"/>
    <col min="5383" max="5383" width="7" bestFit="1" customWidth="1"/>
    <col min="5384" max="5384" width="11.54296875" bestFit="1" customWidth="1"/>
    <col min="5385" max="5385" width="7" bestFit="1" customWidth="1"/>
    <col min="5386" max="5386" width="11.54296875" bestFit="1" customWidth="1"/>
    <col min="5387" max="5387" width="7" bestFit="1" customWidth="1"/>
    <col min="5388" max="5388" width="11.54296875" bestFit="1" customWidth="1"/>
    <col min="5389" max="5389" width="7" bestFit="1" customWidth="1"/>
    <col min="5390" max="5390" width="11.54296875" bestFit="1" customWidth="1"/>
    <col min="5391" max="5391" width="7" bestFit="1" customWidth="1"/>
    <col min="5392" max="5392" width="11.54296875" bestFit="1" customWidth="1"/>
    <col min="5393" max="5393" width="11.1796875" bestFit="1" customWidth="1"/>
    <col min="5394" max="5394" width="8.26953125" bestFit="1" customWidth="1"/>
    <col min="5395" max="5395" width="10" bestFit="1" customWidth="1"/>
    <col min="5396" max="5396" width="5.453125" bestFit="1" customWidth="1"/>
    <col min="5397" max="5397" width="10" bestFit="1" customWidth="1"/>
    <col min="5398" max="5398" width="5.453125" bestFit="1" customWidth="1"/>
    <col min="5399" max="5399" width="10" bestFit="1" customWidth="1"/>
    <col min="5400" max="5400" width="7" bestFit="1" customWidth="1"/>
    <col min="5401" max="5401" width="11.54296875" bestFit="1" customWidth="1"/>
    <col min="5402" max="5402" width="7" bestFit="1" customWidth="1"/>
    <col min="5403" max="5403" width="11.54296875" bestFit="1" customWidth="1"/>
    <col min="5404" max="5404" width="7" bestFit="1" customWidth="1"/>
    <col min="5405" max="5405" width="11.54296875" bestFit="1" customWidth="1"/>
    <col min="5406" max="5406" width="7" bestFit="1" customWidth="1"/>
    <col min="5407" max="5407" width="11.54296875" bestFit="1" customWidth="1"/>
    <col min="5408" max="5408" width="7" bestFit="1" customWidth="1"/>
    <col min="5409" max="5409" width="11.54296875" bestFit="1" customWidth="1"/>
    <col min="5410" max="5410" width="7" bestFit="1" customWidth="1"/>
    <col min="5411" max="5411" width="11.54296875" bestFit="1" customWidth="1"/>
    <col min="5412" max="5412" width="7" bestFit="1" customWidth="1"/>
    <col min="5413" max="5413" width="11.54296875" bestFit="1" customWidth="1"/>
    <col min="5414" max="5414" width="7" bestFit="1" customWidth="1"/>
    <col min="5415" max="5415" width="11.54296875" bestFit="1" customWidth="1"/>
    <col min="5416" max="5416" width="7" bestFit="1" customWidth="1"/>
    <col min="5417" max="5417" width="11.54296875" bestFit="1" customWidth="1"/>
    <col min="5418" max="5418" width="11.1796875" bestFit="1" customWidth="1"/>
    <col min="5419" max="5419" width="8.26953125" bestFit="1" customWidth="1"/>
    <col min="5420" max="5420" width="10" bestFit="1" customWidth="1"/>
    <col min="5421" max="5421" width="5.453125" bestFit="1" customWidth="1"/>
    <col min="5422" max="5422" width="10" bestFit="1" customWidth="1"/>
    <col min="5423" max="5423" width="5.453125" bestFit="1" customWidth="1"/>
    <col min="5424" max="5424" width="10" bestFit="1" customWidth="1"/>
    <col min="5425" max="5425" width="7" bestFit="1" customWidth="1"/>
    <col min="5426" max="5426" width="11.54296875" bestFit="1" customWidth="1"/>
    <col min="5427" max="5427" width="7" bestFit="1" customWidth="1"/>
    <col min="5428" max="5428" width="11.54296875" bestFit="1" customWidth="1"/>
    <col min="5429" max="5429" width="7" bestFit="1" customWidth="1"/>
    <col min="5430" max="5430" width="11.54296875" bestFit="1" customWidth="1"/>
    <col min="5431" max="5431" width="7" bestFit="1" customWidth="1"/>
    <col min="5432" max="5432" width="11.54296875" bestFit="1" customWidth="1"/>
    <col min="5433" max="5433" width="7" bestFit="1" customWidth="1"/>
    <col min="5434" max="5434" width="11.54296875" bestFit="1" customWidth="1"/>
    <col min="5435" max="5435" width="7" bestFit="1" customWidth="1"/>
    <col min="5436" max="5436" width="11.54296875" bestFit="1" customWidth="1"/>
    <col min="5437" max="5437" width="7" bestFit="1" customWidth="1"/>
    <col min="5438" max="5438" width="11.54296875" bestFit="1" customWidth="1"/>
    <col min="5439" max="5439" width="7" bestFit="1" customWidth="1"/>
    <col min="5440" max="5440" width="11.54296875" bestFit="1" customWidth="1"/>
    <col min="5441" max="5441" width="7" bestFit="1" customWidth="1"/>
    <col min="5442" max="5442" width="11.54296875" bestFit="1" customWidth="1"/>
    <col min="5443" max="5443" width="7" bestFit="1" customWidth="1"/>
    <col min="5444" max="5444" width="5.36328125" bestFit="1" customWidth="1"/>
    <col min="5445" max="5445" width="11.54296875" bestFit="1" customWidth="1"/>
    <col min="5446" max="5446" width="7" bestFit="1" customWidth="1"/>
    <col min="5447" max="5447" width="11.54296875" bestFit="1" customWidth="1"/>
    <col min="5448" max="5448" width="7" bestFit="1" customWidth="1"/>
    <col min="5449" max="5449" width="11.54296875" bestFit="1" customWidth="1"/>
    <col min="5450" max="5450" width="7" bestFit="1" customWidth="1"/>
    <col min="5451" max="5451" width="11.54296875" bestFit="1" customWidth="1"/>
    <col min="5452" max="5452" width="7" bestFit="1" customWidth="1"/>
    <col min="5453" max="5453" width="11.54296875" bestFit="1" customWidth="1"/>
    <col min="5454" max="5454" width="7" bestFit="1" customWidth="1"/>
    <col min="5455" max="5455" width="5.36328125" bestFit="1" customWidth="1"/>
    <col min="5456" max="5456" width="11.54296875" bestFit="1" customWidth="1"/>
    <col min="5457" max="5457" width="7" bestFit="1" customWidth="1"/>
    <col min="5458" max="5458" width="11.54296875" bestFit="1" customWidth="1"/>
    <col min="5459" max="5459" width="7" bestFit="1" customWidth="1"/>
    <col min="5460" max="5460" width="11.54296875" bestFit="1" customWidth="1"/>
    <col min="5461" max="5461" width="7" bestFit="1" customWidth="1"/>
    <col min="5462" max="5462" width="11.54296875" bestFit="1" customWidth="1"/>
    <col min="5463" max="5463" width="11.1796875" bestFit="1" customWidth="1"/>
    <col min="5464" max="5464" width="8.26953125" bestFit="1" customWidth="1"/>
    <col min="5465" max="5465" width="10" bestFit="1" customWidth="1"/>
    <col min="5466" max="5466" width="5.453125" bestFit="1" customWidth="1"/>
    <col min="5467" max="5467" width="10" bestFit="1" customWidth="1"/>
    <col min="5468" max="5468" width="5.453125" bestFit="1" customWidth="1"/>
    <col min="5469" max="5469" width="10" bestFit="1" customWidth="1"/>
    <col min="5470" max="5470" width="5.453125" bestFit="1" customWidth="1"/>
    <col min="5471" max="5471" width="10" bestFit="1" customWidth="1"/>
    <col min="5472" max="5472" width="5.453125" bestFit="1" customWidth="1"/>
    <col min="5473" max="5473" width="10" bestFit="1" customWidth="1"/>
    <col min="5474" max="5474" width="5.453125" bestFit="1" customWidth="1"/>
    <col min="5475" max="5475" width="10" bestFit="1" customWidth="1"/>
    <col min="5476" max="5476" width="5.453125" bestFit="1" customWidth="1"/>
    <col min="5477" max="5477" width="10" bestFit="1" customWidth="1"/>
    <col min="5478" max="5478" width="5.453125" bestFit="1" customWidth="1"/>
    <col min="5479" max="5479" width="10" bestFit="1" customWidth="1"/>
    <col min="5480" max="5480" width="5.453125" bestFit="1" customWidth="1"/>
    <col min="5481" max="5481" width="10" bestFit="1" customWidth="1"/>
    <col min="5482" max="5482" width="7" bestFit="1" customWidth="1"/>
    <col min="5483" max="5483" width="11.54296875" bestFit="1" customWidth="1"/>
    <col min="5484" max="5484" width="7" bestFit="1" customWidth="1"/>
    <col min="5485" max="5485" width="11.54296875" bestFit="1" customWidth="1"/>
    <col min="5486" max="5486" width="7" bestFit="1" customWidth="1"/>
    <col min="5487" max="5487" width="11.54296875" bestFit="1" customWidth="1"/>
    <col min="5488" max="5488" width="7" bestFit="1" customWidth="1"/>
    <col min="5489" max="5489" width="11.54296875" bestFit="1" customWidth="1"/>
    <col min="5490" max="5490" width="7" bestFit="1" customWidth="1"/>
    <col min="5491" max="5491" width="11.54296875" bestFit="1" customWidth="1"/>
    <col min="5492" max="5492" width="7" bestFit="1" customWidth="1"/>
    <col min="5493" max="5493" width="11.54296875" bestFit="1" customWidth="1"/>
    <col min="5494" max="5494" width="7" bestFit="1" customWidth="1"/>
    <col min="5495" max="5495" width="11.54296875" bestFit="1" customWidth="1"/>
    <col min="5496" max="5496" width="7" bestFit="1" customWidth="1"/>
    <col min="5497" max="5497" width="11.54296875" bestFit="1" customWidth="1"/>
    <col min="5498" max="5498" width="7" bestFit="1" customWidth="1"/>
    <col min="5499" max="5499" width="11.54296875" bestFit="1" customWidth="1"/>
    <col min="5500" max="5500" width="11.1796875" bestFit="1" customWidth="1"/>
    <col min="5501" max="5501" width="8.26953125" bestFit="1" customWidth="1"/>
    <col min="5502" max="5502" width="10" bestFit="1" customWidth="1"/>
    <col min="5503" max="5503" width="5.453125" bestFit="1" customWidth="1"/>
    <col min="5504" max="5504" width="10" bestFit="1" customWidth="1"/>
    <col min="5505" max="5505" width="5.453125" bestFit="1" customWidth="1"/>
    <col min="5506" max="5506" width="10" bestFit="1" customWidth="1"/>
    <col min="5507" max="5507" width="7" bestFit="1" customWidth="1"/>
    <col min="5508" max="5508" width="11.54296875" bestFit="1" customWidth="1"/>
    <col min="5509" max="5509" width="7" bestFit="1" customWidth="1"/>
    <col min="5510" max="5510" width="11.54296875" bestFit="1" customWidth="1"/>
    <col min="5511" max="5511" width="7" bestFit="1" customWidth="1"/>
    <col min="5512" max="5512" width="11.54296875" bestFit="1" customWidth="1"/>
    <col min="5513" max="5513" width="7" bestFit="1" customWidth="1"/>
    <col min="5514" max="5514" width="11.54296875" bestFit="1" customWidth="1"/>
    <col min="5515" max="5515" width="7" bestFit="1" customWidth="1"/>
    <col min="5516" max="5516" width="11.54296875" bestFit="1" customWidth="1"/>
    <col min="5517" max="5517" width="7" bestFit="1" customWidth="1"/>
    <col min="5518" max="5518" width="11.54296875" bestFit="1" customWidth="1"/>
    <col min="5519" max="5519" width="7" bestFit="1" customWidth="1"/>
    <col min="5520" max="5520" width="11.54296875" bestFit="1" customWidth="1"/>
    <col min="5521" max="5521" width="7" bestFit="1" customWidth="1"/>
    <col min="5522" max="5522" width="11.54296875" bestFit="1" customWidth="1"/>
    <col min="5523" max="5523" width="7" bestFit="1" customWidth="1"/>
    <col min="5524" max="5524" width="11.54296875" bestFit="1" customWidth="1"/>
    <col min="5525" max="5525" width="11.1796875" bestFit="1" customWidth="1"/>
    <col min="5526" max="5526" width="8.26953125" bestFit="1" customWidth="1"/>
    <col min="5527" max="5527" width="11.54296875" bestFit="1" customWidth="1"/>
    <col min="5528" max="5528" width="7" bestFit="1" customWidth="1"/>
    <col min="5529" max="5529" width="11.54296875" bestFit="1" customWidth="1"/>
    <col min="5530" max="5530" width="7" bestFit="1" customWidth="1"/>
    <col min="5531" max="5531" width="11.54296875" bestFit="1" customWidth="1"/>
    <col min="5532" max="5532" width="7" bestFit="1" customWidth="1"/>
    <col min="5533" max="5533" width="11.54296875" bestFit="1" customWidth="1"/>
    <col min="5534" max="5534" width="7" bestFit="1" customWidth="1"/>
    <col min="5535" max="5535" width="11.54296875" bestFit="1" customWidth="1"/>
    <col min="5536" max="5536" width="7" bestFit="1" customWidth="1"/>
    <col min="5537" max="5537" width="11.54296875" bestFit="1" customWidth="1"/>
    <col min="5538" max="5538" width="11.1796875" bestFit="1" customWidth="1"/>
    <col min="5539" max="5539" width="8.26953125" bestFit="1" customWidth="1"/>
    <col min="5540" max="5540" width="10" bestFit="1" customWidth="1"/>
    <col min="5541" max="5541" width="5.453125" bestFit="1" customWidth="1"/>
    <col min="5542" max="5542" width="10" bestFit="1" customWidth="1"/>
    <col min="5543" max="5543" width="5.453125" bestFit="1" customWidth="1"/>
    <col min="5544" max="5544" width="10" bestFit="1" customWidth="1"/>
    <col min="5545" max="5545" width="7" bestFit="1" customWidth="1"/>
    <col min="5546" max="5546" width="11.54296875" bestFit="1" customWidth="1"/>
    <col min="5547" max="5547" width="7" bestFit="1" customWidth="1"/>
    <col min="5548" max="5548" width="11.54296875" bestFit="1" customWidth="1"/>
    <col min="5549" max="5549" width="7" bestFit="1" customWidth="1"/>
    <col min="5550" max="5550" width="11.54296875" bestFit="1" customWidth="1"/>
    <col min="5551" max="5551" width="11.1796875" bestFit="1" customWidth="1"/>
    <col min="5552" max="5552" width="8.26953125" bestFit="1" customWidth="1"/>
    <col min="5553" max="5553" width="11.54296875" bestFit="1" customWidth="1"/>
    <col min="5554" max="5554" width="7" bestFit="1" customWidth="1"/>
    <col min="5555" max="5555" width="11.54296875" bestFit="1" customWidth="1"/>
    <col min="5556" max="5556" width="7" bestFit="1" customWidth="1"/>
    <col min="5557" max="5557" width="11.54296875" bestFit="1" customWidth="1"/>
    <col min="5558" max="5558" width="7" bestFit="1" customWidth="1"/>
    <col min="5559" max="5559" width="11.54296875" bestFit="1" customWidth="1"/>
    <col min="5560" max="5560" width="7" bestFit="1" customWidth="1"/>
    <col min="5561" max="5561" width="11.54296875" bestFit="1" customWidth="1"/>
    <col min="5562" max="5562" width="7" bestFit="1" customWidth="1"/>
    <col min="5563" max="5563" width="11.54296875" bestFit="1" customWidth="1"/>
    <col min="5564" max="5564" width="11.1796875" bestFit="1" customWidth="1"/>
    <col min="5565" max="5565" width="8.26953125" bestFit="1" customWidth="1"/>
    <col min="5566" max="5566" width="11.54296875" bestFit="1" customWidth="1"/>
    <col min="5567" max="5567" width="7" bestFit="1" customWidth="1"/>
    <col min="5568" max="5568" width="11.54296875" bestFit="1" customWidth="1"/>
    <col min="5569" max="5569" width="7" bestFit="1" customWidth="1"/>
    <col min="5570" max="5570" width="11.54296875" bestFit="1" customWidth="1"/>
    <col min="5571" max="5571" width="7" bestFit="1" customWidth="1"/>
    <col min="5572" max="5572" width="11.54296875" bestFit="1" customWidth="1"/>
    <col min="5573" max="5573" width="7" bestFit="1" customWidth="1"/>
    <col min="5574" max="5574" width="11.54296875" bestFit="1" customWidth="1"/>
    <col min="5575" max="5575" width="7" bestFit="1" customWidth="1"/>
    <col min="5576" max="5576" width="11.54296875" bestFit="1" customWidth="1"/>
    <col min="5577" max="5577" width="11.1796875" bestFit="1" customWidth="1"/>
    <col min="5578" max="5578" width="8.26953125" bestFit="1" customWidth="1"/>
    <col min="5579" max="5579" width="11.54296875" bestFit="1" customWidth="1"/>
    <col min="5580" max="5580" width="7" bestFit="1" customWidth="1"/>
    <col min="5581" max="5581" width="11.54296875" bestFit="1" customWidth="1"/>
    <col min="5582" max="5582" width="7" bestFit="1" customWidth="1"/>
    <col min="5583" max="5583" width="11.54296875" bestFit="1" customWidth="1"/>
    <col min="5584" max="5584" width="7" bestFit="1" customWidth="1"/>
    <col min="5585" max="5585" width="11.54296875" bestFit="1" customWidth="1"/>
    <col min="5586" max="5586" width="7" bestFit="1" customWidth="1"/>
    <col min="5587" max="5587" width="11.54296875" bestFit="1" customWidth="1"/>
    <col min="5588" max="5588" width="7" bestFit="1" customWidth="1"/>
    <col min="5589" max="5589" width="11.54296875" bestFit="1" customWidth="1"/>
    <col min="5590" max="5590" width="11.1796875" bestFit="1" customWidth="1"/>
    <col min="5591" max="5591" width="7.1796875" bestFit="1" customWidth="1"/>
    <col min="5592" max="5592" width="10" bestFit="1" customWidth="1"/>
    <col min="5593" max="5593" width="7" bestFit="1" customWidth="1"/>
    <col min="5594" max="5594" width="11.54296875" bestFit="1" customWidth="1"/>
    <col min="5595" max="5595" width="7" bestFit="1" customWidth="1"/>
    <col min="5596" max="5596" width="11.54296875" bestFit="1" customWidth="1"/>
    <col min="5597" max="5597" width="7" bestFit="1" customWidth="1"/>
    <col min="5598" max="5598" width="11.54296875" bestFit="1" customWidth="1"/>
    <col min="5599" max="5599" width="7" bestFit="1" customWidth="1"/>
    <col min="5600" max="5600" width="11.54296875" bestFit="1" customWidth="1"/>
    <col min="5601" max="5601" width="7" bestFit="1" customWidth="1"/>
    <col min="5602" max="5602" width="11.54296875" bestFit="1" customWidth="1"/>
    <col min="5603" max="5603" width="7" bestFit="1" customWidth="1"/>
    <col min="5604" max="5604" width="11.54296875" bestFit="1" customWidth="1"/>
    <col min="5605" max="5605" width="7" bestFit="1" customWidth="1"/>
    <col min="5606" max="5606" width="11.54296875" bestFit="1" customWidth="1"/>
    <col min="5607" max="5607" width="7" bestFit="1" customWidth="1"/>
    <col min="5608" max="5608" width="11.54296875" bestFit="1" customWidth="1"/>
    <col min="5609" max="5609" width="7" bestFit="1" customWidth="1"/>
    <col min="5610" max="5610" width="11.54296875" bestFit="1" customWidth="1"/>
    <col min="5611" max="5611" width="7" bestFit="1" customWidth="1"/>
    <col min="5612" max="5612" width="11.54296875" bestFit="1" customWidth="1"/>
    <col min="5613" max="5613" width="7" bestFit="1" customWidth="1"/>
    <col min="5614" max="5614" width="11.54296875" bestFit="1" customWidth="1"/>
    <col min="5615" max="5615" width="7" bestFit="1" customWidth="1"/>
    <col min="5616" max="5616" width="11.54296875" bestFit="1" customWidth="1"/>
    <col min="5617" max="5617" width="7" bestFit="1" customWidth="1"/>
    <col min="5618" max="5618" width="11.54296875" bestFit="1" customWidth="1"/>
    <col min="5619" max="5619" width="10.08984375" bestFit="1" customWidth="1"/>
    <col min="5620" max="5620" width="7.1796875" bestFit="1" customWidth="1"/>
    <col min="5621" max="5621" width="10" bestFit="1" customWidth="1"/>
    <col min="5622" max="5622" width="5.453125" bestFit="1" customWidth="1"/>
    <col min="5623" max="5623" width="10" bestFit="1" customWidth="1"/>
    <col min="5624" max="5624" width="5.453125" bestFit="1" customWidth="1"/>
    <col min="5625" max="5625" width="10" bestFit="1" customWidth="1"/>
    <col min="5626" max="5626" width="7" bestFit="1" customWidth="1"/>
    <col min="5627" max="5627" width="11.54296875" bestFit="1" customWidth="1"/>
    <col min="5628" max="5628" width="7" bestFit="1" customWidth="1"/>
    <col min="5629" max="5629" width="11.54296875" bestFit="1" customWidth="1"/>
    <col min="5630" max="5630" width="7" bestFit="1" customWidth="1"/>
    <col min="5631" max="5631" width="11.54296875" bestFit="1" customWidth="1"/>
    <col min="5632" max="5632" width="7" bestFit="1" customWidth="1"/>
    <col min="5633" max="5633" width="11.54296875" bestFit="1" customWidth="1"/>
    <col min="5634" max="5634" width="7" bestFit="1" customWidth="1"/>
    <col min="5635" max="5635" width="11.54296875" bestFit="1" customWidth="1"/>
    <col min="5636" max="5636" width="7" bestFit="1" customWidth="1"/>
    <col min="5637" max="5637" width="11.54296875" bestFit="1" customWidth="1"/>
    <col min="5638" max="5638" width="7" bestFit="1" customWidth="1"/>
    <col min="5639" max="5639" width="11.54296875" bestFit="1" customWidth="1"/>
    <col min="5640" max="5640" width="7" bestFit="1" customWidth="1"/>
    <col min="5641" max="5641" width="11.54296875" bestFit="1" customWidth="1"/>
    <col min="5642" max="5642" width="7" bestFit="1" customWidth="1"/>
    <col min="5643" max="5643" width="11.54296875" bestFit="1" customWidth="1"/>
    <col min="5644" max="5644" width="7" bestFit="1" customWidth="1"/>
    <col min="5645" max="5645" width="11.54296875" bestFit="1" customWidth="1"/>
    <col min="5646" max="5646" width="7" bestFit="1" customWidth="1"/>
    <col min="5647" max="5647" width="11.54296875" bestFit="1" customWidth="1"/>
    <col min="5648" max="5648" width="7" bestFit="1" customWidth="1"/>
    <col min="5649" max="5649" width="11.54296875" bestFit="1" customWidth="1"/>
    <col min="5650" max="5650" width="7" bestFit="1" customWidth="1"/>
    <col min="5651" max="5651" width="11.54296875" bestFit="1" customWidth="1"/>
    <col min="5652" max="5652" width="10.08984375" bestFit="1" customWidth="1"/>
    <col min="5653" max="5653" width="7.1796875" bestFit="1" customWidth="1"/>
    <col min="5654" max="5654" width="11.54296875" bestFit="1" customWidth="1"/>
    <col min="5655" max="5655" width="7" bestFit="1" customWidth="1"/>
    <col min="5656" max="5656" width="11.54296875" bestFit="1" customWidth="1"/>
    <col min="5657" max="5657" width="7" bestFit="1" customWidth="1"/>
    <col min="5658" max="5658" width="11.54296875" bestFit="1" customWidth="1"/>
    <col min="5659" max="5659" width="7" bestFit="1" customWidth="1"/>
    <col min="5660" max="5660" width="11.54296875" bestFit="1" customWidth="1"/>
    <col min="5661" max="5661" width="7" bestFit="1" customWidth="1"/>
    <col min="5662" max="5662" width="11.54296875" bestFit="1" customWidth="1"/>
    <col min="5663" max="5663" width="7" bestFit="1" customWidth="1"/>
    <col min="5664" max="5664" width="11.54296875" bestFit="1" customWidth="1"/>
    <col min="5665" max="5665" width="7" bestFit="1" customWidth="1"/>
    <col min="5666" max="5666" width="11.54296875" bestFit="1" customWidth="1"/>
    <col min="5667" max="5667" width="7" bestFit="1" customWidth="1"/>
    <col min="5668" max="5668" width="11.54296875" bestFit="1" customWidth="1"/>
    <col min="5669" max="5669" width="7" bestFit="1" customWidth="1"/>
    <col min="5670" max="5670" width="11.54296875" bestFit="1" customWidth="1"/>
    <col min="5671" max="5671" width="7" bestFit="1" customWidth="1"/>
    <col min="5672" max="5672" width="11.54296875" bestFit="1" customWidth="1"/>
    <col min="5673" max="5673" width="10.08984375" bestFit="1" customWidth="1"/>
    <col min="5674" max="5674" width="7.1796875" bestFit="1" customWidth="1"/>
    <col min="5675" max="5675" width="10" bestFit="1" customWidth="1"/>
    <col min="5676" max="5676" width="5.453125" bestFit="1" customWidth="1"/>
    <col min="5677" max="5677" width="10" bestFit="1" customWidth="1"/>
    <col min="5678" max="5678" width="5.453125" bestFit="1" customWidth="1"/>
    <col min="5679" max="5679" width="10" bestFit="1" customWidth="1"/>
    <col min="5680" max="5680" width="5.453125" bestFit="1" customWidth="1"/>
    <col min="5681" max="5681" width="10" bestFit="1" customWidth="1"/>
    <col min="5682" max="5682" width="5.453125" bestFit="1" customWidth="1"/>
    <col min="5683" max="5683" width="10" bestFit="1" customWidth="1"/>
    <col min="5684" max="5684" width="5.453125" bestFit="1" customWidth="1"/>
    <col min="5685" max="5685" width="10" bestFit="1" customWidth="1"/>
    <col min="5686" max="5686" width="7" bestFit="1" customWidth="1"/>
    <col min="5687" max="5687" width="11.54296875" bestFit="1" customWidth="1"/>
    <col min="5688" max="5688" width="7" bestFit="1" customWidth="1"/>
    <col min="5689" max="5689" width="11.54296875" bestFit="1" customWidth="1"/>
    <col min="5690" max="5690" width="7" bestFit="1" customWidth="1"/>
    <col min="5691" max="5691" width="11.54296875" bestFit="1" customWidth="1"/>
    <col min="5692" max="5692" width="7" bestFit="1" customWidth="1"/>
    <col min="5693" max="5693" width="11.54296875" bestFit="1" customWidth="1"/>
    <col min="5694" max="5694" width="7" bestFit="1" customWidth="1"/>
    <col min="5695" max="5695" width="11.54296875" bestFit="1" customWidth="1"/>
    <col min="5696" max="5696" width="7" bestFit="1" customWidth="1"/>
    <col min="5697" max="5697" width="11.54296875" bestFit="1" customWidth="1"/>
    <col min="5698" max="5698" width="7" bestFit="1" customWidth="1"/>
    <col min="5699" max="5699" width="11.54296875" bestFit="1" customWidth="1"/>
    <col min="5700" max="5700" width="7" bestFit="1" customWidth="1"/>
    <col min="5701" max="5701" width="11.54296875" bestFit="1" customWidth="1"/>
    <col min="5702" max="5702" width="7" bestFit="1" customWidth="1"/>
    <col min="5703" max="5703" width="11.54296875" bestFit="1" customWidth="1"/>
    <col min="5704" max="5704" width="7" bestFit="1" customWidth="1"/>
    <col min="5705" max="5705" width="11.54296875" bestFit="1" customWidth="1"/>
    <col min="5706" max="5706" width="7" bestFit="1" customWidth="1"/>
    <col min="5707" max="5707" width="11.54296875" bestFit="1" customWidth="1"/>
    <col min="5708" max="5708" width="7" bestFit="1" customWidth="1"/>
    <col min="5709" max="5709" width="11.54296875" bestFit="1" customWidth="1"/>
    <col min="5710" max="5710" width="10.08984375" bestFit="1" customWidth="1"/>
    <col min="5711" max="5711" width="7.1796875" bestFit="1" customWidth="1"/>
    <col min="5712" max="5712" width="10" bestFit="1" customWidth="1"/>
    <col min="5713" max="5713" width="5.453125" bestFit="1" customWidth="1"/>
    <col min="5714" max="5714" width="10" bestFit="1" customWidth="1"/>
    <col min="5715" max="5715" width="5.453125" bestFit="1" customWidth="1"/>
    <col min="5716" max="5716" width="10" bestFit="1" customWidth="1"/>
    <col min="5717" max="5717" width="5.453125" bestFit="1" customWidth="1"/>
    <col min="5718" max="5718" width="10" bestFit="1" customWidth="1"/>
    <col min="5719" max="5719" width="7" bestFit="1" customWidth="1"/>
    <col min="5720" max="5720" width="11.54296875" bestFit="1" customWidth="1"/>
    <col min="5721" max="5721" width="7" bestFit="1" customWidth="1"/>
    <col min="5722" max="5722" width="11.54296875" bestFit="1" customWidth="1"/>
    <col min="5723" max="5723" width="10.08984375" bestFit="1" customWidth="1"/>
    <col min="5724" max="5724" width="7.1796875" bestFit="1" customWidth="1"/>
    <col min="5725" max="5725" width="11.54296875" bestFit="1" customWidth="1"/>
    <col min="5726" max="5726" width="7" bestFit="1" customWidth="1"/>
    <col min="5727" max="5727" width="11.54296875" bestFit="1" customWidth="1"/>
    <col min="5728" max="5728" width="7" bestFit="1" customWidth="1"/>
    <col min="5729" max="5729" width="11.54296875" bestFit="1" customWidth="1"/>
    <col min="5730" max="5730" width="7" bestFit="1" customWidth="1"/>
    <col min="5731" max="5731" width="11.54296875" bestFit="1" customWidth="1"/>
    <col min="5732" max="5732" width="7" bestFit="1" customWidth="1"/>
    <col min="5733" max="5733" width="11.54296875" bestFit="1" customWidth="1"/>
    <col min="5734" max="5734" width="7" bestFit="1" customWidth="1"/>
    <col min="5735" max="5735" width="11.54296875" bestFit="1" customWidth="1"/>
    <col min="5736" max="5736" width="10.08984375" bestFit="1" customWidth="1"/>
    <col min="5737" max="5737" width="7.1796875" bestFit="1" customWidth="1"/>
    <col min="5738" max="5738" width="10" bestFit="1" customWidth="1"/>
    <col min="5739" max="5739" width="5.453125" bestFit="1" customWidth="1"/>
    <col min="5740" max="5740" width="10" bestFit="1" customWidth="1"/>
    <col min="5741" max="5741" width="5.453125" bestFit="1" customWidth="1"/>
    <col min="5742" max="5742" width="10" bestFit="1" customWidth="1"/>
    <col min="5743" max="5743" width="5.453125" bestFit="1" customWidth="1"/>
    <col min="5744" max="5744" width="10" bestFit="1" customWidth="1"/>
    <col min="5745" max="5745" width="5.453125" bestFit="1" customWidth="1"/>
    <col min="5746" max="5746" width="5.36328125" bestFit="1" customWidth="1"/>
    <col min="5747" max="5747" width="10" bestFit="1" customWidth="1"/>
    <col min="5748" max="5748" width="7" bestFit="1" customWidth="1"/>
    <col min="5749" max="5749" width="11.54296875" bestFit="1" customWidth="1"/>
    <col min="5750" max="5750" width="7" bestFit="1" customWidth="1"/>
    <col min="5751" max="5751" width="11.54296875" bestFit="1" customWidth="1"/>
    <col min="5752" max="5752" width="7" bestFit="1" customWidth="1"/>
    <col min="5753" max="5753" width="11.54296875" bestFit="1" customWidth="1"/>
    <col min="5754" max="5754" width="7" bestFit="1" customWidth="1"/>
    <col min="5755" max="5755" width="11.54296875" bestFit="1" customWidth="1"/>
    <col min="5756" max="5756" width="7" bestFit="1" customWidth="1"/>
    <col min="5757" max="5757" width="11.54296875" bestFit="1" customWidth="1"/>
    <col min="5758" max="5758" width="7" bestFit="1" customWidth="1"/>
    <col min="5759" max="5759" width="11.54296875" bestFit="1" customWidth="1"/>
    <col min="5760" max="5760" width="10.08984375" bestFit="1" customWidth="1"/>
    <col min="5761" max="5761" width="7.1796875" bestFit="1" customWidth="1"/>
    <col min="5762" max="5762" width="10" bestFit="1" customWidth="1"/>
    <col min="5763" max="5763" width="5.453125" bestFit="1" customWidth="1"/>
    <col min="5764" max="5764" width="10" bestFit="1" customWidth="1"/>
    <col min="5765" max="5765" width="5.453125" bestFit="1" customWidth="1"/>
    <col min="5766" max="5766" width="10" bestFit="1" customWidth="1"/>
    <col min="5767" max="5767" width="7" bestFit="1" customWidth="1"/>
    <col min="5768" max="5768" width="11.54296875" bestFit="1" customWidth="1"/>
    <col min="5769" max="5769" width="7" bestFit="1" customWidth="1"/>
    <col min="5770" max="5770" width="11.54296875" bestFit="1" customWidth="1"/>
    <col min="5771" max="5771" width="7" bestFit="1" customWidth="1"/>
    <col min="5772" max="5772" width="11.54296875" bestFit="1" customWidth="1"/>
    <col min="5773" max="5773" width="10.08984375" bestFit="1" customWidth="1"/>
    <col min="5774" max="5774" width="8.1796875" bestFit="1" customWidth="1"/>
    <col min="5775" max="5775" width="10" bestFit="1" customWidth="1"/>
    <col min="5776" max="5776" width="5.453125" bestFit="1" customWidth="1"/>
    <col min="5777" max="5777" width="10" bestFit="1" customWidth="1"/>
    <col min="5778" max="5778" width="5.453125" bestFit="1" customWidth="1"/>
    <col min="5779" max="5779" width="10" bestFit="1" customWidth="1"/>
    <col min="5780" max="5780" width="7" bestFit="1" customWidth="1"/>
    <col min="5781" max="5781" width="11.54296875" bestFit="1" customWidth="1"/>
    <col min="5782" max="5782" width="7" bestFit="1" customWidth="1"/>
    <col min="5783" max="5783" width="11.54296875" bestFit="1" customWidth="1"/>
    <col min="5784" max="5784" width="7" bestFit="1" customWidth="1"/>
    <col min="5785" max="5785" width="11.54296875" bestFit="1" customWidth="1"/>
    <col min="5786" max="5786" width="7" bestFit="1" customWidth="1"/>
    <col min="5787" max="5787" width="11.54296875" bestFit="1" customWidth="1"/>
    <col min="5788" max="5788" width="7" bestFit="1" customWidth="1"/>
    <col min="5789" max="5789" width="11.54296875" bestFit="1" customWidth="1"/>
    <col min="5790" max="5790" width="7" bestFit="1" customWidth="1"/>
    <col min="5791" max="5791" width="11.54296875" bestFit="1" customWidth="1"/>
    <col min="5792" max="5792" width="7" bestFit="1" customWidth="1"/>
    <col min="5793" max="5793" width="11.54296875" bestFit="1" customWidth="1"/>
    <col min="5794" max="5794" width="7" bestFit="1" customWidth="1"/>
    <col min="5795" max="5795" width="11.54296875" bestFit="1" customWidth="1"/>
    <col min="5796" max="5796" width="7" bestFit="1" customWidth="1"/>
    <col min="5797" max="5797" width="11.54296875" bestFit="1" customWidth="1"/>
    <col min="5798" max="5798" width="7" bestFit="1" customWidth="1"/>
    <col min="5799" max="5799" width="11.54296875" bestFit="1" customWidth="1"/>
    <col min="5800" max="5800" width="7" bestFit="1" customWidth="1"/>
    <col min="5801" max="5801" width="11.54296875" bestFit="1" customWidth="1"/>
    <col min="5802" max="5802" width="7" bestFit="1" customWidth="1"/>
    <col min="5803" max="5803" width="11.54296875" bestFit="1" customWidth="1"/>
    <col min="5804" max="5804" width="7" bestFit="1" customWidth="1"/>
    <col min="5805" max="5805" width="11.54296875" bestFit="1" customWidth="1"/>
    <col min="5806" max="5806" width="7" bestFit="1" customWidth="1"/>
    <col min="5807" max="5807" width="11.54296875" bestFit="1" customWidth="1"/>
    <col min="5808" max="5808" width="7" bestFit="1" customWidth="1"/>
    <col min="5809" max="5809" width="11.54296875" bestFit="1" customWidth="1"/>
    <col min="5810" max="5810" width="7" bestFit="1" customWidth="1"/>
    <col min="5811" max="5811" width="11.54296875" bestFit="1" customWidth="1"/>
    <col min="5812" max="5812" width="7" bestFit="1" customWidth="1"/>
    <col min="5813" max="5813" width="11.54296875" bestFit="1" customWidth="1"/>
    <col min="5814" max="5814" width="7" bestFit="1" customWidth="1"/>
    <col min="5815" max="5815" width="11.54296875" bestFit="1" customWidth="1"/>
    <col min="5816" max="5816" width="7" bestFit="1" customWidth="1"/>
    <col min="5817" max="5817" width="11.54296875" bestFit="1" customWidth="1"/>
    <col min="5818" max="5818" width="7" bestFit="1" customWidth="1"/>
    <col min="5819" max="5819" width="11.54296875" bestFit="1" customWidth="1"/>
    <col min="5820" max="5820" width="11.08984375" bestFit="1" customWidth="1"/>
    <col min="5821" max="5821" width="8.1796875" bestFit="1" customWidth="1"/>
    <col min="5822" max="5822" width="9" bestFit="1" customWidth="1"/>
    <col min="5823" max="5823" width="5.453125" bestFit="1" customWidth="1"/>
    <col min="5824" max="5824" width="10" bestFit="1" customWidth="1"/>
    <col min="5825" max="5825" width="5.453125" bestFit="1" customWidth="1"/>
    <col min="5826" max="5826" width="10" bestFit="1" customWidth="1"/>
    <col min="5827" max="5827" width="5.453125" bestFit="1" customWidth="1"/>
    <col min="5828" max="5828" width="10" bestFit="1" customWidth="1"/>
    <col min="5829" max="5829" width="5.453125" bestFit="1" customWidth="1"/>
    <col min="5830" max="5830" width="10" bestFit="1" customWidth="1"/>
    <col min="5831" max="5831" width="5.453125" bestFit="1" customWidth="1"/>
    <col min="5832" max="5832" width="10" bestFit="1" customWidth="1"/>
    <col min="5833" max="5833" width="5.453125" bestFit="1" customWidth="1"/>
    <col min="5834" max="5834" width="10" bestFit="1" customWidth="1"/>
    <col min="5835" max="5835" width="5.453125" bestFit="1" customWidth="1"/>
    <col min="5836" max="5836" width="10" bestFit="1" customWidth="1"/>
    <col min="5837" max="5837" width="5.453125" bestFit="1" customWidth="1"/>
    <col min="5838" max="5838" width="10" bestFit="1" customWidth="1"/>
    <col min="5839" max="5839" width="7" bestFit="1" customWidth="1"/>
    <col min="5840" max="5840" width="11.54296875" bestFit="1" customWidth="1"/>
    <col min="5841" max="5841" width="7" bestFit="1" customWidth="1"/>
    <col min="5842" max="5842" width="11.54296875" bestFit="1" customWidth="1"/>
    <col min="5843" max="5843" width="7" bestFit="1" customWidth="1"/>
    <col min="5844" max="5844" width="11.54296875" bestFit="1" customWidth="1"/>
    <col min="5845" max="5845" width="7" bestFit="1" customWidth="1"/>
    <col min="5846" max="5846" width="11.54296875" bestFit="1" customWidth="1"/>
    <col min="5847" max="5847" width="7" bestFit="1" customWidth="1"/>
    <col min="5848" max="5848" width="11.54296875" bestFit="1" customWidth="1"/>
    <col min="5849" max="5849" width="7" bestFit="1" customWidth="1"/>
    <col min="5850" max="5850" width="11.54296875" bestFit="1" customWidth="1"/>
    <col min="5851" max="5851" width="7" bestFit="1" customWidth="1"/>
    <col min="5852" max="5852" width="11.54296875" bestFit="1" customWidth="1"/>
    <col min="5853" max="5853" width="7" bestFit="1" customWidth="1"/>
    <col min="5854" max="5854" width="11.54296875" bestFit="1" customWidth="1"/>
    <col min="5855" max="5855" width="7" bestFit="1" customWidth="1"/>
    <col min="5856" max="5856" width="11.54296875" bestFit="1" customWidth="1"/>
    <col min="5857" max="5857" width="11.08984375" bestFit="1" customWidth="1"/>
    <col min="5858" max="5858" width="8.1796875" bestFit="1" customWidth="1"/>
    <col min="5859" max="5859" width="10" bestFit="1" customWidth="1"/>
    <col min="5860" max="5860" width="5.453125" bestFit="1" customWidth="1"/>
    <col min="5861" max="5861" width="10" bestFit="1" customWidth="1"/>
    <col min="5862" max="5862" width="5.453125" bestFit="1" customWidth="1"/>
    <col min="5863" max="5863" width="10" bestFit="1" customWidth="1"/>
    <col min="5864" max="5864" width="7" bestFit="1" customWidth="1"/>
    <col min="5865" max="5865" width="11.54296875" bestFit="1" customWidth="1"/>
    <col min="5866" max="5866" width="7" bestFit="1" customWidth="1"/>
    <col min="5867" max="5867" width="11.54296875" bestFit="1" customWidth="1"/>
    <col min="5868" max="5868" width="7" bestFit="1" customWidth="1"/>
    <col min="5869" max="5869" width="11.54296875" bestFit="1" customWidth="1"/>
    <col min="5870" max="5870" width="7" bestFit="1" customWidth="1"/>
    <col min="5871" max="5871" width="11.54296875" bestFit="1" customWidth="1"/>
    <col min="5872" max="5872" width="7" bestFit="1" customWidth="1"/>
    <col min="5873" max="5873" width="11.54296875" bestFit="1" customWidth="1"/>
    <col min="5874" max="5874" width="7" bestFit="1" customWidth="1"/>
    <col min="5875" max="5875" width="11.54296875" bestFit="1" customWidth="1"/>
    <col min="5876" max="5876" width="7" bestFit="1" customWidth="1"/>
    <col min="5877" max="5877" width="11.54296875" bestFit="1" customWidth="1"/>
    <col min="5878" max="5878" width="7" bestFit="1" customWidth="1"/>
    <col min="5879" max="5879" width="11.54296875" bestFit="1" customWidth="1"/>
    <col min="5880" max="5880" width="7" bestFit="1" customWidth="1"/>
    <col min="5881" max="5881" width="11.54296875" bestFit="1" customWidth="1"/>
    <col min="5882" max="5882" width="7" bestFit="1" customWidth="1"/>
    <col min="5883" max="5883" width="11.54296875" bestFit="1" customWidth="1"/>
    <col min="5884" max="5884" width="7" bestFit="1" customWidth="1"/>
    <col min="5885" max="5885" width="11.54296875" bestFit="1" customWidth="1"/>
    <col min="5886" max="5886" width="7" bestFit="1" customWidth="1"/>
    <col min="5887" max="5887" width="11.54296875" bestFit="1" customWidth="1"/>
    <col min="5888" max="5888" width="7" bestFit="1" customWidth="1"/>
    <col min="5889" max="5889" width="11.54296875" bestFit="1" customWidth="1"/>
    <col min="5890" max="5890" width="7" bestFit="1" customWidth="1"/>
    <col min="5891" max="5891" width="11.54296875" bestFit="1" customWidth="1"/>
    <col min="5892" max="5892" width="7" bestFit="1" customWidth="1"/>
    <col min="5893" max="5893" width="11.54296875" bestFit="1" customWidth="1"/>
    <col min="5894" max="5894" width="7" bestFit="1" customWidth="1"/>
    <col min="5895" max="5895" width="11.54296875" bestFit="1" customWidth="1"/>
    <col min="5896" max="5896" width="7" bestFit="1" customWidth="1"/>
    <col min="5897" max="5897" width="11.54296875" bestFit="1" customWidth="1"/>
    <col min="5898" max="5898" width="7" bestFit="1" customWidth="1"/>
    <col min="5899" max="5899" width="11.54296875" bestFit="1" customWidth="1"/>
    <col min="5900" max="5900" width="7" bestFit="1" customWidth="1"/>
    <col min="5901" max="5901" width="11.54296875" bestFit="1" customWidth="1"/>
    <col min="5902" max="5902" width="7" bestFit="1" customWidth="1"/>
    <col min="5903" max="5903" width="11.54296875" bestFit="1" customWidth="1"/>
    <col min="5904" max="5904" width="7" bestFit="1" customWidth="1"/>
    <col min="5905" max="5905" width="11.54296875" bestFit="1" customWidth="1"/>
    <col min="5906" max="5906" width="11.08984375" bestFit="1" customWidth="1"/>
    <col min="5907" max="5907" width="8.1796875" bestFit="1" customWidth="1"/>
    <col min="5908" max="5908" width="10" bestFit="1" customWidth="1"/>
    <col min="5909" max="5909" width="5.453125" bestFit="1" customWidth="1"/>
    <col min="5910" max="5910" width="10" bestFit="1" customWidth="1"/>
    <col min="5911" max="5911" width="5.453125" bestFit="1" customWidth="1"/>
    <col min="5912" max="5912" width="10" bestFit="1" customWidth="1"/>
    <col min="5913" max="5913" width="5.453125" bestFit="1" customWidth="1"/>
    <col min="5914" max="5914" width="10" bestFit="1" customWidth="1"/>
    <col min="5915" max="5915" width="7" bestFit="1" customWidth="1"/>
    <col min="5916" max="5916" width="11.54296875" bestFit="1" customWidth="1"/>
    <col min="5917" max="5917" width="7" bestFit="1" customWidth="1"/>
    <col min="5918" max="5918" width="11.54296875" bestFit="1" customWidth="1"/>
    <col min="5919" max="5919" width="7" bestFit="1" customWidth="1"/>
    <col min="5920" max="5920" width="11.54296875" bestFit="1" customWidth="1"/>
    <col min="5921" max="5921" width="7" bestFit="1" customWidth="1"/>
    <col min="5922" max="5922" width="11.54296875" bestFit="1" customWidth="1"/>
    <col min="5923" max="5923" width="7" bestFit="1" customWidth="1"/>
    <col min="5924" max="5924" width="11.54296875" bestFit="1" customWidth="1"/>
    <col min="5925" max="5925" width="7" bestFit="1" customWidth="1"/>
    <col min="5926" max="5926" width="11.54296875" bestFit="1" customWidth="1"/>
    <col min="5927" max="5927" width="7" bestFit="1" customWidth="1"/>
    <col min="5928" max="5928" width="11.54296875" bestFit="1" customWidth="1"/>
    <col min="5929" max="5929" width="7" bestFit="1" customWidth="1"/>
    <col min="5930" max="5930" width="11.54296875" bestFit="1" customWidth="1"/>
    <col min="5931" max="5931" width="11.08984375" bestFit="1" customWidth="1"/>
    <col min="5932" max="5932" width="8.1796875" bestFit="1" customWidth="1"/>
    <col min="5933" max="5933" width="10" bestFit="1" customWidth="1"/>
    <col min="5934" max="5934" width="5.453125" bestFit="1" customWidth="1"/>
    <col min="5935" max="5935" width="10" bestFit="1" customWidth="1"/>
    <col min="5936" max="5936" width="5.453125" bestFit="1" customWidth="1"/>
    <col min="5937" max="5937" width="10" bestFit="1" customWidth="1"/>
    <col min="5938" max="5938" width="5.453125" bestFit="1" customWidth="1"/>
    <col min="5939" max="5939" width="10" bestFit="1" customWidth="1"/>
    <col min="5940" max="5940" width="5.453125" bestFit="1" customWidth="1"/>
    <col min="5941" max="5941" width="10" bestFit="1" customWidth="1"/>
    <col min="5942" max="5942" width="7" bestFit="1" customWidth="1"/>
    <col min="5943" max="5943" width="11.54296875" bestFit="1" customWidth="1"/>
    <col min="5944" max="5944" width="11.08984375" bestFit="1" customWidth="1"/>
    <col min="5945" max="5945" width="8.1796875" bestFit="1" customWidth="1"/>
    <col min="5946" max="5946" width="10" bestFit="1" customWidth="1"/>
    <col min="5947" max="5947" width="5.453125" bestFit="1" customWidth="1"/>
    <col min="5948" max="5948" width="10" bestFit="1" customWidth="1"/>
    <col min="5949" max="5949" width="5.453125" bestFit="1" customWidth="1"/>
    <col min="5950" max="5950" width="10" bestFit="1" customWidth="1"/>
    <col min="5951" max="5951" width="5.453125" bestFit="1" customWidth="1"/>
    <col min="5952" max="5952" width="10" bestFit="1" customWidth="1"/>
    <col min="5953" max="5953" width="5.453125" bestFit="1" customWidth="1"/>
    <col min="5954" max="5954" width="5.36328125" bestFit="1" customWidth="1"/>
    <col min="5955" max="5955" width="10" bestFit="1" customWidth="1"/>
    <col min="5956" max="5956" width="5.453125" bestFit="1" customWidth="1"/>
    <col min="5957" max="5957" width="10" bestFit="1" customWidth="1"/>
    <col min="5958" max="5958" width="7" bestFit="1" customWidth="1"/>
    <col min="5959" max="5959" width="11.54296875" bestFit="1" customWidth="1"/>
    <col min="5960" max="5960" width="7" bestFit="1" customWidth="1"/>
    <col min="5961" max="5961" width="11.54296875" bestFit="1" customWidth="1"/>
    <col min="5962" max="5962" width="7" bestFit="1" customWidth="1"/>
    <col min="5963" max="5963" width="11.54296875" bestFit="1" customWidth="1"/>
    <col min="5964" max="5964" width="7" bestFit="1" customWidth="1"/>
    <col min="5965" max="5965" width="11.54296875" bestFit="1" customWidth="1"/>
    <col min="5966" max="5966" width="7" bestFit="1" customWidth="1"/>
    <col min="5967" max="5967" width="11.54296875" bestFit="1" customWidth="1"/>
    <col min="5968" max="5968" width="7" bestFit="1" customWidth="1"/>
    <col min="5969" max="5969" width="11.54296875" bestFit="1" customWidth="1"/>
    <col min="5970" max="5970" width="7" bestFit="1" customWidth="1"/>
    <col min="5971" max="5971" width="11.54296875" bestFit="1" customWidth="1"/>
    <col min="5972" max="5972" width="7" bestFit="1" customWidth="1"/>
    <col min="5973" max="5973" width="11.54296875" bestFit="1" customWidth="1"/>
    <col min="5974" max="5974" width="7" bestFit="1" customWidth="1"/>
    <col min="5975" max="5975" width="11.54296875" bestFit="1" customWidth="1"/>
    <col min="5976" max="5976" width="7" bestFit="1" customWidth="1"/>
    <col min="5977" max="5977" width="11.54296875" bestFit="1" customWidth="1"/>
    <col min="5978" max="5978" width="7" bestFit="1" customWidth="1"/>
    <col min="5979" max="5979" width="11.54296875" bestFit="1" customWidth="1"/>
    <col min="5980" max="5980" width="7" bestFit="1" customWidth="1"/>
    <col min="5981" max="5981" width="11.54296875" bestFit="1" customWidth="1"/>
    <col min="5982" max="5982" width="7" bestFit="1" customWidth="1"/>
    <col min="5983" max="5983" width="11.54296875" bestFit="1" customWidth="1"/>
    <col min="5984" max="5984" width="7" bestFit="1" customWidth="1"/>
    <col min="5985" max="5985" width="11.54296875" bestFit="1" customWidth="1"/>
    <col min="5986" max="5986" width="7" bestFit="1" customWidth="1"/>
    <col min="5987" max="5987" width="11.54296875" bestFit="1" customWidth="1"/>
    <col min="5988" max="5988" width="7" bestFit="1" customWidth="1"/>
    <col min="5989" max="5989" width="11.54296875" bestFit="1" customWidth="1"/>
    <col min="5990" max="5990" width="7" bestFit="1" customWidth="1"/>
    <col min="5991" max="5991" width="11.54296875" bestFit="1" customWidth="1"/>
    <col min="5992" max="5992" width="7" bestFit="1" customWidth="1"/>
    <col min="5993" max="5993" width="11.54296875" bestFit="1" customWidth="1"/>
    <col min="5994" max="5994" width="7" bestFit="1" customWidth="1"/>
    <col min="5995" max="5995" width="11.54296875" bestFit="1" customWidth="1"/>
    <col min="5996" max="5996" width="7" bestFit="1" customWidth="1"/>
    <col min="5997" max="5997" width="11.54296875" bestFit="1" customWidth="1"/>
    <col min="5998" max="5998" width="7" bestFit="1" customWidth="1"/>
    <col min="5999" max="5999" width="11.54296875" bestFit="1" customWidth="1"/>
    <col min="6000" max="6000" width="7" bestFit="1" customWidth="1"/>
    <col min="6001" max="6001" width="11.54296875" bestFit="1" customWidth="1"/>
    <col min="6002" max="6002" width="7" bestFit="1" customWidth="1"/>
    <col min="6003" max="6003" width="11.54296875" bestFit="1" customWidth="1"/>
    <col min="6004" max="6004" width="11.08984375" bestFit="1" customWidth="1"/>
    <col min="6005" max="6005" width="8.1796875" bestFit="1" customWidth="1"/>
    <col min="6006" max="6006" width="10" bestFit="1" customWidth="1"/>
    <col min="6007" max="6007" width="5.453125" bestFit="1" customWidth="1"/>
    <col min="6008" max="6008" width="10" bestFit="1" customWidth="1"/>
    <col min="6009" max="6009" width="5.453125" bestFit="1" customWidth="1"/>
    <col min="6010" max="6010" width="10" bestFit="1" customWidth="1"/>
    <col min="6011" max="6011" width="7" bestFit="1" customWidth="1"/>
    <col min="6012" max="6012" width="11.54296875" bestFit="1" customWidth="1"/>
    <col min="6013" max="6013" width="7" bestFit="1" customWidth="1"/>
    <col min="6014" max="6014" width="11.54296875" bestFit="1" customWidth="1"/>
    <col min="6015" max="6015" width="7" bestFit="1" customWidth="1"/>
    <col min="6016" max="6016" width="11.54296875" bestFit="1" customWidth="1"/>
    <col min="6017" max="6017" width="7" bestFit="1" customWidth="1"/>
    <col min="6018" max="6018" width="11.54296875" bestFit="1" customWidth="1"/>
    <col min="6019" max="6019" width="7" bestFit="1" customWidth="1"/>
    <col min="6020" max="6020" width="11.54296875" bestFit="1" customWidth="1"/>
    <col min="6021" max="6021" width="7" bestFit="1" customWidth="1"/>
    <col min="6022" max="6022" width="11.54296875" bestFit="1" customWidth="1"/>
    <col min="6023" max="6023" width="7" bestFit="1" customWidth="1"/>
    <col min="6024" max="6024" width="11.54296875" bestFit="1" customWidth="1"/>
    <col min="6025" max="6025" width="7" bestFit="1" customWidth="1"/>
    <col min="6026" max="6026" width="11.54296875" bestFit="1" customWidth="1"/>
    <col min="6027" max="6027" width="7" bestFit="1" customWidth="1"/>
    <col min="6028" max="6028" width="11.54296875" bestFit="1" customWidth="1"/>
    <col min="6029" max="6029" width="7" bestFit="1" customWidth="1"/>
    <col min="6030" max="6030" width="11.54296875" bestFit="1" customWidth="1"/>
    <col min="6031" max="6031" width="7" bestFit="1" customWidth="1"/>
    <col min="6032" max="6032" width="11.54296875" bestFit="1" customWidth="1"/>
    <col min="6033" max="6033" width="7" bestFit="1" customWidth="1"/>
    <col min="6034" max="6034" width="11.54296875" bestFit="1" customWidth="1"/>
    <col min="6035" max="6035" width="7" bestFit="1" customWidth="1"/>
    <col min="6036" max="6036" width="11.54296875" bestFit="1" customWidth="1"/>
    <col min="6037" max="6037" width="7" bestFit="1" customWidth="1"/>
    <col min="6038" max="6038" width="11.54296875" bestFit="1" customWidth="1"/>
    <col min="6039" max="6039" width="7" bestFit="1" customWidth="1"/>
    <col min="6040" max="6040" width="11.54296875" bestFit="1" customWidth="1"/>
    <col min="6041" max="6041" width="7" bestFit="1" customWidth="1"/>
    <col min="6042" max="6042" width="11.54296875" bestFit="1" customWidth="1"/>
    <col min="6043" max="6043" width="7" bestFit="1" customWidth="1"/>
    <col min="6044" max="6044" width="11.54296875" bestFit="1" customWidth="1"/>
    <col min="6045" max="6045" width="7" bestFit="1" customWidth="1"/>
    <col min="6046" max="6046" width="11.54296875" bestFit="1" customWidth="1"/>
    <col min="6047" max="6047" width="7" bestFit="1" customWidth="1"/>
    <col min="6048" max="6048" width="11.54296875" bestFit="1" customWidth="1"/>
    <col min="6049" max="6049" width="7" bestFit="1" customWidth="1"/>
    <col min="6050" max="6050" width="11.54296875" bestFit="1" customWidth="1"/>
    <col min="6051" max="6051" width="7" bestFit="1" customWidth="1"/>
    <col min="6052" max="6052" width="11.54296875" bestFit="1" customWidth="1"/>
    <col min="6053" max="6053" width="7" bestFit="1" customWidth="1"/>
    <col min="6054" max="6054" width="11.54296875" bestFit="1" customWidth="1"/>
    <col min="6055" max="6055" width="7" bestFit="1" customWidth="1"/>
    <col min="6056" max="6056" width="11.54296875" bestFit="1" customWidth="1"/>
    <col min="6057" max="6057" width="7" bestFit="1" customWidth="1"/>
    <col min="6058" max="6058" width="11.54296875" bestFit="1" customWidth="1"/>
    <col min="6059" max="6059" width="7" bestFit="1" customWidth="1"/>
    <col min="6060" max="6060" width="11.54296875" bestFit="1" customWidth="1"/>
    <col min="6061" max="6061" width="7" bestFit="1" customWidth="1"/>
    <col min="6062" max="6062" width="11.54296875" bestFit="1" customWidth="1"/>
    <col min="6063" max="6063" width="11.08984375" bestFit="1" customWidth="1"/>
    <col min="6064" max="6064" width="8.1796875" bestFit="1" customWidth="1"/>
    <col min="6065" max="6065" width="10" bestFit="1" customWidth="1"/>
    <col min="6066" max="6066" width="5.453125" bestFit="1" customWidth="1"/>
    <col min="6067" max="6067" width="10" bestFit="1" customWidth="1"/>
    <col min="6068" max="6068" width="5.453125" bestFit="1" customWidth="1"/>
    <col min="6069" max="6069" width="10" bestFit="1" customWidth="1"/>
    <col min="6070" max="6070" width="5.453125" bestFit="1" customWidth="1"/>
    <col min="6071" max="6071" width="10" bestFit="1" customWidth="1"/>
    <col min="6072" max="6072" width="5.453125" bestFit="1" customWidth="1"/>
    <col min="6073" max="6073" width="10" bestFit="1" customWidth="1"/>
    <col min="6074" max="6074" width="5.453125" bestFit="1" customWidth="1"/>
    <col min="6075" max="6075" width="10" bestFit="1" customWidth="1"/>
    <col min="6076" max="6076" width="7" bestFit="1" customWidth="1"/>
    <col min="6077" max="6077" width="11.54296875" bestFit="1" customWidth="1"/>
    <col min="6078" max="6078" width="7" bestFit="1" customWidth="1"/>
    <col min="6079" max="6079" width="11.54296875" bestFit="1" customWidth="1"/>
    <col min="6080" max="6080" width="7" bestFit="1" customWidth="1"/>
    <col min="6081" max="6081" width="11.54296875" bestFit="1" customWidth="1"/>
    <col min="6082" max="6082" width="7" bestFit="1" customWidth="1"/>
    <col min="6083" max="6083" width="11.54296875" bestFit="1" customWidth="1"/>
    <col min="6084" max="6084" width="7" bestFit="1" customWidth="1"/>
    <col min="6085" max="6085" width="11.54296875" bestFit="1" customWidth="1"/>
    <col min="6086" max="6086" width="7" bestFit="1" customWidth="1"/>
    <col min="6087" max="6087" width="11.54296875" bestFit="1" customWidth="1"/>
    <col min="6088" max="6088" width="11.08984375" bestFit="1" customWidth="1"/>
    <col min="6089" max="6089" width="8.1796875" bestFit="1" customWidth="1"/>
    <col min="6090" max="6090" width="10" bestFit="1" customWidth="1"/>
    <col min="6091" max="6091" width="5.453125" bestFit="1" customWidth="1"/>
    <col min="6092" max="6092" width="10" bestFit="1" customWidth="1"/>
    <col min="6093" max="6093" width="5.453125" bestFit="1" customWidth="1"/>
    <col min="6094" max="6094" width="10" bestFit="1" customWidth="1"/>
    <col min="6095" max="6095" width="7" bestFit="1" customWidth="1"/>
    <col min="6096" max="6096" width="11.54296875" bestFit="1" customWidth="1"/>
    <col min="6097" max="6097" width="7" bestFit="1" customWidth="1"/>
    <col min="6098" max="6098" width="11.54296875" bestFit="1" customWidth="1"/>
    <col min="6099" max="6099" width="7" bestFit="1" customWidth="1"/>
    <col min="6100" max="6100" width="11.54296875" bestFit="1" customWidth="1"/>
    <col min="6101" max="6101" width="7" bestFit="1" customWidth="1"/>
    <col min="6102" max="6102" width="11.54296875" bestFit="1" customWidth="1"/>
    <col min="6103" max="6103" width="7" bestFit="1" customWidth="1"/>
    <col min="6104" max="6104" width="11.54296875" bestFit="1" customWidth="1"/>
    <col min="6105" max="6105" width="7" bestFit="1" customWidth="1"/>
    <col min="6106" max="6106" width="11.54296875" bestFit="1" customWidth="1"/>
    <col min="6107" max="6107" width="7" bestFit="1" customWidth="1"/>
    <col min="6108" max="6108" width="5.36328125" bestFit="1" customWidth="1"/>
    <col min="6109" max="6109" width="11.54296875" bestFit="1" customWidth="1"/>
    <col min="6110" max="6110" width="7" bestFit="1" customWidth="1"/>
    <col min="6111" max="6111" width="11.54296875" bestFit="1" customWidth="1"/>
    <col min="6112" max="6112" width="11.08984375" bestFit="1" customWidth="1"/>
    <col min="6113" max="6113" width="8.1796875" bestFit="1" customWidth="1"/>
    <col min="6114" max="6114" width="11.54296875" bestFit="1" customWidth="1"/>
    <col min="6115" max="6115" width="7" bestFit="1" customWidth="1"/>
    <col min="6116" max="6116" width="11.54296875" bestFit="1" customWidth="1"/>
    <col min="6117" max="6117" width="7" bestFit="1" customWidth="1"/>
    <col min="6118" max="6118" width="11.54296875" bestFit="1" customWidth="1"/>
    <col min="6119" max="6119" width="7" bestFit="1" customWidth="1"/>
    <col min="6120" max="6120" width="11.54296875" bestFit="1" customWidth="1"/>
    <col min="6121" max="6121" width="7" bestFit="1" customWidth="1"/>
    <col min="6122" max="6122" width="11.54296875" bestFit="1" customWidth="1"/>
    <col min="6123" max="6123" width="7" bestFit="1" customWidth="1"/>
    <col min="6124" max="6124" width="11.54296875" bestFit="1" customWidth="1"/>
    <col min="6125" max="6125" width="11.08984375" bestFit="1" customWidth="1"/>
    <col min="6126" max="6126" width="8.1796875" bestFit="1" customWidth="1"/>
    <col min="6127" max="6127" width="10" bestFit="1" customWidth="1"/>
    <col min="6128" max="6128" width="5.453125" bestFit="1" customWidth="1"/>
    <col min="6129" max="6129" width="10" bestFit="1" customWidth="1"/>
    <col min="6130" max="6130" width="5.453125" bestFit="1" customWidth="1"/>
    <col min="6131" max="6131" width="10" bestFit="1" customWidth="1"/>
    <col min="6132" max="6132" width="5.453125" bestFit="1" customWidth="1"/>
    <col min="6133" max="6133" width="10" bestFit="1" customWidth="1"/>
    <col min="6134" max="6134" width="5.453125" bestFit="1" customWidth="1"/>
    <col min="6135" max="6135" width="10" bestFit="1" customWidth="1"/>
    <col min="6136" max="6136" width="5.453125" bestFit="1" customWidth="1"/>
    <col min="6137" max="6137" width="10" bestFit="1" customWidth="1"/>
    <col min="6138" max="6138" width="5.453125" bestFit="1" customWidth="1"/>
    <col min="6139" max="6139" width="10" bestFit="1" customWidth="1"/>
    <col min="6140" max="6140" width="5.453125" bestFit="1" customWidth="1"/>
    <col min="6141" max="6141" width="10" bestFit="1" customWidth="1"/>
    <col min="6142" max="6142" width="5.453125" bestFit="1" customWidth="1"/>
    <col min="6143" max="6143" width="10" bestFit="1" customWidth="1"/>
    <col min="6144" max="6144" width="7" bestFit="1" customWidth="1"/>
    <col min="6145" max="6145" width="11.54296875" bestFit="1" customWidth="1"/>
    <col min="6146" max="6146" width="7" bestFit="1" customWidth="1"/>
    <col min="6147" max="6147" width="11.54296875" bestFit="1" customWidth="1"/>
    <col min="6148" max="6148" width="7" bestFit="1" customWidth="1"/>
    <col min="6149" max="6149" width="11.54296875" bestFit="1" customWidth="1"/>
    <col min="6150" max="6150" width="11.08984375" bestFit="1" customWidth="1"/>
    <col min="6151" max="6151" width="8.1796875" bestFit="1" customWidth="1"/>
    <col min="6152" max="6152" width="10" bestFit="1" customWidth="1"/>
    <col min="6153" max="6153" width="5.453125" bestFit="1" customWidth="1"/>
    <col min="6154" max="6154" width="10" bestFit="1" customWidth="1"/>
    <col min="6155" max="6155" width="5.453125" bestFit="1" customWidth="1"/>
    <col min="6156" max="6156" width="10" bestFit="1" customWidth="1"/>
    <col min="6157" max="6157" width="5.453125" bestFit="1" customWidth="1"/>
    <col min="6158" max="6158" width="10" bestFit="1" customWidth="1"/>
    <col min="6159" max="6159" width="5.453125" bestFit="1" customWidth="1"/>
    <col min="6160" max="6160" width="10" bestFit="1" customWidth="1"/>
    <col min="6161" max="6161" width="5.453125" bestFit="1" customWidth="1"/>
    <col min="6162" max="6162" width="10" bestFit="1" customWidth="1"/>
    <col min="6163" max="6163" width="5.453125" bestFit="1" customWidth="1"/>
    <col min="6164" max="6164" width="10" bestFit="1" customWidth="1"/>
    <col min="6165" max="6165" width="7" bestFit="1" customWidth="1"/>
    <col min="6166" max="6166" width="11.54296875" bestFit="1" customWidth="1"/>
    <col min="6167" max="6167" width="7" bestFit="1" customWidth="1"/>
    <col min="6168" max="6168" width="11.54296875" bestFit="1" customWidth="1"/>
    <col min="6169" max="6169" width="7" bestFit="1" customWidth="1"/>
    <col min="6170" max="6170" width="11.54296875" bestFit="1" customWidth="1"/>
    <col min="6171" max="6171" width="7" bestFit="1" customWidth="1"/>
    <col min="6172" max="6172" width="11.54296875" bestFit="1" customWidth="1"/>
    <col min="6173" max="6173" width="7" bestFit="1" customWidth="1"/>
    <col min="6174" max="6174" width="11.54296875" bestFit="1" customWidth="1"/>
    <col min="6175" max="6175" width="7" bestFit="1" customWidth="1"/>
    <col min="6176" max="6176" width="11.54296875" bestFit="1" customWidth="1"/>
    <col min="6177" max="6177" width="7" bestFit="1" customWidth="1"/>
    <col min="6178" max="6178" width="11.54296875" bestFit="1" customWidth="1"/>
    <col min="6179" max="6179" width="7" bestFit="1" customWidth="1"/>
    <col min="6180" max="6180" width="11.54296875" bestFit="1" customWidth="1"/>
    <col min="6181" max="6181" width="7" bestFit="1" customWidth="1"/>
    <col min="6182" max="6182" width="11.54296875" bestFit="1" customWidth="1"/>
    <col min="6183" max="6183" width="7" bestFit="1" customWidth="1"/>
    <col min="6184" max="6184" width="11.54296875" bestFit="1" customWidth="1"/>
    <col min="6185" max="6185" width="7" bestFit="1" customWidth="1"/>
    <col min="6186" max="6186" width="11.54296875" bestFit="1" customWidth="1"/>
    <col min="6187" max="6187" width="11.08984375" bestFit="1" customWidth="1"/>
    <col min="6188" max="6188" width="8.1796875" bestFit="1" customWidth="1"/>
    <col min="6189" max="6189" width="11.54296875" bestFit="1" customWidth="1"/>
    <col min="6190" max="6190" width="7" bestFit="1" customWidth="1"/>
    <col min="6191" max="6191" width="11.54296875" bestFit="1" customWidth="1"/>
    <col min="6192" max="6192" width="7" bestFit="1" customWidth="1"/>
    <col min="6193" max="6193" width="11.54296875" bestFit="1" customWidth="1"/>
    <col min="6194" max="6194" width="7" bestFit="1" customWidth="1"/>
    <col min="6195" max="6195" width="11.54296875" bestFit="1" customWidth="1"/>
    <col min="6196" max="6196" width="7" bestFit="1" customWidth="1"/>
    <col min="6197" max="6197" width="11.54296875" bestFit="1" customWidth="1"/>
    <col min="6198" max="6198" width="7" bestFit="1" customWidth="1"/>
    <col min="6199" max="6199" width="11.54296875" bestFit="1" customWidth="1"/>
    <col min="6200" max="6200" width="11.08984375" bestFit="1" customWidth="1"/>
    <col min="6201" max="6201" width="8.1796875" bestFit="1" customWidth="1"/>
    <col min="6202" max="6202" width="11.54296875" bestFit="1" customWidth="1"/>
    <col min="6203" max="6203" width="7" bestFit="1" customWidth="1"/>
    <col min="6204" max="6204" width="11.54296875" bestFit="1" customWidth="1"/>
    <col min="6205" max="6205" width="7" bestFit="1" customWidth="1"/>
    <col min="6206" max="6206" width="11.54296875" bestFit="1" customWidth="1"/>
    <col min="6207" max="6207" width="7" bestFit="1" customWidth="1"/>
    <col min="6208" max="6208" width="11.54296875" bestFit="1" customWidth="1"/>
    <col min="6209" max="6209" width="7" bestFit="1" customWidth="1"/>
    <col min="6210" max="6210" width="11.54296875" bestFit="1" customWidth="1"/>
    <col min="6211" max="6211" width="7" bestFit="1" customWidth="1"/>
    <col min="6212" max="6212" width="11.54296875" bestFit="1" customWidth="1"/>
    <col min="6213" max="6213" width="11.08984375" bestFit="1" customWidth="1"/>
    <col min="6214" max="6214" width="8.1796875" bestFit="1" customWidth="1"/>
    <col min="6215" max="6215" width="11.54296875" bestFit="1" customWidth="1"/>
    <col min="6216" max="6216" width="7" bestFit="1" customWidth="1"/>
    <col min="6217" max="6217" width="11.54296875" bestFit="1" customWidth="1"/>
    <col min="6218" max="6218" width="7" bestFit="1" customWidth="1"/>
    <col min="6219" max="6219" width="11.54296875" bestFit="1" customWidth="1"/>
    <col min="6220" max="6220" width="7" bestFit="1" customWidth="1"/>
    <col min="6221" max="6221" width="11.54296875" bestFit="1" customWidth="1"/>
    <col min="6222" max="6222" width="7" bestFit="1" customWidth="1"/>
    <col min="6223" max="6223" width="11.54296875" bestFit="1" customWidth="1"/>
    <col min="6224" max="6224" width="7" bestFit="1" customWidth="1"/>
    <col min="6225" max="6225" width="11.54296875" bestFit="1" customWidth="1"/>
    <col min="6226" max="6226" width="11.08984375" bestFit="1" customWidth="1"/>
    <col min="6227" max="6227" width="7.54296875" bestFit="1" customWidth="1"/>
    <col min="6228" max="6228" width="11.54296875" bestFit="1" customWidth="1"/>
    <col min="6229" max="6229" width="7" bestFit="1" customWidth="1"/>
    <col min="6230" max="6230" width="11.54296875" bestFit="1" customWidth="1"/>
    <col min="6231" max="6231" width="7" bestFit="1" customWidth="1"/>
    <col min="6232" max="6232" width="11.54296875" bestFit="1" customWidth="1"/>
    <col min="6233" max="6233" width="7" bestFit="1" customWidth="1"/>
    <col min="6234" max="6234" width="11.54296875" bestFit="1" customWidth="1"/>
    <col min="6235" max="6235" width="7" bestFit="1" customWidth="1"/>
    <col min="6236" max="6236" width="11.54296875" bestFit="1" customWidth="1"/>
    <col min="6237" max="6237" width="7" bestFit="1" customWidth="1"/>
    <col min="6238" max="6238" width="11.54296875" bestFit="1" customWidth="1"/>
    <col min="6239" max="6239" width="7" bestFit="1" customWidth="1"/>
    <col min="6240" max="6240" width="11.54296875" bestFit="1" customWidth="1"/>
    <col min="6241" max="6241" width="7" bestFit="1" customWidth="1"/>
    <col min="6242" max="6242" width="11.54296875" bestFit="1" customWidth="1"/>
    <col min="6243" max="6243" width="7" bestFit="1" customWidth="1"/>
    <col min="6244" max="6244" width="11.54296875" bestFit="1" customWidth="1"/>
    <col min="6245" max="6245" width="7" bestFit="1" customWidth="1"/>
    <col min="6246" max="6246" width="11.54296875" bestFit="1" customWidth="1"/>
    <col min="6247" max="6247" width="7" bestFit="1" customWidth="1"/>
    <col min="6248" max="6248" width="11.54296875" bestFit="1" customWidth="1"/>
    <col min="6249" max="6249" width="7" bestFit="1" customWidth="1"/>
    <col min="6250" max="6250" width="11.54296875" bestFit="1" customWidth="1"/>
    <col min="6251" max="6251" width="7" bestFit="1" customWidth="1"/>
    <col min="6252" max="6252" width="11.54296875" bestFit="1" customWidth="1"/>
    <col min="6253" max="6253" width="7" bestFit="1" customWidth="1"/>
    <col min="6254" max="6254" width="11.54296875" bestFit="1" customWidth="1"/>
    <col min="6255" max="6255" width="7" bestFit="1" customWidth="1"/>
    <col min="6256" max="6256" width="11.54296875" bestFit="1" customWidth="1"/>
    <col min="6257" max="6257" width="10.453125" bestFit="1" customWidth="1"/>
    <col min="6258" max="6258" width="7.54296875" bestFit="1" customWidth="1"/>
    <col min="6259" max="6259" width="10" bestFit="1" customWidth="1"/>
    <col min="6260" max="6260" width="5.453125" bestFit="1" customWidth="1"/>
    <col min="6261" max="6261" width="10" bestFit="1" customWidth="1"/>
    <col min="6262" max="6262" width="7" bestFit="1" customWidth="1"/>
    <col min="6263" max="6263" width="11.54296875" bestFit="1" customWidth="1"/>
    <col min="6264" max="6264" width="7" bestFit="1" customWidth="1"/>
    <col min="6265" max="6265" width="11.54296875" bestFit="1" customWidth="1"/>
    <col min="6266" max="6266" width="7" bestFit="1" customWidth="1"/>
    <col min="6267" max="6267" width="11.54296875" bestFit="1" customWidth="1"/>
    <col min="6268" max="6268" width="7" bestFit="1" customWidth="1"/>
    <col min="6269" max="6269" width="11.54296875" bestFit="1" customWidth="1"/>
    <col min="6270" max="6270" width="7" bestFit="1" customWidth="1"/>
    <col min="6271" max="6271" width="11.54296875" bestFit="1" customWidth="1"/>
    <col min="6272" max="6272" width="7" bestFit="1" customWidth="1"/>
    <col min="6273" max="6273" width="11.54296875" bestFit="1" customWidth="1"/>
    <col min="6274" max="6274" width="7" bestFit="1" customWidth="1"/>
    <col min="6275" max="6275" width="11.54296875" bestFit="1" customWidth="1"/>
    <col min="6276" max="6276" width="7" bestFit="1" customWidth="1"/>
    <col min="6277" max="6277" width="11.54296875" bestFit="1" customWidth="1"/>
    <col min="6278" max="6278" width="7" bestFit="1" customWidth="1"/>
    <col min="6279" max="6279" width="11.54296875" bestFit="1" customWidth="1"/>
    <col min="6280" max="6280" width="7" bestFit="1" customWidth="1"/>
    <col min="6281" max="6281" width="11.54296875" bestFit="1" customWidth="1"/>
    <col min="6282" max="6282" width="7" bestFit="1" customWidth="1"/>
    <col min="6283" max="6283" width="11.54296875" bestFit="1" customWidth="1"/>
    <col min="6284" max="6284" width="7" bestFit="1" customWidth="1"/>
    <col min="6285" max="6285" width="11.54296875" bestFit="1" customWidth="1"/>
    <col min="6286" max="6286" width="7" bestFit="1" customWidth="1"/>
    <col min="6287" max="6287" width="11.54296875" bestFit="1" customWidth="1"/>
    <col min="6288" max="6288" width="7" bestFit="1" customWidth="1"/>
    <col min="6289" max="6289" width="11.54296875" bestFit="1" customWidth="1"/>
    <col min="6290" max="6290" width="7" bestFit="1" customWidth="1"/>
    <col min="6291" max="6291" width="11.54296875" bestFit="1" customWidth="1"/>
    <col min="6292" max="6292" width="7" bestFit="1" customWidth="1"/>
    <col min="6293" max="6293" width="11.54296875" bestFit="1" customWidth="1"/>
    <col min="6294" max="6294" width="10.453125" bestFit="1" customWidth="1"/>
    <col min="6295" max="6295" width="7.54296875" bestFit="1" customWidth="1"/>
    <col min="6296" max="6296" width="11.54296875" bestFit="1" customWidth="1"/>
    <col min="6297" max="6297" width="7" bestFit="1" customWidth="1"/>
    <col min="6298" max="6298" width="11.54296875" bestFit="1" customWidth="1"/>
    <col min="6299" max="6299" width="7" bestFit="1" customWidth="1"/>
    <col min="6300" max="6300" width="11.54296875" bestFit="1" customWidth="1"/>
    <col min="6301" max="6301" width="7" bestFit="1" customWidth="1"/>
    <col min="6302" max="6302" width="11.54296875" bestFit="1" customWidth="1"/>
    <col min="6303" max="6303" width="7" bestFit="1" customWidth="1"/>
    <col min="6304" max="6304" width="11.54296875" bestFit="1" customWidth="1"/>
    <col min="6305" max="6305" width="7" bestFit="1" customWidth="1"/>
    <col min="6306" max="6306" width="11.54296875" bestFit="1" customWidth="1"/>
    <col min="6307" max="6307" width="7" bestFit="1" customWidth="1"/>
    <col min="6308" max="6308" width="11.54296875" bestFit="1" customWidth="1"/>
    <col min="6309" max="6309" width="7" bestFit="1" customWidth="1"/>
    <col min="6310" max="6310" width="11.54296875" bestFit="1" customWidth="1"/>
    <col min="6311" max="6311" width="7" bestFit="1" customWidth="1"/>
    <col min="6312" max="6312" width="11.54296875" bestFit="1" customWidth="1"/>
    <col min="6313" max="6313" width="7" bestFit="1" customWidth="1"/>
    <col min="6314" max="6314" width="11.54296875" bestFit="1" customWidth="1"/>
    <col min="6315" max="6315" width="7" bestFit="1" customWidth="1"/>
    <col min="6316" max="6316" width="11.54296875" bestFit="1" customWidth="1"/>
    <col min="6317" max="6317" width="7" bestFit="1" customWidth="1"/>
    <col min="6318" max="6318" width="11.54296875" bestFit="1" customWidth="1"/>
    <col min="6319" max="6319" width="7" bestFit="1" customWidth="1"/>
    <col min="6320" max="6320" width="11.54296875" bestFit="1" customWidth="1"/>
    <col min="6321" max="6321" width="7" bestFit="1" customWidth="1"/>
    <col min="6322" max="6322" width="11.54296875" bestFit="1" customWidth="1"/>
    <col min="6323" max="6323" width="7" bestFit="1" customWidth="1"/>
    <col min="6324" max="6324" width="11.54296875" bestFit="1" customWidth="1"/>
    <col min="6325" max="6325" width="7" bestFit="1" customWidth="1"/>
    <col min="6326" max="6326" width="11.54296875" bestFit="1" customWidth="1"/>
    <col min="6327" max="6327" width="7" bestFit="1" customWidth="1"/>
    <col min="6328" max="6328" width="11.54296875" bestFit="1" customWidth="1"/>
    <col min="6329" max="6329" width="10.453125" bestFit="1" customWidth="1"/>
    <col min="6330" max="6330" width="7.54296875" bestFit="1" customWidth="1"/>
    <col min="6331" max="6331" width="11.54296875" bestFit="1" customWidth="1"/>
    <col min="6332" max="6332" width="7" bestFit="1" customWidth="1"/>
    <col min="6333" max="6333" width="11.54296875" bestFit="1" customWidth="1"/>
    <col min="6334" max="6334" width="7" bestFit="1" customWidth="1"/>
    <col min="6335" max="6335" width="11.54296875" bestFit="1" customWidth="1"/>
    <col min="6336" max="6336" width="7" bestFit="1" customWidth="1"/>
    <col min="6337" max="6337" width="11.54296875" bestFit="1" customWidth="1"/>
    <col min="6338" max="6338" width="7" bestFit="1" customWidth="1"/>
    <col min="6339" max="6339" width="11.54296875" bestFit="1" customWidth="1"/>
    <col min="6340" max="6340" width="7" bestFit="1" customWidth="1"/>
    <col min="6341" max="6341" width="11.54296875" bestFit="1" customWidth="1"/>
    <col min="6342" max="6342" width="7" bestFit="1" customWidth="1"/>
    <col min="6343" max="6343" width="11.54296875" bestFit="1" customWidth="1"/>
    <col min="6344" max="6344" width="7" bestFit="1" customWidth="1"/>
    <col min="6345" max="6345" width="11.54296875" bestFit="1" customWidth="1"/>
    <col min="6346" max="6346" width="7" bestFit="1" customWidth="1"/>
    <col min="6347" max="6347" width="11.54296875" bestFit="1" customWidth="1"/>
    <col min="6348" max="6348" width="7" bestFit="1" customWidth="1"/>
    <col min="6349" max="6349" width="11.54296875" bestFit="1" customWidth="1"/>
    <col min="6350" max="6350" width="7" bestFit="1" customWidth="1"/>
    <col min="6351" max="6351" width="11.54296875" bestFit="1" customWidth="1"/>
    <col min="6352" max="6352" width="10.453125" bestFit="1" customWidth="1"/>
    <col min="6353" max="6353" width="7.54296875" bestFit="1" customWidth="1"/>
    <col min="6354" max="6354" width="10" bestFit="1" customWidth="1"/>
    <col min="6355" max="6355" width="5.453125" bestFit="1" customWidth="1"/>
    <col min="6356" max="6356" width="10" bestFit="1" customWidth="1"/>
    <col min="6357" max="6357" width="5.453125" bestFit="1" customWidth="1"/>
    <col min="6358" max="6358" width="10" bestFit="1" customWidth="1"/>
    <col min="6359" max="6359" width="7" bestFit="1" customWidth="1"/>
    <col min="6360" max="6360" width="11.54296875" bestFit="1" customWidth="1"/>
    <col min="6361" max="6361" width="7" bestFit="1" customWidth="1"/>
    <col min="6362" max="6362" width="11.54296875" bestFit="1" customWidth="1"/>
    <col min="6363" max="6363" width="7" bestFit="1" customWidth="1"/>
    <col min="6364" max="6364" width="11.54296875" bestFit="1" customWidth="1"/>
    <col min="6365" max="6365" width="7" bestFit="1" customWidth="1"/>
    <col min="6366" max="6366" width="11.54296875" bestFit="1" customWidth="1"/>
    <col min="6367" max="6367" width="7" bestFit="1" customWidth="1"/>
    <col min="6368" max="6368" width="11.54296875" bestFit="1" customWidth="1"/>
    <col min="6369" max="6369" width="7" bestFit="1" customWidth="1"/>
    <col min="6370" max="6370" width="11.54296875" bestFit="1" customWidth="1"/>
    <col min="6371" max="6371" width="7" bestFit="1" customWidth="1"/>
    <col min="6372" max="6372" width="11.54296875" bestFit="1" customWidth="1"/>
    <col min="6373" max="6373" width="7" bestFit="1" customWidth="1"/>
    <col min="6374" max="6374" width="11.54296875" bestFit="1" customWidth="1"/>
    <col min="6375" max="6375" width="7" bestFit="1" customWidth="1"/>
    <col min="6376" max="6376" width="11.54296875" bestFit="1" customWidth="1"/>
    <col min="6377" max="6377" width="10.453125" bestFit="1" customWidth="1"/>
    <col min="6378" max="6378" width="7.54296875" bestFit="1" customWidth="1"/>
    <col min="6379" max="6379" width="11.54296875" bestFit="1" customWidth="1"/>
    <col min="6380" max="6380" width="7" bestFit="1" customWidth="1"/>
    <col min="6381" max="6381" width="11.54296875" bestFit="1" customWidth="1"/>
    <col min="6382" max="6382" width="7" bestFit="1" customWidth="1"/>
    <col min="6383" max="6383" width="11.54296875" bestFit="1" customWidth="1"/>
    <col min="6384" max="6384" width="7" bestFit="1" customWidth="1"/>
    <col min="6385" max="6385" width="11.54296875" bestFit="1" customWidth="1"/>
    <col min="6386" max="6386" width="7" bestFit="1" customWidth="1"/>
    <col min="6387" max="6387" width="11.54296875" bestFit="1" customWidth="1"/>
    <col min="6388" max="6388" width="7" bestFit="1" customWidth="1"/>
    <col min="6389" max="6389" width="5.36328125" bestFit="1" customWidth="1"/>
    <col min="6390" max="6390" width="11.54296875" bestFit="1" customWidth="1"/>
    <col min="6391" max="6391" width="7" bestFit="1" customWidth="1"/>
    <col min="6392" max="6392" width="11.54296875" bestFit="1" customWidth="1"/>
    <col min="6393" max="6393" width="7" bestFit="1" customWidth="1"/>
    <col min="6394" max="6394" width="11.54296875" bestFit="1" customWidth="1"/>
    <col min="6395" max="6395" width="7" bestFit="1" customWidth="1"/>
    <col min="6396" max="6396" width="11.54296875" bestFit="1" customWidth="1"/>
    <col min="6397" max="6397" width="7" bestFit="1" customWidth="1"/>
    <col min="6398" max="6398" width="11.54296875" bestFit="1" customWidth="1"/>
    <col min="6399" max="6399" width="7" bestFit="1" customWidth="1"/>
    <col min="6400" max="6400" width="11.54296875" bestFit="1" customWidth="1"/>
    <col min="6401" max="6401" width="10.453125" bestFit="1" customWidth="1"/>
    <col min="6402" max="6402" width="7.54296875" bestFit="1" customWidth="1"/>
    <col min="6403" max="6403" width="10" bestFit="1" customWidth="1"/>
    <col min="6404" max="6404" width="5.453125" bestFit="1" customWidth="1"/>
    <col min="6405" max="6405" width="10" bestFit="1" customWidth="1"/>
    <col min="6406" max="6406" width="5.453125" bestFit="1" customWidth="1"/>
    <col min="6407" max="6407" width="10" bestFit="1" customWidth="1"/>
    <col min="6408" max="6408" width="7" bestFit="1" customWidth="1"/>
    <col min="6409" max="6409" width="11.54296875" bestFit="1" customWidth="1"/>
    <col min="6410" max="6410" width="7" bestFit="1" customWidth="1"/>
    <col min="6411" max="6411" width="11.54296875" bestFit="1" customWidth="1"/>
    <col min="6412" max="6412" width="7" bestFit="1" customWidth="1"/>
    <col min="6413" max="6413" width="11.54296875" bestFit="1" customWidth="1"/>
    <col min="6414" max="6414" width="7" bestFit="1" customWidth="1"/>
    <col min="6415" max="6415" width="11.54296875" bestFit="1" customWidth="1"/>
    <col min="6416" max="6416" width="7" bestFit="1" customWidth="1"/>
    <col min="6417" max="6417" width="11.54296875" bestFit="1" customWidth="1"/>
    <col min="6418" max="6418" width="7" bestFit="1" customWidth="1"/>
    <col min="6419" max="6419" width="11.54296875" bestFit="1" customWidth="1"/>
    <col min="6420" max="6420" width="7" bestFit="1" customWidth="1"/>
    <col min="6421" max="6421" width="11.54296875" bestFit="1" customWidth="1"/>
    <col min="6422" max="6422" width="7" bestFit="1" customWidth="1"/>
    <col min="6423" max="6423" width="11.54296875" bestFit="1" customWidth="1"/>
    <col min="6424" max="6424" width="7" bestFit="1" customWidth="1"/>
    <col min="6425" max="6425" width="11.54296875" bestFit="1" customWidth="1"/>
    <col min="6426" max="6426" width="7" bestFit="1" customWidth="1"/>
    <col min="6427" max="6427" width="11.54296875" bestFit="1" customWidth="1"/>
    <col min="6428" max="6428" width="7" bestFit="1" customWidth="1"/>
    <col min="6429" max="6429" width="11.54296875" bestFit="1" customWidth="1"/>
    <col min="6430" max="6430" width="7" bestFit="1" customWidth="1"/>
    <col min="6431" max="6431" width="11.54296875" bestFit="1" customWidth="1"/>
    <col min="6432" max="6432" width="7" bestFit="1" customWidth="1"/>
    <col min="6433" max="6433" width="11.54296875" bestFit="1" customWidth="1"/>
    <col min="6434" max="6434" width="7" bestFit="1" customWidth="1"/>
    <col min="6435" max="6435" width="11.54296875" bestFit="1" customWidth="1"/>
    <col min="6436" max="6436" width="7" bestFit="1" customWidth="1"/>
    <col min="6437" max="6437" width="11.54296875" bestFit="1" customWidth="1"/>
    <col min="6438" max="6438" width="10.453125" bestFit="1" customWidth="1"/>
    <col min="6439" max="6439" width="8.54296875" bestFit="1" customWidth="1"/>
    <col min="6440" max="6440" width="10" bestFit="1" customWidth="1"/>
    <col min="6441" max="6441" width="5.453125" bestFit="1" customWidth="1"/>
    <col min="6442" max="6442" width="10" bestFit="1" customWidth="1"/>
    <col min="6443" max="6443" width="7" bestFit="1" customWidth="1"/>
    <col min="6444" max="6444" width="11.54296875" bestFit="1" customWidth="1"/>
    <col min="6445" max="6445" width="7" bestFit="1" customWidth="1"/>
    <col min="6446" max="6446" width="11.54296875" bestFit="1" customWidth="1"/>
    <col min="6447" max="6447" width="7" bestFit="1" customWidth="1"/>
    <col min="6448" max="6448" width="11.54296875" bestFit="1" customWidth="1"/>
    <col min="6449" max="6449" width="7" bestFit="1" customWidth="1"/>
    <col min="6450" max="6450" width="11.54296875" bestFit="1" customWidth="1"/>
    <col min="6451" max="6451" width="7" bestFit="1" customWidth="1"/>
    <col min="6452" max="6452" width="11.54296875" bestFit="1" customWidth="1"/>
    <col min="6453" max="6453" width="7" bestFit="1" customWidth="1"/>
    <col min="6454" max="6454" width="11.54296875" bestFit="1" customWidth="1"/>
    <col min="6455" max="6455" width="7" bestFit="1" customWidth="1"/>
    <col min="6456" max="6456" width="11.54296875" bestFit="1" customWidth="1"/>
    <col min="6457" max="6457" width="7" bestFit="1" customWidth="1"/>
    <col min="6458" max="6458" width="11.54296875" bestFit="1" customWidth="1"/>
    <col min="6459" max="6459" width="7" bestFit="1" customWidth="1"/>
    <col min="6460" max="6460" width="11.54296875" bestFit="1" customWidth="1"/>
    <col min="6461" max="6461" width="7" bestFit="1" customWidth="1"/>
    <col min="6462" max="6462" width="11.54296875" bestFit="1" customWidth="1"/>
    <col min="6463" max="6463" width="7" bestFit="1" customWidth="1"/>
    <col min="6464" max="6464" width="11.54296875" bestFit="1" customWidth="1"/>
    <col min="6465" max="6465" width="7" bestFit="1" customWidth="1"/>
    <col min="6466" max="6466" width="11.54296875" bestFit="1" customWidth="1"/>
    <col min="6467" max="6467" width="7" bestFit="1" customWidth="1"/>
    <col min="6468" max="6468" width="11.54296875" bestFit="1" customWidth="1"/>
    <col min="6469" max="6469" width="7" bestFit="1" customWidth="1"/>
    <col min="6470" max="6470" width="11.54296875" bestFit="1" customWidth="1"/>
    <col min="6471" max="6471" width="7" bestFit="1" customWidth="1"/>
    <col min="6472" max="6472" width="11.54296875" bestFit="1" customWidth="1"/>
    <col min="6473" max="6473" width="7" bestFit="1" customWidth="1"/>
    <col min="6474" max="6474" width="11.54296875" bestFit="1" customWidth="1"/>
    <col min="6475" max="6475" width="11.453125" bestFit="1" customWidth="1"/>
    <col min="6476" max="6476" width="8.54296875" bestFit="1" customWidth="1"/>
    <col min="6477" max="6477" width="10" bestFit="1" customWidth="1"/>
    <col min="6478" max="6478" width="5.453125" bestFit="1" customWidth="1"/>
    <col min="6479" max="6479" width="10" bestFit="1" customWidth="1"/>
    <col min="6480" max="6480" width="5.453125" bestFit="1" customWidth="1"/>
    <col min="6481" max="6481" width="10" bestFit="1" customWidth="1"/>
    <col min="6482" max="6482" width="5.453125" bestFit="1" customWidth="1"/>
    <col min="6483" max="6483" width="10" bestFit="1" customWidth="1"/>
    <col min="6484" max="6484" width="5.453125" bestFit="1" customWidth="1"/>
    <col min="6485" max="6485" width="10" bestFit="1" customWidth="1"/>
    <col min="6486" max="6486" width="5.453125" bestFit="1" customWidth="1"/>
    <col min="6487" max="6487" width="10" bestFit="1" customWidth="1"/>
    <col min="6488" max="6488" width="5.453125" bestFit="1" customWidth="1"/>
    <col min="6489" max="6489" width="10" bestFit="1" customWidth="1"/>
    <col min="6490" max="6490" width="7" bestFit="1" customWidth="1"/>
    <col min="6491" max="6491" width="11.54296875" bestFit="1" customWidth="1"/>
    <col min="6492" max="6492" width="7" bestFit="1" customWidth="1"/>
    <col min="6493" max="6493" width="11.54296875" bestFit="1" customWidth="1"/>
    <col min="6494" max="6494" width="7" bestFit="1" customWidth="1"/>
    <col min="6495" max="6495" width="11.54296875" bestFit="1" customWidth="1"/>
    <col min="6496" max="6496" width="7" bestFit="1" customWidth="1"/>
    <col min="6497" max="6497" width="11.54296875" bestFit="1" customWidth="1"/>
    <col min="6498" max="6498" width="7" bestFit="1" customWidth="1"/>
    <col min="6499" max="6499" width="11.54296875" bestFit="1" customWidth="1"/>
    <col min="6500" max="6500" width="7" bestFit="1" customWidth="1"/>
    <col min="6501" max="6501" width="11.54296875" bestFit="1" customWidth="1"/>
    <col min="6502" max="6502" width="7" bestFit="1" customWidth="1"/>
    <col min="6503" max="6503" width="11.54296875" bestFit="1" customWidth="1"/>
    <col min="6504" max="6504" width="7" bestFit="1" customWidth="1"/>
    <col min="6505" max="6505" width="11.54296875" bestFit="1" customWidth="1"/>
    <col min="6506" max="6506" width="7" bestFit="1" customWidth="1"/>
    <col min="6507" max="6507" width="11.54296875" bestFit="1" customWidth="1"/>
    <col min="6508" max="6508" width="7" bestFit="1" customWidth="1"/>
    <col min="6509" max="6509" width="11.54296875" bestFit="1" customWidth="1"/>
    <col min="6510" max="6510" width="7" bestFit="1" customWidth="1"/>
    <col min="6511" max="6511" width="11.54296875" bestFit="1" customWidth="1"/>
    <col min="6512" max="6512" width="7" bestFit="1" customWidth="1"/>
    <col min="6513" max="6513" width="11.54296875" bestFit="1" customWidth="1"/>
    <col min="6514" max="6514" width="7" bestFit="1" customWidth="1"/>
    <col min="6515" max="6515" width="11.54296875" bestFit="1" customWidth="1"/>
    <col min="6516" max="6516" width="7" bestFit="1" customWidth="1"/>
    <col min="6517" max="6517" width="11.54296875" bestFit="1" customWidth="1"/>
    <col min="6518" max="6518" width="7" bestFit="1" customWidth="1"/>
    <col min="6519" max="6519" width="11.54296875" bestFit="1" customWidth="1"/>
    <col min="6520" max="6520" width="7" bestFit="1" customWidth="1"/>
    <col min="6521" max="6521" width="11.54296875" bestFit="1" customWidth="1"/>
    <col min="6522" max="6522" width="7" bestFit="1" customWidth="1"/>
    <col min="6523" max="6523" width="11.54296875" bestFit="1" customWidth="1"/>
    <col min="6524" max="6524" width="7" bestFit="1" customWidth="1"/>
    <col min="6525" max="6525" width="11.54296875" bestFit="1" customWidth="1"/>
    <col min="6526" max="6526" width="7" bestFit="1" customWidth="1"/>
    <col min="6527" max="6527" width="11.54296875" bestFit="1" customWidth="1"/>
    <col min="6528" max="6528" width="7" bestFit="1" customWidth="1"/>
    <col min="6529" max="6529" width="11.54296875" bestFit="1" customWidth="1"/>
    <col min="6530" max="6530" width="7" bestFit="1" customWidth="1"/>
    <col min="6531" max="6531" width="11.54296875" bestFit="1" customWidth="1"/>
    <col min="6532" max="6532" width="7" bestFit="1" customWidth="1"/>
    <col min="6533" max="6533" width="11.54296875" bestFit="1" customWidth="1"/>
    <col min="6534" max="6534" width="7" bestFit="1" customWidth="1"/>
    <col min="6535" max="6535" width="11.54296875" bestFit="1" customWidth="1"/>
    <col min="6536" max="6536" width="11.453125" bestFit="1" customWidth="1"/>
    <col min="6537" max="6537" width="8.54296875" bestFit="1" customWidth="1"/>
    <col min="6538" max="6538" width="10" bestFit="1" customWidth="1"/>
    <col min="6539" max="6539" width="5.453125" bestFit="1" customWidth="1"/>
    <col min="6540" max="6540" width="10" bestFit="1" customWidth="1"/>
    <col min="6541" max="6541" width="5.453125" bestFit="1" customWidth="1"/>
    <col min="6542" max="6542" width="10" bestFit="1" customWidth="1"/>
    <col min="6543" max="6543" width="7" bestFit="1" customWidth="1"/>
    <col min="6544" max="6544" width="11.54296875" bestFit="1" customWidth="1"/>
    <col min="6545" max="6545" width="7" bestFit="1" customWidth="1"/>
    <col min="6546" max="6546" width="11.54296875" bestFit="1" customWidth="1"/>
    <col min="6547" max="6547" width="7" bestFit="1" customWidth="1"/>
    <col min="6548" max="6548" width="11.54296875" bestFit="1" customWidth="1"/>
    <col min="6549" max="6549" width="11.453125" bestFit="1" customWidth="1"/>
    <col min="6550" max="6550" width="8.54296875" bestFit="1" customWidth="1"/>
    <col min="6551" max="6551" width="10" bestFit="1" customWidth="1"/>
    <col min="6552" max="6552" width="5.453125" bestFit="1" customWidth="1"/>
    <col min="6553" max="6553" width="10" bestFit="1" customWidth="1"/>
    <col min="6554" max="6554" width="5.453125" bestFit="1" customWidth="1"/>
    <col min="6555" max="6555" width="10" bestFit="1" customWidth="1"/>
    <col min="6556" max="6556" width="5.453125" bestFit="1" customWidth="1"/>
    <col min="6557" max="6557" width="10" bestFit="1" customWidth="1"/>
    <col min="6558" max="6558" width="5.453125" bestFit="1" customWidth="1"/>
    <col min="6559" max="6559" width="10" bestFit="1" customWidth="1"/>
    <col min="6560" max="6560" width="5.453125" bestFit="1" customWidth="1"/>
    <col min="6561" max="6561" width="10" bestFit="1" customWidth="1"/>
    <col min="6562" max="6562" width="7" bestFit="1" customWidth="1"/>
    <col min="6563" max="6563" width="11.54296875" bestFit="1" customWidth="1"/>
    <col min="6564" max="6564" width="7" bestFit="1" customWidth="1"/>
    <col min="6565" max="6565" width="11.54296875" bestFit="1" customWidth="1"/>
    <col min="6566" max="6566" width="7" bestFit="1" customWidth="1"/>
    <col min="6567" max="6567" width="11.54296875" bestFit="1" customWidth="1"/>
    <col min="6568" max="6568" width="7" bestFit="1" customWidth="1"/>
    <col min="6569" max="6569" width="11.54296875" bestFit="1" customWidth="1"/>
    <col min="6570" max="6570" width="7" bestFit="1" customWidth="1"/>
    <col min="6571" max="6571" width="11.54296875" bestFit="1" customWidth="1"/>
    <col min="6572" max="6572" width="7" bestFit="1" customWidth="1"/>
    <col min="6573" max="6573" width="11.54296875" bestFit="1" customWidth="1"/>
    <col min="6574" max="6574" width="7" bestFit="1" customWidth="1"/>
    <col min="6575" max="6575" width="11.54296875" bestFit="1" customWidth="1"/>
    <col min="6576" max="6576" width="7" bestFit="1" customWidth="1"/>
    <col min="6577" max="6577" width="11.54296875" bestFit="1" customWidth="1"/>
    <col min="6578" max="6578" width="7" bestFit="1" customWidth="1"/>
    <col min="6579" max="6579" width="11.54296875" bestFit="1" customWidth="1"/>
    <col min="6580" max="6580" width="7" bestFit="1" customWidth="1"/>
    <col min="6581" max="6581" width="11.54296875" bestFit="1" customWidth="1"/>
    <col min="6582" max="6582" width="7" bestFit="1" customWidth="1"/>
    <col min="6583" max="6583" width="11.54296875" bestFit="1" customWidth="1"/>
    <col min="6584" max="6584" width="7" bestFit="1" customWidth="1"/>
    <col min="6585" max="6585" width="11.54296875" bestFit="1" customWidth="1"/>
    <col min="6586" max="6586" width="11.453125" bestFit="1" customWidth="1"/>
    <col min="6587" max="6587" width="8.54296875" bestFit="1" customWidth="1"/>
    <col min="6588" max="6588" width="11.54296875" bestFit="1" customWidth="1"/>
    <col min="6589" max="6589" width="7" bestFit="1" customWidth="1"/>
    <col min="6590" max="6590" width="11.54296875" bestFit="1" customWidth="1"/>
    <col min="6591" max="6591" width="7" bestFit="1" customWidth="1"/>
    <col min="6592" max="6592" width="11.54296875" bestFit="1" customWidth="1"/>
    <col min="6593" max="6593" width="7" bestFit="1" customWidth="1"/>
    <col min="6594" max="6594" width="11.54296875" bestFit="1" customWidth="1"/>
    <col min="6595" max="6595" width="7" bestFit="1" customWidth="1"/>
    <col min="6596" max="6596" width="11.54296875" bestFit="1" customWidth="1"/>
    <col min="6597" max="6597" width="7" bestFit="1" customWidth="1"/>
    <col min="6598" max="6598" width="11.54296875" bestFit="1" customWidth="1"/>
    <col min="6599" max="6599" width="7" bestFit="1" customWidth="1"/>
    <col min="6600" max="6600" width="11.54296875" bestFit="1" customWidth="1"/>
    <col min="6601" max="6601" width="7" bestFit="1" customWidth="1"/>
    <col min="6602" max="6602" width="11.54296875" bestFit="1" customWidth="1"/>
    <col min="6603" max="6603" width="7" bestFit="1" customWidth="1"/>
    <col min="6604" max="6604" width="11.54296875" bestFit="1" customWidth="1"/>
    <col min="6605" max="6605" width="7" bestFit="1" customWidth="1"/>
    <col min="6606" max="6606" width="11.54296875" bestFit="1" customWidth="1"/>
    <col min="6607" max="6607" width="7" bestFit="1" customWidth="1"/>
    <col min="6608" max="6608" width="11.54296875" bestFit="1" customWidth="1"/>
    <col min="6609" max="6609" width="11.453125" bestFit="1" customWidth="1"/>
    <col min="6610" max="6610" width="8.54296875" bestFit="1" customWidth="1"/>
    <col min="6611" max="6611" width="10" bestFit="1" customWidth="1"/>
    <col min="6612" max="6612" width="5.453125" bestFit="1" customWidth="1"/>
    <col min="6613" max="6613" width="10" bestFit="1" customWidth="1"/>
    <col min="6614" max="6614" width="5.453125" bestFit="1" customWidth="1"/>
    <col min="6615" max="6615" width="10" bestFit="1" customWidth="1"/>
    <col min="6616" max="6616" width="7" bestFit="1" customWidth="1"/>
    <col min="6617" max="6617" width="11.54296875" bestFit="1" customWidth="1"/>
    <col min="6618" max="6618" width="7" bestFit="1" customWidth="1"/>
    <col min="6619" max="6619" width="11.54296875" bestFit="1" customWidth="1"/>
    <col min="6620" max="6620" width="7" bestFit="1" customWidth="1"/>
    <col min="6621" max="6621" width="11.54296875" bestFit="1" customWidth="1"/>
    <col min="6622" max="6622" width="7" bestFit="1" customWidth="1"/>
    <col min="6623" max="6623" width="11.54296875" bestFit="1" customWidth="1"/>
    <col min="6624" max="6624" width="7" bestFit="1" customWidth="1"/>
    <col min="6625" max="6625" width="11.54296875" bestFit="1" customWidth="1"/>
    <col min="6626" max="6626" width="7" bestFit="1" customWidth="1"/>
    <col min="6627" max="6627" width="11.54296875" bestFit="1" customWidth="1"/>
    <col min="6628" max="6628" width="7" bestFit="1" customWidth="1"/>
    <col min="6629" max="6629" width="11.54296875" bestFit="1" customWidth="1"/>
    <col min="6630" max="6630" width="7" bestFit="1" customWidth="1"/>
    <col min="6631" max="6631" width="11.54296875" bestFit="1" customWidth="1"/>
    <col min="6632" max="6632" width="7" bestFit="1" customWidth="1"/>
    <col min="6633" max="6633" width="11.54296875" bestFit="1" customWidth="1"/>
    <col min="6634" max="6634" width="7" bestFit="1" customWidth="1"/>
    <col min="6635" max="6635" width="11.54296875" bestFit="1" customWidth="1"/>
    <col min="6636" max="6636" width="7" bestFit="1" customWidth="1"/>
    <col min="6637" max="6637" width="11.54296875" bestFit="1" customWidth="1"/>
    <col min="6638" max="6638" width="7" bestFit="1" customWidth="1"/>
    <col min="6639" max="6639" width="11.54296875" bestFit="1" customWidth="1"/>
    <col min="6640" max="6640" width="7" bestFit="1" customWidth="1"/>
    <col min="6641" max="6641" width="11.54296875" bestFit="1" customWidth="1"/>
    <col min="6642" max="6642" width="7" bestFit="1" customWidth="1"/>
    <col min="6643" max="6643" width="11.54296875" bestFit="1" customWidth="1"/>
    <col min="6644" max="6644" width="7" bestFit="1" customWidth="1"/>
    <col min="6645" max="6645" width="11.54296875" bestFit="1" customWidth="1"/>
    <col min="6646" max="6646" width="11.453125" bestFit="1" customWidth="1"/>
    <col min="6647" max="6647" width="8.54296875" bestFit="1" customWidth="1"/>
    <col min="6648" max="6648" width="11.54296875" bestFit="1" customWidth="1"/>
    <col min="6649" max="6649" width="7" bestFit="1" customWidth="1"/>
    <col min="6650" max="6650" width="11.54296875" bestFit="1" customWidth="1"/>
    <col min="6651" max="6651" width="7" bestFit="1" customWidth="1"/>
    <col min="6652" max="6652" width="11.54296875" bestFit="1" customWidth="1"/>
    <col min="6653" max="6653" width="7" bestFit="1" customWidth="1"/>
    <col min="6654" max="6654" width="11.54296875" bestFit="1" customWidth="1"/>
    <col min="6655" max="6655" width="7" bestFit="1" customWidth="1"/>
    <col min="6656" max="6656" width="11.54296875" bestFit="1" customWidth="1"/>
    <col min="6657" max="6657" width="7" bestFit="1" customWidth="1"/>
    <col min="6658" max="6658" width="11.54296875" bestFit="1" customWidth="1"/>
    <col min="6659" max="6659" width="11.453125" bestFit="1" customWidth="1"/>
    <col min="6660" max="6660" width="8.54296875" bestFit="1" customWidth="1"/>
    <col min="6661" max="6661" width="10" bestFit="1" customWidth="1"/>
    <col min="6662" max="6662" width="7" bestFit="1" customWidth="1"/>
    <col min="6663" max="6663" width="11.54296875" bestFit="1" customWidth="1"/>
    <col min="6664" max="6664" width="7" bestFit="1" customWidth="1"/>
    <col min="6665" max="6665" width="11.54296875" bestFit="1" customWidth="1"/>
    <col min="6666" max="6666" width="7" bestFit="1" customWidth="1"/>
    <col min="6667" max="6667" width="11.54296875" bestFit="1" customWidth="1"/>
    <col min="6668" max="6668" width="7" bestFit="1" customWidth="1"/>
    <col min="6669" max="6669" width="11.54296875" bestFit="1" customWidth="1"/>
    <col min="6670" max="6670" width="7" bestFit="1" customWidth="1"/>
    <col min="6671" max="6671" width="11.54296875" bestFit="1" customWidth="1"/>
    <col min="6672" max="6672" width="7" bestFit="1" customWidth="1"/>
    <col min="6673" max="6673" width="11.54296875" bestFit="1" customWidth="1"/>
    <col min="6674" max="6674" width="7" bestFit="1" customWidth="1"/>
    <col min="6675" max="6675" width="11.54296875" bestFit="1" customWidth="1"/>
    <col min="6676" max="6676" width="7" bestFit="1" customWidth="1"/>
    <col min="6677" max="6677" width="11.54296875" bestFit="1" customWidth="1"/>
    <col min="6678" max="6678" width="7" bestFit="1" customWidth="1"/>
    <col min="6679" max="6679" width="11.54296875" bestFit="1" customWidth="1"/>
    <col min="6680" max="6680" width="7" bestFit="1" customWidth="1"/>
    <col min="6681" max="6681" width="11.54296875" bestFit="1" customWidth="1"/>
    <col min="6682" max="6682" width="7" bestFit="1" customWidth="1"/>
    <col min="6683" max="6683" width="11.54296875" bestFit="1" customWidth="1"/>
    <col min="6684" max="6684" width="7" bestFit="1" customWidth="1"/>
    <col min="6685" max="6685" width="5.36328125" bestFit="1" customWidth="1"/>
    <col min="6686" max="6686" width="11.54296875" bestFit="1" customWidth="1"/>
    <col min="6687" max="6687" width="7" bestFit="1" customWidth="1"/>
    <col min="6688" max="6688" width="11.54296875" bestFit="1" customWidth="1"/>
    <col min="6689" max="6689" width="7" bestFit="1" customWidth="1"/>
    <col min="6690" max="6690" width="11.54296875" bestFit="1" customWidth="1"/>
    <col min="6691" max="6691" width="7" bestFit="1" customWidth="1"/>
    <col min="6692" max="6692" width="11.54296875" bestFit="1" customWidth="1"/>
    <col min="6693" max="6693" width="7" bestFit="1" customWidth="1"/>
    <col min="6694" max="6694" width="11.54296875" bestFit="1" customWidth="1"/>
    <col min="6695" max="6695" width="7" bestFit="1" customWidth="1"/>
    <col min="6696" max="6696" width="11.54296875" bestFit="1" customWidth="1"/>
    <col min="6697" max="6697" width="7" bestFit="1" customWidth="1"/>
    <col min="6698" max="6698" width="11.54296875" bestFit="1" customWidth="1"/>
    <col min="6699" max="6699" width="7" bestFit="1" customWidth="1"/>
    <col min="6700" max="6700" width="11.54296875" bestFit="1" customWidth="1"/>
    <col min="6701" max="6701" width="7" bestFit="1" customWidth="1"/>
    <col min="6702" max="6702" width="11.54296875" bestFit="1" customWidth="1"/>
    <col min="6703" max="6703" width="7" bestFit="1" customWidth="1"/>
    <col min="6704" max="6704" width="11.54296875" bestFit="1" customWidth="1"/>
    <col min="6705" max="6705" width="7" bestFit="1" customWidth="1"/>
    <col min="6706" max="6706" width="11.54296875" bestFit="1" customWidth="1"/>
    <col min="6707" max="6707" width="7" bestFit="1" customWidth="1"/>
    <col min="6708" max="6708" width="11.54296875" bestFit="1" customWidth="1"/>
    <col min="6709" max="6709" width="7" bestFit="1" customWidth="1"/>
    <col min="6710" max="6710" width="11.54296875" bestFit="1" customWidth="1"/>
    <col min="6711" max="6711" width="7" bestFit="1" customWidth="1"/>
    <col min="6712" max="6712" width="11.54296875" bestFit="1" customWidth="1"/>
    <col min="6713" max="6713" width="7" bestFit="1" customWidth="1"/>
    <col min="6714" max="6714" width="11.54296875" bestFit="1" customWidth="1"/>
    <col min="6715" max="6715" width="7" bestFit="1" customWidth="1"/>
    <col min="6716" max="6716" width="11.54296875" bestFit="1" customWidth="1"/>
    <col min="6717" max="6717" width="11.453125" bestFit="1" customWidth="1"/>
    <col min="6718" max="6718" width="8.54296875" bestFit="1" customWidth="1"/>
    <col min="6719" max="6719" width="10" bestFit="1" customWidth="1"/>
    <col min="6720" max="6720" width="5.453125" bestFit="1" customWidth="1"/>
    <col min="6721" max="6721" width="10" bestFit="1" customWidth="1"/>
    <col min="6722" max="6722" width="5.453125" bestFit="1" customWidth="1"/>
    <col min="6723" max="6723" width="10" bestFit="1" customWidth="1"/>
    <col min="6724" max="6724" width="5.453125" bestFit="1" customWidth="1"/>
    <col min="6725" max="6725" width="10" bestFit="1" customWidth="1"/>
    <col min="6726" max="6726" width="5.453125" bestFit="1" customWidth="1"/>
    <col min="6727" max="6727" width="10" bestFit="1" customWidth="1"/>
    <col min="6728" max="6728" width="7" bestFit="1" customWidth="1"/>
    <col min="6729" max="6729" width="11.54296875" bestFit="1" customWidth="1"/>
    <col min="6730" max="6730" width="7" bestFit="1" customWidth="1"/>
    <col min="6731" max="6731" width="11.54296875" bestFit="1" customWidth="1"/>
    <col min="6732" max="6732" width="7" bestFit="1" customWidth="1"/>
    <col min="6733" max="6733" width="11.54296875" bestFit="1" customWidth="1"/>
    <col min="6734" max="6734" width="7" bestFit="1" customWidth="1"/>
    <col min="6735" max="6735" width="11.54296875" bestFit="1" customWidth="1"/>
    <col min="6736" max="6736" width="7" bestFit="1" customWidth="1"/>
    <col min="6737" max="6737" width="11.54296875" bestFit="1" customWidth="1"/>
    <col min="6738" max="6738" width="7" bestFit="1" customWidth="1"/>
    <col min="6739" max="6739" width="11.54296875" bestFit="1" customWidth="1"/>
    <col min="6740" max="6740" width="7" bestFit="1" customWidth="1"/>
    <col min="6741" max="6741" width="11.54296875" bestFit="1" customWidth="1"/>
    <col min="6742" max="6742" width="7" bestFit="1" customWidth="1"/>
    <col min="6743" max="6743" width="11.54296875" bestFit="1" customWidth="1"/>
    <col min="6744" max="6744" width="7" bestFit="1" customWidth="1"/>
    <col min="6745" max="6745" width="11.54296875" bestFit="1" customWidth="1"/>
    <col min="6746" max="6746" width="7" bestFit="1" customWidth="1"/>
    <col min="6747" max="6747" width="11.54296875" bestFit="1" customWidth="1"/>
    <col min="6748" max="6748" width="7" bestFit="1" customWidth="1"/>
    <col min="6749" max="6749" width="11.54296875" bestFit="1" customWidth="1"/>
    <col min="6750" max="6750" width="7" bestFit="1" customWidth="1"/>
    <col min="6751" max="6751" width="11.54296875" bestFit="1" customWidth="1"/>
    <col min="6752" max="6752" width="11.453125" bestFit="1" customWidth="1"/>
    <col min="6753" max="6753" width="8.54296875" bestFit="1" customWidth="1"/>
    <col min="6754" max="6754" width="10" bestFit="1" customWidth="1"/>
    <col min="6755" max="6755" width="5.453125" bestFit="1" customWidth="1"/>
    <col min="6756" max="6756" width="10" bestFit="1" customWidth="1"/>
    <col min="6757" max="6757" width="5.453125" bestFit="1" customWidth="1"/>
    <col min="6758" max="6758" width="10" bestFit="1" customWidth="1"/>
    <col min="6759" max="6759" width="5.453125" bestFit="1" customWidth="1"/>
    <col min="6760" max="6760" width="10" bestFit="1" customWidth="1"/>
    <col min="6761" max="6761" width="7" bestFit="1" customWidth="1"/>
    <col min="6762" max="6762" width="11.54296875" bestFit="1" customWidth="1"/>
    <col min="6763" max="6763" width="7" bestFit="1" customWidth="1"/>
    <col min="6764" max="6764" width="11.54296875" bestFit="1" customWidth="1"/>
    <col min="6765" max="6765" width="7" bestFit="1" customWidth="1"/>
    <col min="6766" max="6766" width="11.54296875" bestFit="1" customWidth="1"/>
    <col min="6767" max="6767" width="7" bestFit="1" customWidth="1"/>
    <col min="6768" max="6768" width="5.36328125" bestFit="1" customWidth="1"/>
    <col min="6769" max="6769" width="11.54296875" bestFit="1" customWidth="1"/>
    <col min="6770" max="6770" width="7" bestFit="1" customWidth="1"/>
    <col min="6771" max="6771" width="11.54296875" bestFit="1" customWidth="1"/>
    <col min="6772" max="6772" width="7" bestFit="1" customWidth="1"/>
    <col min="6773" max="6773" width="11.54296875" bestFit="1" customWidth="1"/>
    <col min="6774" max="6774" width="7" bestFit="1" customWidth="1"/>
    <col min="6775" max="6775" width="11.54296875" bestFit="1" customWidth="1"/>
    <col min="6776" max="6776" width="7" bestFit="1" customWidth="1"/>
    <col min="6777" max="6777" width="11.54296875" bestFit="1" customWidth="1"/>
    <col min="6778" max="6778" width="7" bestFit="1" customWidth="1"/>
    <col min="6779" max="6779" width="11.54296875" bestFit="1" customWidth="1"/>
    <col min="6780" max="6780" width="7" bestFit="1" customWidth="1"/>
    <col min="6781" max="6781" width="11.54296875" bestFit="1" customWidth="1"/>
    <col min="6782" max="6782" width="7" bestFit="1" customWidth="1"/>
    <col min="6783" max="6783" width="11.54296875" bestFit="1" customWidth="1"/>
    <col min="6784" max="6784" width="7" bestFit="1" customWidth="1"/>
    <col min="6785" max="6785" width="11.54296875" bestFit="1" customWidth="1"/>
    <col min="6786" max="6786" width="7" bestFit="1" customWidth="1"/>
    <col min="6787" max="6787" width="11.54296875" bestFit="1" customWidth="1"/>
    <col min="6788" max="6788" width="11.453125" bestFit="1" customWidth="1"/>
    <col min="6789" max="6789" width="8.54296875" bestFit="1" customWidth="1"/>
    <col min="6790" max="6790" width="5.36328125" bestFit="1" customWidth="1"/>
    <col min="6791" max="6791" width="10" bestFit="1" customWidth="1"/>
    <col min="6792" max="6792" width="5.453125" bestFit="1" customWidth="1"/>
    <col min="6793" max="6793" width="10" bestFit="1" customWidth="1"/>
    <col min="6794" max="6794" width="5.453125" bestFit="1" customWidth="1"/>
    <col min="6795" max="6795" width="10" bestFit="1" customWidth="1"/>
    <col min="6796" max="6796" width="7" bestFit="1" customWidth="1"/>
    <col min="6797" max="6797" width="11.54296875" bestFit="1" customWidth="1"/>
    <col min="6798" max="6798" width="7" bestFit="1" customWidth="1"/>
    <col min="6799" max="6799" width="11.54296875" bestFit="1" customWidth="1"/>
    <col min="6800" max="6800" width="7" bestFit="1" customWidth="1"/>
    <col min="6801" max="6801" width="11.54296875" bestFit="1" customWidth="1"/>
    <col min="6802" max="6802" width="7" bestFit="1" customWidth="1"/>
    <col min="6803" max="6803" width="11.54296875" bestFit="1" customWidth="1"/>
    <col min="6804" max="6804" width="7" bestFit="1" customWidth="1"/>
    <col min="6805" max="6805" width="11.54296875" bestFit="1" customWidth="1"/>
    <col min="6806" max="6806" width="7" bestFit="1" customWidth="1"/>
    <col min="6807" max="6807" width="11.54296875" bestFit="1" customWidth="1"/>
    <col min="6808" max="6808" width="7" bestFit="1" customWidth="1"/>
    <col min="6809" max="6809" width="11.54296875" bestFit="1" customWidth="1"/>
    <col min="6810" max="6810" width="11.453125" bestFit="1" customWidth="1"/>
    <col min="6811" max="6811" width="8.54296875" bestFit="1" customWidth="1"/>
    <col min="6812" max="6812" width="10" bestFit="1" customWidth="1"/>
    <col min="6813" max="6813" width="7" bestFit="1" customWidth="1"/>
    <col min="6814" max="6814" width="5.36328125" bestFit="1" customWidth="1"/>
    <col min="6815" max="6815" width="11.54296875" bestFit="1" customWidth="1"/>
    <col min="6816" max="6816" width="7" bestFit="1" customWidth="1"/>
    <col min="6817" max="6817" width="11.54296875" bestFit="1" customWidth="1"/>
    <col min="6818" max="6818" width="7" bestFit="1" customWidth="1"/>
    <col min="6819" max="6819" width="11.54296875" bestFit="1" customWidth="1"/>
    <col min="6820" max="6820" width="7" bestFit="1" customWidth="1"/>
    <col min="6821" max="6821" width="11.54296875" bestFit="1" customWidth="1"/>
    <col min="6822" max="6822" width="11.453125" bestFit="1" customWidth="1"/>
    <col min="6823" max="6823" width="8.54296875" bestFit="1" customWidth="1"/>
    <col min="6824" max="6824" width="11.54296875" bestFit="1" customWidth="1"/>
    <col min="6825" max="6825" width="7" bestFit="1" customWidth="1"/>
    <col min="6826" max="6826" width="11.54296875" bestFit="1" customWidth="1"/>
    <col min="6827" max="6827" width="7" bestFit="1" customWidth="1"/>
    <col min="6828" max="6828" width="11.54296875" bestFit="1" customWidth="1"/>
    <col min="6829" max="6829" width="7" bestFit="1" customWidth="1"/>
    <col min="6830" max="6830" width="11.54296875" bestFit="1" customWidth="1"/>
    <col min="6831" max="6831" width="7" bestFit="1" customWidth="1"/>
    <col min="6832" max="6832" width="11.54296875" bestFit="1" customWidth="1"/>
    <col min="6833" max="6833" width="7" bestFit="1" customWidth="1"/>
    <col min="6834" max="6834" width="11.54296875" bestFit="1" customWidth="1"/>
    <col min="6835" max="6835" width="11.453125" bestFit="1" customWidth="1"/>
    <col min="6836" max="6836" width="8.54296875" bestFit="1" customWidth="1"/>
    <col min="6837" max="6837" width="11.54296875" bestFit="1" customWidth="1"/>
    <col min="6838" max="6838" width="7" bestFit="1" customWidth="1"/>
    <col min="6839" max="6839" width="11.54296875" bestFit="1" customWidth="1"/>
    <col min="6840" max="6840" width="7" bestFit="1" customWidth="1"/>
    <col min="6841" max="6841" width="11.54296875" bestFit="1" customWidth="1"/>
    <col min="6842" max="6842" width="7" bestFit="1" customWidth="1"/>
    <col min="6843" max="6843" width="11.54296875" bestFit="1" customWidth="1"/>
    <col min="6844" max="6844" width="7" bestFit="1" customWidth="1"/>
    <col min="6845" max="6845" width="11.54296875" bestFit="1" customWidth="1"/>
    <col min="6846" max="6846" width="7" bestFit="1" customWidth="1"/>
    <col min="6847" max="6847" width="11.54296875" bestFit="1" customWidth="1"/>
    <col min="6848" max="6848" width="11.453125" bestFit="1" customWidth="1"/>
    <col min="6849" max="6849" width="8.54296875" bestFit="1" customWidth="1"/>
    <col min="6850" max="6850" width="11.54296875" bestFit="1" customWidth="1"/>
    <col min="6851" max="6851" width="7" bestFit="1" customWidth="1"/>
    <col min="6852" max="6852" width="11.54296875" bestFit="1" customWidth="1"/>
    <col min="6853" max="6853" width="7" bestFit="1" customWidth="1"/>
    <col min="6854" max="6854" width="11.54296875" bestFit="1" customWidth="1"/>
    <col min="6855" max="6855" width="7" bestFit="1" customWidth="1"/>
    <col min="6856" max="6856" width="11.54296875" bestFit="1" customWidth="1"/>
    <col min="6857" max="6857" width="7" bestFit="1" customWidth="1"/>
    <col min="6858" max="6858" width="11.54296875" bestFit="1" customWidth="1"/>
    <col min="6859" max="6859" width="7" bestFit="1" customWidth="1"/>
    <col min="6860" max="6860" width="11.54296875" bestFit="1" customWidth="1"/>
    <col min="6861" max="6861" width="11.453125" bestFit="1" customWidth="1"/>
    <col min="6862" max="6862" width="7.36328125" bestFit="1" customWidth="1"/>
    <col min="6863" max="6863" width="11.54296875" bestFit="1" customWidth="1"/>
    <col min="6864" max="6864" width="7" bestFit="1" customWidth="1"/>
    <col min="6865" max="6865" width="11.54296875" bestFit="1" customWidth="1"/>
    <col min="6866" max="6866" width="7" bestFit="1" customWidth="1"/>
    <col min="6867" max="6867" width="11.54296875" bestFit="1" customWidth="1"/>
    <col min="6868" max="6868" width="7" bestFit="1" customWidth="1"/>
    <col min="6869" max="6869" width="11.54296875" bestFit="1" customWidth="1"/>
    <col min="6870" max="6870" width="7" bestFit="1" customWidth="1"/>
    <col min="6871" max="6871" width="11.54296875" bestFit="1" customWidth="1"/>
    <col min="6872" max="6872" width="7" bestFit="1" customWidth="1"/>
    <col min="6873" max="6873" width="11.54296875" bestFit="1" customWidth="1"/>
    <col min="6874" max="6874" width="7" bestFit="1" customWidth="1"/>
    <col min="6875" max="6875" width="11.54296875" bestFit="1" customWidth="1"/>
    <col min="6876" max="6876" width="7" bestFit="1" customWidth="1"/>
    <col min="6877" max="6877" width="11.54296875" bestFit="1" customWidth="1"/>
    <col min="6878" max="6878" width="7" bestFit="1" customWidth="1"/>
    <col min="6879" max="6879" width="11.54296875" bestFit="1" customWidth="1"/>
    <col min="6880" max="6880" width="7" bestFit="1" customWidth="1"/>
    <col min="6881" max="6881" width="11.54296875" bestFit="1" customWidth="1"/>
    <col min="6882" max="6882" width="7" bestFit="1" customWidth="1"/>
    <col min="6883" max="6883" width="11.54296875" bestFit="1" customWidth="1"/>
    <col min="6884" max="6884" width="7" bestFit="1" customWidth="1"/>
    <col min="6885" max="6885" width="5.36328125" bestFit="1" customWidth="1"/>
    <col min="6886" max="6886" width="11.54296875" bestFit="1" customWidth="1"/>
    <col min="6887" max="6887" width="7" bestFit="1" customWidth="1"/>
    <col min="6888" max="6888" width="11.54296875" bestFit="1" customWidth="1"/>
    <col min="6889" max="6889" width="7" bestFit="1" customWidth="1"/>
    <col min="6890" max="6890" width="11.54296875" bestFit="1" customWidth="1"/>
    <col min="6891" max="6891" width="10.26953125" bestFit="1" customWidth="1"/>
    <col min="6892" max="6892" width="7.36328125" bestFit="1" customWidth="1"/>
    <col min="6893" max="6893" width="11.54296875" bestFit="1" customWidth="1"/>
    <col min="6894" max="6894" width="7" bestFit="1" customWidth="1"/>
    <col min="6895" max="6895" width="5.36328125" bestFit="1" customWidth="1"/>
    <col min="6896" max="6896" width="11.54296875" bestFit="1" customWidth="1"/>
    <col min="6897" max="6897" width="7" bestFit="1" customWidth="1"/>
    <col min="6898" max="6898" width="11.54296875" bestFit="1" customWidth="1"/>
    <col min="6899" max="6899" width="7" bestFit="1" customWidth="1"/>
    <col min="6900" max="6900" width="11.54296875" bestFit="1" customWidth="1"/>
    <col min="6901" max="6901" width="7" bestFit="1" customWidth="1"/>
    <col min="6902" max="6902" width="11.54296875" bestFit="1" customWidth="1"/>
    <col min="6903" max="6903" width="7" bestFit="1" customWidth="1"/>
    <col min="6904" max="6904" width="11.54296875" bestFit="1" customWidth="1"/>
    <col min="6905" max="6905" width="7" bestFit="1" customWidth="1"/>
    <col min="6906" max="6906" width="11.54296875" bestFit="1" customWidth="1"/>
    <col min="6907" max="6907" width="7" bestFit="1" customWidth="1"/>
    <col min="6908" max="6908" width="11.54296875" bestFit="1" customWidth="1"/>
    <col min="6909" max="6909" width="7" bestFit="1" customWidth="1"/>
    <col min="6910" max="6910" width="11.54296875" bestFit="1" customWidth="1"/>
    <col min="6911" max="6911" width="7" bestFit="1" customWidth="1"/>
    <col min="6912" max="6912" width="11.54296875" bestFit="1" customWidth="1"/>
    <col min="6913" max="6913" width="7" bestFit="1" customWidth="1"/>
    <col min="6914" max="6914" width="11.54296875" bestFit="1" customWidth="1"/>
    <col min="6915" max="6915" width="7" bestFit="1" customWidth="1"/>
    <col min="6916" max="6916" width="11.54296875" bestFit="1" customWidth="1"/>
    <col min="6917" max="6917" width="7" bestFit="1" customWidth="1"/>
    <col min="6918" max="6918" width="11.54296875" bestFit="1" customWidth="1"/>
    <col min="6919" max="6919" width="7" bestFit="1" customWidth="1"/>
    <col min="6920" max="6920" width="11.54296875" bestFit="1" customWidth="1"/>
    <col min="6921" max="6921" width="7" bestFit="1" customWidth="1"/>
    <col min="6922" max="6922" width="11.54296875" bestFit="1" customWidth="1"/>
    <col min="6923" max="6923" width="7" bestFit="1" customWidth="1"/>
    <col min="6924" max="6924" width="11.54296875" bestFit="1" customWidth="1"/>
    <col min="6925" max="6925" width="10.26953125" bestFit="1" customWidth="1"/>
    <col min="6926" max="6926" width="7.36328125" bestFit="1" customWidth="1"/>
    <col min="6927" max="6927" width="11.54296875" bestFit="1" customWidth="1"/>
    <col min="6928" max="6928" width="7" bestFit="1" customWidth="1"/>
    <col min="6929" max="6929" width="11.54296875" bestFit="1" customWidth="1"/>
    <col min="6930" max="6930" width="7" bestFit="1" customWidth="1"/>
    <col min="6931" max="6931" width="11.54296875" bestFit="1" customWidth="1"/>
    <col min="6932" max="6932" width="7" bestFit="1" customWidth="1"/>
    <col min="6933" max="6933" width="5.36328125" bestFit="1" customWidth="1"/>
    <col min="6934" max="6934" width="11.54296875" bestFit="1" customWidth="1"/>
    <col min="6935" max="6935" width="7" bestFit="1" customWidth="1"/>
    <col min="6936" max="6936" width="11.54296875" bestFit="1" customWidth="1"/>
    <col min="6937" max="6937" width="7" bestFit="1" customWidth="1"/>
    <col min="6938" max="6938" width="11.54296875" bestFit="1" customWidth="1"/>
    <col min="6939" max="6939" width="7" bestFit="1" customWidth="1"/>
    <col min="6940" max="6940" width="5.36328125" bestFit="1" customWidth="1"/>
    <col min="6941" max="6941" width="11.54296875" bestFit="1" customWidth="1"/>
    <col min="6942" max="6942" width="7" bestFit="1" customWidth="1"/>
    <col min="6943" max="6943" width="11.54296875" bestFit="1" customWidth="1"/>
    <col min="6944" max="6944" width="7" bestFit="1" customWidth="1"/>
    <col min="6945" max="6945" width="11.54296875" bestFit="1" customWidth="1"/>
    <col min="6946" max="6946" width="7" bestFit="1" customWidth="1"/>
    <col min="6947" max="6947" width="11.54296875" bestFit="1" customWidth="1"/>
    <col min="6948" max="6948" width="7" bestFit="1" customWidth="1"/>
    <col min="6949" max="6949" width="11.54296875" bestFit="1" customWidth="1"/>
    <col min="6950" max="6950" width="7" bestFit="1" customWidth="1"/>
    <col min="6951" max="6951" width="11.54296875" bestFit="1" customWidth="1"/>
    <col min="6952" max="6952" width="7" bestFit="1" customWidth="1"/>
    <col min="6953" max="6953" width="11.54296875" bestFit="1" customWidth="1"/>
    <col min="6954" max="6954" width="7" bestFit="1" customWidth="1"/>
    <col min="6955" max="6955" width="11.54296875" bestFit="1" customWidth="1"/>
    <col min="6956" max="6956" width="7" bestFit="1" customWidth="1"/>
    <col min="6957" max="6957" width="11.54296875" bestFit="1" customWidth="1"/>
    <col min="6958" max="6958" width="10.26953125" bestFit="1" customWidth="1"/>
    <col min="6959" max="6959" width="7.36328125" bestFit="1" customWidth="1"/>
    <col min="6960" max="6960" width="11.54296875" bestFit="1" customWidth="1"/>
    <col min="6961" max="6961" width="7" bestFit="1" customWidth="1"/>
    <col min="6962" max="6962" width="11.54296875" bestFit="1" customWidth="1"/>
    <col min="6963" max="6963" width="7" bestFit="1" customWidth="1"/>
    <col min="6964" max="6964" width="11.54296875" bestFit="1" customWidth="1"/>
    <col min="6965" max="6965" width="7" bestFit="1" customWidth="1"/>
    <col min="6966" max="6966" width="11.54296875" bestFit="1" customWidth="1"/>
    <col min="6967" max="6967" width="7" bestFit="1" customWidth="1"/>
    <col min="6968" max="6968" width="11.54296875" bestFit="1" customWidth="1"/>
    <col min="6969" max="6969" width="7" bestFit="1" customWidth="1"/>
    <col min="6970" max="6970" width="11.54296875" bestFit="1" customWidth="1"/>
    <col min="6971" max="6971" width="7" bestFit="1" customWidth="1"/>
    <col min="6972" max="6972" width="11.54296875" bestFit="1" customWidth="1"/>
    <col min="6973" max="6973" width="7" bestFit="1" customWidth="1"/>
    <col min="6974" max="6974" width="11.54296875" bestFit="1" customWidth="1"/>
    <col min="6975" max="6975" width="7" bestFit="1" customWidth="1"/>
    <col min="6976" max="6976" width="11.54296875" bestFit="1" customWidth="1"/>
    <col min="6977" max="6977" width="7" bestFit="1" customWidth="1"/>
    <col min="6978" max="6978" width="11.54296875" bestFit="1" customWidth="1"/>
    <col min="6979" max="6979" width="10.26953125" bestFit="1" customWidth="1"/>
    <col min="6980" max="6980" width="7.36328125" bestFit="1" customWidth="1"/>
    <col min="6981" max="6981" width="11.54296875" bestFit="1" customWidth="1"/>
    <col min="6982" max="6982" width="7" bestFit="1" customWidth="1"/>
    <col min="6983" max="6983" width="11.54296875" bestFit="1" customWidth="1"/>
    <col min="6984" max="6984" width="7" bestFit="1" customWidth="1"/>
    <col min="6985" max="6985" width="11.54296875" bestFit="1" customWidth="1"/>
    <col min="6986" max="6986" width="7" bestFit="1" customWidth="1"/>
    <col min="6987" max="6987" width="11.54296875" bestFit="1" customWidth="1"/>
    <col min="6988" max="6988" width="7" bestFit="1" customWidth="1"/>
    <col min="6989" max="6989" width="11.54296875" bestFit="1" customWidth="1"/>
    <col min="6990" max="6990" width="7" bestFit="1" customWidth="1"/>
    <col min="6991" max="6991" width="11.54296875" bestFit="1" customWidth="1"/>
    <col min="6992" max="6992" width="7" bestFit="1" customWidth="1"/>
    <col min="6993" max="6993" width="11.54296875" bestFit="1" customWidth="1"/>
    <col min="6994" max="6994" width="7" bestFit="1" customWidth="1"/>
    <col min="6995" max="6995" width="11.54296875" bestFit="1" customWidth="1"/>
    <col min="6996" max="6996" width="7" bestFit="1" customWidth="1"/>
    <col min="6997" max="6997" width="11.54296875" bestFit="1" customWidth="1"/>
    <col min="6998" max="6998" width="7" bestFit="1" customWidth="1"/>
    <col min="6999" max="6999" width="11.54296875" bestFit="1" customWidth="1"/>
    <col min="7000" max="7000" width="7" bestFit="1" customWidth="1"/>
    <col min="7001" max="7001" width="11.54296875" bestFit="1" customWidth="1"/>
    <col min="7002" max="7002" width="7" bestFit="1" customWidth="1"/>
    <col min="7003" max="7003" width="11.54296875" bestFit="1" customWidth="1"/>
    <col min="7004" max="7004" width="10.26953125" bestFit="1" customWidth="1"/>
    <col min="7005" max="7005" width="7.36328125" bestFit="1" customWidth="1"/>
    <col min="7006" max="7006" width="11.54296875" bestFit="1" customWidth="1"/>
    <col min="7007" max="7007" width="7" bestFit="1" customWidth="1"/>
    <col min="7008" max="7008" width="11.54296875" bestFit="1" customWidth="1"/>
    <col min="7009" max="7009" width="7" bestFit="1" customWidth="1"/>
    <col min="7010" max="7010" width="11.54296875" bestFit="1" customWidth="1"/>
    <col min="7011" max="7011" width="7" bestFit="1" customWidth="1"/>
    <col min="7012" max="7012" width="11.54296875" bestFit="1" customWidth="1"/>
    <col min="7013" max="7013" width="7" bestFit="1" customWidth="1"/>
    <col min="7014" max="7014" width="11.54296875" bestFit="1" customWidth="1"/>
    <col min="7015" max="7015" width="7" bestFit="1" customWidth="1"/>
    <col min="7016" max="7016" width="11.54296875" bestFit="1" customWidth="1"/>
    <col min="7017" max="7017" width="7" bestFit="1" customWidth="1"/>
    <col min="7018" max="7018" width="11.54296875" bestFit="1" customWidth="1"/>
    <col min="7019" max="7019" width="7" bestFit="1" customWidth="1"/>
    <col min="7020" max="7020" width="11.54296875" bestFit="1" customWidth="1"/>
    <col min="7021" max="7021" width="7" bestFit="1" customWidth="1"/>
    <col min="7022" max="7022" width="11.54296875" bestFit="1" customWidth="1"/>
    <col min="7023" max="7023" width="7" bestFit="1" customWidth="1"/>
    <col min="7024" max="7024" width="11.54296875" bestFit="1" customWidth="1"/>
    <col min="7025" max="7025" width="7" bestFit="1" customWidth="1"/>
    <col min="7026" max="7026" width="11.54296875" bestFit="1" customWidth="1"/>
    <col min="7027" max="7027" width="10.26953125" bestFit="1" customWidth="1"/>
    <col min="7028" max="7028" width="7.36328125" bestFit="1" customWidth="1"/>
    <col min="7029" max="7029" width="11.54296875" bestFit="1" customWidth="1"/>
    <col min="7030" max="7030" width="7" bestFit="1" customWidth="1"/>
    <col min="7031" max="7031" width="11.54296875" bestFit="1" customWidth="1"/>
    <col min="7032" max="7032" width="7" bestFit="1" customWidth="1"/>
    <col min="7033" max="7033" width="11.54296875" bestFit="1" customWidth="1"/>
    <col min="7034" max="7034" width="7" bestFit="1" customWidth="1"/>
    <col min="7035" max="7035" width="11.54296875" bestFit="1" customWidth="1"/>
    <col min="7036" max="7036" width="7" bestFit="1" customWidth="1"/>
    <col min="7037" max="7037" width="11.54296875" bestFit="1" customWidth="1"/>
    <col min="7038" max="7038" width="7" bestFit="1" customWidth="1"/>
    <col min="7039" max="7039" width="11.54296875" bestFit="1" customWidth="1"/>
    <col min="7040" max="7040" width="7" bestFit="1" customWidth="1"/>
    <col min="7041" max="7041" width="11.54296875" bestFit="1" customWidth="1"/>
    <col min="7042" max="7042" width="7" bestFit="1" customWidth="1"/>
    <col min="7043" max="7043" width="11.54296875" bestFit="1" customWidth="1"/>
    <col min="7044" max="7044" width="7" bestFit="1" customWidth="1"/>
    <col min="7045" max="7045" width="11.54296875" bestFit="1" customWidth="1"/>
    <col min="7046" max="7046" width="7" bestFit="1" customWidth="1"/>
    <col min="7047" max="7047" width="11.54296875" bestFit="1" customWidth="1"/>
    <col min="7048" max="7048" width="7" bestFit="1" customWidth="1"/>
    <col min="7049" max="7049" width="11.54296875" bestFit="1" customWidth="1"/>
    <col min="7050" max="7050" width="7" bestFit="1" customWidth="1"/>
    <col min="7051" max="7051" width="11.54296875" bestFit="1" customWidth="1"/>
    <col min="7052" max="7052" width="7" bestFit="1" customWidth="1"/>
    <col min="7053" max="7053" width="11.54296875" bestFit="1" customWidth="1"/>
    <col min="7054" max="7054" width="7" bestFit="1" customWidth="1"/>
    <col min="7055" max="7055" width="11.54296875" bestFit="1" customWidth="1"/>
    <col min="7056" max="7056" width="7" bestFit="1" customWidth="1"/>
    <col min="7057" max="7057" width="11.54296875" bestFit="1" customWidth="1"/>
    <col min="7058" max="7058" width="7" bestFit="1" customWidth="1"/>
    <col min="7059" max="7059" width="11.54296875" bestFit="1" customWidth="1"/>
    <col min="7060" max="7060" width="7" bestFit="1" customWidth="1"/>
    <col min="7061" max="7061" width="11.54296875" bestFit="1" customWidth="1"/>
    <col min="7062" max="7062" width="7" bestFit="1" customWidth="1"/>
    <col min="7063" max="7063" width="11.54296875" bestFit="1" customWidth="1"/>
    <col min="7064" max="7064" width="10.26953125" bestFit="1" customWidth="1"/>
    <col min="7065" max="7065" width="7.36328125" bestFit="1" customWidth="1"/>
    <col min="7066" max="7066" width="11.54296875" bestFit="1" customWidth="1"/>
    <col min="7067" max="7067" width="7" bestFit="1" customWidth="1"/>
    <col min="7068" max="7068" width="11.54296875" bestFit="1" customWidth="1"/>
    <col min="7069" max="7069" width="7" bestFit="1" customWidth="1"/>
    <col min="7070" max="7070" width="11.54296875" bestFit="1" customWidth="1"/>
    <col min="7071" max="7071" width="7" bestFit="1" customWidth="1"/>
    <col min="7072" max="7072" width="11.54296875" bestFit="1" customWidth="1"/>
    <col min="7073" max="7073" width="7" bestFit="1" customWidth="1"/>
    <col min="7074" max="7074" width="11.54296875" bestFit="1" customWidth="1"/>
    <col min="7075" max="7075" width="7" bestFit="1" customWidth="1"/>
    <col min="7076" max="7076" width="11.54296875" bestFit="1" customWidth="1"/>
    <col min="7077" max="7077" width="7" bestFit="1" customWidth="1"/>
    <col min="7078" max="7078" width="11.54296875" bestFit="1" customWidth="1"/>
    <col min="7079" max="7079" width="7" bestFit="1" customWidth="1"/>
    <col min="7080" max="7080" width="11.54296875" bestFit="1" customWidth="1"/>
    <col min="7081" max="7081" width="7" bestFit="1" customWidth="1"/>
    <col min="7082" max="7082" width="11.54296875" bestFit="1" customWidth="1"/>
    <col min="7083" max="7083" width="7" bestFit="1" customWidth="1"/>
    <col min="7084" max="7084" width="11.54296875" bestFit="1" customWidth="1"/>
    <col min="7085" max="7085" width="7" bestFit="1" customWidth="1"/>
    <col min="7086" max="7086" width="11.54296875" bestFit="1" customWidth="1"/>
    <col min="7087" max="7087" width="7" bestFit="1" customWidth="1"/>
    <col min="7088" max="7088" width="11.54296875" bestFit="1" customWidth="1"/>
    <col min="7089" max="7089" width="7" bestFit="1" customWidth="1"/>
    <col min="7090" max="7090" width="11.54296875" bestFit="1" customWidth="1"/>
    <col min="7091" max="7091" width="7" bestFit="1" customWidth="1"/>
    <col min="7092" max="7092" width="11.54296875" bestFit="1" customWidth="1"/>
    <col min="7093" max="7093" width="7" bestFit="1" customWidth="1"/>
    <col min="7094" max="7094" width="11.54296875" bestFit="1" customWidth="1"/>
    <col min="7095" max="7095" width="7" bestFit="1" customWidth="1"/>
    <col min="7096" max="7096" width="11.54296875" bestFit="1" customWidth="1"/>
    <col min="7097" max="7097" width="7" bestFit="1" customWidth="1"/>
    <col min="7098" max="7098" width="11.54296875" bestFit="1" customWidth="1"/>
    <col min="7099" max="7099" width="10.26953125" bestFit="1" customWidth="1"/>
    <col min="7100" max="7100" width="8.36328125" bestFit="1" customWidth="1"/>
    <col min="7101" max="7101" width="10" bestFit="1" customWidth="1"/>
    <col min="7102" max="7102" width="5.453125" bestFit="1" customWidth="1"/>
    <col min="7103" max="7103" width="10" bestFit="1" customWidth="1"/>
    <col min="7104" max="7104" width="5.453125" bestFit="1" customWidth="1"/>
    <col min="7105" max="7105" width="10" bestFit="1" customWidth="1"/>
    <col min="7106" max="7106" width="7" bestFit="1" customWidth="1"/>
    <col min="7107" max="7107" width="11.54296875" bestFit="1" customWidth="1"/>
    <col min="7108" max="7108" width="7" bestFit="1" customWidth="1"/>
    <col min="7109" max="7109" width="11.54296875" bestFit="1" customWidth="1"/>
    <col min="7110" max="7110" width="7" bestFit="1" customWidth="1"/>
    <col min="7111" max="7111" width="11.54296875" bestFit="1" customWidth="1"/>
    <col min="7112" max="7112" width="7" bestFit="1" customWidth="1"/>
    <col min="7113" max="7113" width="11.54296875" bestFit="1" customWidth="1"/>
    <col min="7114" max="7114" width="7" bestFit="1" customWidth="1"/>
    <col min="7115" max="7115" width="11.54296875" bestFit="1" customWidth="1"/>
    <col min="7116" max="7116" width="7" bestFit="1" customWidth="1"/>
    <col min="7117" max="7117" width="11.54296875" bestFit="1" customWidth="1"/>
    <col min="7118" max="7118" width="7" bestFit="1" customWidth="1"/>
    <col min="7119" max="7119" width="11.54296875" bestFit="1" customWidth="1"/>
    <col min="7120" max="7120" width="7" bestFit="1" customWidth="1"/>
    <col min="7121" max="7121" width="11.54296875" bestFit="1" customWidth="1"/>
    <col min="7122" max="7122" width="7" bestFit="1" customWidth="1"/>
    <col min="7123" max="7123" width="11.54296875" bestFit="1" customWidth="1"/>
    <col min="7124" max="7124" width="7" bestFit="1" customWidth="1"/>
    <col min="7125" max="7125" width="5.36328125" bestFit="1" customWidth="1"/>
    <col min="7126" max="7126" width="11.54296875" bestFit="1" customWidth="1"/>
    <col min="7127" max="7127" width="7" bestFit="1" customWidth="1"/>
    <col min="7128" max="7128" width="11.54296875" bestFit="1" customWidth="1"/>
    <col min="7129" max="7129" width="7" bestFit="1" customWidth="1"/>
    <col min="7130" max="7130" width="11.54296875" bestFit="1" customWidth="1"/>
    <col min="7131" max="7131" width="7" bestFit="1" customWidth="1"/>
    <col min="7132" max="7132" width="11.54296875" bestFit="1" customWidth="1"/>
    <col min="7133" max="7133" width="7" bestFit="1" customWidth="1"/>
    <col min="7134" max="7134" width="11.54296875" bestFit="1" customWidth="1"/>
    <col min="7135" max="7135" width="7" bestFit="1" customWidth="1"/>
    <col min="7136" max="7136" width="11.54296875" bestFit="1" customWidth="1"/>
    <col min="7137" max="7137" width="7" bestFit="1" customWidth="1"/>
    <col min="7138" max="7138" width="11.54296875" bestFit="1" customWidth="1"/>
    <col min="7139" max="7139" width="7" bestFit="1" customWidth="1"/>
    <col min="7140" max="7140" width="11.54296875" bestFit="1" customWidth="1"/>
    <col min="7141" max="7141" width="7" bestFit="1" customWidth="1"/>
    <col min="7142" max="7142" width="11.54296875" bestFit="1" customWidth="1"/>
    <col min="7143" max="7143" width="7" bestFit="1" customWidth="1"/>
    <col min="7144" max="7144" width="11.54296875" bestFit="1" customWidth="1"/>
    <col min="7145" max="7145" width="7" bestFit="1" customWidth="1"/>
    <col min="7146" max="7146" width="11.54296875" bestFit="1" customWidth="1"/>
    <col min="7147" max="7147" width="7" bestFit="1" customWidth="1"/>
    <col min="7148" max="7148" width="11.54296875" bestFit="1" customWidth="1"/>
    <col min="7149" max="7149" width="7" bestFit="1" customWidth="1"/>
    <col min="7150" max="7150" width="11.54296875" bestFit="1" customWidth="1"/>
    <col min="7151" max="7151" width="7" bestFit="1" customWidth="1"/>
    <col min="7152" max="7152" width="11.54296875" bestFit="1" customWidth="1"/>
    <col min="7153" max="7153" width="7" bestFit="1" customWidth="1"/>
    <col min="7154" max="7154" width="11.54296875" bestFit="1" customWidth="1"/>
    <col min="7155" max="7155" width="7" bestFit="1" customWidth="1"/>
    <col min="7156" max="7156" width="11.54296875" bestFit="1" customWidth="1"/>
    <col min="7157" max="7157" width="7" bestFit="1" customWidth="1"/>
    <col min="7158" max="7158" width="11.54296875" bestFit="1" customWidth="1"/>
    <col min="7159" max="7159" width="11.26953125" bestFit="1" customWidth="1"/>
    <col min="7160" max="7160" width="8.36328125" bestFit="1" customWidth="1"/>
    <col min="7161" max="7161" width="11.54296875" bestFit="1" customWidth="1"/>
    <col min="7162" max="7162" width="7" bestFit="1" customWidth="1"/>
    <col min="7163" max="7163" width="11.54296875" bestFit="1" customWidth="1"/>
    <col min="7164" max="7164" width="7" bestFit="1" customWidth="1"/>
    <col min="7165" max="7165" width="11.54296875" bestFit="1" customWidth="1"/>
    <col min="7166" max="7166" width="7" bestFit="1" customWidth="1"/>
    <col min="7167" max="7167" width="11.54296875" bestFit="1" customWidth="1"/>
    <col min="7168" max="7168" width="7" bestFit="1" customWidth="1"/>
    <col min="7169" max="7169" width="11.54296875" bestFit="1" customWidth="1"/>
    <col min="7170" max="7170" width="7" bestFit="1" customWidth="1"/>
    <col min="7171" max="7171" width="11.54296875" bestFit="1" customWidth="1"/>
    <col min="7172" max="7172" width="11.26953125" bestFit="1" customWidth="1"/>
    <col min="7173" max="7173" width="8.36328125" bestFit="1" customWidth="1"/>
    <col min="7174" max="7174" width="10" bestFit="1" customWidth="1"/>
    <col min="7175" max="7175" width="5.453125" bestFit="1" customWidth="1"/>
    <col min="7176" max="7176" width="10" bestFit="1" customWidth="1"/>
    <col min="7177" max="7177" width="7" bestFit="1" customWidth="1"/>
    <col min="7178" max="7178" width="11.54296875" bestFit="1" customWidth="1"/>
    <col min="7179" max="7179" width="7" bestFit="1" customWidth="1"/>
    <col min="7180" max="7180" width="11.54296875" bestFit="1" customWidth="1"/>
    <col min="7181" max="7181" width="7" bestFit="1" customWidth="1"/>
    <col min="7182" max="7182" width="11.54296875" bestFit="1" customWidth="1"/>
    <col min="7183" max="7183" width="7" bestFit="1" customWidth="1"/>
    <col min="7184" max="7184" width="11.54296875" bestFit="1" customWidth="1"/>
    <col min="7185" max="7185" width="7" bestFit="1" customWidth="1"/>
    <col min="7186" max="7186" width="11.54296875" bestFit="1" customWidth="1"/>
    <col min="7187" max="7187" width="7" bestFit="1" customWidth="1"/>
    <col min="7188" max="7188" width="11.54296875" bestFit="1" customWidth="1"/>
    <col min="7189" max="7189" width="7" bestFit="1" customWidth="1"/>
    <col min="7190" max="7190" width="11.54296875" bestFit="1" customWidth="1"/>
    <col min="7191" max="7191" width="7" bestFit="1" customWidth="1"/>
    <col min="7192" max="7192" width="11.54296875" bestFit="1" customWidth="1"/>
    <col min="7193" max="7193" width="7" bestFit="1" customWidth="1"/>
    <col min="7194" max="7194" width="11.54296875" bestFit="1" customWidth="1"/>
    <col min="7195" max="7195" width="7" bestFit="1" customWidth="1"/>
    <col min="7196" max="7196" width="11.54296875" bestFit="1" customWidth="1"/>
    <col min="7197" max="7197" width="7" bestFit="1" customWidth="1"/>
    <col min="7198" max="7198" width="11.54296875" bestFit="1" customWidth="1"/>
    <col min="7199" max="7199" width="7" bestFit="1" customWidth="1"/>
    <col min="7200" max="7200" width="11.54296875" bestFit="1" customWidth="1"/>
    <col min="7201" max="7201" width="7" bestFit="1" customWidth="1"/>
    <col min="7202" max="7202" width="11.54296875" bestFit="1" customWidth="1"/>
    <col min="7203" max="7203" width="7" bestFit="1" customWidth="1"/>
    <col min="7204" max="7204" width="11.54296875" bestFit="1" customWidth="1"/>
    <col min="7205" max="7205" width="7" bestFit="1" customWidth="1"/>
    <col min="7206" max="7206" width="11.54296875" bestFit="1" customWidth="1"/>
    <col min="7207" max="7207" width="11.26953125" bestFit="1" customWidth="1"/>
    <col min="7208" max="7208" width="8.36328125" bestFit="1" customWidth="1"/>
    <col min="7209" max="7209" width="11.54296875" bestFit="1" customWidth="1"/>
    <col min="7210" max="7210" width="7" bestFit="1" customWidth="1"/>
    <col min="7211" max="7211" width="11.54296875" bestFit="1" customWidth="1"/>
    <col min="7212" max="7212" width="7" bestFit="1" customWidth="1"/>
    <col min="7213" max="7213" width="11.54296875" bestFit="1" customWidth="1"/>
    <col min="7214" max="7214" width="7" bestFit="1" customWidth="1"/>
    <col min="7215" max="7215" width="11.54296875" bestFit="1" customWidth="1"/>
    <col min="7216" max="7216" width="7" bestFit="1" customWidth="1"/>
    <col min="7217" max="7217" width="11.54296875" bestFit="1" customWidth="1"/>
    <col min="7218" max="7218" width="7" bestFit="1" customWidth="1"/>
    <col min="7219" max="7219" width="11.54296875" bestFit="1" customWidth="1"/>
    <col min="7220" max="7220" width="7" bestFit="1" customWidth="1"/>
    <col min="7221" max="7221" width="11.54296875" bestFit="1" customWidth="1"/>
    <col min="7222" max="7222" width="7" bestFit="1" customWidth="1"/>
    <col min="7223" max="7223" width="11.54296875" bestFit="1" customWidth="1"/>
    <col min="7224" max="7224" width="7" bestFit="1" customWidth="1"/>
    <col min="7225" max="7225" width="11.54296875" bestFit="1" customWidth="1"/>
    <col min="7226" max="7226" width="7" bestFit="1" customWidth="1"/>
    <col min="7227" max="7227" width="11.54296875" bestFit="1" customWidth="1"/>
    <col min="7228" max="7228" width="7" bestFit="1" customWidth="1"/>
    <col min="7229" max="7229" width="11.54296875" bestFit="1" customWidth="1"/>
    <col min="7230" max="7230" width="11.26953125" bestFit="1" customWidth="1"/>
    <col min="7231" max="7231" width="8.36328125" bestFit="1" customWidth="1"/>
    <col min="7232" max="7232" width="11.54296875" bestFit="1" customWidth="1"/>
    <col min="7233" max="7233" width="7" bestFit="1" customWidth="1"/>
    <col min="7234" max="7234" width="11.54296875" bestFit="1" customWidth="1"/>
    <col min="7235" max="7235" width="7" bestFit="1" customWidth="1"/>
    <col min="7236" max="7236" width="11.54296875" bestFit="1" customWidth="1"/>
    <col min="7237" max="7237" width="7" bestFit="1" customWidth="1"/>
    <col min="7238" max="7238" width="11.54296875" bestFit="1" customWidth="1"/>
    <col min="7239" max="7239" width="7" bestFit="1" customWidth="1"/>
    <col min="7240" max="7240" width="11.54296875" bestFit="1" customWidth="1"/>
    <col min="7241" max="7241" width="7" bestFit="1" customWidth="1"/>
    <col min="7242" max="7242" width="11.54296875" bestFit="1" customWidth="1"/>
    <col min="7243" max="7243" width="7" bestFit="1" customWidth="1"/>
    <col min="7244" max="7244" width="11.54296875" bestFit="1" customWidth="1"/>
    <col min="7245" max="7245" width="7" bestFit="1" customWidth="1"/>
    <col min="7246" max="7246" width="11.54296875" bestFit="1" customWidth="1"/>
    <col min="7247" max="7247" width="7" bestFit="1" customWidth="1"/>
    <col min="7248" max="7248" width="11.54296875" bestFit="1" customWidth="1"/>
    <col min="7249" max="7249" width="7" bestFit="1" customWidth="1"/>
    <col min="7250" max="7250" width="11.54296875" bestFit="1" customWidth="1"/>
    <col min="7251" max="7251" width="7" bestFit="1" customWidth="1"/>
    <col min="7252" max="7252" width="11.54296875" bestFit="1" customWidth="1"/>
    <col min="7253" max="7253" width="7" bestFit="1" customWidth="1"/>
    <col min="7254" max="7254" width="11.54296875" bestFit="1" customWidth="1"/>
    <col min="7255" max="7255" width="7" bestFit="1" customWidth="1"/>
    <col min="7256" max="7256" width="11.54296875" bestFit="1" customWidth="1"/>
    <col min="7257" max="7257" width="7" bestFit="1" customWidth="1"/>
    <col min="7258" max="7258" width="11.54296875" bestFit="1" customWidth="1"/>
    <col min="7259" max="7259" width="7" bestFit="1" customWidth="1"/>
    <col min="7260" max="7260" width="11.54296875" bestFit="1" customWidth="1"/>
    <col min="7261" max="7261" width="7" bestFit="1" customWidth="1"/>
    <col min="7262" max="7262" width="11.54296875" bestFit="1" customWidth="1"/>
    <col min="7263" max="7263" width="11.26953125" bestFit="1" customWidth="1"/>
    <col min="7264" max="7264" width="8.36328125" bestFit="1" customWidth="1"/>
    <col min="7265" max="7265" width="11.54296875" bestFit="1" customWidth="1"/>
    <col min="7266" max="7266" width="7" bestFit="1" customWidth="1"/>
    <col min="7267" max="7267" width="11.54296875" bestFit="1" customWidth="1"/>
    <col min="7268" max="7268" width="7" bestFit="1" customWidth="1"/>
    <col min="7269" max="7269" width="11.54296875" bestFit="1" customWidth="1"/>
    <col min="7270" max="7270" width="7" bestFit="1" customWidth="1"/>
    <col min="7271" max="7271" width="11.54296875" bestFit="1" customWidth="1"/>
    <col min="7272" max="7272" width="7" bestFit="1" customWidth="1"/>
    <col min="7273" max="7273" width="11.54296875" bestFit="1" customWidth="1"/>
    <col min="7274" max="7274" width="7" bestFit="1" customWidth="1"/>
    <col min="7275" max="7275" width="11.54296875" bestFit="1" customWidth="1"/>
    <col min="7276" max="7276" width="11.26953125" bestFit="1" customWidth="1"/>
    <col min="7277" max="7277" width="8.36328125" bestFit="1" customWidth="1"/>
    <col min="7278" max="7278" width="11.54296875" bestFit="1" customWidth="1"/>
    <col min="7279" max="7279" width="7" bestFit="1" customWidth="1"/>
    <col min="7280" max="7280" width="11.54296875" bestFit="1" customWidth="1"/>
    <col min="7281" max="7281" width="7" bestFit="1" customWidth="1"/>
    <col min="7282" max="7282" width="11.54296875" bestFit="1" customWidth="1"/>
    <col min="7283" max="7283" width="7" bestFit="1" customWidth="1"/>
    <col min="7284" max="7284" width="11.54296875" bestFit="1" customWidth="1"/>
    <col min="7285" max="7285" width="7" bestFit="1" customWidth="1"/>
    <col min="7286" max="7286" width="11.54296875" bestFit="1" customWidth="1"/>
    <col min="7287" max="7287" width="7" bestFit="1" customWidth="1"/>
    <col min="7288" max="7288" width="11.54296875" bestFit="1" customWidth="1"/>
    <col min="7289" max="7289" width="7" bestFit="1" customWidth="1"/>
    <col min="7290" max="7290" width="11.54296875" bestFit="1" customWidth="1"/>
    <col min="7291" max="7291" width="7" bestFit="1" customWidth="1"/>
    <col min="7292" max="7292" width="11.54296875" bestFit="1" customWidth="1"/>
    <col min="7293" max="7293" width="7" bestFit="1" customWidth="1"/>
    <col min="7294" max="7294" width="11.54296875" bestFit="1" customWidth="1"/>
    <col min="7295" max="7295" width="7" bestFit="1" customWidth="1"/>
    <col min="7296" max="7296" width="11.54296875" bestFit="1" customWidth="1"/>
    <col min="7297" max="7297" width="7" bestFit="1" customWidth="1"/>
    <col min="7298" max="7298" width="11.54296875" bestFit="1" customWidth="1"/>
    <col min="7299" max="7299" width="7" bestFit="1" customWidth="1"/>
    <col min="7300" max="7300" width="11.54296875" bestFit="1" customWidth="1"/>
    <col min="7301" max="7301" width="7" bestFit="1" customWidth="1"/>
    <col min="7302" max="7302" width="11.54296875" bestFit="1" customWidth="1"/>
    <col min="7303" max="7303" width="7" bestFit="1" customWidth="1"/>
    <col min="7304" max="7304" width="11.54296875" bestFit="1" customWidth="1"/>
    <col min="7305" max="7305" width="7" bestFit="1" customWidth="1"/>
    <col min="7306" max="7306" width="11.54296875" bestFit="1" customWidth="1"/>
    <col min="7307" max="7307" width="7" bestFit="1" customWidth="1"/>
    <col min="7308" max="7308" width="11.54296875" bestFit="1" customWidth="1"/>
    <col min="7309" max="7309" width="7" bestFit="1" customWidth="1"/>
    <col min="7310" max="7310" width="11.54296875" bestFit="1" customWidth="1"/>
    <col min="7311" max="7311" width="7" bestFit="1" customWidth="1"/>
    <col min="7312" max="7312" width="11.54296875" bestFit="1" customWidth="1"/>
    <col min="7313" max="7313" width="7" bestFit="1" customWidth="1"/>
    <col min="7314" max="7314" width="11.54296875" bestFit="1" customWidth="1"/>
    <col min="7315" max="7315" width="7" bestFit="1" customWidth="1"/>
    <col min="7316" max="7316" width="11.54296875" bestFit="1" customWidth="1"/>
    <col min="7317" max="7317" width="7" bestFit="1" customWidth="1"/>
    <col min="7318" max="7318" width="11.54296875" bestFit="1" customWidth="1"/>
    <col min="7319" max="7319" width="7" bestFit="1" customWidth="1"/>
    <col min="7320" max="7320" width="11.54296875" bestFit="1" customWidth="1"/>
    <col min="7321" max="7321" width="7" bestFit="1" customWidth="1"/>
    <col min="7322" max="7322" width="11.54296875" bestFit="1" customWidth="1"/>
    <col min="7323" max="7323" width="7" bestFit="1" customWidth="1"/>
    <col min="7324" max="7324" width="11.54296875" bestFit="1" customWidth="1"/>
    <col min="7325" max="7325" width="7" bestFit="1" customWidth="1"/>
    <col min="7326" max="7326" width="11.54296875" bestFit="1" customWidth="1"/>
    <col min="7327" max="7327" width="7" bestFit="1" customWidth="1"/>
    <col min="7328" max="7328" width="11.54296875" bestFit="1" customWidth="1"/>
    <col min="7329" max="7329" width="7" bestFit="1" customWidth="1"/>
    <col min="7330" max="7330" width="11.54296875" bestFit="1" customWidth="1"/>
    <col min="7331" max="7331" width="11.26953125" bestFit="1" customWidth="1"/>
    <col min="7332" max="7332" width="8.36328125" bestFit="1" customWidth="1"/>
    <col min="7333" max="7333" width="11.54296875" bestFit="1" customWidth="1"/>
    <col min="7334" max="7334" width="7" bestFit="1" customWidth="1"/>
    <col min="7335" max="7335" width="11.54296875" bestFit="1" customWidth="1"/>
    <col min="7336" max="7336" width="7" bestFit="1" customWidth="1"/>
    <col min="7337" max="7337" width="11.54296875" bestFit="1" customWidth="1"/>
    <col min="7338" max="7338" width="7" bestFit="1" customWidth="1"/>
    <col min="7339" max="7339" width="11.54296875" bestFit="1" customWidth="1"/>
    <col min="7340" max="7340" width="7" bestFit="1" customWidth="1"/>
    <col min="7341" max="7341" width="11.54296875" bestFit="1" customWidth="1"/>
    <col min="7342" max="7342" width="7" bestFit="1" customWidth="1"/>
    <col min="7343" max="7343" width="11.54296875" bestFit="1" customWidth="1"/>
    <col min="7344" max="7344" width="7" bestFit="1" customWidth="1"/>
    <col min="7345" max="7345" width="11.54296875" bestFit="1" customWidth="1"/>
    <col min="7346" max="7346" width="7" bestFit="1" customWidth="1"/>
    <col min="7347" max="7347" width="11.54296875" bestFit="1" customWidth="1"/>
    <col min="7348" max="7348" width="7" bestFit="1" customWidth="1"/>
    <col min="7349" max="7349" width="11.54296875" bestFit="1" customWidth="1"/>
    <col min="7350" max="7350" width="7" bestFit="1" customWidth="1"/>
    <col min="7351" max="7351" width="11.54296875" bestFit="1" customWidth="1"/>
    <col min="7352" max="7352" width="7" bestFit="1" customWidth="1"/>
    <col min="7353" max="7353" width="11.54296875" bestFit="1" customWidth="1"/>
    <col min="7354" max="7354" width="7" bestFit="1" customWidth="1"/>
    <col min="7355" max="7355" width="11.54296875" bestFit="1" customWidth="1"/>
    <col min="7356" max="7356" width="7" bestFit="1" customWidth="1"/>
    <col min="7357" max="7357" width="11.54296875" bestFit="1" customWidth="1"/>
    <col min="7358" max="7358" width="7" bestFit="1" customWidth="1"/>
    <col min="7359" max="7359" width="11.54296875" bestFit="1" customWidth="1"/>
    <col min="7360" max="7360" width="7" bestFit="1" customWidth="1"/>
    <col min="7361" max="7361" width="11.54296875" bestFit="1" customWidth="1"/>
    <col min="7362" max="7362" width="7" bestFit="1" customWidth="1"/>
    <col min="7363" max="7363" width="11.54296875" bestFit="1" customWidth="1"/>
    <col min="7364" max="7364" width="7" bestFit="1" customWidth="1"/>
    <col min="7365" max="7365" width="11.54296875" bestFit="1" customWidth="1"/>
    <col min="7366" max="7366" width="7" bestFit="1" customWidth="1"/>
    <col min="7367" max="7367" width="11.54296875" bestFit="1" customWidth="1"/>
    <col min="7368" max="7368" width="11.26953125" bestFit="1" customWidth="1"/>
    <col min="7369" max="7369" width="8.36328125" bestFit="1" customWidth="1"/>
    <col min="7370" max="7370" width="11.54296875" bestFit="1" customWidth="1"/>
    <col min="7371" max="7371" width="7" bestFit="1" customWidth="1"/>
    <col min="7372" max="7372" width="11.54296875" bestFit="1" customWidth="1"/>
    <col min="7373" max="7373" width="7" bestFit="1" customWidth="1"/>
    <col min="7374" max="7374" width="11.54296875" bestFit="1" customWidth="1"/>
    <col min="7375" max="7375" width="7" bestFit="1" customWidth="1"/>
    <col min="7376" max="7376" width="11.54296875" bestFit="1" customWidth="1"/>
    <col min="7377" max="7377" width="7" bestFit="1" customWidth="1"/>
    <col min="7378" max="7378" width="11.54296875" bestFit="1" customWidth="1"/>
    <col min="7379" max="7379" width="7" bestFit="1" customWidth="1"/>
    <col min="7380" max="7380" width="11.54296875" bestFit="1" customWidth="1"/>
    <col min="7381" max="7381" width="7" bestFit="1" customWidth="1"/>
    <col min="7382" max="7382" width="11.54296875" bestFit="1" customWidth="1"/>
    <col min="7383" max="7383" width="7" bestFit="1" customWidth="1"/>
    <col min="7384" max="7384" width="11.54296875" bestFit="1" customWidth="1"/>
    <col min="7385" max="7385" width="7" bestFit="1" customWidth="1"/>
    <col min="7386" max="7386" width="11.54296875" bestFit="1" customWidth="1"/>
    <col min="7387" max="7387" width="7" bestFit="1" customWidth="1"/>
    <col min="7388" max="7388" width="11.54296875" bestFit="1" customWidth="1"/>
    <col min="7389" max="7389" width="7" bestFit="1" customWidth="1"/>
    <col min="7390" max="7390" width="11.54296875" bestFit="1" customWidth="1"/>
    <col min="7391" max="7391" width="7" bestFit="1" customWidth="1"/>
    <col min="7392" max="7392" width="11.54296875" bestFit="1" customWidth="1"/>
    <col min="7393" max="7393" width="7" bestFit="1" customWidth="1"/>
    <col min="7394" max="7394" width="11.54296875" bestFit="1" customWidth="1"/>
    <col min="7395" max="7395" width="7" bestFit="1" customWidth="1"/>
    <col min="7396" max="7396" width="11.54296875" bestFit="1" customWidth="1"/>
    <col min="7397" max="7397" width="7" bestFit="1" customWidth="1"/>
    <col min="7398" max="7398" width="11.54296875" bestFit="1" customWidth="1"/>
    <col min="7399" max="7399" width="7" bestFit="1" customWidth="1"/>
    <col min="7400" max="7400" width="11.54296875" bestFit="1" customWidth="1"/>
    <col min="7401" max="7401" width="7" bestFit="1" customWidth="1"/>
    <col min="7402" max="7402" width="11.54296875" bestFit="1" customWidth="1"/>
    <col min="7403" max="7403" width="11.26953125" bestFit="1" customWidth="1"/>
    <col min="7404" max="7404" width="8.36328125" bestFit="1" customWidth="1"/>
    <col min="7405" max="7405" width="10" bestFit="1" customWidth="1"/>
    <col min="7406" max="7406" width="7" bestFit="1" customWidth="1"/>
    <col min="7407" max="7407" width="11.54296875" bestFit="1" customWidth="1"/>
    <col min="7408" max="7408" width="7" bestFit="1" customWidth="1"/>
    <col min="7409" max="7409" width="11.54296875" bestFit="1" customWidth="1"/>
    <col min="7410" max="7410" width="7" bestFit="1" customWidth="1"/>
    <col min="7411" max="7411" width="11.54296875" bestFit="1" customWidth="1"/>
    <col min="7412" max="7412" width="7" bestFit="1" customWidth="1"/>
    <col min="7413" max="7413" width="11.54296875" bestFit="1" customWidth="1"/>
    <col min="7414" max="7414" width="7" bestFit="1" customWidth="1"/>
    <col min="7415" max="7415" width="11.54296875" bestFit="1" customWidth="1"/>
    <col min="7416" max="7416" width="7" bestFit="1" customWidth="1"/>
    <col min="7417" max="7417" width="5.36328125" bestFit="1" customWidth="1"/>
    <col min="7418" max="7418" width="11.54296875" bestFit="1" customWidth="1"/>
    <col min="7419" max="7419" width="7" bestFit="1" customWidth="1"/>
    <col min="7420" max="7420" width="11.54296875" bestFit="1" customWidth="1"/>
    <col min="7421" max="7421" width="7" bestFit="1" customWidth="1"/>
    <col min="7422" max="7422" width="11.54296875" bestFit="1" customWidth="1"/>
    <col min="7423" max="7423" width="7" bestFit="1" customWidth="1"/>
    <col min="7424" max="7424" width="11.54296875" bestFit="1" customWidth="1"/>
    <col min="7425" max="7425" width="7" bestFit="1" customWidth="1"/>
    <col min="7426" max="7426" width="11.54296875" bestFit="1" customWidth="1"/>
    <col min="7427" max="7427" width="11.26953125" bestFit="1" customWidth="1"/>
    <col min="7428" max="7428" width="8.36328125" bestFit="1" customWidth="1"/>
    <col min="7429" max="7429" width="11.54296875" bestFit="1" customWidth="1"/>
    <col min="7430" max="7430" width="7" bestFit="1" customWidth="1"/>
    <col min="7431" max="7431" width="11.54296875" bestFit="1" customWidth="1"/>
    <col min="7432" max="7432" width="7" bestFit="1" customWidth="1"/>
    <col min="7433" max="7433" width="11.54296875" bestFit="1" customWidth="1"/>
    <col min="7434" max="7434" width="7" bestFit="1" customWidth="1"/>
    <col min="7435" max="7435" width="11.54296875" bestFit="1" customWidth="1"/>
    <col min="7436" max="7436" width="7" bestFit="1" customWidth="1"/>
    <col min="7437" max="7437" width="11.54296875" bestFit="1" customWidth="1"/>
    <col min="7438" max="7438" width="7" bestFit="1" customWidth="1"/>
    <col min="7439" max="7439" width="11.54296875" bestFit="1" customWidth="1"/>
    <col min="7440" max="7440" width="11.26953125" bestFit="1" customWidth="1"/>
    <col min="7441" max="7441" width="8.36328125" bestFit="1" customWidth="1"/>
    <col min="7442" max="7442" width="11.54296875" bestFit="1" customWidth="1"/>
    <col min="7443" max="7443" width="7" bestFit="1" customWidth="1"/>
    <col min="7444" max="7444" width="11.54296875" bestFit="1" customWidth="1"/>
    <col min="7445" max="7445" width="7" bestFit="1" customWidth="1"/>
    <col min="7446" max="7446" width="11.54296875" bestFit="1" customWidth="1"/>
    <col min="7447" max="7447" width="7" bestFit="1" customWidth="1"/>
    <col min="7448" max="7448" width="11.54296875" bestFit="1" customWidth="1"/>
    <col min="7449" max="7449" width="7" bestFit="1" customWidth="1"/>
    <col min="7450" max="7450" width="11.54296875" bestFit="1" customWidth="1"/>
    <col min="7451" max="7451" width="11.26953125" bestFit="1" customWidth="1"/>
    <col min="7452" max="7452" width="8.36328125" bestFit="1" customWidth="1"/>
    <col min="7453" max="7453" width="11.54296875" bestFit="1" customWidth="1"/>
    <col min="7454" max="7454" width="7" bestFit="1" customWidth="1"/>
    <col min="7455" max="7455" width="11.54296875" bestFit="1" customWidth="1"/>
    <col min="7456" max="7456" width="7" bestFit="1" customWidth="1"/>
    <col min="7457" max="7457" width="11.54296875" bestFit="1" customWidth="1"/>
    <col min="7458" max="7458" width="7" bestFit="1" customWidth="1"/>
    <col min="7459" max="7459" width="11.54296875" bestFit="1" customWidth="1"/>
    <col min="7460" max="7460" width="7" bestFit="1" customWidth="1"/>
    <col min="7461" max="7461" width="11.54296875" bestFit="1" customWidth="1"/>
    <col min="7462" max="7462" width="11.26953125" bestFit="1" customWidth="1"/>
    <col min="7463" max="7463" width="8.36328125" bestFit="1" customWidth="1"/>
    <col min="7464" max="7464" width="11.54296875" bestFit="1" customWidth="1"/>
    <col min="7465" max="7465" width="7" bestFit="1" customWidth="1"/>
    <col min="7466" max="7466" width="11.54296875" bestFit="1" customWidth="1"/>
    <col min="7467" max="7467" width="7" bestFit="1" customWidth="1"/>
    <col min="7468" max="7468" width="11.54296875" bestFit="1" customWidth="1"/>
    <col min="7469" max="7469" width="7" bestFit="1" customWidth="1"/>
    <col min="7470" max="7470" width="11.54296875" bestFit="1" customWidth="1"/>
    <col min="7471" max="7471" width="7" bestFit="1" customWidth="1"/>
    <col min="7472" max="7472" width="11.54296875" bestFit="1" customWidth="1"/>
    <col min="7473" max="7473" width="11.26953125" bestFit="1" customWidth="1"/>
    <col min="7474" max="7474" width="10.7265625" bestFit="1" customWidth="1"/>
  </cols>
  <sheetData>
    <row r="3" spans="1:33">
      <c r="A3" t="s">
        <v>141</v>
      </c>
      <c r="B3" t="s">
        <v>140</v>
      </c>
      <c r="C3" t="s">
        <v>142</v>
      </c>
      <c r="D3" t="s">
        <v>139</v>
      </c>
    </row>
    <row r="4" spans="1:33">
      <c r="A4" s="48">
        <v>17148250</v>
      </c>
      <c r="B4" s="48">
        <v>8684027.5</v>
      </c>
      <c r="C4" s="48">
        <v>0.36310442386830921</v>
      </c>
      <c r="D4" s="48">
        <v>3173631.875</v>
      </c>
    </row>
    <row r="6" spans="1:33">
      <c r="F6" s="49" t="s">
        <v>146</v>
      </c>
      <c r="G6" t="s">
        <v>141</v>
      </c>
      <c r="I6" s="53" t="s">
        <v>13</v>
      </c>
      <c r="J6" s="53" t="s">
        <v>17</v>
      </c>
      <c r="L6" s="49" t="s">
        <v>146</v>
      </c>
      <c r="M6" t="s">
        <v>140</v>
      </c>
      <c r="O6" s="49" t="s">
        <v>140</v>
      </c>
      <c r="P6" s="49" t="s">
        <v>160</v>
      </c>
    </row>
    <row r="7" spans="1:33">
      <c r="F7" s="50" t="s">
        <v>64</v>
      </c>
      <c r="G7" s="48">
        <v>408500</v>
      </c>
      <c r="I7" t="str">
        <f>F7</f>
        <v>Alabama</v>
      </c>
      <c r="J7" s="52">
        <f t="shared" ref="J7" si="0">G7</f>
        <v>408500</v>
      </c>
      <c r="L7" s="50" t="s">
        <v>24</v>
      </c>
      <c r="M7" s="51">
        <v>2015890</v>
      </c>
      <c r="O7" s="49" t="s">
        <v>146</v>
      </c>
      <c r="P7" t="s">
        <v>148</v>
      </c>
      <c r="Q7" t="s">
        <v>149</v>
      </c>
      <c r="R7" t="s">
        <v>150</v>
      </c>
      <c r="S7" t="s">
        <v>151</v>
      </c>
      <c r="T7" t="s">
        <v>152</v>
      </c>
      <c r="U7" t="s">
        <v>153</v>
      </c>
      <c r="V7" t="s">
        <v>154</v>
      </c>
      <c r="W7" t="s">
        <v>155</v>
      </c>
      <c r="X7" t="s">
        <v>156</v>
      </c>
      <c r="Y7" t="s">
        <v>157</v>
      </c>
      <c r="Z7" t="s">
        <v>158</v>
      </c>
      <c r="AA7" t="s">
        <v>159</v>
      </c>
      <c r="AB7" t="s">
        <v>147</v>
      </c>
    </row>
    <row r="8" spans="1:33">
      <c r="F8" s="50" t="s">
        <v>68</v>
      </c>
      <c r="G8" s="48">
        <v>312250</v>
      </c>
      <c r="I8" t="str">
        <f t="shared" ref="I8:I56" si="1">F8</f>
        <v>Alaska</v>
      </c>
      <c r="J8" s="52">
        <f t="shared" ref="J8:J56" si="2">G8</f>
        <v>312250</v>
      </c>
      <c r="L8" s="50" t="s">
        <v>29</v>
      </c>
      <c r="M8" s="51">
        <v>1725837.5</v>
      </c>
      <c r="O8" s="50" t="s">
        <v>24</v>
      </c>
      <c r="P8" s="48">
        <v>110012.5</v>
      </c>
      <c r="Q8" s="48">
        <v>121250</v>
      </c>
      <c r="R8" s="48">
        <v>123667.5</v>
      </c>
      <c r="S8" s="48">
        <v>128250</v>
      </c>
      <c r="T8" s="48">
        <v>166372.5</v>
      </c>
      <c r="U8" s="48">
        <v>193825</v>
      </c>
      <c r="V8" s="48">
        <v>237587.5</v>
      </c>
      <c r="W8" s="48">
        <v>232600</v>
      </c>
      <c r="X8" s="48">
        <v>170737.5</v>
      </c>
      <c r="Y8" s="48">
        <v>146575</v>
      </c>
      <c r="Z8" s="48">
        <v>150787.5</v>
      </c>
      <c r="AA8" s="48">
        <v>234225</v>
      </c>
      <c r="AB8" s="48">
        <v>2015890</v>
      </c>
    </row>
    <row r="9" spans="1:33">
      <c r="A9" s="49" t="s">
        <v>146</v>
      </c>
      <c r="B9" t="s">
        <v>140</v>
      </c>
      <c r="F9" s="50" t="s">
        <v>89</v>
      </c>
      <c r="G9" s="48">
        <v>331500</v>
      </c>
      <c r="I9" t="str">
        <f t="shared" si="1"/>
        <v>Arizona</v>
      </c>
      <c r="J9" s="52">
        <f t="shared" si="2"/>
        <v>331500</v>
      </c>
      <c r="L9" s="50" t="s">
        <v>25</v>
      </c>
      <c r="M9" s="51">
        <v>1481425</v>
      </c>
      <c r="O9" s="50" t="s">
        <v>29</v>
      </c>
      <c r="P9" s="48">
        <v>93662.5</v>
      </c>
      <c r="Q9" s="48">
        <v>84950</v>
      </c>
      <c r="R9" s="48">
        <v>82525</v>
      </c>
      <c r="S9" s="48">
        <v>99987.5</v>
      </c>
      <c r="T9" s="48">
        <v>150300</v>
      </c>
      <c r="U9" s="48">
        <v>213387.5</v>
      </c>
      <c r="V9" s="48">
        <v>212825</v>
      </c>
      <c r="W9" s="48">
        <v>161062.5</v>
      </c>
      <c r="X9" s="48">
        <v>119562.5</v>
      </c>
      <c r="Y9" s="48">
        <v>125087.5</v>
      </c>
      <c r="Z9" s="48">
        <v>181900</v>
      </c>
      <c r="AA9" s="48">
        <v>200587.5</v>
      </c>
      <c r="AB9" s="48">
        <v>1725837.5</v>
      </c>
    </row>
    <row r="10" spans="1:33">
      <c r="A10" s="50" t="s">
        <v>148</v>
      </c>
      <c r="B10" s="51">
        <v>510750</v>
      </c>
      <c r="F10" s="50" t="s">
        <v>105</v>
      </c>
      <c r="G10" s="48">
        <v>255350</v>
      </c>
      <c r="I10" t="str">
        <f t="shared" si="1"/>
        <v>Arkansas</v>
      </c>
      <c r="J10" s="52">
        <f t="shared" si="2"/>
        <v>255350</v>
      </c>
      <c r="L10" s="50" t="s">
        <v>27</v>
      </c>
      <c r="M10" s="51">
        <v>1031650</v>
      </c>
      <c r="O10" s="50" t="s">
        <v>25</v>
      </c>
      <c r="P10" s="48">
        <v>94112.5</v>
      </c>
      <c r="Q10" s="48">
        <v>80150</v>
      </c>
      <c r="R10" s="48">
        <v>85575</v>
      </c>
      <c r="S10" s="48">
        <v>79112.5</v>
      </c>
      <c r="T10" s="48">
        <v>103350</v>
      </c>
      <c r="U10" s="48">
        <v>140500</v>
      </c>
      <c r="V10" s="48">
        <v>174187.5</v>
      </c>
      <c r="W10" s="48">
        <v>179900</v>
      </c>
      <c r="X10" s="48">
        <v>131187.5</v>
      </c>
      <c r="Y10" s="48">
        <v>113700</v>
      </c>
      <c r="Z10" s="48">
        <v>118612.5</v>
      </c>
      <c r="AA10" s="48">
        <v>181037.5</v>
      </c>
      <c r="AB10" s="48">
        <v>1481425</v>
      </c>
    </row>
    <row r="11" spans="1:33">
      <c r="A11" s="50" t="s">
        <v>149</v>
      </c>
      <c r="B11" s="51">
        <v>484975</v>
      </c>
      <c r="F11" s="50" t="s">
        <v>36</v>
      </c>
      <c r="G11" s="48">
        <v>1037250</v>
      </c>
      <c r="I11" t="str">
        <f t="shared" si="1"/>
        <v>California</v>
      </c>
      <c r="J11" s="52">
        <f t="shared" si="2"/>
        <v>1037250</v>
      </c>
      <c r="L11" s="50" t="s">
        <v>28</v>
      </c>
      <c r="M11" s="51">
        <v>1193637.5</v>
      </c>
      <c r="O11" s="50" t="s">
        <v>27</v>
      </c>
      <c r="P11" s="48">
        <v>58700</v>
      </c>
      <c r="Q11" s="48">
        <v>53875</v>
      </c>
      <c r="R11" s="48">
        <v>55062.5</v>
      </c>
      <c r="S11" s="48">
        <v>53962.5</v>
      </c>
      <c r="T11" s="48">
        <v>76162.5</v>
      </c>
      <c r="U11" s="48">
        <v>110500</v>
      </c>
      <c r="V11" s="48">
        <v>119837.5</v>
      </c>
      <c r="W11" s="48">
        <v>107462.5</v>
      </c>
      <c r="X11" s="48">
        <v>76762.5</v>
      </c>
      <c r="Y11" s="48">
        <v>72837.5</v>
      </c>
      <c r="Z11" s="48">
        <v>111125</v>
      </c>
      <c r="AA11" s="48">
        <v>135362.5</v>
      </c>
      <c r="AB11" s="48">
        <v>1031650</v>
      </c>
    </row>
    <row r="12" spans="1:33">
      <c r="A12" s="50" t="s">
        <v>150</v>
      </c>
      <c r="B12" s="51">
        <v>483530</v>
      </c>
      <c r="F12" s="50" t="s">
        <v>49</v>
      </c>
      <c r="G12" s="48">
        <v>324250</v>
      </c>
      <c r="I12" t="str">
        <f t="shared" si="1"/>
        <v>Colorado</v>
      </c>
      <c r="J12" s="52">
        <f t="shared" si="2"/>
        <v>324250</v>
      </c>
      <c r="L12" s="50" t="s">
        <v>26</v>
      </c>
      <c r="M12" s="51">
        <v>1235587.5</v>
      </c>
      <c r="O12" s="50" t="s">
        <v>28</v>
      </c>
      <c r="P12" s="48">
        <v>77350</v>
      </c>
      <c r="Q12" s="48">
        <v>73137.5</v>
      </c>
      <c r="R12" s="48">
        <v>63075</v>
      </c>
      <c r="S12" s="48">
        <v>64225</v>
      </c>
      <c r="T12" s="48">
        <v>85087.5</v>
      </c>
      <c r="U12" s="48">
        <v>116975</v>
      </c>
      <c r="V12" s="48">
        <v>146750</v>
      </c>
      <c r="W12" s="48">
        <v>119500</v>
      </c>
      <c r="X12" s="48">
        <v>91400</v>
      </c>
      <c r="Y12" s="48">
        <v>83025</v>
      </c>
      <c r="Z12" s="48">
        <v>127850</v>
      </c>
      <c r="AA12" s="48">
        <v>145262.5</v>
      </c>
      <c r="AB12" s="48">
        <v>1193637.5</v>
      </c>
    </row>
    <row r="13" spans="1:33">
      <c r="A13" s="50" t="s">
        <v>151</v>
      </c>
      <c r="B13" s="51">
        <v>494887.5</v>
      </c>
      <c r="F13" s="50" t="s">
        <v>128</v>
      </c>
      <c r="G13" s="48">
        <v>169600</v>
      </c>
      <c r="I13" t="str">
        <f t="shared" si="1"/>
        <v>Connecticut</v>
      </c>
      <c r="J13" s="52">
        <f t="shared" si="2"/>
        <v>169600</v>
      </c>
      <c r="L13" s="50" t="s">
        <v>147</v>
      </c>
      <c r="M13" s="51">
        <v>8684027.5</v>
      </c>
      <c r="O13" s="50" t="s">
        <v>26</v>
      </c>
      <c r="P13" s="48">
        <v>76912.5</v>
      </c>
      <c r="Q13" s="48">
        <v>71612.5</v>
      </c>
      <c r="R13" s="48">
        <v>73625</v>
      </c>
      <c r="S13" s="48">
        <v>69350</v>
      </c>
      <c r="T13" s="48">
        <v>92300</v>
      </c>
      <c r="U13" s="48">
        <v>128650</v>
      </c>
      <c r="V13" s="48">
        <v>150250</v>
      </c>
      <c r="W13" s="48">
        <v>144750</v>
      </c>
      <c r="X13" s="48">
        <v>91350</v>
      </c>
      <c r="Y13" s="48">
        <v>82150</v>
      </c>
      <c r="Z13" s="48">
        <v>105337.5</v>
      </c>
      <c r="AA13" s="48">
        <v>149300</v>
      </c>
      <c r="AB13" s="48">
        <v>1235587.5</v>
      </c>
    </row>
    <row r="14" spans="1:33">
      <c r="A14" s="50" t="s">
        <v>152</v>
      </c>
      <c r="B14" s="51">
        <v>673572.5</v>
      </c>
      <c r="F14" s="50" t="s">
        <v>124</v>
      </c>
      <c r="G14" s="48">
        <v>205600</v>
      </c>
      <c r="I14" t="str">
        <f t="shared" si="1"/>
        <v>Delaware</v>
      </c>
      <c r="J14" s="52">
        <f t="shared" si="2"/>
        <v>205600</v>
      </c>
      <c r="O14" s="50" t="s">
        <v>147</v>
      </c>
      <c r="P14" s="48">
        <v>510750</v>
      </c>
      <c r="Q14" s="48">
        <v>484975</v>
      </c>
      <c r="R14" s="48">
        <v>483530</v>
      </c>
      <c r="S14" s="48">
        <v>494887.5</v>
      </c>
      <c r="T14" s="48">
        <v>673572.5</v>
      </c>
      <c r="U14" s="48">
        <v>903837.5</v>
      </c>
      <c r="V14" s="48">
        <v>1041437.5</v>
      </c>
      <c r="W14" s="48">
        <v>945275</v>
      </c>
      <c r="X14" s="48">
        <v>681000</v>
      </c>
      <c r="Y14" s="48">
        <v>623375</v>
      </c>
      <c r="Z14" s="48">
        <v>795612.5</v>
      </c>
      <c r="AA14" s="48">
        <v>1045775</v>
      </c>
      <c r="AB14" s="48">
        <v>8684027.5</v>
      </c>
    </row>
    <row r="15" spans="1:33">
      <c r="A15" s="50" t="s">
        <v>153</v>
      </c>
      <c r="B15" s="51">
        <v>903837.5</v>
      </c>
      <c r="F15" s="50" t="s">
        <v>54</v>
      </c>
      <c r="G15" s="48">
        <v>1051700</v>
      </c>
      <c r="I15" t="str">
        <f t="shared" si="1"/>
        <v>Florida</v>
      </c>
      <c r="J15" s="52">
        <f t="shared" si="2"/>
        <v>1051700</v>
      </c>
    </row>
    <row r="16" spans="1:33">
      <c r="A16" s="50" t="s">
        <v>154</v>
      </c>
      <c r="B16" s="51">
        <v>1041437.5</v>
      </c>
      <c r="F16" s="50" t="s">
        <v>93</v>
      </c>
      <c r="G16" s="48">
        <v>579350</v>
      </c>
      <c r="I16" t="str">
        <f t="shared" si="1"/>
        <v>Georgia</v>
      </c>
      <c r="J16" s="52">
        <f t="shared" si="2"/>
        <v>579350</v>
      </c>
      <c r="V16" s="65" t="s">
        <v>148</v>
      </c>
      <c r="W16" s="65" t="s">
        <v>149</v>
      </c>
      <c r="X16" s="65" t="s">
        <v>150</v>
      </c>
      <c r="Y16" s="65" t="s">
        <v>151</v>
      </c>
      <c r="Z16" s="65" t="s">
        <v>152</v>
      </c>
      <c r="AA16" s="65" t="s">
        <v>153</v>
      </c>
      <c r="AB16" s="65" t="s">
        <v>154</v>
      </c>
      <c r="AC16" s="65" t="s">
        <v>155</v>
      </c>
      <c r="AD16" s="65" t="s">
        <v>156</v>
      </c>
      <c r="AE16" s="65" t="s">
        <v>157</v>
      </c>
      <c r="AF16" s="65" t="s">
        <v>158</v>
      </c>
      <c r="AG16" s="65" t="s">
        <v>159</v>
      </c>
    </row>
    <row r="17" spans="1:33">
      <c r="A17" s="50" t="s">
        <v>155</v>
      </c>
      <c r="B17" s="51">
        <v>945275</v>
      </c>
      <c r="F17" s="50" t="s">
        <v>70</v>
      </c>
      <c r="G17" s="48">
        <v>353500</v>
      </c>
      <c r="I17" t="str">
        <f t="shared" si="1"/>
        <v>Hawaii</v>
      </c>
      <c r="J17" s="52">
        <f t="shared" si="2"/>
        <v>353500</v>
      </c>
      <c r="U17" t="s">
        <v>24</v>
      </c>
      <c r="V17">
        <v>110012.5</v>
      </c>
      <c r="W17">
        <v>121250</v>
      </c>
      <c r="X17">
        <v>123667.5</v>
      </c>
      <c r="Y17">
        <v>128250</v>
      </c>
      <c r="Z17">
        <v>166372.5</v>
      </c>
      <c r="AA17">
        <v>193825</v>
      </c>
      <c r="AB17">
        <v>237587.5</v>
      </c>
      <c r="AC17">
        <v>232600</v>
      </c>
      <c r="AD17">
        <v>170737.5</v>
      </c>
      <c r="AE17">
        <v>146575</v>
      </c>
      <c r="AF17">
        <v>150787.5</v>
      </c>
      <c r="AG17">
        <v>234225</v>
      </c>
    </row>
    <row r="18" spans="1:33">
      <c r="A18" s="50" t="s">
        <v>156</v>
      </c>
      <c r="B18" s="51">
        <v>681000</v>
      </c>
      <c r="F18" s="50" t="s">
        <v>87</v>
      </c>
      <c r="G18" s="48">
        <v>288250</v>
      </c>
      <c r="I18" t="str">
        <f t="shared" si="1"/>
        <v>Idaho</v>
      </c>
      <c r="J18" s="52">
        <f t="shared" si="2"/>
        <v>288250</v>
      </c>
      <c r="U18" t="s">
        <v>29</v>
      </c>
      <c r="V18">
        <v>93662.5</v>
      </c>
      <c r="W18">
        <v>84950</v>
      </c>
      <c r="X18">
        <v>82525</v>
      </c>
      <c r="Y18">
        <v>99987.5</v>
      </c>
      <c r="Z18">
        <v>150300</v>
      </c>
      <c r="AA18">
        <v>213387.5</v>
      </c>
      <c r="AB18">
        <v>212825</v>
      </c>
      <c r="AC18">
        <v>161062.5</v>
      </c>
      <c r="AD18">
        <v>119562.5</v>
      </c>
      <c r="AE18">
        <v>125087.5</v>
      </c>
      <c r="AF18">
        <v>181900</v>
      </c>
      <c r="AG18">
        <v>200587.5</v>
      </c>
    </row>
    <row r="19" spans="1:33">
      <c r="A19" s="50" t="s">
        <v>157</v>
      </c>
      <c r="B19" s="51">
        <v>623375</v>
      </c>
      <c r="F19" s="50" t="s">
        <v>41</v>
      </c>
      <c r="G19" s="48">
        <v>185600</v>
      </c>
      <c r="I19" t="str">
        <f t="shared" si="1"/>
        <v>Illinois</v>
      </c>
      <c r="J19" s="52">
        <f t="shared" si="2"/>
        <v>185600</v>
      </c>
      <c r="U19" t="s">
        <v>25</v>
      </c>
      <c r="V19">
        <v>94112.5</v>
      </c>
      <c r="W19">
        <v>80150</v>
      </c>
      <c r="X19">
        <v>85575</v>
      </c>
      <c r="Y19">
        <v>79112.5</v>
      </c>
      <c r="Z19">
        <v>103350</v>
      </c>
      <c r="AA19">
        <v>140500</v>
      </c>
      <c r="AB19">
        <v>174187.5</v>
      </c>
      <c r="AC19">
        <v>179900</v>
      </c>
      <c r="AD19">
        <v>131187.5</v>
      </c>
      <c r="AE19">
        <v>113700</v>
      </c>
      <c r="AF19">
        <v>118612.5</v>
      </c>
      <c r="AG19">
        <v>181037.5</v>
      </c>
    </row>
    <row r="20" spans="1:33">
      <c r="A20" s="50" t="s">
        <v>158</v>
      </c>
      <c r="B20" s="51">
        <v>795612.5</v>
      </c>
      <c r="F20" s="50" t="s">
        <v>119</v>
      </c>
      <c r="G20" s="48">
        <v>241600</v>
      </c>
      <c r="I20" t="str">
        <f t="shared" si="1"/>
        <v>Indiana</v>
      </c>
      <c r="J20" s="52">
        <f t="shared" si="2"/>
        <v>241600</v>
      </c>
      <c r="U20" t="s">
        <v>27</v>
      </c>
      <c r="V20">
        <v>58700</v>
      </c>
      <c r="W20">
        <v>53875</v>
      </c>
      <c r="X20">
        <v>55062.5</v>
      </c>
      <c r="Y20">
        <v>53962.5</v>
      </c>
      <c r="Z20">
        <v>76162.5</v>
      </c>
      <c r="AA20">
        <v>110500</v>
      </c>
      <c r="AB20">
        <v>119837.5</v>
      </c>
      <c r="AC20">
        <v>107462.5</v>
      </c>
      <c r="AD20">
        <v>76762.5</v>
      </c>
      <c r="AE20">
        <v>72837.5</v>
      </c>
      <c r="AF20">
        <v>111125</v>
      </c>
      <c r="AG20">
        <v>135362.5</v>
      </c>
    </row>
    <row r="21" spans="1:33">
      <c r="A21" s="50" t="s">
        <v>159</v>
      </c>
      <c r="B21" s="51">
        <v>1045775</v>
      </c>
      <c r="F21" s="50" t="s">
        <v>115</v>
      </c>
      <c r="G21" s="48">
        <v>183100</v>
      </c>
      <c r="I21" t="str">
        <f t="shared" si="1"/>
        <v>Iowa</v>
      </c>
      <c r="J21" s="52">
        <f t="shared" si="2"/>
        <v>183100</v>
      </c>
      <c r="U21" t="s">
        <v>28</v>
      </c>
      <c r="V21">
        <v>77350</v>
      </c>
      <c r="W21">
        <v>73137.5</v>
      </c>
      <c r="X21">
        <v>63075</v>
      </c>
      <c r="Y21">
        <v>64225</v>
      </c>
      <c r="Z21">
        <v>85087.5</v>
      </c>
      <c r="AA21">
        <v>116975</v>
      </c>
      <c r="AB21">
        <v>146750</v>
      </c>
      <c r="AC21">
        <v>119500</v>
      </c>
      <c r="AD21">
        <v>91400</v>
      </c>
      <c r="AE21">
        <v>83025</v>
      </c>
      <c r="AF21">
        <v>127850</v>
      </c>
      <c r="AG21">
        <v>145262.5</v>
      </c>
    </row>
    <row r="22" spans="1:33">
      <c r="A22" s="50" t="s">
        <v>147</v>
      </c>
      <c r="B22" s="51">
        <v>8684027.5</v>
      </c>
      <c r="F22" s="50" t="s">
        <v>109</v>
      </c>
      <c r="G22" s="48">
        <v>180600</v>
      </c>
      <c r="I22" t="str">
        <f t="shared" si="1"/>
        <v>Kansas</v>
      </c>
      <c r="J22" s="52">
        <f t="shared" si="2"/>
        <v>180600</v>
      </c>
      <c r="U22" t="s">
        <v>26</v>
      </c>
      <c r="V22">
        <v>76912.5</v>
      </c>
      <c r="W22">
        <v>71612.5</v>
      </c>
      <c r="X22">
        <v>73625</v>
      </c>
      <c r="Y22">
        <v>69350</v>
      </c>
      <c r="Z22">
        <v>92300</v>
      </c>
      <c r="AA22">
        <v>128650</v>
      </c>
      <c r="AB22">
        <v>150250</v>
      </c>
      <c r="AC22">
        <v>144750</v>
      </c>
      <c r="AD22">
        <v>91350</v>
      </c>
      <c r="AE22">
        <v>82150</v>
      </c>
      <c r="AF22">
        <v>105337.5</v>
      </c>
      <c r="AG22">
        <v>149300</v>
      </c>
    </row>
    <row r="23" spans="1:33">
      <c r="F23" s="50" t="s">
        <v>101</v>
      </c>
      <c r="G23" s="48">
        <v>363350</v>
      </c>
      <c r="I23" t="str">
        <f t="shared" si="1"/>
        <v>Kentucky</v>
      </c>
      <c r="J23" s="52">
        <f t="shared" si="2"/>
        <v>363350</v>
      </c>
    </row>
    <row r="24" spans="1:33">
      <c r="F24" s="50" t="s">
        <v>85</v>
      </c>
      <c r="G24" s="48">
        <v>412250</v>
      </c>
      <c r="I24" t="str">
        <f t="shared" si="1"/>
        <v>Louisiana</v>
      </c>
      <c r="J24" s="52">
        <f t="shared" si="2"/>
        <v>412250</v>
      </c>
      <c r="V24" s="65" t="s">
        <v>148</v>
      </c>
      <c r="W24" s="65" t="s">
        <v>149</v>
      </c>
      <c r="X24" s="65" t="s">
        <v>150</v>
      </c>
      <c r="Y24" s="65" t="s">
        <v>151</v>
      </c>
      <c r="Z24" s="65" t="s">
        <v>152</v>
      </c>
      <c r="AA24" s="65" t="s">
        <v>153</v>
      </c>
      <c r="AB24" s="65" t="s">
        <v>154</v>
      </c>
      <c r="AC24" s="65" t="s">
        <v>155</v>
      </c>
      <c r="AD24" s="65" t="s">
        <v>156</v>
      </c>
      <c r="AE24" s="65" t="s">
        <v>157</v>
      </c>
      <c r="AF24" s="65" t="s">
        <v>158</v>
      </c>
      <c r="AG24" s="65" t="s">
        <v>159</v>
      </c>
    </row>
    <row r="25" spans="1:33">
      <c r="F25" s="50" t="s">
        <v>66</v>
      </c>
      <c r="G25" s="48">
        <v>172600</v>
      </c>
      <c r="I25" t="str">
        <f t="shared" si="1"/>
        <v>Maine</v>
      </c>
      <c r="J25" s="52">
        <f t="shared" si="2"/>
        <v>172600</v>
      </c>
      <c r="U25" t="s">
        <v>24</v>
      </c>
      <c r="W25">
        <f>W17-V17</f>
        <v>11237.5</v>
      </c>
      <c r="X25">
        <f>X17-W17</f>
        <v>2417.5</v>
      </c>
      <c r="Y25">
        <f>Y17-X17</f>
        <v>4582.5</v>
      </c>
      <c r="Z25">
        <f>Z17-Y17</f>
        <v>38122.5</v>
      </c>
      <c r="AA25">
        <f>AA17-Z17</f>
        <v>27452.5</v>
      </c>
      <c r="AB25">
        <f>AB17-AA17</f>
        <v>43762.5</v>
      </c>
      <c r="AC25">
        <f>AC17-AB17</f>
        <v>-4987.5</v>
      </c>
      <c r="AD25">
        <f>AD17-AC17</f>
        <v>-61862.5</v>
      </c>
      <c r="AE25">
        <f>AE17-AD17</f>
        <v>-24162.5</v>
      </c>
      <c r="AF25">
        <f>AF17-AE17</f>
        <v>4212.5</v>
      </c>
      <c r="AG25">
        <f>AG17-AF17</f>
        <v>83437.5</v>
      </c>
    </row>
    <row r="26" spans="1:33">
      <c r="F26" s="50" t="s">
        <v>122</v>
      </c>
      <c r="G26" s="48">
        <v>241600</v>
      </c>
      <c r="I26" t="str">
        <f t="shared" si="1"/>
        <v>Maryland</v>
      </c>
      <c r="J26" s="52">
        <f t="shared" si="2"/>
        <v>241600</v>
      </c>
      <c r="U26" t="s">
        <v>29</v>
      </c>
      <c r="W26">
        <f>W18-V18</f>
        <v>-8712.5</v>
      </c>
      <c r="X26">
        <f>X18-W18</f>
        <v>-2425</v>
      </c>
      <c r="Y26">
        <f>Y18-X18</f>
        <v>17462.5</v>
      </c>
      <c r="Z26">
        <f>Z18-Y18</f>
        <v>50312.5</v>
      </c>
      <c r="AA26">
        <f>AA18-Z18</f>
        <v>63087.5</v>
      </c>
      <c r="AB26">
        <f>AB18-AA18</f>
        <v>-562.5</v>
      </c>
      <c r="AC26">
        <f>AC18-AB18</f>
        <v>-51762.5</v>
      </c>
      <c r="AD26">
        <f>AD18-AC18</f>
        <v>-41500</v>
      </c>
      <c r="AE26">
        <f>AE18-AD18</f>
        <v>5525</v>
      </c>
      <c r="AF26">
        <f>AF18-AE18</f>
        <v>56812.5</v>
      </c>
      <c r="AG26">
        <f>AG18-AF18</f>
        <v>18687.5</v>
      </c>
    </row>
    <row r="27" spans="1:33">
      <c r="F27" s="50" t="s">
        <v>132</v>
      </c>
      <c r="G27" s="48">
        <v>241600</v>
      </c>
      <c r="I27" t="str">
        <f t="shared" si="1"/>
        <v>Massachusetts</v>
      </c>
      <c r="J27" s="52">
        <f t="shared" si="2"/>
        <v>241600</v>
      </c>
      <c r="U27" t="s">
        <v>25</v>
      </c>
      <c r="W27">
        <f>W19-V19</f>
        <v>-13962.5</v>
      </c>
      <c r="X27">
        <f>X19-W19</f>
        <v>5425</v>
      </c>
      <c r="Y27">
        <f>Y19-X19</f>
        <v>-6462.5</v>
      </c>
      <c r="Z27">
        <f>Z19-Y19</f>
        <v>24237.5</v>
      </c>
      <c r="AA27">
        <f>AA19-Z19</f>
        <v>37150</v>
      </c>
      <c r="AB27">
        <f>AB19-AA19</f>
        <v>33687.5</v>
      </c>
      <c r="AC27">
        <f>AC19-AB19</f>
        <v>5712.5</v>
      </c>
      <c r="AD27">
        <f>AD19-AC19</f>
        <v>-48712.5</v>
      </c>
      <c r="AE27">
        <f>AE19-AD19</f>
        <v>-17487.5</v>
      </c>
      <c r="AF27">
        <f>AF19-AE19</f>
        <v>4912.5</v>
      </c>
      <c r="AG27">
        <f>AG19-AF19</f>
        <v>62425</v>
      </c>
    </row>
    <row r="28" spans="1:33">
      <c r="F28" s="50" t="s">
        <v>78</v>
      </c>
      <c r="G28" s="48">
        <v>280350</v>
      </c>
      <c r="I28" t="str">
        <f t="shared" si="1"/>
        <v>Michigan</v>
      </c>
      <c r="J28" s="52">
        <f t="shared" si="2"/>
        <v>280350</v>
      </c>
      <c r="U28" t="s">
        <v>27</v>
      </c>
      <c r="W28">
        <f>W20-V20</f>
        <v>-4825</v>
      </c>
      <c r="X28">
        <f>X20-W20</f>
        <v>1187.5</v>
      </c>
      <c r="Y28">
        <f>Y20-X20</f>
        <v>-1100</v>
      </c>
      <c r="Z28">
        <f>Z20-Y20</f>
        <v>22200</v>
      </c>
      <c r="AA28">
        <f>AA20-Z20</f>
        <v>34337.5</v>
      </c>
      <c r="AB28">
        <f>AB20-AA20</f>
        <v>9337.5</v>
      </c>
      <c r="AC28">
        <f>AC20-AB20</f>
        <v>-12375</v>
      </c>
      <c r="AD28">
        <f>AD20-AC20</f>
        <v>-30700</v>
      </c>
      <c r="AE28">
        <f>AE20-AD20</f>
        <v>-3925</v>
      </c>
      <c r="AF28">
        <f>AF20-AE20</f>
        <v>38287.5</v>
      </c>
      <c r="AG28">
        <f>AG20-AF20</f>
        <v>24237.5</v>
      </c>
    </row>
    <row r="29" spans="1:33">
      <c r="F29" s="50" t="s">
        <v>56</v>
      </c>
      <c r="G29" s="48">
        <v>156850</v>
      </c>
      <c r="I29" t="str">
        <f t="shared" si="1"/>
        <v>Minnesota</v>
      </c>
      <c r="J29" s="52">
        <f t="shared" si="2"/>
        <v>156850</v>
      </c>
      <c r="U29" t="s">
        <v>28</v>
      </c>
      <c r="W29">
        <f>W21-V21</f>
        <v>-4212.5</v>
      </c>
      <c r="X29">
        <f>X21-W21</f>
        <v>-10062.5</v>
      </c>
      <c r="Y29">
        <f>Y21-X21</f>
        <v>1150</v>
      </c>
      <c r="Z29">
        <f>Z21-Y21</f>
        <v>20862.5</v>
      </c>
      <c r="AA29">
        <f>AA21-Z21</f>
        <v>31887.5</v>
      </c>
      <c r="AB29">
        <f>AB21-AA21</f>
        <v>29775</v>
      </c>
      <c r="AC29">
        <f>AC21-AB21</f>
        <v>-27250</v>
      </c>
      <c r="AD29">
        <f>AD21-AC21</f>
        <v>-28100</v>
      </c>
      <c r="AE29">
        <f>AE21-AD21</f>
        <v>-8375</v>
      </c>
      <c r="AF29">
        <f>AF21-AE21</f>
        <v>44825</v>
      </c>
      <c r="AG29">
        <f>AG21-AF21</f>
        <v>17412.5</v>
      </c>
    </row>
    <row r="30" spans="1:33">
      <c r="F30" s="50" t="s">
        <v>103</v>
      </c>
      <c r="G30" s="48">
        <v>309350</v>
      </c>
      <c r="I30" t="str">
        <f t="shared" si="1"/>
        <v>Mississippi</v>
      </c>
      <c r="J30" s="52">
        <f t="shared" si="2"/>
        <v>309350</v>
      </c>
      <c r="U30" t="s">
        <v>26</v>
      </c>
      <c r="W30">
        <f>W22-V22</f>
        <v>-5300</v>
      </c>
      <c r="X30">
        <f>X22-W22</f>
        <v>2012.5</v>
      </c>
      <c r="Y30">
        <f>Y22-X22</f>
        <v>-4275</v>
      </c>
      <c r="Z30">
        <f>Z22-Y22</f>
        <v>22950</v>
      </c>
      <c r="AA30">
        <f>AA22-Z22</f>
        <v>36350</v>
      </c>
      <c r="AB30">
        <f>AB22-AA22</f>
        <v>21600</v>
      </c>
      <c r="AC30">
        <f>AC22-AB22</f>
        <v>-5500</v>
      </c>
      <c r="AD30">
        <f>AD22-AC22</f>
        <v>-53400</v>
      </c>
      <c r="AE30">
        <f>AE22-AD22</f>
        <v>-9200</v>
      </c>
      <c r="AF30">
        <f>AF22-AE22</f>
        <v>23187.5</v>
      </c>
      <c r="AG30">
        <f>AG22-AF22</f>
        <v>43962.5</v>
      </c>
    </row>
    <row r="31" spans="1:33">
      <c r="F31" s="50" t="s">
        <v>80</v>
      </c>
      <c r="G31" s="48">
        <v>316350</v>
      </c>
      <c r="I31" t="str">
        <f t="shared" si="1"/>
        <v>Missouri</v>
      </c>
      <c r="J31" s="52">
        <f t="shared" si="2"/>
        <v>316350</v>
      </c>
    </row>
    <row r="32" spans="1:33">
      <c r="F32" s="50" t="s">
        <v>58</v>
      </c>
      <c r="G32" s="48">
        <v>328000</v>
      </c>
      <c r="I32" t="str">
        <f t="shared" si="1"/>
        <v>Montana</v>
      </c>
      <c r="J32" s="52">
        <f t="shared" si="2"/>
        <v>328000</v>
      </c>
    </row>
    <row r="33" spans="6:10">
      <c r="F33" s="50" t="s">
        <v>62</v>
      </c>
      <c r="G33" s="48">
        <v>136350</v>
      </c>
      <c r="I33" t="str">
        <f t="shared" si="1"/>
        <v>Nebraska</v>
      </c>
      <c r="J33" s="52">
        <f t="shared" si="2"/>
        <v>136350</v>
      </c>
    </row>
    <row r="34" spans="6:10">
      <c r="F34" s="50" t="s">
        <v>47</v>
      </c>
      <c r="G34" s="48">
        <v>324000</v>
      </c>
      <c r="I34" t="str">
        <f t="shared" si="1"/>
        <v>Nevada</v>
      </c>
      <c r="J34" s="52">
        <f t="shared" si="2"/>
        <v>324000</v>
      </c>
    </row>
    <row r="35" spans="6:10">
      <c r="F35" s="50" t="s">
        <v>136</v>
      </c>
      <c r="G35" s="48">
        <v>238850</v>
      </c>
      <c r="I35" t="str">
        <f t="shared" si="1"/>
        <v>New Hampshire</v>
      </c>
      <c r="J35" s="52">
        <f t="shared" si="2"/>
        <v>238850</v>
      </c>
    </row>
    <row r="36" spans="6:10">
      <c r="F36" s="50" t="s">
        <v>126</v>
      </c>
      <c r="G36" s="48">
        <v>223600</v>
      </c>
      <c r="I36" t="str">
        <f t="shared" si="1"/>
        <v>New Jersey</v>
      </c>
      <c r="J36" s="52">
        <f t="shared" si="2"/>
        <v>223600</v>
      </c>
    </row>
    <row r="37" spans="6:10">
      <c r="F37" s="50" t="s">
        <v>91</v>
      </c>
      <c r="G37" s="48">
        <v>313500</v>
      </c>
      <c r="I37" t="str">
        <f t="shared" si="1"/>
        <v>New Mexico</v>
      </c>
      <c r="J37" s="52">
        <f t="shared" si="2"/>
        <v>313500</v>
      </c>
    </row>
    <row r="38" spans="6:10">
      <c r="F38" s="50" t="s">
        <v>23</v>
      </c>
      <c r="G38" s="48">
        <v>1125200</v>
      </c>
      <c r="I38" t="str">
        <f t="shared" si="1"/>
        <v>New York</v>
      </c>
      <c r="J38" s="52">
        <f t="shared" si="2"/>
        <v>1125200</v>
      </c>
    </row>
    <row r="39" spans="6:10">
      <c r="F39" s="50" t="s">
        <v>97</v>
      </c>
      <c r="G39" s="48">
        <v>399350</v>
      </c>
      <c r="I39" t="str">
        <f t="shared" si="1"/>
        <v>North Carolina</v>
      </c>
      <c r="J39" s="52">
        <f t="shared" si="2"/>
        <v>399350</v>
      </c>
    </row>
    <row r="40" spans="6:10">
      <c r="F40" s="50" t="s">
        <v>113</v>
      </c>
      <c r="G40" s="48">
        <v>184100</v>
      </c>
      <c r="I40" t="str">
        <f t="shared" si="1"/>
        <v>North Dakota</v>
      </c>
      <c r="J40" s="52">
        <f t="shared" si="2"/>
        <v>184100</v>
      </c>
    </row>
    <row r="41" spans="6:10">
      <c r="F41" s="50" t="s">
        <v>99</v>
      </c>
      <c r="G41" s="48">
        <v>203600</v>
      </c>
      <c r="I41" t="str">
        <f t="shared" si="1"/>
        <v>Ohio</v>
      </c>
      <c r="J41" s="52">
        <f t="shared" si="2"/>
        <v>203600</v>
      </c>
    </row>
    <row r="42" spans="6:10">
      <c r="F42" s="50" t="s">
        <v>107</v>
      </c>
      <c r="G42" s="48">
        <v>237350</v>
      </c>
      <c r="I42" t="str">
        <f t="shared" si="1"/>
        <v>Oklahoma</v>
      </c>
      <c r="J42" s="52">
        <f t="shared" si="2"/>
        <v>237350</v>
      </c>
    </row>
    <row r="43" spans="6:10">
      <c r="F43" s="50" t="s">
        <v>84</v>
      </c>
      <c r="G43" s="48">
        <v>346750</v>
      </c>
      <c r="I43" t="str">
        <f t="shared" si="1"/>
        <v>Oregon</v>
      </c>
      <c r="J43" s="52">
        <f t="shared" si="2"/>
        <v>346750</v>
      </c>
    </row>
    <row r="44" spans="6:10">
      <c r="F44" s="50" t="s">
        <v>44</v>
      </c>
      <c r="G44" s="48">
        <v>165600</v>
      </c>
      <c r="I44" t="str">
        <f t="shared" si="1"/>
        <v>Pennsylvania</v>
      </c>
      <c r="J44" s="52">
        <f t="shared" si="2"/>
        <v>165600</v>
      </c>
    </row>
    <row r="45" spans="6:10">
      <c r="F45" s="50" t="s">
        <v>130</v>
      </c>
      <c r="G45" s="48">
        <v>198850</v>
      </c>
      <c r="I45" t="str">
        <f t="shared" si="1"/>
        <v>Rhode Island</v>
      </c>
      <c r="J45" s="52">
        <f t="shared" si="2"/>
        <v>198850</v>
      </c>
    </row>
    <row r="46" spans="6:10">
      <c r="F46" s="50" t="s">
        <v>95</v>
      </c>
      <c r="G46" s="48">
        <v>507350</v>
      </c>
      <c r="I46" t="str">
        <f t="shared" si="1"/>
        <v>South Carolina</v>
      </c>
      <c r="J46" s="52">
        <f t="shared" si="2"/>
        <v>507350</v>
      </c>
    </row>
    <row r="47" spans="6:10">
      <c r="F47" s="50" t="s">
        <v>111</v>
      </c>
      <c r="G47" s="48">
        <v>180600</v>
      </c>
      <c r="I47" t="str">
        <f t="shared" si="1"/>
        <v>South Dakota</v>
      </c>
      <c r="J47" s="52">
        <f t="shared" si="2"/>
        <v>180600</v>
      </c>
    </row>
    <row r="48" spans="6:10">
      <c r="F48" s="50" t="s">
        <v>60</v>
      </c>
      <c r="G48" s="48">
        <v>427750</v>
      </c>
      <c r="I48" t="str">
        <f t="shared" si="1"/>
        <v>Tennessee</v>
      </c>
      <c r="J48" s="52">
        <f t="shared" si="2"/>
        <v>427750</v>
      </c>
    </row>
    <row r="49" spans="6:10">
      <c r="F49" s="50" t="s">
        <v>32</v>
      </c>
      <c r="G49" s="48">
        <v>1014250</v>
      </c>
      <c r="I49" t="str">
        <f t="shared" si="1"/>
        <v>Texas</v>
      </c>
      <c r="J49" s="52">
        <f t="shared" si="2"/>
        <v>1014250</v>
      </c>
    </row>
    <row r="50" spans="6:10">
      <c r="F50" s="50" t="s">
        <v>82</v>
      </c>
      <c r="G50" s="48">
        <v>310750</v>
      </c>
      <c r="I50" t="str">
        <f t="shared" si="1"/>
        <v>Utah</v>
      </c>
      <c r="J50" s="52">
        <f t="shared" si="2"/>
        <v>310750</v>
      </c>
    </row>
    <row r="51" spans="6:10">
      <c r="F51" s="50" t="s">
        <v>134</v>
      </c>
      <c r="G51" s="48">
        <v>256850</v>
      </c>
      <c r="I51" t="str">
        <f t="shared" si="1"/>
        <v>Vermont</v>
      </c>
      <c r="J51" s="52">
        <f t="shared" si="2"/>
        <v>256850</v>
      </c>
    </row>
    <row r="52" spans="6:10">
      <c r="F52" s="50" t="s">
        <v>76</v>
      </c>
      <c r="G52" s="48">
        <v>403350</v>
      </c>
      <c r="I52" t="str">
        <f t="shared" si="1"/>
        <v>Virginia</v>
      </c>
      <c r="J52" s="52">
        <f t="shared" si="2"/>
        <v>403350</v>
      </c>
    </row>
    <row r="53" spans="6:10">
      <c r="F53" s="50" t="s">
        <v>51</v>
      </c>
      <c r="G53" s="48">
        <v>348750</v>
      </c>
      <c r="I53" t="str">
        <f t="shared" si="1"/>
        <v>Washington</v>
      </c>
      <c r="J53" s="52">
        <f t="shared" si="2"/>
        <v>348750</v>
      </c>
    </row>
    <row r="54" spans="6:10">
      <c r="F54" s="50" t="s">
        <v>121</v>
      </c>
      <c r="G54" s="48">
        <v>154600</v>
      </c>
      <c r="I54" t="str">
        <f t="shared" si="1"/>
        <v>West Virginia</v>
      </c>
      <c r="J54" s="52">
        <f t="shared" si="2"/>
        <v>154600</v>
      </c>
    </row>
    <row r="55" spans="6:10">
      <c r="F55" s="50" t="s">
        <v>117</v>
      </c>
      <c r="G55" s="48">
        <v>205850</v>
      </c>
      <c r="I55" t="str">
        <f t="shared" si="1"/>
        <v>Wisconsin</v>
      </c>
      <c r="J55" s="52">
        <f t="shared" si="2"/>
        <v>205850</v>
      </c>
    </row>
    <row r="56" spans="6:10">
      <c r="F56" s="50" t="s">
        <v>74</v>
      </c>
      <c r="G56" s="48">
        <v>310750</v>
      </c>
      <c r="I56" t="str">
        <f t="shared" si="1"/>
        <v>Wyoming</v>
      </c>
      <c r="J56" s="52">
        <f t="shared" si="2"/>
        <v>310750</v>
      </c>
    </row>
    <row r="57" spans="6:10">
      <c r="F57" s="50" t="s">
        <v>147</v>
      </c>
      <c r="G57" s="48">
        <v>17148250</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21E20-F6E7-4A1C-A33C-EB0FC8857900}">
  <dimension ref="A3:C16"/>
  <sheetViews>
    <sheetView workbookViewId="0">
      <selection activeCell="I20" sqref="I20"/>
    </sheetView>
  </sheetViews>
  <sheetFormatPr defaultRowHeight="14.5"/>
  <cols>
    <col min="1" max="1" width="12.36328125" bestFit="1" customWidth="1"/>
    <col min="2" max="2" width="16.08984375" bestFit="1" customWidth="1"/>
    <col min="3" max="3" width="21.453125" bestFit="1" customWidth="1"/>
  </cols>
  <sheetData>
    <row r="3" spans="1:3">
      <c r="A3" s="49" t="s">
        <v>146</v>
      </c>
      <c r="B3" t="s">
        <v>140</v>
      </c>
      <c r="C3" t="s">
        <v>161</v>
      </c>
    </row>
    <row r="4" spans="1:3">
      <c r="A4" s="50" t="s">
        <v>148</v>
      </c>
      <c r="B4" s="48">
        <v>510750</v>
      </c>
      <c r="C4" s="48"/>
    </row>
    <row r="5" spans="1:3">
      <c r="A5" s="50" t="s">
        <v>149</v>
      </c>
      <c r="B5" s="48">
        <v>484975</v>
      </c>
      <c r="C5" s="48">
        <v>-25775</v>
      </c>
    </row>
    <row r="6" spans="1:3">
      <c r="A6" s="50" t="s">
        <v>150</v>
      </c>
      <c r="B6" s="48">
        <v>483530</v>
      </c>
      <c r="C6" s="48">
        <v>-1445</v>
      </c>
    </row>
    <row r="7" spans="1:3">
      <c r="A7" s="50" t="s">
        <v>151</v>
      </c>
      <c r="B7" s="48">
        <v>494887.5</v>
      </c>
      <c r="C7" s="48">
        <v>11357.5</v>
      </c>
    </row>
    <row r="8" spans="1:3">
      <c r="A8" s="50" t="s">
        <v>152</v>
      </c>
      <c r="B8" s="48">
        <v>673572.5</v>
      </c>
      <c r="C8" s="48">
        <v>178685</v>
      </c>
    </row>
    <row r="9" spans="1:3">
      <c r="A9" s="50" t="s">
        <v>153</v>
      </c>
      <c r="B9" s="48">
        <v>903837.5</v>
      </c>
      <c r="C9" s="48">
        <v>230265</v>
      </c>
    </row>
    <row r="10" spans="1:3">
      <c r="A10" s="50" t="s">
        <v>154</v>
      </c>
      <c r="B10" s="48">
        <v>1041437.5</v>
      </c>
      <c r="C10" s="48">
        <v>137600</v>
      </c>
    </row>
    <row r="11" spans="1:3">
      <c r="A11" s="50" t="s">
        <v>155</v>
      </c>
      <c r="B11" s="48">
        <v>945275</v>
      </c>
      <c r="C11" s="48">
        <v>-96162.5</v>
      </c>
    </row>
    <row r="12" spans="1:3">
      <c r="A12" s="50" t="s">
        <v>156</v>
      </c>
      <c r="B12" s="48">
        <v>681000</v>
      </c>
      <c r="C12" s="48">
        <v>-264275</v>
      </c>
    </row>
    <row r="13" spans="1:3">
      <c r="A13" s="50" t="s">
        <v>157</v>
      </c>
      <c r="B13" s="48">
        <v>623375</v>
      </c>
      <c r="C13" s="48">
        <v>-57625</v>
      </c>
    </row>
    <row r="14" spans="1:3">
      <c r="A14" s="50" t="s">
        <v>158</v>
      </c>
      <c r="B14" s="48">
        <v>795612.5</v>
      </c>
      <c r="C14" s="48">
        <v>172237.5</v>
      </c>
    </row>
    <row r="15" spans="1:3">
      <c r="A15" s="50" t="s">
        <v>159</v>
      </c>
      <c r="B15" s="48">
        <v>1045775</v>
      </c>
      <c r="C15" s="48">
        <v>250162.5</v>
      </c>
    </row>
    <row r="16" spans="1:3">
      <c r="A16" s="50" t="s">
        <v>147</v>
      </c>
      <c r="B16" s="48">
        <v>8684027.5</v>
      </c>
      <c r="C16" s="4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6" workbookViewId="0">
      <selection activeCell="B5" sqref="B5:M3893"/>
    </sheetView>
  </sheetViews>
  <sheetFormatPr defaultColWidth="14.453125" defaultRowHeight="15" customHeight="1"/>
  <cols>
    <col min="1" max="1" width="8.7265625" customWidth="1"/>
    <col min="2" max="2" width="9.26953125" customWidth="1"/>
    <col min="3" max="3" width="11.7265625" customWidth="1"/>
    <col min="4" max="4" width="13.453125" customWidth="1"/>
    <col min="5" max="5" width="10.453125" customWidth="1"/>
    <col min="6" max="6" width="14.26953125" customWidth="1"/>
    <col min="7" max="7" width="13.08984375" customWidth="1"/>
    <col min="8" max="8" width="16.26953125" customWidth="1"/>
    <col min="9" max="9" width="14.4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c r="A1" s="23"/>
    </row>
    <row r="2" spans="1:15" ht="23.5">
      <c r="A2" s="23"/>
      <c r="B2" s="24" t="s">
        <v>7</v>
      </c>
      <c r="C2" s="25"/>
      <c r="D2" s="25"/>
      <c r="E2" s="25"/>
      <c r="F2" s="25"/>
      <c r="G2" s="25"/>
      <c r="H2" s="25"/>
      <c r="I2" s="25"/>
      <c r="J2" s="25"/>
      <c r="K2" s="25"/>
      <c r="L2" s="25"/>
      <c r="M2" s="25"/>
    </row>
    <row r="3" spans="1:15" ht="15.5">
      <c r="A3" s="23"/>
      <c r="B3" s="26" t="s">
        <v>8</v>
      </c>
    </row>
    <row r="4" spans="1:15" ht="14.5">
      <c r="A4" s="23"/>
    </row>
    <row r="5" spans="1:15" ht="14.5">
      <c r="A5" s="23"/>
      <c r="B5" s="27" t="s">
        <v>9</v>
      </c>
      <c r="C5" s="27" t="s">
        <v>10</v>
      </c>
      <c r="D5" s="27" t="s">
        <v>11</v>
      </c>
      <c r="E5" s="27" t="s">
        <v>12</v>
      </c>
      <c r="F5" s="27" t="s">
        <v>13</v>
      </c>
      <c r="G5" s="27" t="s">
        <v>14</v>
      </c>
      <c r="H5" s="27" t="s">
        <v>15</v>
      </c>
      <c r="I5" s="27" t="s">
        <v>16</v>
      </c>
      <c r="J5" s="27" t="s">
        <v>17</v>
      </c>
      <c r="K5" s="27" t="s">
        <v>18</v>
      </c>
      <c r="L5" s="27" t="s">
        <v>19</v>
      </c>
      <c r="M5" s="27" t="s">
        <v>20</v>
      </c>
    </row>
    <row r="6" spans="1:15" ht="14.5">
      <c r="A6" s="23"/>
      <c r="B6" s="28" t="s">
        <v>21</v>
      </c>
      <c r="C6" s="28">
        <v>1185732</v>
      </c>
      <c r="D6" s="29">
        <v>44210</v>
      </c>
      <c r="E6" s="28" t="s">
        <v>22</v>
      </c>
      <c r="F6" s="28" t="s">
        <v>23</v>
      </c>
      <c r="G6" s="28" t="s">
        <v>23</v>
      </c>
      <c r="H6" s="28" t="s">
        <v>24</v>
      </c>
      <c r="I6" s="30">
        <v>0.5</v>
      </c>
      <c r="J6" s="31">
        <v>12000</v>
      </c>
      <c r="K6" s="32">
        <f t="shared" ref="K6:K260" si="0">I6*J6</f>
        <v>6000</v>
      </c>
      <c r="L6" s="32">
        <f t="shared" ref="L6:L260" si="1">K6*M6</f>
        <v>3000</v>
      </c>
      <c r="M6" s="33">
        <v>0.5</v>
      </c>
      <c r="O6" s="34"/>
    </row>
    <row r="7" spans="1:15" ht="14.5">
      <c r="A7" s="23"/>
      <c r="B7" s="28" t="s">
        <v>21</v>
      </c>
      <c r="C7" s="28">
        <v>1185732</v>
      </c>
      <c r="D7" s="29">
        <v>44210</v>
      </c>
      <c r="E7" s="28" t="s">
        <v>22</v>
      </c>
      <c r="F7" s="28" t="s">
        <v>23</v>
      </c>
      <c r="G7" s="28" t="s">
        <v>23</v>
      </c>
      <c r="H7" s="28" t="s">
        <v>25</v>
      </c>
      <c r="I7" s="30">
        <v>0.5</v>
      </c>
      <c r="J7" s="31">
        <v>10000</v>
      </c>
      <c r="K7" s="32">
        <f t="shared" si="0"/>
        <v>5000</v>
      </c>
      <c r="L7" s="32">
        <f t="shared" si="1"/>
        <v>1500</v>
      </c>
      <c r="M7" s="33">
        <v>0.3</v>
      </c>
      <c r="O7" s="34"/>
    </row>
    <row r="8" spans="1:15" ht="14.5">
      <c r="A8" s="23"/>
      <c r="B8" s="28" t="s">
        <v>21</v>
      </c>
      <c r="C8" s="28">
        <v>1185732</v>
      </c>
      <c r="D8" s="29">
        <v>44210</v>
      </c>
      <c r="E8" s="28" t="s">
        <v>22</v>
      </c>
      <c r="F8" s="28" t="s">
        <v>23</v>
      </c>
      <c r="G8" s="28" t="s">
        <v>23</v>
      </c>
      <c r="H8" s="28" t="s">
        <v>26</v>
      </c>
      <c r="I8" s="30">
        <v>0.4</v>
      </c>
      <c r="J8" s="31">
        <v>10000</v>
      </c>
      <c r="K8" s="32">
        <f t="shared" si="0"/>
        <v>4000</v>
      </c>
      <c r="L8" s="32">
        <f t="shared" si="1"/>
        <v>1400</v>
      </c>
      <c r="M8" s="33">
        <v>0.35</v>
      </c>
      <c r="O8" s="34"/>
    </row>
    <row r="9" spans="1:15" ht="14.5">
      <c r="A9" s="23"/>
      <c r="B9" s="28" t="s">
        <v>21</v>
      </c>
      <c r="C9" s="28">
        <v>1185732</v>
      </c>
      <c r="D9" s="29">
        <v>44210</v>
      </c>
      <c r="E9" s="28" t="s">
        <v>22</v>
      </c>
      <c r="F9" s="28" t="s">
        <v>23</v>
      </c>
      <c r="G9" s="28" t="s">
        <v>23</v>
      </c>
      <c r="H9" s="28" t="s">
        <v>27</v>
      </c>
      <c r="I9" s="30">
        <v>0.45</v>
      </c>
      <c r="J9" s="31">
        <v>8500</v>
      </c>
      <c r="K9" s="32">
        <f t="shared" si="0"/>
        <v>3825</v>
      </c>
      <c r="L9" s="32">
        <f t="shared" si="1"/>
        <v>1338.75</v>
      </c>
      <c r="M9" s="33">
        <v>0.35</v>
      </c>
      <c r="O9" s="34"/>
    </row>
    <row r="10" spans="1:15" ht="14.5">
      <c r="A10" s="23"/>
      <c r="B10" s="28" t="s">
        <v>21</v>
      </c>
      <c r="C10" s="28">
        <v>1185732</v>
      </c>
      <c r="D10" s="29">
        <v>44210</v>
      </c>
      <c r="E10" s="28" t="s">
        <v>22</v>
      </c>
      <c r="F10" s="28" t="s">
        <v>23</v>
      </c>
      <c r="G10" s="28" t="s">
        <v>23</v>
      </c>
      <c r="H10" s="28" t="s">
        <v>28</v>
      </c>
      <c r="I10" s="30">
        <v>0.6</v>
      </c>
      <c r="J10" s="31">
        <v>9000</v>
      </c>
      <c r="K10" s="32">
        <f t="shared" si="0"/>
        <v>5400</v>
      </c>
      <c r="L10" s="32">
        <f t="shared" si="1"/>
        <v>1620</v>
      </c>
      <c r="M10" s="33">
        <v>0.3</v>
      </c>
      <c r="O10" s="34"/>
    </row>
    <row r="11" spans="1:15" ht="14.5">
      <c r="A11" s="23"/>
      <c r="B11" s="28" t="s">
        <v>21</v>
      </c>
      <c r="C11" s="28">
        <v>1185732</v>
      </c>
      <c r="D11" s="29">
        <v>44210</v>
      </c>
      <c r="E11" s="28" t="s">
        <v>22</v>
      </c>
      <c r="F11" s="28" t="s">
        <v>23</v>
      </c>
      <c r="G11" s="28" t="s">
        <v>23</v>
      </c>
      <c r="H11" s="28" t="s">
        <v>29</v>
      </c>
      <c r="I11" s="30">
        <v>0.5</v>
      </c>
      <c r="J11" s="31">
        <v>10000</v>
      </c>
      <c r="K11" s="32">
        <f t="shared" si="0"/>
        <v>5000</v>
      </c>
      <c r="L11" s="32">
        <f t="shared" si="1"/>
        <v>1250</v>
      </c>
      <c r="M11" s="33">
        <v>0.25</v>
      </c>
      <c r="O11" s="34"/>
    </row>
    <row r="12" spans="1:15" ht="14.5">
      <c r="A12" s="23"/>
      <c r="B12" s="28" t="s">
        <v>21</v>
      </c>
      <c r="C12" s="28">
        <v>1185732</v>
      </c>
      <c r="D12" s="29">
        <v>44239</v>
      </c>
      <c r="E12" s="28" t="s">
        <v>22</v>
      </c>
      <c r="F12" s="28" t="s">
        <v>23</v>
      </c>
      <c r="G12" s="28" t="s">
        <v>23</v>
      </c>
      <c r="H12" s="28" t="s">
        <v>24</v>
      </c>
      <c r="I12" s="30">
        <v>0.5</v>
      </c>
      <c r="J12" s="31">
        <v>12500</v>
      </c>
      <c r="K12" s="32">
        <f t="shared" si="0"/>
        <v>6250</v>
      </c>
      <c r="L12" s="32">
        <f t="shared" si="1"/>
        <v>3125</v>
      </c>
      <c r="M12" s="33">
        <v>0.5</v>
      </c>
      <c r="O12" s="34"/>
    </row>
    <row r="13" spans="1:15" ht="14.5">
      <c r="A13" s="23"/>
      <c r="B13" s="28" t="s">
        <v>21</v>
      </c>
      <c r="C13" s="28">
        <v>1185732</v>
      </c>
      <c r="D13" s="29">
        <v>44239</v>
      </c>
      <c r="E13" s="28" t="s">
        <v>22</v>
      </c>
      <c r="F13" s="28" t="s">
        <v>23</v>
      </c>
      <c r="G13" s="28" t="s">
        <v>23</v>
      </c>
      <c r="H13" s="28" t="s">
        <v>25</v>
      </c>
      <c r="I13" s="30">
        <v>0.5</v>
      </c>
      <c r="J13" s="31">
        <v>9000</v>
      </c>
      <c r="K13" s="32">
        <f t="shared" si="0"/>
        <v>4500</v>
      </c>
      <c r="L13" s="32">
        <f t="shared" si="1"/>
        <v>1350</v>
      </c>
      <c r="M13" s="33">
        <v>0.3</v>
      </c>
      <c r="O13" s="34"/>
    </row>
    <row r="14" spans="1:15" ht="14.5">
      <c r="A14" s="23"/>
      <c r="B14" s="28" t="s">
        <v>21</v>
      </c>
      <c r="C14" s="28">
        <v>1185732</v>
      </c>
      <c r="D14" s="29">
        <v>44239</v>
      </c>
      <c r="E14" s="28" t="s">
        <v>22</v>
      </c>
      <c r="F14" s="28" t="s">
        <v>23</v>
      </c>
      <c r="G14" s="28" t="s">
        <v>23</v>
      </c>
      <c r="H14" s="28" t="s">
        <v>26</v>
      </c>
      <c r="I14" s="30">
        <v>0.4</v>
      </c>
      <c r="J14" s="31">
        <v>9500</v>
      </c>
      <c r="K14" s="32">
        <f t="shared" si="0"/>
        <v>3800</v>
      </c>
      <c r="L14" s="32">
        <f t="shared" si="1"/>
        <v>1330</v>
      </c>
      <c r="M14" s="33">
        <v>0.35</v>
      </c>
      <c r="O14" s="34"/>
    </row>
    <row r="15" spans="1:15" ht="14.5">
      <c r="A15" s="23"/>
      <c r="B15" s="28" t="s">
        <v>21</v>
      </c>
      <c r="C15" s="28">
        <v>1185732</v>
      </c>
      <c r="D15" s="29">
        <v>44239</v>
      </c>
      <c r="E15" s="28" t="s">
        <v>22</v>
      </c>
      <c r="F15" s="28" t="s">
        <v>23</v>
      </c>
      <c r="G15" s="28" t="s">
        <v>23</v>
      </c>
      <c r="H15" s="28" t="s">
        <v>27</v>
      </c>
      <c r="I15" s="30">
        <v>0.45</v>
      </c>
      <c r="J15" s="31">
        <v>8250</v>
      </c>
      <c r="K15" s="32">
        <f t="shared" si="0"/>
        <v>3712.5</v>
      </c>
      <c r="L15" s="32">
        <f t="shared" si="1"/>
        <v>1299.375</v>
      </c>
      <c r="M15" s="33">
        <v>0.35</v>
      </c>
      <c r="O15" s="34"/>
    </row>
    <row r="16" spans="1:15" ht="14.5">
      <c r="A16" s="23"/>
      <c r="B16" s="28" t="s">
        <v>21</v>
      </c>
      <c r="C16" s="28">
        <v>1185732</v>
      </c>
      <c r="D16" s="29">
        <v>44239</v>
      </c>
      <c r="E16" s="28" t="s">
        <v>22</v>
      </c>
      <c r="F16" s="28" t="s">
        <v>23</v>
      </c>
      <c r="G16" s="28" t="s">
        <v>23</v>
      </c>
      <c r="H16" s="28" t="s">
        <v>28</v>
      </c>
      <c r="I16" s="30">
        <v>0.6</v>
      </c>
      <c r="J16" s="31">
        <v>9000</v>
      </c>
      <c r="K16" s="32">
        <f t="shared" si="0"/>
        <v>5400</v>
      </c>
      <c r="L16" s="32">
        <f t="shared" si="1"/>
        <v>1620</v>
      </c>
      <c r="M16" s="33">
        <v>0.3</v>
      </c>
      <c r="O16" s="34"/>
    </row>
    <row r="17" spans="1:15" ht="14.5">
      <c r="A17" s="23"/>
      <c r="B17" s="28" t="s">
        <v>21</v>
      </c>
      <c r="C17" s="28">
        <v>1185732</v>
      </c>
      <c r="D17" s="29">
        <v>44239</v>
      </c>
      <c r="E17" s="28" t="s">
        <v>22</v>
      </c>
      <c r="F17" s="28" t="s">
        <v>23</v>
      </c>
      <c r="G17" s="28" t="s">
        <v>23</v>
      </c>
      <c r="H17" s="28" t="s">
        <v>29</v>
      </c>
      <c r="I17" s="30">
        <v>0.5</v>
      </c>
      <c r="J17" s="31">
        <v>10000</v>
      </c>
      <c r="K17" s="32">
        <f t="shared" si="0"/>
        <v>5000</v>
      </c>
      <c r="L17" s="32">
        <f t="shared" si="1"/>
        <v>1250</v>
      </c>
      <c r="M17" s="33">
        <v>0.25</v>
      </c>
      <c r="O17" s="34"/>
    </row>
    <row r="18" spans="1:15" ht="14.5">
      <c r="A18" s="23"/>
      <c r="B18" s="28" t="s">
        <v>21</v>
      </c>
      <c r="C18" s="28">
        <v>1185732</v>
      </c>
      <c r="D18" s="29">
        <v>44265</v>
      </c>
      <c r="E18" s="28" t="s">
        <v>22</v>
      </c>
      <c r="F18" s="28" t="s">
        <v>23</v>
      </c>
      <c r="G18" s="28" t="s">
        <v>23</v>
      </c>
      <c r="H18" s="28" t="s">
        <v>24</v>
      </c>
      <c r="I18" s="30">
        <v>0.5</v>
      </c>
      <c r="J18" s="31">
        <v>12200</v>
      </c>
      <c r="K18" s="32">
        <f t="shared" si="0"/>
        <v>6100</v>
      </c>
      <c r="L18" s="32">
        <f t="shared" si="1"/>
        <v>3050</v>
      </c>
      <c r="M18" s="33">
        <v>0.5</v>
      </c>
      <c r="O18" s="34"/>
    </row>
    <row r="19" spans="1:15" ht="14.5">
      <c r="A19" s="23"/>
      <c r="B19" s="28" t="s">
        <v>21</v>
      </c>
      <c r="C19" s="28">
        <v>1185732</v>
      </c>
      <c r="D19" s="29">
        <v>44265</v>
      </c>
      <c r="E19" s="28" t="s">
        <v>22</v>
      </c>
      <c r="F19" s="28" t="s">
        <v>23</v>
      </c>
      <c r="G19" s="28" t="s">
        <v>23</v>
      </c>
      <c r="H19" s="28" t="s">
        <v>25</v>
      </c>
      <c r="I19" s="30">
        <v>0.5</v>
      </c>
      <c r="J19" s="31">
        <v>9250</v>
      </c>
      <c r="K19" s="32">
        <f t="shared" si="0"/>
        <v>4625</v>
      </c>
      <c r="L19" s="32">
        <f t="shared" si="1"/>
        <v>1387.5</v>
      </c>
      <c r="M19" s="33">
        <v>0.3</v>
      </c>
      <c r="O19" s="34"/>
    </row>
    <row r="20" spans="1:15" ht="14.5">
      <c r="A20" s="23"/>
      <c r="B20" s="28" t="s">
        <v>21</v>
      </c>
      <c r="C20" s="28">
        <v>1185732</v>
      </c>
      <c r="D20" s="29">
        <v>44265</v>
      </c>
      <c r="E20" s="28" t="s">
        <v>22</v>
      </c>
      <c r="F20" s="28" t="s">
        <v>23</v>
      </c>
      <c r="G20" s="28" t="s">
        <v>23</v>
      </c>
      <c r="H20" s="28" t="s">
        <v>26</v>
      </c>
      <c r="I20" s="30">
        <v>0.4</v>
      </c>
      <c r="J20" s="31">
        <v>9500</v>
      </c>
      <c r="K20" s="32">
        <f t="shared" si="0"/>
        <v>3800</v>
      </c>
      <c r="L20" s="32">
        <f t="shared" si="1"/>
        <v>1330</v>
      </c>
      <c r="M20" s="33">
        <v>0.35</v>
      </c>
      <c r="O20" s="34"/>
    </row>
    <row r="21" spans="1:15" ht="15.75" customHeight="1">
      <c r="A21" s="23"/>
      <c r="B21" s="28" t="s">
        <v>21</v>
      </c>
      <c r="C21" s="28">
        <v>1185732</v>
      </c>
      <c r="D21" s="29">
        <v>44265</v>
      </c>
      <c r="E21" s="28" t="s">
        <v>22</v>
      </c>
      <c r="F21" s="28" t="s">
        <v>23</v>
      </c>
      <c r="G21" s="28" t="s">
        <v>23</v>
      </c>
      <c r="H21" s="28" t="s">
        <v>27</v>
      </c>
      <c r="I21" s="30">
        <v>0.45</v>
      </c>
      <c r="J21" s="31">
        <v>8000</v>
      </c>
      <c r="K21" s="32">
        <f t="shared" si="0"/>
        <v>3600</v>
      </c>
      <c r="L21" s="32">
        <f t="shared" si="1"/>
        <v>1260</v>
      </c>
      <c r="M21" s="33">
        <v>0.35</v>
      </c>
      <c r="O21" s="34"/>
    </row>
    <row r="22" spans="1:15" ht="15.75" customHeight="1">
      <c r="A22" s="23"/>
      <c r="B22" s="28" t="s">
        <v>21</v>
      </c>
      <c r="C22" s="28">
        <v>1185732</v>
      </c>
      <c r="D22" s="29">
        <v>44265</v>
      </c>
      <c r="E22" s="28" t="s">
        <v>22</v>
      </c>
      <c r="F22" s="28" t="s">
        <v>23</v>
      </c>
      <c r="G22" s="28" t="s">
        <v>23</v>
      </c>
      <c r="H22" s="28" t="s">
        <v>28</v>
      </c>
      <c r="I22" s="30">
        <v>0.6</v>
      </c>
      <c r="J22" s="31">
        <v>8500</v>
      </c>
      <c r="K22" s="32">
        <f t="shared" si="0"/>
        <v>5100</v>
      </c>
      <c r="L22" s="32">
        <f t="shared" si="1"/>
        <v>1530</v>
      </c>
      <c r="M22" s="33">
        <v>0.3</v>
      </c>
      <c r="O22" s="34"/>
    </row>
    <row r="23" spans="1:15" ht="15.75" customHeight="1">
      <c r="A23" s="23"/>
      <c r="B23" s="28" t="s">
        <v>21</v>
      </c>
      <c r="C23" s="28">
        <v>1185732</v>
      </c>
      <c r="D23" s="29">
        <v>44265</v>
      </c>
      <c r="E23" s="28" t="s">
        <v>22</v>
      </c>
      <c r="F23" s="28" t="s">
        <v>23</v>
      </c>
      <c r="G23" s="28" t="s">
        <v>23</v>
      </c>
      <c r="H23" s="28" t="s">
        <v>29</v>
      </c>
      <c r="I23" s="30">
        <v>0.5</v>
      </c>
      <c r="J23" s="31">
        <v>9500</v>
      </c>
      <c r="K23" s="32">
        <f t="shared" si="0"/>
        <v>4750</v>
      </c>
      <c r="L23" s="32">
        <f t="shared" si="1"/>
        <v>1187.5</v>
      </c>
      <c r="M23" s="33">
        <v>0.25</v>
      </c>
      <c r="O23" s="34"/>
    </row>
    <row r="24" spans="1:15" ht="15.75" customHeight="1">
      <c r="A24" s="23"/>
      <c r="B24" s="28" t="s">
        <v>21</v>
      </c>
      <c r="C24" s="28">
        <v>1185732</v>
      </c>
      <c r="D24" s="29">
        <v>44297</v>
      </c>
      <c r="E24" s="28" t="s">
        <v>22</v>
      </c>
      <c r="F24" s="28" t="s">
        <v>23</v>
      </c>
      <c r="G24" s="28" t="s">
        <v>23</v>
      </c>
      <c r="H24" s="28" t="s">
        <v>24</v>
      </c>
      <c r="I24" s="30">
        <v>0.5</v>
      </c>
      <c r="J24" s="31">
        <v>12000</v>
      </c>
      <c r="K24" s="32">
        <f t="shared" si="0"/>
        <v>6000</v>
      </c>
      <c r="L24" s="32">
        <f t="shared" si="1"/>
        <v>3000</v>
      </c>
      <c r="M24" s="33">
        <v>0.5</v>
      </c>
      <c r="O24" s="34"/>
    </row>
    <row r="25" spans="1:15" ht="15.75" customHeight="1">
      <c r="A25" s="23"/>
      <c r="B25" s="28" t="s">
        <v>21</v>
      </c>
      <c r="C25" s="28">
        <v>1185732</v>
      </c>
      <c r="D25" s="29">
        <v>44297</v>
      </c>
      <c r="E25" s="28" t="s">
        <v>22</v>
      </c>
      <c r="F25" s="28" t="s">
        <v>23</v>
      </c>
      <c r="G25" s="28" t="s">
        <v>23</v>
      </c>
      <c r="H25" s="28" t="s">
        <v>25</v>
      </c>
      <c r="I25" s="30">
        <v>0.5</v>
      </c>
      <c r="J25" s="31">
        <v>9000</v>
      </c>
      <c r="K25" s="32">
        <f t="shared" si="0"/>
        <v>4500</v>
      </c>
      <c r="L25" s="32">
        <f t="shared" si="1"/>
        <v>1350</v>
      </c>
      <c r="M25" s="33">
        <v>0.3</v>
      </c>
      <c r="O25" s="34"/>
    </row>
    <row r="26" spans="1:15" ht="15.75" customHeight="1">
      <c r="A26" s="23"/>
      <c r="B26" s="28" t="s">
        <v>21</v>
      </c>
      <c r="C26" s="28">
        <v>1185732</v>
      </c>
      <c r="D26" s="29">
        <v>44297</v>
      </c>
      <c r="E26" s="28" t="s">
        <v>22</v>
      </c>
      <c r="F26" s="28" t="s">
        <v>23</v>
      </c>
      <c r="G26" s="28" t="s">
        <v>23</v>
      </c>
      <c r="H26" s="28" t="s">
        <v>26</v>
      </c>
      <c r="I26" s="30">
        <v>0.4</v>
      </c>
      <c r="J26" s="31">
        <v>9000</v>
      </c>
      <c r="K26" s="32">
        <f t="shared" si="0"/>
        <v>3600</v>
      </c>
      <c r="L26" s="32">
        <f t="shared" si="1"/>
        <v>1260</v>
      </c>
      <c r="M26" s="33">
        <v>0.35</v>
      </c>
      <c r="O26" s="34"/>
    </row>
    <row r="27" spans="1:15" ht="15.75" customHeight="1">
      <c r="A27" s="23"/>
      <c r="B27" s="28" t="s">
        <v>21</v>
      </c>
      <c r="C27" s="28">
        <v>1185732</v>
      </c>
      <c r="D27" s="29">
        <v>44297</v>
      </c>
      <c r="E27" s="28" t="s">
        <v>22</v>
      </c>
      <c r="F27" s="28" t="s">
        <v>23</v>
      </c>
      <c r="G27" s="28" t="s">
        <v>23</v>
      </c>
      <c r="H27" s="28" t="s">
        <v>27</v>
      </c>
      <c r="I27" s="30">
        <v>0.45</v>
      </c>
      <c r="J27" s="31">
        <v>8250</v>
      </c>
      <c r="K27" s="32">
        <f t="shared" si="0"/>
        <v>3712.5</v>
      </c>
      <c r="L27" s="32">
        <f t="shared" si="1"/>
        <v>1299.375</v>
      </c>
      <c r="M27" s="33">
        <v>0.35</v>
      </c>
      <c r="O27" s="34"/>
    </row>
    <row r="28" spans="1:15" ht="15.75" customHeight="1">
      <c r="A28" s="23"/>
      <c r="B28" s="28" t="s">
        <v>21</v>
      </c>
      <c r="C28" s="28">
        <v>1185732</v>
      </c>
      <c r="D28" s="29">
        <v>44297</v>
      </c>
      <c r="E28" s="28" t="s">
        <v>22</v>
      </c>
      <c r="F28" s="28" t="s">
        <v>23</v>
      </c>
      <c r="G28" s="28" t="s">
        <v>23</v>
      </c>
      <c r="H28" s="28" t="s">
        <v>28</v>
      </c>
      <c r="I28" s="30">
        <v>0.6</v>
      </c>
      <c r="J28" s="31">
        <v>8250</v>
      </c>
      <c r="K28" s="32">
        <f t="shared" si="0"/>
        <v>4950</v>
      </c>
      <c r="L28" s="32">
        <f t="shared" si="1"/>
        <v>1485</v>
      </c>
      <c r="M28" s="33">
        <v>0.3</v>
      </c>
      <c r="O28" s="34"/>
    </row>
    <row r="29" spans="1:15" ht="15.75" customHeight="1">
      <c r="A29" s="23"/>
      <c r="B29" s="28" t="s">
        <v>21</v>
      </c>
      <c r="C29" s="28">
        <v>1185732</v>
      </c>
      <c r="D29" s="29">
        <v>44297</v>
      </c>
      <c r="E29" s="28" t="s">
        <v>22</v>
      </c>
      <c r="F29" s="28" t="s">
        <v>23</v>
      </c>
      <c r="G29" s="28" t="s">
        <v>23</v>
      </c>
      <c r="H29" s="28" t="s">
        <v>29</v>
      </c>
      <c r="I29" s="30">
        <v>0.5</v>
      </c>
      <c r="J29" s="31">
        <v>9500</v>
      </c>
      <c r="K29" s="32">
        <f t="shared" si="0"/>
        <v>4750</v>
      </c>
      <c r="L29" s="32">
        <f t="shared" si="1"/>
        <v>1187.5</v>
      </c>
      <c r="M29" s="33">
        <v>0.25</v>
      </c>
      <c r="O29" s="34"/>
    </row>
    <row r="30" spans="1:15" ht="15.75" customHeight="1">
      <c r="A30" s="23"/>
      <c r="B30" s="28" t="s">
        <v>21</v>
      </c>
      <c r="C30" s="28">
        <v>1185732</v>
      </c>
      <c r="D30" s="29">
        <v>44326</v>
      </c>
      <c r="E30" s="28" t="s">
        <v>22</v>
      </c>
      <c r="F30" s="28" t="s">
        <v>23</v>
      </c>
      <c r="G30" s="28" t="s">
        <v>23</v>
      </c>
      <c r="H30" s="28" t="s">
        <v>24</v>
      </c>
      <c r="I30" s="30">
        <v>0.6</v>
      </c>
      <c r="J30" s="31">
        <v>12200</v>
      </c>
      <c r="K30" s="32">
        <f t="shared" si="0"/>
        <v>7320</v>
      </c>
      <c r="L30" s="32">
        <f t="shared" si="1"/>
        <v>3660</v>
      </c>
      <c r="M30" s="33">
        <v>0.5</v>
      </c>
      <c r="O30" s="34"/>
    </row>
    <row r="31" spans="1:15" ht="15.75" customHeight="1">
      <c r="A31" s="23"/>
      <c r="B31" s="28" t="s">
        <v>21</v>
      </c>
      <c r="C31" s="28">
        <v>1185732</v>
      </c>
      <c r="D31" s="29">
        <v>44326</v>
      </c>
      <c r="E31" s="28" t="s">
        <v>22</v>
      </c>
      <c r="F31" s="28" t="s">
        <v>23</v>
      </c>
      <c r="G31" s="28" t="s">
        <v>23</v>
      </c>
      <c r="H31" s="28" t="s">
        <v>25</v>
      </c>
      <c r="I31" s="30">
        <v>0.55000000000000004</v>
      </c>
      <c r="J31" s="31">
        <v>9250</v>
      </c>
      <c r="K31" s="32">
        <f t="shared" si="0"/>
        <v>5087.5</v>
      </c>
      <c r="L31" s="32">
        <f t="shared" si="1"/>
        <v>1526.25</v>
      </c>
      <c r="M31" s="33">
        <v>0.3</v>
      </c>
      <c r="O31" s="34"/>
    </row>
    <row r="32" spans="1:15" ht="15.75" customHeight="1">
      <c r="A32" s="23"/>
      <c r="B32" s="28" t="s">
        <v>21</v>
      </c>
      <c r="C32" s="28">
        <v>1185732</v>
      </c>
      <c r="D32" s="29">
        <v>44326</v>
      </c>
      <c r="E32" s="28" t="s">
        <v>22</v>
      </c>
      <c r="F32" s="28" t="s">
        <v>23</v>
      </c>
      <c r="G32" s="28" t="s">
        <v>23</v>
      </c>
      <c r="H32" s="28" t="s">
        <v>26</v>
      </c>
      <c r="I32" s="30">
        <v>0.5</v>
      </c>
      <c r="J32" s="31">
        <v>9000</v>
      </c>
      <c r="K32" s="32">
        <f t="shared" si="0"/>
        <v>4500</v>
      </c>
      <c r="L32" s="32">
        <f t="shared" si="1"/>
        <v>1575</v>
      </c>
      <c r="M32" s="33">
        <v>0.35</v>
      </c>
      <c r="O32" s="34"/>
    </row>
    <row r="33" spans="1:15" ht="15.75" customHeight="1">
      <c r="A33" s="23"/>
      <c r="B33" s="28" t="s">
        <v>21</v>
      </c>
      <c r="C33" s="28">
        <v>1185732</v>
      </c>
      <c r="D33" s="29">
        <v>44326</v>
      </c>
      <c r="E33" s="28" t="s">
        <v>22</v>
      </c>
      <c r="F33" s="28" t="s">
        <v>23</v>
      </c>
      <c r="G33" s="28" t="s">
        <v>23</v>
      </c>
      <c r="H33" s="28" t="s">
        <v>27</v>
      </c>
      <c r="I33" s="30">
        <v>0.5</v>
      </c>
      <c r="J33" s="31">
        <v>8500</v>
      </c>
      <c r="K33" s="32">
        <f t="shared" si="0"/>
        <v>4250</v>
      </c>
      <c r="L33" s="32">
        <f t="shared" si="1"/>
        <v>1487.5</v>
      </c>
      <c r="M33" s="33">
        <v>0.35</v>
      </c>
      <c r="O33" s="34"/>
    </row>
    <row r="34" spans="1:15" ht="15.75" customHeight="1">
      <c r="A34" s="23"/>
      <c r="B34" s="28" t="s">
        <v>21</v>
      </c>
      <c r="C34" s="28">
        <v>1185732</v>
      </c>
      <c r="D34" s="29">
        <v>44326</v>
      </c>
      <c r="E34" s="28" t="s">
        <v>22</v>
      </c>
      <c r="F34" s="28" t="s">
        <v>23</v>
      </c>
      <c r="G34" s="28" t="s">
        <v>23</v>
      </c>
      <c r="H34" s="28" t="s">
        <v>28</v>
      </c>
      <c r="I34" s="30">
        <v>0.6</v>
      </c>
      <c r="J34" s="31">
        <v>8750</v>
      </c>
      <c r="K34" s="32">
        <f t="shared" si="0"/>
        <v>5250</v>
      </c>
      <c r="L34" s="32">
        <f t="shared" si="1"/>
        <v>1575</v>
      </c>
      <c r="M34" s="33">
        <v>0.3</v>
      </c>
      <c r="O34" s="34"/>
    </row>
    <row r="35" spans="1:15" ht="15.75" customHeight="1">
      <c r="A35" s="23"/>
      <c r="B35" s="28" t="s">
        <v>21</v>
      </c>
      <c r="C35" s="28">
        <v>1185732</v>
      </c>
      <c r="D35" s="29">
        <v>44326</v>
      </c>
      <c r="E35" s="28" t="s">
        <v>22</v>
      </c>
      <c r="F35" s="28" t="s">
        <v>23</v>
      </c>
      <c r="G35" s="28" t="s">
        <v>23</v>
      </c>
      <c r="H35" s="28" t="s">
        <v>29</v>
      </c>
      <c r="I35" s="30">
        <v>0.65</v>
      </c>
      <c r="J35" s="31">
        <v>10000</v>
      </c>
      <c r="K35" s="32">
        <f t="shared" si="0"/>
        <v>6500</v>
      </c>
      <c r="L35" s="32">
        <f t="shared" si="1"/>
        <v>1625</v>
      </c>
      <c r="M35" s="33">
        <v>0.25</v>
      </c>
      <c r="O35" s="34"/>
    </row>
    <row r="36" spans="1:15" ht="15.75" customHeight="1">
      <c r="A36" s="23"/>
      <c r="B36" s="28" t="s">
        <v>21</v>
      </c>
      <c r="C36" s="28">
        <v>1185732</v>
      </c>
      <c r="D36" s="29">
        <v>44359</v>
      </c>
      <c r="E36" s="28" t="s">
        <v>22</v>
      </c>
      <c r="F36" s="28" t="s">
        <v>23</v>
      </c>
      <c r="G36" s="28" t="s">
        <v>23</v>
      </c>
      <c r="H36" s="28" t="s">
        <v>24</v>
      </c>
      <c r="I36" s="30">
        <v>0.6</v>
      </c>
      <c r="J36" s="31">
        <v>12500</v>
      </c>
      <c r="K36" s="32">
        <f t="shared" si="0"/>
        <v>7500</v>
      </c>
      <c r="L36" s="32">
        <f t="shared" si="1"/>
        <v>3750</v>
      </c>
      <c r="M36" s="33">
        <v>0.5</v>
      </c>
      <c r="O36" s="34"/>
    </row>
    <row r="37" spans="1:15" ht="15.75" customHeight="1">
      <c r="A37" s="23"/>
      <c r="B37" s="28" t="s">
        <v>21</v>
      </c>
      <c r="C37" s="28">
        <v>1185732</v>
      </c>
      <c r="D37" s="29">
        <v>44359</v>
      </c>
      <c r="E37" s="28" t="s">
        <v>22</v>
      </c>
      <c r="F37" s="28" t="s">
        <v>23</v>
      </c>
      <c r="G37" s="28" t="s">
        <v>23</v>
      </c>
      <c r="H37" s="28" t="s">
        <v>25</v>
      </c>
      <c r="I37" s="30">
        <v>0.55000000000000004</v>
      </c>
      <c r="J37" s="31">
        <v>10000</v>
      </c>
      <c r="K37" s="32">
        <f t="shared" si="0"/>
        <v>5500</v>
      </c>
      <c r="L37" s="32">
        <f t="shared" si="1"/>
        <v>1650</v>
      </c>
      <c r="M37" s="33">
        <v>0.3</v>
      </c>
      <c r="O37" s="34"/>
    </row>
    <row r="38" spans="1:15" ht="15.75" customHeight="1">
      <c r="A38" s="23"/>
      <c r="B38" s="28" t="s">
        <v>21</v>
      </c>
      <c r="C38" s="28">
        <v>1185732</v>
      </c>
      <c r="D38" s="29">
        <v>44359</v>
      </c>
      <c r="E38" s="28" t="s">
        <v>22</v>
      </c>
      <c r="F38" s="28" t="s">
        <v>23</v>
      </c>
      <c r="G38" s="28" t="s">
        <v>23</v>
      </c>
      <c r="H38" s="28" t="s">
        <v>26</v>
      </c>
      <c r="I38" s="30">
        <v>0.5</v>
      </c>
      <c r="J38" s="31">
        <v>9250</v>
      </c>
      <c r="K38" s="32">
        <f t="shared" si="0"/>
        <v>4625</v>
      </c>
      <c r="L38" s="32">
        <f t="shared" si="1"/>
        <v>1618.75</v>
      </c>
      <c r="M38" s="33">
        <v>0.35</v>
      </c>
      <c r="O38" s="34"/>
    </row>
    <row r="39" spans="1:15" ht="15.75" customHeight="1">
      <c r="A39" s="23"/>
      <c r="B39" s="28" t="s">
        <v>21</v>
      </c>
      <c r="C39" s="28">
        <v>1185732</v>
      </c>
      <c r="D39" s="29">
        <v>44359</v>
      </c>
      <c r="E39" s="28" t="s">
        <v>22</v>
      </c>
      <c r="F39" s="28" t="s">
        <v>23</v>
      </c>
      <c r="G39" s="28" t="s">
        <v>23</v>
      </c>
      <c r="H39" s="28" t="s">
        <v>27</v>
      </c>
      <c r="I39" s="30">
        <v>0.5</v>
      </c>
      <c r="J39" s="31">
        <v>9000</v>
      </c>
      <c r="K39" s="32">
        <f t="shared" si="0"/>
        <v>4500</v>
      </c>
      <c r="L39" s="32">
        <f t="shared" si="1"/>
        <v>1575</v>
      </c>
      <c r="M39" s="33">
        <v>0.35</v>
      </c>
      <c r="O39" s="34"/>
    </row>
    <row r="40" spans="1:15" ht="15.75" customHeight="1">
      <c r="A40" s="23"/>
      <c r="B40" s="28" t="s">
        <v>21</v>
      </c>
      <c r="C40" s="28">
        <v>1185732</v>
      </c>
      <c r="D40" s="29">
        <v>44359</v>
      </c>
      <c r="E40" s="28" t="s">
        <v>22</v>
      </c>
      <c r="F40" s="28" t="s">
        <v>23</v>
      </c>
      <c r="G40" s="28" t="s">
        <v>23</v>
      </c>
      <c r="H40" s="28" t="s">
        <v>28</v>
      </c>
      <c r="I40" s="30">
        <v>0.6</v>
      </c>
      <c r="J40" s="31">
        <v>9000</v>
      </c>
      <c r="K40" s="32">
        <f t="shared" si="0"/>
        <v>5400</v>
      </c>
      <c r="L40" s="32">
        <f t="shared" si="1"/>
        <v>1620</v>
      </c>
      <c r="M40" s="33">
        <v>0.3</v>
      </c>
      <c r="O40" s="34"/>
    </row>
    <row r="41" spans="1:15" ht="15.75" customHeight="1">
      <c r="A41" s="23"/>
      <c r="B41" s="28" t="s">
        <v>21</v>
      </c>
      <c r="C41" s="28">
        <v>1185732</v>
      </c>
      <c r="D41" s="29">
        <v>44359</v>
      </c>
      <c r="E41" s="28" t="s">
        <v>22</v>
      </c>
      <c r="F41" s="28" t="s">
        <v>23</v>
      </c>
      <c r="G41" s="28" t="s">
        <v>23</v>
      </c>
      <c r="H41" s="28" t="s">
        <v>29</v>
      </c>
      <c r="I41" s="30">
        <v>0.65</v>
      </c>
      <c r="J41" s="31">
        <v>10500</v>
      </c>
      <c r="K41" s="32">
        <f t="shared" si="0"/>
        <v>6825</v>
      </c>
      <c r="L41" s="32">
        <f t="shared" si="1"/>
        <v>1706.25</v>
      </c>
      <c r="M41" s="33">
        <v>0.25</v>
      </c>
      <c r="O41" s="34"/>
    </row>
    <row r="42" spans="1:15" ht="15.75" customHeight="1">
      <c r="A42" s="23"/>
      <c r="B42" s="28" t="s">
        <v>21</v>
      </c>
      <c r="C42" s="28">
        <v>1185732</v>
      </c>
      <c r="D42" s="29">
        <v>44387</v>
      </c>
      <c r="E42" s="28" t="s">
        <v>22</v>
      </c>
      <c r="F42" s="28" t="s">
        <v>23</v>
      </c>
      <c r="G42" s="28" t="s">
        <v>23</v>
      </c>
      <c r="H42" s="28" t="s">
        <v>24</v>
      </c>
      <c r="I42" s="30">
        <v>0.6</v>
      </c>
      <c r="J42" s="31">
        <v>12750</v>
      </c>
      <c r="K42" s="32">
        <f t="shared" si="0"/>
        <v>7650</v>
      </c>
      <c r="L42" s="32">
        <f t="shared" si="1"/>
        <v>3825</v>
      </c>
      <c r="M42" s="33">
        <v>0.5</v>
      </c>
      <c r="O42" s="34"/>
    </row>
    <row r="43" spans="1:15" ht="15.75" customHeight="1">
      <c r="A43" s="23"/>
      <c r="B43" s="28" t="s">
        <v>21</v>
      </c>
      <c r="C43" s="28">
        <v>1185732</v>
      </c>
      <c r="D43" s="29">
        <v>44387</v>
      </c>
      <c r="E43" s="28" t="s">
        <v>22</v>
      </c>
      <c r="F43" s="28" t="s">
        <v>23</v>
      </c>
      <c r="G43" s="28" t="s">
        <v>23</v>
      </c>
      <c r="H43" s="28" t="s">
        <v>25</v>
      </c>
      <c r="I43" s="30">
        <v>0.55000000000000004</v>
      </c>
      <c r="J43" s="31">
        <v>10250</v>
      </c>
      <c r="K43" s="32">
        <f t="shared" si="0"/>
        <v>5637.5000000000009</v>
      </c>
      <c r="L43" s="32">
        <f t="shared" si="1"/>
        <v>1691.2500000000002</v>
      </c>
      <c r="M43" s="33">
        <v>0.3</v>
      </c>
      <c r="O43" s="34"/>
    </row>
    <row r="44" spans="1:15" ht="15.75" customHeight="1">
      <c r="A44" s="23"/>
      <c r="B44" s="28" t="s">
        <v>21</v>
      </c>
      <c r="C44" s="28">
        <v>1185732</v>
      </c>
      <c r="D44" s="29">
        <v>44387</v>
      </c>
      <c r="E44" s="28" t="s">
        <v>22</v>
      </c>
      <c r="F44" s="28" t="s">
        <v>23</v>
      </c>
      <c r="G44" s="28" t="s">
        <v>23</v>
      </c>
      <c r="H44" s="28" t="s">
        <v>26</v>
      </c>
      <c r="I44" s="30">
        <v>0.5</v>
      </c>
      <c r="J44" s="31">
        <v>9500</v>
      </c>
      <c r="K44" s="32">
        <f t="shared" si="0"/>
        <v>4750</v>
      </c>
      <c r="L44" s="32">
        <f t="shared" si="1"/>
        <v>1662.5</v>
      </c>
      <c r="M44" s="33">
        <v>0.35</v>
      </c>
      <c r="O44" s="34"/>
    </row>
    <row r="45" spans="1:15" ht="15.75" customHeight="1">
      <c r="A45" s="23"/>
      <c r="B45" s="28" t="s">
        <v>21</v>
      </c>
      <c r="C45" s="28">
        <v>1185732</v>
      </c>
      <c r="D45" s="29">
        <v>44387</v>
      </c>
      <c r="E45" s="28" t="s">
        <v>22</v>
      </c>
      <c r="F45" s="28" t="s">
        <v>23</v>
      </c>
      <c r="G45" s="28" t="s">
        <v>23</v>
      </c>
      <c r="H45" s="28" t="s">
        <v>27</v>
      </c>
      <c r="I45" s="30">
        <v>0.5</v>
      </c>
      <c r="J45" s="31">
        <v>9000</v>
      </c>
      <c r="K45" s="32">
        <f t="shared" si="0"/>
        <v>4500</v>
      </c>
      <c r="L45" s="32">
        <f t="shared" si="1"/>
        <v>1575</v>
      </c>
      <c r="M45" s="33">
        <v>0.35</v>
      </c>
      <c r="O45" s="34"/>
    </row>
    <row r="46" spans="1:15" ht="15.75" customHeight="1">
      <c r="A46" s="23"/>
      <c r="B46" s="28" t="s">
        <v>21</v>
      </c>
      <c r="C46" s="28">
        <v>1185732</v>
      </c>
      <c r="D46" s="29">
        <v>44387</v>
      </c>
      <c r="E46" s="28" t="s">
        <v>22</v>
      </c>
      <c r="F46" s="28" t="s">
        <v>23</v>
      </c>
      <c r="G46" s="28" t="s">
        <v>23</v>
      </c>
      <c r="H46" s="28" t="s">
        <v>28</v>
      </c>
      <c r="I46" s="30">
        <v>0.6</v>
      </c>
      <c r="J46" s="31">
        <v>9250</v>
      </c>
      <c r="K46" s="32">
        <f t="shared" si="0"/>
        <v>5550</v>
      </c>
      <c r="L46" s="32">
        <f t="shared" si="1"/>
        <v>1665</v>
      </c>
      <c r="M46" s="33">
        <v>0.3</v>
      </c>
      <c r="O46" s="34"/>
    </row>
    <row r="47" spans="1:15" ht="15.75" customHeight="1">
      <c r="A47" s="23"/>
      <c r="B47" s="28" t="s">
        <v>21</v>
      </c>
      <c r="C47" s="28">
        <v>1185732</v>
      </c>
      <c r="D47" s="29">
        <v>44387</v>
      </c>
      <c r="E47" s="28" t="s">
        <v>22</v>
      </c>
      <c r="F47" s="28" t="s">
        <v>23</v>
      </c>
      <c r="G47" s="28" t="s">
        <v>23</v>
      </c>
      <c r="H47" s="28" t="s">
        <v>29</v>
      </c>
      <c r="I47" s="30">
        <v>0.65</v>
      </c>
      <c r="J47" s="31">
        <v>11000</v>
      </c>
      <c r="K47" s="32">
        <f t="shared" si="0"/>
        <v>7150</v>
      </c>
      <c r="L47" s="32">
        <f t="shared" si="1"/>
        <v>1787.5</v>
      </c>
      <c r="M47" s="33">
        <v>0.25</v>
      </c>
      <c r="O47" s="34"/>
    </row>
    <row r="48" spans="1:15" ht="15.75" customHeight="1">
      <c r="A48" s="23"/>
      <c r="B48" s="28" t="s">
        <v>21</v>
      </c>
      <c r="C48" s="28">
        <v>1185732</v>
      </c>
      <c r="D48" s="29">
        <v>44419</v>
      </c>
      <c r="E48" s="28" t="s">
        <v>22</v>
      </c>
      <c r="F48" s="28" t="s">
        <v>23</v>
      </c>
      <c r="G48" s="28" t="s">
        <v>23</v>
      </c>
      <c r="H48" s="28" t="s">
        <v>24</v>
      </c>
      <c r="I48" s="30">
        <v>0.6</v>
      </c>
      <c r="J48" s="31">
        <v>12500</v>
      </c>
      <c r="K48" s="32">
        <f t="shared" si="0"/>
        <v>7500</v>
      </c>
      <c r="L48" s="32">
        <f t="shared" si="1"/>
        <v>3750</v>
      </c>
      <c r="M48" s="33">
        <v>0.5</v>
      </c>
      <c r="O48" s="34"/>
    </row>
    <row r="49" spans="1:15" ht="15.75" customHeight="1">
      <c r="A49" s="23"/>
      <c r="B49" s="28" t="s">
        <v>21</v>
      </c>
      <c r="C49" s="28">
        <v>1185732</v>
      </c>
      <c r="D49" s="29">
        <v>44419</v>
      </c>
      <c r="E49" s="28" t="s">
        <v>22</v>
      </c>
      <c r="F49" s="28" t="s">
        <v>23</v>
      </c>
      <c r="G49" s="28" t="s">
        <v>23</v>
      </c>
      <c r="H49" s="28" t="s">
        <v>25</v>
      </c>
      <c r="I49" s="30">
        <v>0.55000000000000004</v>
      </c>
      <c r="J49" s="31">
        <v>10250</v>
      </c>
      <c r="K49" s="32">
        <f t="shared" si="0"/>
        <v>5637.5000000000009</v>
      </c>
      <c r="L49" s="32">
        <f t="shared" si="1"/>
        <v>1691.2500000000002</v>
      </c>
      <c r="M49" s="33">
        <v>0.3</v>
      </c>
      <c r="O49" s="34"/>
    </row>
    <row r="50" spans="1:15" ht="15.75" customHeight="1">
      <c r="A50" s="23"/>
      <c r="B50" s="28" t="s">
        <v>21</v>
      </c>
      <c r="C50" s="28">
        <v>1185732</v>
      </c>
      <c r="D50" s="29">
        <v>44419</v>
      </c>
      <c r="E50" s="28" t="s">
        <v>22</v>
      </c>
      <c r="F50" s="28" t="s">
        <v>23</v>
      </c>
      <c r="G50" s="28" t="s">
        <v>23</v>
      </c>
      <c r="H50" s="28" t="s">
        <v>26</v>
      </c>
      <c r="I50" s="30">
        <v>0.5</v>
      </c>
      <c r="J50" s="31">
        <v>9500</v>
      </c>
      <c r="K50" s="32">
        <f t="shared" si="0"/>
        <v>4750</v>
      </c>
      <c r="L50" s="32">
        <f t="shared" si="1"/>
        <v>1662.5</v>
      </c>
      <c r="M50" s="33">
        <v>0.35</v>
      </c>
      <c r="O50" s="34"/>
    </row>
    <row r="51" spans="1:15" ht="15.75" customHeight="1">
      <c r="A51" s="23"/>
      <c r="B51" s="28" t="s">
        <v>21</v>
      </c>
      <c r="C51" s="28">
        <v>1185732</v>
      </c>
      <c r="D51" s="29">
        <v>44419</v>
      </c>
      <c r="E51" s="28" t="s">
        <v>22</v>
      </c>
      <c r="F51" s="28" t="s">
        <v>23</v>
      </c>
      <c r="G51" s="28" t="s">
        <v>23</v>
      </c>
      <c r="H51" s="28" t="s">
        <v>27</v>
      </c>
      <c r="I51" s="30">
        <v>0.5</v>
      </c>
      <c r="J51" s="31">
        <v>9250</v>
      </c>
      <c r="K51" s="32">
        <f t="shared" si="0"/>
        <v>4625</v>
      </c>
      <c r="L51" s="32">
        <f t="shared" si="1"/>
        <v>1618.75</v>
      </c>
      <c r="M51" s="33">
        <v>0.35</v>
      </c>
      <c r="O51" s="34"/>
    </row>
    <row r="52" spans="1:15" ht="15.75" customHeight="1">
      <c r="A52" s="23"/>
      <c r="B52" s="28" t="s">
        <v>21</v>
      </c>
      <c r="C52" s="28">
        <v>1185732</v>
      </c>
      <c r="D52" s="29">
        <v>44419</v>
      </c>
      <c r="E52" s="28" t="s">
        <v>22</v>
      </c>
      <c r="F52" s="28" t="s">
        <v>23</v>
      </c>
      <c r="G52" s="28" t="s">
        <v>23</v>
      </c>
      <c r="H52" s="28" t="s">
        <v>28</v>
      </c>
      <c r="I52" s="30">
        <v>0.6</v>
      </c>
      <c r="J52" s="31">
        <v>9000</v>
      </c>
      <c r="K52" s="32">
        <f t="shared" si="0"/>
        <v>5400</v>
      </c>
      <c r="L52" s="32">
        <f t="shared" si="1"/>
        <v>1620</v>
      </c>
      <c r="M52" s="33">
        <v>0.3</v>
      </c>
      <c r="O52" s="34"/>
    </row>
    <row r="53" spans="1:15" ht="15.75" customHeight="1">
      <c r="A53" s="23"/>
      <c r="B53" s="28" t="s">
        <v>21</v>
      </c>
      <c r="C53" s="28">
        <v>1185732</v>
      </c>
      <c r="D53" s="29">
        <v>44419</v>
      </c>
      <c r="E53" s="28" t="s">
        <v>22</v>
      </c>
      <c r="F53" s="28" t="s">
        <v>23</v>
      </c>
      <c r="G53" s="28" t="s">
        <v>23</v>
      </c>
      <c r="H53" s="28" t="s">
        <v>29</v>
      </c>
      <c r="I53" s="30">
        <v>0.65</v>
      </c>
      <c r="J53" s="31">
        <v>10750</v>
      </c>
      <c r="K53" s="32">
        <f t="shared" si="0"/>
        <v>6987.5</v>
      </c>
      <c r="L53" s="32">
        <f t="shared" si="1"/>
        <v>1746.875</v>
      </c>
      <c r="M53" s="33">
        <v>0.25</v>
      </c>
      <c r="O53" s="34"/>
    </row>
    <row r="54" spans="1:15" ht="15.75" customHeight="1">
      <c r="A54" s="23"/>
      <c r="B54" s="28" t="s">
        <v>21</v>
      </c>
      <c r="C54" s="28">
        <v>1185732</v>
      </c>
      <c r="D54" s="29">
        <v>44449</v>
      </c>
      <c r="E54" s="28" t="s">
        <v>22</v>
      </c>
      <c r="F54" s="28" t="s">
        <v>23</v>
      </c>
      <c r="G54" s="28" t="s">
        <v>23</v>
      </c>
      <c r="H54" s="28" t="s">
        <v>24</v>
      </c>
      <c r="I54" s="30">
        <v>0.6</v>
      </c>
      <c r="J54" s="31">
        <v>12000</v>
      </c>
      <c r="K54" s="32">
        <f t="shared" si="0"/>
        <v>7200</v>
      </c>
      <c r="L54" s="32">
        <f t="shared" si="1"/>
        <v>3600</v>
      </c>
      <c r="M54" s="33">
        <v>0.5</v>
      </c>
      <c r="O54" s="34"/>
    </row>
    <row r="55" spans="1:15" ht="15.75" customHeight="1">
      <c r="A55" s="23"/>
      <c r="B55" s="28" t="s">
        <v>21</v>
      </c>
      <c r="C55" s="28">
        <v>1185732</v>
      </c>
      <c r="D55" s="29">
        <v>44449</v>
      </c>
      <c r="E55" s="28" t="s">
        <v>22</v>
      </c>
      <c r="F55" s="28" t="s">
        <v>23</v>
      </c>
      <c r="G55" s="28" t="s">
        <v>23</v>
      </c>
      <c r="H55" s="28" t="s">
        <v>25</v>
      </c>
      <c r="I55" s="30">
        <v>0.55000000000000004</v>
      </c>
      <c r="J55" s="31">
        <v>10000</v>
      </c>
      <c r="K55" s="32">
        <f t="shared" si="0"/>
        <v>5500</v>
      </c>
      <c r="L55" s="32">
        <f t="shared" si="1"/>
        <v>1650</v>
      </c>
      <c r="M55" s="33">
        <v>0.3</v>
      </c>
      <c r="O55" s="34"/>
    </row>
    <row r="56" spans="1:15" ht="15.75" customHeight="1">
      <c r="A56" s="23"/>
      <c r="B56" s="28" t="s">
        <v>21</v>
      </c>
      <c r="C56" s="28">
        <v>1185732</v>
      </c>
      <c r="D56" s="29">
        <v>44449</v>
      </c>
      <c r="E56" s="28" t="s">
        <v>22</v>
      </c>
      <c r="F56" s="28" t="s">
        <v>23</v>
      </c>
      <c r="G56" s="28" t="s">
        <v>23</v>
      </c>
      <c r="H56" s="28" t="s">
        <v>26</v>
      </c>
      <c r="I56" s="30">
        <v>0.5</v>
      </c>
      <c r="J56" s="31">
        <v>9250</v>
      </c>
      <c r="K56" s="32">
        <f t="shared" si="0"/>
        <v>4625</v>
      </c>
      <c r="L56" s="32">
        <f t="shared" si="1"/>
        <v>1618.75</v>
      </c>
      <c r="M56" s="33">
        <v>0.35</v>
      </c>
      <c r="O56" s="34"/>
    </row>
    <row r="57" spans="1:15" ht="15.75" customHeight="1">
      <c r="A57" s="23"/>
      <c r="B57" s="28" t="s">
        <v>21</v>
      </c>
      <c r="C57" s="28">
        <v>1185732</v>
      </c>
      <c r="D57" s="29">
        <v>44449</v>
      </c>
      <c r="E57" s="28" t="s">
        <v>22</v>
      </c>
      <c r="F57" s="28" t="s">
        <v>23</v>
      </c>
      <c r="G57" s="28" t="s">
        <v>23</v>
      </c>
      <c r="H57" s="28" t="s">
        <v>27</v>
      </c>
      <c r="I57" s="30">
        <v>0.5</v>
      </c>
      <c r="J57" s="31">
        <v>9000</v>
      </c>
      <c r="K57" s="32">
        <f t="shared" si="0"/>
        <v>4500</v>
      </c>
      <c r="L57" s="32">
        <f t="shared" si="1"/>
        <v>1575</v>
      </c>
      <c r="M57" s="33">
        <v>0.35</v>
      </c>
      <c r="O57" s="34"/>
    </row>
    <row r="58" spans="1:15" ht="15.75" customHeight="1">
      <c r="A58" s="23"/>
      <c r="B58" s="28" t="s">
        <v>21</v>
      </c>
      <c r="C58" s="28">
        <v>1185732</v>
      </c>
      <c r="D58" s="29">
        <v>44449</v>
      </c>
      <c r="E58" s="28" t="s">
        <v>22</v>
      </c>
      <c r="F58" s="28" t="s">
        <v>23</v>
      </c>
      <c r="G58" s="28" t="s">
        <v>23</v>
      </c>
      <c r="H58" s="28" t="s">
        <v>28</v>
      </c>
      <c r="I58" s="30">
        <v>0.6</v>
      </c>
      <c r="J58" s="31">
        <v>9000</v>
      </c>
      <c r="K58" s="32">
        <f t="shared" si="0"/>
        <v>5400</v>
      </c>
      <c r="L58" s="32">
        <f t="shared" si="1"/>
        <v>1620</v>
      </c>
      <c r="M58" s="33">
        <v>0.3</v>
      </c>
      <c r="O58" s="34"/>
    </row>
    <row r="59" spans="1:15" ht="15.75" customHeight="1">
      <c r="A59" s="23"/>
      <c r="B59" s="28" t="s">
        <v>21</v>
      </c>
      <c r="C59" s="28">
        <v>1185732</v>
      </c>
      <c r="D59" s="29">
        <v>44449</v>
      </c>
      <c r="E59" s="28" t="s">
        <v>22</v>
      </c>
      <c r="F59" s="28" t="s">
        <v>23</v>
      </c>
      <c r="G59" s="28" t="s">
        <v>23</v>
      </c>
      <c r="H59" s="28" t="s">
        <v>29</v>
      </c>
      <c r="I59" s="30">
        <v>0.65</v>
      </c>
      <c r="J59" s="31">
        <v>10000</v>
      </c>
      <c r="K59" s="32">
        <f t="shared" si="0"/>
        <v>6500</v>
      </c>
      <c r="L59" s="32">
        <f t="shared" si="1"/>
        <v>1625</v>
      </c>
      <c r="M59" s="33">
        <v>0.25</v>
      </c>
      <c r="O59" s="34"/>
    </row>
    <row r="60" spans="1:15" ht="15.75" customHeight="1">
      <c r="A60" s="23"/>
      <c r="B60" s="28" t="s">
        <v>21</v>
      </c>
      <c r="C60" s="28">
        <v>1185732</v>
      </c>
      <c r="D60" s="29">
        <v>44481</v>
      </c>
      <c r="E60" s="28" t="s">
        <v>22</v>
      </c>
      <c r="F60" s="28" t="s">
        <v>23</v>
      </c>
      <c r="G60" s="28" t="s">
        <v>23</v>
      </c>
      <c r="H60" s="28" t="s">
        <v>24</v>
      </c>
      <c r="I60" s="30">
        <v>0.65</v>
      </c>
      <c r="J60" s="31">
        <v>11750</v>
      </c>
      <c r="K60" s="32">
        <f t="shared" si="0"/>
        <v>7637.5</v>
      </c>
      <c r="L60" s="32">
        <f t="shared" si="1"/>
        <v>3818.75</v>
      </c>
      <c r="M60" s="33">
        <v>0.5</v>
      </c>
      <c r="O60" s="34"/>
    </row>
    <row r="61" spans="1:15" ht="15.75" customHeight="1">
      <c r="A61" s="23"/>
      <c r="B61" s="28" t="s">
        <v>21</v>
      </c>
      <c r="C61" s="28">
        <v>1185732</v>
      </c>
      <c r="D61" s="29">
        <v>44481</v>
      </c>
      <c r="E61" s="28" t="s">
        <v>22</v>
      </c>
      <c r="F61" s="28" t="s">
        <v>23</v>
      </c>
      <c r="G61" s="28" t="s">
        <v>23</v>
      </c>
      <c r="H61" s="28" t="s">
        <v>25</v>
      </c>
      <c r="I61" s="30">
        <v>0.55000000000000004</v>
      </c>
      <c r="J61" s="31">
        <v>10000</v>
      </c>
      <c r="K61" s="32">
        <f t="shared" si="0"/>
        <v>5500</v>
      </c>
      <c r="L61" s="32">
        <f t="shared" si="1"/>
        <v>1650</v>
      </c>
      <c r="M61" s="33">
        <v>0.3</v>
      </c>
      <c r="O61" s="34"/>
    </row>
    <row r="62" spans="1:15" ht="15.75" customHeight="1">
      <c r="A62" s="23"/>
      <c r="B62" s="28" t="s">
        <v>21</v>
      </c>
      <c r="C62" s="28">
        <v>1185732</v>
      </c>
      <c r="D62" s="29">
        <v>44481</v>
      </c>
      <c r="E62" s="28" t="s">
        <v>22</v>
      </c>
      <c r="F62" s="28" t="s">
        <v>23</v>
      </c>
      <c r="G62" s="28" t="s">
        <v>23</v>
      </c>
      <c r="H62" s="28" t="s">
        <v>26</v>
      </c>
      <c r="I62" s="30">
        <v>0.55000000000000004</v>
      </c>
      <c r="J62" s="31">
        <v>9000</v>
      </c>
      <c r="K62" s="32">
        <f t="shared" si="0"/>
        <v>4950</v>
      </c>
      <c r="L62" s="32">
        <f t="shared" si="1"/>
        <v>1732.5</v>
      </c>
      <c r="M62" s="33">
        <v>0.35</v>
      </c>
      <c r="O62" s="34"/>
    </row>
    <row r="63" spans="1:15" ht="15.75" customHeight="1">
      <c r="A63" s="23"/>
      <c r="B63" s="28" t="s">
        <v>21</v>
      </c>
      <c r="C63" s="28">
        <v>1185732</v>
      </c>
      <c r="D63" s="29">
        <v>44481</v>
      </c>
      <c r="E63" s="28" t="s">
        <v>22</v>
      </c>
      <c r="F63" s="28" t="s">
        <v>23</v>
      </c>
      <c r="G63" s="28" t="s">
        <v>23</v>
      </c>
      <c r="H63" s="28" t="s">
        <v>27</v>
      </c>
      <c r="I63" s="30">
        <v>0.55000000000000004</v>
      </c>
      <c r="J63" s="31">
        <v>8750</v>
      </c>
      <c r="K63" s="32">
        <f t="shared" si="0"/>
        <v>4812.5</v>
      </c>
      <c r="L63" s="32">
        <f t="shared" si="1"/>
        <v>1684.375</v>
      </c>
      <c r="M63" s="33">
        <v>0.35</v>
      </c>
      <c r="O63" s="34"/>
    </row>
    <row r="64" spans="1:15" ht="15.75" customHeight="1">
      <c r="A64" s="23"/>
      <c r="B64" s="28" t="s">
        <v>21</v>
      </c>
      <c r="C64" s="28">
        <v>1185732</v>
      </c>
      <c r="D64" s="29">
        <v>44481</v>
      </c>
      <c r="E64" s="28" t="s">
        <v>22</v>
      </c>
      <c r="F64" s="28" t="s">
        <v>23</v>
      </c>
      <c r="G64" s="28" t="s">
        <v>23</v>
      </c>
      <c r="H64" s="28" t="s">
        <v>28</v>
      </c>
      <c r="I64" s="30">
        <v>0.65</v>
      </c>
      <c r="J64" s="31">
        <v>8750</v>
      </c>
      <c r="K64" s="32">
        <f t="shared" si="0"/>
        <v>5687.5</v>
      </c>
      <c r="L64" s="32">
        <f t="shared" si="1"/>
        <v>1706.25</v>
      </c>
      <c r="M64" s="33">
        <v>0.3</v>
      </c>
      <c r="O64" s="34"/>
    </row>
    <row r="65" spans="1:15" ht="15.75" customHeight="1">
      <c r="A65" s="23"/>
      <c r="B65" s="28" t="s">
        <v>21</v>
      </c>
      <c r="C65" s="28">
        <v>1185732</v>
      </c>
      <c r="D65" s="29">
        <v>44481</v>
      </c>
      <c r="E65" s="28" t="s">
        <v>22</v>
      </c>
      <c r="F65" s="28" t="s">
        <v>23</v>
      </c>
      <c r="G65" s="28" t="s">
        <v>23</v>
      </c>
      <c r="H65" s="28" t="s">
        <v>29</v>
      </c>
      <c r="I65" s="30">
        <v>0.7</v>
      </c>
      <c r="J65" s="31">
        <v>10000</v>
      </c>
      <c r="K65" s="32">
        <f t="shared" si="0"/>
        <v>7000</v>
      </c>
      <c r="L65" s="32">
        <f t="shared" si="1"/>
        <v>1750</v>
      </c>
      <c r="M65" s="33">
        <v>0.25</v>
      </c>
      <c r="O65" s="34"/>
    </row>
    <row r="66" spans="1:15" ht="15.75" customHeight="1">
      <c r="A66" s="23"/>
      <c r="B66" s="28" t="s">
        <v>21</v>
      </c>
      <c r="C66" s="28">
        <v>1185732</v>
      </c>
      <c r="D66" s="29">
        <v>44511</v>
      </c>
      <c r="E66" s="28" t="s">
        <v>22</v>
      </c>
      <c r="F66" s="28" t="s">
        <v>23</v>
      </c>
      <c r="G66" s="28" t="s">
        <v>23</v>
      </c>
      <c r="H66" s="28" t="s">
        <v>24</v>
      </c>
      <c r="I66" s="30">
        <v>0.65</v>
      </c>
      <c r="J66" s="31">
        <v>11500</v>
      </c>
      <c r="K66" s="32">
        <f t="shared" si="0"/>
        <v>7475</v>
      </c>
      <c r="L66" s="32">
        <f t="shared" si="1"/>
        <v>3737.5</v>
      </c>
      <c r="M66" s="33">
        <v>0.5</v>
      </c>
      <c r="O66" s="34"/>
    </row>
    <row r="67" spans="1:15" ht="15.75" customHeight="1">
      <c r="A67" s="23"/>
      <c r="B67" s="28" t="s">
        <v>21</v>
      </c>
      <c r="C67" s="28">
        <v>1185732</v>
      </c>
      <c r="D67" s="29">
        <v>44511</v>
      </c>
      <c r="E67" s="28" t="s">
        <v>22</v>
      </c>
      <c r="F67" s="28" t="s">
        <v>23</v>
      </c>
      <c r="G67" s="28" t="s">
        <v>23</v>
      </c>
      <c r="H67" s="28" t="s">
        <v>25</v>
      </c>
      <c r="I67" s="30">
        <v>0.55000000000000004</v>
      </c>
      <c r="J67" s="31">
        <v>9750</v>
      </c>
      <c r="K67" s="32">
        <f t="shared" si="0"/>
        <v>5362.5</v>
      </c>
      <c r="L67" s="32">
        <f t="shared" si="1"/>
        <v>1608.75</v>
      </c>
      <c r="M67" s="33">
        <v>0.3</v>
      </c>
      <c r="O67" s="34"/>
    </row>
    <row r="68" spans="1:15" ht="15.75" customHeight="1">
      <c r="A68" s="23"/>
      <c r="B68" s="28" t="s">
        <v>21</v>
      </c>
      <c r="C68" s="28">
        <v>1185732</v>
      </c>
      <c r="D68" s="29">
        <v>44511</v>
      </c>
      <c r="E68" s="28" t="s">
        <v>22</v>
      </c>
      <c r="F68" s="28" t="s">
        <v>23</v>
      </c>
      <c r="G68" s="28" t="s">
        <v>23</v>
      </c>
      <c r="H68" s="28" t="s">
        <v>26</v>
      </c>
      <c r="I68" s="30">
        <v>0.55000000000000004</v>
      </c>
      <c r="J68" s="31">
        <v>9200</v>
      </c>
      <c r="K68" s="32">
        <f t="shared" si="0"/>
        <v>5060</v>
      </c>
      <c r="L68" s="32">
        <f t="shared" si="1"/>
        <v>1771</v>
      </c>
      <c r="M68" s="33">
        <v>0.35</v>
      </c>
      <c r="O68" s="34"/>
    </row>
    <row r="69" spans="1:15" ht="15.75" customHeight="1">
      <c r="A69" s="23"/>
      <c r="B69" s="28" t="s">
        <v>21</v>
      </c>
      <c r="C69" s="28">
        <v>1185732</v>
      </c>
      <c r="D69" s="29">
        <v>44511</v>
      </c>
      <c r="E69" s="28" t="s">
        <v>22</v>
      </c>
      <c r="F69" s="28" t="s">
        <v>23</v>
      </c>
      <c r="G69" s="28" t="s">
        <v>23</v>
      </c>
      <c r="H69" s="28" t="s">
        <v>27</v>
      </c>
      <c r="I69" s="30">
        <v>0.55000000000000004</v>
      </c>
      <c r="J69" s="31">
        <v>9000</v>
      </c>
      <c r="K69" s="32">
        <f t="shared" si="0"/>
        <v>4950</v>
      </c>
      <c r="L69" s="32">
        <f t="shared" si="1"/>
        <v>1732.5</v>
      </c>
      <c r="M69" s="33">
        <v>0.35</v>
      </c>
      <c r="O69" s="34"/>
    </row>
    <row r="70" spans="1:15" ht="15.75" customHeight="1">
      <c r="A70" s="23"/>
      <c r="B70" s="28" t="s">
        <v>21</v>
      </c>
      <c r="C70" s="28">
        <v>1185732</v>
      </c>
      <c r="D70" s="29">
        <v>44511</v>
      </c>
      <c r="E70" s="28" t="s">
        <v>22</v>
      </c>
      <c r="F70" s="28" t="s">
        <v>23</v>
      </c>
      <c r="G70" s="28" t="s">
        <v>23</v>
      </c>
      <c r="H70" s="28" t="s">
        <v>28</v>
      </c>
      <c r="I70" s="30">
        <v>0.65</v>
      </c>
      <c r="J70" s="31">
        <v>8750</v>
      </c>
      <c r="K70" s="32">
        <f t="shared" si="0"/>
        <v>5687.5</v>
      </c>
      <c r="L70" s="32">
        <f t="shared" si="1"/>
        <v>1706.25</v>
      </c>
      <c r="M70" s="33">
        <v>0.3</v>
      </c>
      <c r="O70" s="34"/>
    </row>
    <row r="71" spans="1:15" ht="15.75" customHeight="1">
      <c r="A71" s="23"/>
      <c r="B71" s="28" t="s">
        <v>21</v>
      </c>
      <c r="C71" s="28">
        <v>1185732</v>
      </c>
      <c r="D71" s="29">
        <v>44511</v>
      </c>
      <c r="E71" s="28" t="s">
        <v>22</v>
      </c>
      <c r="F71" s="28" t="s">
        <v>23</v>
      </c>
      <c r="G71" s="28" t="s">
        <v>23</v>
      </c>
      <c r="H71" s="28" t="s">
        <v>29</v>
      </c>
      <c r="I71" s="30">
        <v>0.7</v>
      </c>
      <c r="J71" s="31">
        <v>9750</v>
      </c>
      <c r="K71" s="32">
        <f t="shared" si="0"/>
        <v>6825</v>
      </c>
      <c r="L71" s="32">
        <f t="shared" si="1"/>
        <v>1706.25</v>
      </c>
      <c r="M71" s="33">
        <v>0.25</v>
      </c>
      <c r="O71" s="34"/>
    </row>
    <row r="72" spans="1:15" ht="15.75" customHeight="1">
      <c r="A72" s="23"/>
      <c r="B72" s="28" t="s">
        <v>21</v>
      </c>
      <c r="C72" s="28">
        <v>1185732</v>
      </c>
      <c r="D72" s="29">
        <v>44540</v>
      </c>
      <c r="E72" s="28" t="s">
        <v>22</v>
      </c>
      <c r="F72" s="28" t="s">
        <v>23</v>
      </c>
      <c r="G72" s="28" t="s">
        <v>23</v>
      </c>
      <c r="H72" s="28" t="s">
        <v>24</v>
      </c>
      <c r="I72" s="30">
        <v>0.65</v>
      </c>
      <c r="J72" s="31">
        <v>12000</v>
      </c>
      <c r="K72" s="32">
        <f t="shared" si="0"/>
        <v>7800</v>
      </c>
      <c r="L72" s="32">
        <f t="shared" si="1"/>
        <v>3900</v>
      </c>
      <c r="M72" s="33">
        <v>0.5</v>
      </c>
      <c r="O72" s="34"/>
    </row>
    <row r="73" spans="1:15" ht="15.75" customHeight="1">
      <c r="A73" s="23"/>
      <c r="B73" s="28" t="s">
        <v>21</v>
      </c>
      <c r="C73" s="28">
        <v>1185732</v>
      </c>
      <c r="D73" s="29">
        <v>44540</v>
      </c>
      <c r="E73" s="28" t="s">
        <v>22</v>
      </c>
      <c r="F73" s="28" t="s">
        <v>23</v>
      </c>
      <c r="G73" s="28" t="s">
        <v>23</v>
      </c>
      <c r="H73" s="28" t="s">
        <v>25</v>
      </c>
      <c r="I73" s="30">
        <v>0.55000000000000004</v>
      </c>
      <c r="J73" s="31">
        <v>10000</v>
      </c>
      <c r="K73" s="32">
        <f t="shared" si="0"/>
        <v>5500</v>
      </c>
      <c r="L73" s="32">
        <f t="shared" si="1"/>
        <v>1650</v>
      </c>
      <c r="M73" s="33">
        <v>0.3</v>
      </c>
      <c r="O73" s="34"/>
    </row>
    <row r="74" spans="1:15" ht="15.75" customHeight="1">
      <c r="A74" s="23"/>
      <c r="B74" s="28" t="s">
        <v>21</v>
      </c>
      <c r="C74" s="28">
        <v>1185732</v>
      </c>
      <c r="D74" s="29">
        <v>44540</v>
      </c>
      <c r="E74" s="28" t="s">
        <v>22</v>
      </c>
      <c r="F74" s="28" t="s">
        <v>23</v>
      </c>
      <c r="G74" s="28" t="s">
        <v>23</v>
      </c>
      <c r="H74" s="28" t="s">
        <v>26</v>
      </c>
      <c r="I74" s="30">
        <v>0.55000000000000004</v>
      </c>
      <c r="J74" s="31">
        <v>9500</v>
      </c>
      <c r="K74" s="32">
        <f t="shared" si="0"/>
        <v>5225</v>
      </c>
      <c r="L74" s="32">
        <f t="shared" si="1"/>
        <v>1828.7499999999998</v>
      </c>
      <c r="M74" s="33">
        <v>0.35</v>
      </c>
      <c r="O74" s="34"/>
    </row>
    <row r="75" spans="1:15" ht="15.75" customHeight="1">
      <c r="A75" s="23"/>
      <c r="B75" s="28" t="s">
        <v>21</v>
      </c>
      <c r="C75" s="28">
        <v>1185732</v>
      </c>
      <c r="D75" s="29">
        <v>44540</v>
      </c>
      <c r="E75" s="28" t="s">
        <v>22</v>
      </c>
      <c r="F75" s="28" t="s">
        <v>23</v>
      </c>
      <c r="G75" s="28" t="s">
        <v>23</v>
      </c>
      <c r="H75" s="28" t="s">
        <v>27</v>
      </c>
      <c r="I75" s="30">
        <v>0.55000000000000004</v>
      </c>
      <c r="J75" s="31">
        <v>9000</v>
      </c>
      <c r="K75" s="32">
        <f t="shared" si="0"/>
        <v>4950</v>
      </c>
      <c r="L75" s="32">
        <f t="shared" si="1"/>
        <v>1732.5</v>
      </c>
      <c r="M75" s="33">
        <v>0.35</v>
      </c>
      <c r="O75" s="34"/>
    </row>
    <row r="76" spans="1:15" ht="15.75" customHeight="1">
      <c r="A76" s="23"/>
      <c r="B76" s="28" t="s">
        <v>21</v>
      </c>
      <c r="C76" s="28">
        <v>1185732</v>
      </c>
      <c r="D76" s="29">
        <v>44540</v>
      </c>
      <c r="E76" s="28" t="s">
        <v>22</v>
      </c>
      <c r="F76" s="28" t="s">
        <v>23</v>
      </c>
      <c r="G76" s="28" t="s">
        <v>23</v>
      </c>
      <c r="H76" s="28" t="s">
        <v>28</v>
      </c>
      <c r="I76" s="30">
        <v>0.65</v>
      </c>
      <c r="J76" s="31">
        <v>9000</v>
      </c>
      <c r="K76" s="32">
        <f t="shared" si="0"/>
        <v>5850</v>
      </c>
      <c r="L76" s="32">
        <f t="shared" si="1"/>
        <v>1755</v>
      </c>
      <c r="M76" s="33">
        <v>0.3</v>
      </c>
      <c r="O76" s="34"/>
    </row>
    <row r="77" spans="1:15" ht="15.75" customHeight="1">
      <c r="A77" s="23"/>
      <c r="B77" s="28" t="s">
        <v>21</v>
      </c>
      <c r="C77" s="28">
        <v>1185732</v>
      </c>
      <c r="D77" s="29">
        <v>44540</v>
      </c>
      <c r="E77" s="28" t="s">
        <v>22</v>
      </c>
      <c r="F77" s="28" t="s">
        <v>23</v>
      </c>
      <c r="G77" s="28" t="s">
        <v>23</v>
      </c>
      <c r="H77" s="28" t="s">
        <v>29</v>
      </c>
      <c r="I77" s="30">
        <v>0.7</v>
      </c>
      <c r="J77" s="31">
        <v>10000</v>
      </c>
      <c r="K77" s="32">
        <f t="shared" si="0"/>
        <v>7000</v>
      </c>
      <c r="L77" s="32">
        <f t="shared" si="1"/>
        <v>1750</v>
      </c>
      <c r="M77" s="33">
        <v>0.25</v>
      </c>
      <c r="O77" s="34"/>
    </row>
    <row r="78" spans="1:15" ht="15.75" customHeight="1">
      <c r="A78" s="23"/>
      <c r="B78" s="28" t="s">
        <v>30</v>
      </c>
      <c r="C78" s="28">
        <v>1197831</v>
      </c>
      <c r="D78" s="29">
        <v>44198</v>
      </c>
      <c r="E78" s="28" t="s">
        <v>31</v>
      </c>
      <c r="F78" s="28" t="s">
        <v>32</v>
      </c>
      <c r="G78" s="28" t="s">
        <v>33</v>
      </c>
      <c r="H78" s="28" t="s">
        <v>24</v>
      </c>
      <c r="I78" s="30">
        <v>0.25</v>
      </c>
      <c r="J78" s="31">
        <v>9000</v>
      </c>
      <c r="K78" s="32">
        <f t="shared" si="0"/>
        <v>2250</v>
      </c>
      <c r="L78" s="32">
        <f t="shared" si="1"/>
        <v>787.5</v>
      </c>
      <c r="M78" s="33">
        <v>0.35</v>
      </c>
      <c r="O78" s="34"/>
    </row>
    <row r="79" spans="1:15" ht="15.75" customHeight="1">
      <c r="A79" s="23"/>
      <c r="B79" s="28" t="s">
        <v>30</v>
      </c>
      <c r="C79" s="28">
        <v>1197831</v>
      </c>
      <c r="D79" s="29">
        <v>44198</v>
      </c>
      <c r="E79" s="28" t="s">
        <v>31</v>
      </c>
      <c r="F79" s="28" t="s">
        <v>32</v>
      </c>
      <c r="G79" s="28" t="s">
        <v>33</v>
      </c>
      <c r="H79" s="28" t="s">
        <v>25</v>
      </c>
      <c r="I79" s="30">
        <v>0.35</v>
      </c>
      <c r="J79" s="31">
        <v>9000</v>
      </c>
      <c r="K79" s="32">
        <f t="shared" si="0"/>
        <v>3150</v>
      </c>
      <c r="L79" s="32">
        <f t="shared" si="1"/>
        <v>1102.5</v>
      </c>
      <c r="M79" s="33">
        <v>0.35</v>
      </c>
      <c r="O79" s="34"/>
    </row>
    <row r="80" spans="1:15" ht="15.75" customHeight="1">
      <c r="A80" s="23"/>
      <c r="B80" s="28" t="s">
        <v>30</v>
      </c>
      <c r="C80" s="28">
        <v>1197831</v>
      </c>
      <c r="D80" s="29">
        <v>44198</v>
      </c>
      <c r="E80" s="28" t="s">
        <v>31</v>
      </c>
      <c r="F80" s="28" t="s">
        <v>32</v>
      </c>
      <c r="G80" s="28" t="s">
        <v>33</v>
      </c>
      <c r="H80" s="28" t="s">
        <v>26</v>
      </c>
      <c r="I80" s="30">
        <v>0.35</v>
      </c>
      <c r="J80" s="31">
        <v>7000</v>
      </c>
      <c r="K80" s="32">
        <f t="shared" si="0"/>
        <v>2450</v>
      </c>
      <c r="L80" s="32">
        <f t="shared" si="1"/>
        <v>857.5</v>
      </c>
      <c r="M80" s="33">
        <v>0.35</v>
      </c>
      <c r="O80" s="34"/>
    </row>
    <row r="81" spans="1:15" ht="15.75" customHeight="1">
      <c r="A81" s="23"/>
      <c r="B81" s="28" t="s">
        <v>30</v>
      </c>
      <c r="C81" s="28">
        <v>1197831</v>
      </c>
      <c r="D81" s="29">
        <v>44198</v>
      </c>
      <c r="E81" s="28" t="s">
        <v>31</v>
      </c>
      <c r="F81" s="28" t="s">
        <v>32</v>
      </c>
      <c r="G81" s="28" t="s">
        <v>33</v>
      </c>
      <c r="H81" s="28" t="s">
        <v>27</v>
      </c>
      <c r="I81" s="30">
        <v>0.35</v>
      </c>
      <c r="J81" s="31">
        <v>7000</v>
      </c>
      <c r="K81" s="32">
        <f t="shared" si="0"/>
        <v>2450</v>
      </c>
      <c r="L81" s="32">
        <f t="shared" si="1"/>
        <v>1102.5</v>
      </c>
      <c r="M81" s="33">
        <v>0.45</v>
      </c>
      <c r="O81" s="34"/>
    </row>
    <row r="82" spans="1:15" ht="15.75" customHeight="1">
      <c r="A82" s="23"/>
      <c r="B82" s="28" t="s">
        <v>30</v>
      </c>
      <c r="C82" s="28">
        <v>1197831</v>
      </c>
      <c r="D82" s="29">
        <v>44198</v>
      </c>
      <c r="E82" s="28" t="s">
        <v>31</v>
      </c>
      <c r="F82" s="28" t="s">
        <v>32</v>
      </c>
      <c r="G82" s="28" t="s">
        <v>33</v>
      </c>
      <c r="H82" s="28" t="s">
        <v>28</v>
      </c>
      <c r="I82" s="30">
        <v>0.4</v>
      </c>
      <c r="J82" s="31">
        <v>5500</v>
      </c>
      <c r="K82" s="32">
        <f t="shared" si="0"/>
        <v>2200</v>
      </c>
      <c r="L82" s="32">
        <f t="shared" si="1"/>
        <v>660</v>
      </c>
      <c r="M82" s="33">
        <v>0.3</v>
      </c>
      <c r="O82" s="34"/>
    </row>
    <row r="83" spans="1:15" ht="15.75" customHeight="1">
      <c r="A83" s="23"/>
      <c r="B83" s="28" t="s">
        <v>30</v>
      </c>
      <c r="C83" s="28">
        <v>1197831</v>
      </c>
      <c r="D83" s="29">
        <v>44198</v>
      </c>
      <c r="E83" s="28" t="s">
        <v>31</v>
      </c>
      <c r="F83" s="28" t="s">
        <v>32</v>
      </c>
      <c r="G83" s="28" t="s">
        <v>33</v>
      </c>
      <c r="H83" s="28" t="s">
        <v>29</v>
      </c>
      <c r="I83" s="30">
        <v>0.35</v>
      </c>
      <c r="J83" s="31">
        <v>7000</v>
      </c>
      <c r="K83" s="32">
        <f t="shared" si="0"/>
        <v>2450</v>
      </c>
      <c r="L83" s="32">
        <f t="shared" si="1"/>
        <v>1225</v>
      </c>
      <c r="M83" s="33">
        <v>0.5</v>
      </c>
      <c r="O83" s="34"/>
    </row>
    <row r="84" spans="1:15" ht="15.75" customHeight="1">
      <c r="A84" s="23"/>
      <c r="B84" s="28" t="s">
        <v>30</v>
      </c>
      <c r="C84" s="28">
        <v>1197831</v>
      </c>
      <c r="D84" s="29">
        <v>44228</v>
      </c>
      <c r="E84" s="28" t="s">
        <v>31</v>
      </c>
      <c r="F84" s="28" t="s">
        <v>32</v>
      </c>
      <c r="G84" s="28" t="s">
        <v>33</v>
      </c>
      <c r="H84" s="28" t="s">
        <v>24</v>
      </c>
      <c r="I84" s="30">
        <v>0.25</v>
      </c>
      <c r="J84" s="31">
        <v>8500</v>
      </c>
      <c r="K84" s="32">
        <f t="shared" si="0"/>
        <v>2125</v>
      </c>
      <c r="L84" s="32">
        <f t="shared" si="1"/>
        <v>743.75</v>
      </c>
      <c r="M84" s="33">
        <v>0.35</v>
      </c>
      <c r="O84" s="34"/>
    </row>
    <row r="85" spans="1:15" ht="15.75" customHeight="1">
      <c r="A85" s="23"/>
      <c r="B85" s="28" t="s">
        <v>30</v>
      </c>
      <c r="C85" s="28">
        <v>1197831</v>
      </c>
      <c r="D85" s="29">
        <v>44228</v>
      </c>
      <c r="E85" s="28" t="s">
        <v>31</v>
      </c>
      <c r="F85" s="28" t="s">
        <v>32</v>
      </c>
      <c r="G85" s="28" t="s">
        <v>33</v>
      </c>
      <c r="H85" s="28" t="s">
        <v>25</v>
      </c>
      <c r="I85" s="30">
        <v>0.35</v>
      </c>
      <c r="J85" s="31">
        <v>8500</v>
      </c>
      <c r="K85" s="32">
        <f t="shared" si="0"/>
        <v>2975</v>
      </c>
      <c r="L85" s="32">
        <f t="shared" si="1"/>
        <v>1041.25</v>
      </c>
      <c r="M85" s="33">
        <v>0.35</v>
      </c>
      <c r="O85" s="34"/>
    </row>
    <row r="86" spans="1:15" ht="15.75" customHeight="1">
      <c r="A86" s="23"/>
      <c r="B86" s="28" t="s">
        <v>30</v>
      </c>
      <c r="C86" s="28">
        <v>1197831</v>
      </c>
      <c r="D86" s="29">
        <v>44228</v>
      </c>
      <c r="E86" s="28" t="s">
        <v>31</v>
      </c>
      <c r="F86" s="28" t="s">
        <v>32</v>
      </c>
      <c r="G86" s="28" t="s">
        <v>33</v>
      </c>
      <c r="H86" s="28" t="s">
        <v>26</v>
      </c>
      <c r="I86" s="30">
        <v>0.35</v>
      </c>
      <c r="J86" s="31">
        <v>6750</v>
      </c>
      <c r="K86" s="32">
        <f t="shared" si="0"/>
        <v>2362.5</v>
      </c>
      <c r="L86" s="32">
        <f t="shared" si="1"/>
        <v>826.875</v>
      </c>
      <c r="M86" s="33">
        <v>0.35</v>
      </c>
      <c r="O86" s="34"/>
    </row>
    <row r="87" spans="1:15" ht="15.75" customHeight="1">
      <c r="A87" s="23"/>
      <c r="B87" s="28" t="s">
        <v>30</v>
      </c>
      <c r="C87" s="28">
        <v>1197831</v>
      </c>
      <c r="D87" s="29">
        <v>44228</v>
      </c>
      <c r="E87" s="28" t="s">
        <v>31</v>
      </c>
      <c r="F87" s="28" t="s">
        <v>32</v>
      </c>
      <c r="G87" s="28" t="s">
        <v>33</v>
      </c>
      <c r="H87" s="28" t="s">
        <v>27</v>
      </c>
      <c r="I87" s="30">
        <v>0.35</v>
      </c>
      <c r="J87" s="31">
        <v>6250</v>
      </c>
      <c r="K87" s="32">
        <f t="shared" si="0"/>
        <v>2187.5</v>
      </c>
      <c r="L87" s="32">
        <f t="shared" si="1"/>
        <v>984.375</v>
      </c>
      <c r="M87" s="33">
        <v>0.45</v>
      </c>
      <c r="O87" s="34"/>
    </row>
    <row r="88" spans="1:15" ht="15.75" customHeight="1">
      <c r="A88" s="23"/>
      <c r="B88" s="28" t="s">
        <v>30</v>
      </c>
      <c r="C88" s="28">
        <v>1197831</v>
      </c>
      <c r="D88" s="29">
        <v>44228</v>
      </c>
      <c r="E88" s="28" t="s">
        <v>31</v>
      </c>
      <c r="F88" s="28" t="s">
        <v>32</v>
      </c>
      <c r="G88" s="28" t="s">
        <v>33</v>
      </c>
      <c r="H88" s="28" t="s">
        <v>28</v>
      </c>
      <c r="I88" s="30">
        <v>0.4</v>
      </c>
      <c r="J88" s="31">
        <v>5000</v>
      </c>
      <c r="K88" s="32">
        <f t="shared" si="0"/>
        <v>2000</v>
      </c>
      <c r="L88" s="32">
        <f t="shared" si="1"/>
        <v>600</v>
      </c>
      <c r="M88" s="33">
        <v>0.3</v>
      </c>
      <c r="O88" s="34"/>
    </row>
    <row r="89" spans="1:15" ht="15.75" customHeight="1">
      <c r="A89" s="23"/>
      <c r="B89" s="28" t="s">
        <v>30</v>
      </c>
      <c r="C89" s="28">
        <v>1197831</v>
      </c>
      <c r="D89" s="29">
        <v>44228</v>
      </c>
      <c r="E89" s="28" t="s">
        <v>31</v>
      </c>
      <c r="F89" s="28" t="s">
        <v>32</v>
      </c>
      <c r="G89" s="28" t="s">
        <v>33</v>
      </c>
      <c r="H89" s="28" t="s">
        <v>29</v>
      </c>
      <c r="I89" s="30">
        <v>0.35</v>
      </c>
      <c r="J89" s="31">
        <v>7000</v>
      </c>
      <c r="K89" s="32">
        <f t="shared" si="0"/>
        <v>2450</v>
      </c>
      <c r="L89" s="32">
        <f t="shared" si="1"/>
        <v>1225</v>
      </c>
      <c r="M89" s="33">
        <v>0.5</v>
      </c>
      <c r="O89" s="34"/>
    </row>
    <row r="90" spans="1:15" ht="15.75" customHeight="1">
      <c r="A90" s="23"/>
      <c r="B90" s="28" t="s">
        <v>30</v>
      </c>
      <c r="C90" s="28">
        <v>1197831</v>
      </c>
      <c r="D90" s="29">
        <v>44258</v>
      </c>
      <c r="E90" s="28" t="s">
        <v>31</v>
      </c>
      <c r="F90" s="28" t="s">
        <v>32</v>
      </c>
      <c r="G90" s="28" t="s">
        <v>33</v>
      </c>
      <c r="H90" s="28" t="s">
        <v>24</v>
      </c>
      <c r="I90" s="30">
        <v>0.3</v>
      </c>
      <c r="J90" s="31">
        <v>8750</v>
      </c>
      <c r="K90" s="32">
        <f t="shared" si="0"/>
        <v>2625</v>
      </c>
      <c r="L90" s="32">
        <f t="shared" si="1"/>
        <v>918.74999999999989</v>
      </c>
      <c r="M90" s="33">
        <v>0.35</v>
      </c>
      <c r="O90" s="34"/>
    </row>
    <row r="91" spans="1:15" ht="15.75" customHeight="1">
      <c r="A91" s="23"/>
      <c r="B91" s="28" t="s">
        <v>30</v>
      </c>
      <c r="C91" s="28">
        <v>1197831</v>
      </c>
      <c r="D91" s="29">
        <v>44258</v>
      </c>
      <c r="E91" s="28" t="s">
        <v>31</v>
      </c>
      <c r="F91" s="28" t="s">
        <v>32</v>
      </c>
      <c r="G91" s="28" t="s">
        <v>33</v>
      </c>
      <c r="H91" s="28" t="s">
        <v>25</v>
      </c>
      <c r="I91" s="30">
        <v>0.4</v>
      </c>
      <c r="J91" s="31">
        <v>8750</v>
      </c>
      <c r="K91" s="32">
        <f t="shared" si="0"/>
        <v>3500</v>
      </c>
      <c r="L91" s="32">
        <f t="shared" si="1"/>
        <v>1225</v>
      </c>
      <c r="M91" s="33">
        <v>0.35</v>
      </c>
      <c r="O91" s="34"/>
    </row>
    <row r="92" spans="1:15" ht="15.75" customHeight="1">
      <c r="A92" s="23"/>
      <c r="B92" s="28" t="s">
        <v>30</v>
      </c>
      <c r="C92" s="28">
        <v>1197831</v>
      </c>
      <c r="D92" s="29">
        <v>44258</v>
      </c>
      <c r="E92" s="28" t="s">
        <v>31</v>
      </c>
      <c r="F92" s="28" t="s">
        <v>32</v>
      </c>
      <c r="G92" s="28" t="s">
        <v>33</v>
      </c>
      <c r="H92" s="28" t="s">
        <v>26</v>
      </c>
      <c r="I92" s="30">
        <v>0.35</v>
      </c>
      <c r="J92" s="31">
        <v>7000</v>
      </c>
      <c r="K92" s="32">
        <f t="shared" si="0"/>
        <v>2450</v>
      </c>
      <c r="L92" s="32">
        <f t="shared" si="1"/>
        <v>857.5</v>
      </c>
      <c r="M92" s="33">
        <v>0.35</v>
      </c>
      <c r="O92" s="34"/>
    </row>
    <row r="93" spans="1:15" ht="15.75" customHeight="1">
      <c r="A93" s="23"/>
      <c r="B93" s="28" t="s">
        <v>30</v>
      </c>
      <c r="C93" s="28">
        <v>1197831</v>
      </c>
      <c r="D93" s="29">
        <v>44258</v>
      </c>
      <c r="E93" s="28" t="s">
        <v>31</v>
      </c>
      <c r="F93" s="28" t="s">
        <v>32</v>
      </c>
      <c r="G93" s="28" t="s">
        <v>33</v>
      </c>
      <c r="H93" s="28" t="s">
        <v>27</v>
      </c>
      <c r="I93" s="30">
        <v>0.4</v>
      </c>
      <c r="J93" s="31">
        <v>6000</v>
      </c>
      <c r="K93" s="32">
        <f t="shared" si="0"/>
        <v>2400</v>
      </c>
      <c r="L93" s="32">
        <f t="shared" si="1"/>
        <v>1080</v>
      </c>
      <c r="M93" s="33">
        <v>0.45</v>
      </c>
      <c r="O93" s="34"/>
    </row>
    <row r="94" spans="1:15" ht="15.75" customHeight="1">
      <c r="A94" s="23"/>
      <c r="B94" s="28" t="s">
        <v>30</v>
      </c>
      <c r="C94" s="28">
        <v>1197831</v>
      </c>
      <c r="D94" s="29">
        <v>44258</v>
      </c>
      <c r="E94" s="28" t="s">
        <v>31</v>
      </c>
      <c r="F94" s="28" t="s">
        <v>32</v>
      </c>
      <c r="G94" s="28" t="s">
        <v>33</v>
      </c>
      <c r="H94" s="28" t="s">
        <v>28</v>
      </c>
      <c r="I94" s="30">
        <v>0.45</v>
      </c>
      <c r="J94" s="31">
        <v>5000</v>
      </c>
      <c r="K94" s="32">
        <f t="shared" si="0"/>
        <v>2250</v>
      </c>
      <c r="L94" s="32">
        <f t="shared" si="1"/>
        <v>675</v>
      </c>
      <c r="M94" s="33">
        <v>0.3</v>
      </c>
      <c r="O94" s="34"/>
    </row>
    <row r="95" spans="1:15" ht="15.75" customHeight="1">
      <c r="A95" s="23"/>
      <c r="B95" s="28" t="s">
        <v>30</v>
      </c>
      <c r="C95" s="28">
        <v>1197831</v>
      </c>
      <c r="D95" s="29">
        <v>44258</v>
      </c>
      <c r="E95" s="28" t="s">
        <v>31</v>
      </c>
      <c r="F95" s="28" t="s">
        <v>32</v>
      </c>
      <c r="G95" s="28" t="s">
        <v>33</v>
      </c>
      <c r="H95" s="28" t="s">
        <v>29</v>
      </c>
      <c r="I95" s="30">
        <v>0.4</v>
      </c>
      <c r="J95" s="31">
        <v>6500</v>
      </c>
      <c r="K95" s="32">
        <f t="shared" si="0"/>
        <v>2600</v>
      </c>
      <c r="L95" s="32">
        <f t="shared" si="1"/>
        <v>1300</v>
      </c>
      <c r="M95" s="33">
        <v>0.5</v>
      </c>
      <c r="O95" s="34"/>
    </row>
    <row r="96" spans="1:15" ht="15.75" customHeight="1">
      <c r="A96" s="23"/>
      <c r="B96" s="28" t="s">
        <v>30</v>
      </c>
      <c r="C96" s="28">
        <v>1197831</v>
      </c>
      <c r="D96" s="29">
        <v>44288</v>
      </c>
      <c r="E96" s="28" t="s">
        <v>31</v>
      </c>
      <c r="F96" s="28" t="s">
        <v>32</v>
      </c>
      <c r="G96" s="28" t="s">
        <v>33</v>
      </c>
      <c r="H96" s="28" t="s">
        <v>24</v>
      </c>
      <c r="I96" s="30">
        <v>0.3</v>
      </c>
      <c r="J96" s="31">
        <v>9000</v>
      </c>
      <c r="K96" s="32">
        <f t="shared" si="0"/>
        <v>2700</v>
      </c>
      <c r="L96" s="32">
        <f t="shared" si="1"/>
        <v>944.99999999999989</v>
      </c>
      <c r="M96" s="33">
        <v>0.35</v>
      </c>
      <c r="O96" s="34"/>
    </row>
    <row r="97" spans="1:15" ht="15.75" customHeight="1">
      <c r="A97" s="23"/>
      <c r="B97" s="28" t="s">
        <v>30</v>
      </c>
      <c r="C97" s="28">
        <v>1197831</v>
      </c>
      <c r="D97" s="29">
        <v>44288</v>
      </c>
      <c r="E97" s="28" t="s">
        <v>31</v>
      </c>
      <c r="F97" s="28" t="s">
        <v>32</v>
      </c>
      <c r="G97" s="28" t="s">
        <v>33</v>
      </c>
      <c r="H97" s="28" t="s">
        <v>25</v>
      </c>
      <c r="I97" s="30">
        <v>0.4</v>
      </c>
      <c r="J97" s="31">
        <v>9000</v>
      </c>
      <c r="K97" s="32">
        <f t="shared" si="0"/>
        <v>3600</v>
      </c>
      <c r="L97" s="32">
        <f t="shared" si="1"/>
        <v>1260</v>
      </c>
      <c r="M97" s="33">
        <v>0.35</v>
      </c>
      <c r="O97" s="34"/>
    </row>
    <row r="98" spans="1:15" ht="15.75" customHeight="1">
      <c r="A98" s="23"/>
      <c r="B98" s="28" t="s">
        <v>30</v>
      </c>
      <c r="C98" s="28">
        <v>1197831</v>
      </c>
      <c r="D98" s="29">
        <v>44288</v>
      </c>
      <c r="E98" s="28" t="s">
        <v>31</v>
      </c>
      <c r="F98" s="28" t="s">
        <v>32</v>
      </c>
      <c r="G98" s="28" t="s">
        <v>33</v>
      </c>
      <c r="H98" s="28" t="s">
        <v>26</v>
      </c>
      <c r="I98" s="30">
        <v>0.35</v>
      </c>
      <c r="J98" s="31">
        <v>7250</v>
      </c>
      <c r="K98" s="32">
        <f t="shared" si="0"/>
        <v>2537.5</v>
      </c>
      <c r="L98" s="32">
        <f t="shared" si="1"/>
        <v>888.125</v>
      </c>
      <c r="M98" s="33">
        <v>0.35</v>
      </c>
      <c r="O98" s="34"/>
    </row>
    <row r="99" spans="1:15" ht="15.75" customHeight="1">
      <c r="A99" s="23"/>
      <c r="B99" s="28" t="s">
        <v>30</v>
      </c>
      <c r="C99" s="28">
        <v>1197831</v>
      </c>
      <c r="D99" s="29">
        <v>44288</v>
      </c>
      <c r="E99" s="28" t="s">
        <v>31</v>
      </c>
      <c r="F99" s="28" t="s">
        <v>32</v>
      </c>
      <c r="G99" s="28" t="s">
        <v>33</v>
      </c>
      <c r="H99" s="28" t="s">
        <v>27</v>
      </c>
      <c r="I99" s="30">
        <v>0.4</v>
      </c>
      <c r="J99" s="31">
        <v>6250</v>
      </c>
      <c r="K99" s="32">
        <f t="shared" si="0"/>
        <v>2500</v>
      </c>
      <c r="L99" s="32">
        <f t="shared" si="1"/>
        <v>1125</v>
      </c>
      <c r="M99" s="33">
        <v>0.45</v>
      </c>
      <c r="O99" s="34"/>
    </row>
    <row r="100" spans="1:15" ht="15.75" customHeight="1">
      <c r="A100" s="23"/>
      <c r="B100" s="28" t="s">
        <v>30</v>
      </c>
      <c r="C100" s="28">
        <v>1197831</v>
      </c>
      <c r="D100" s="29">
        <v>44288</v>
      </c>
      <c r="E100" s="28" t="s">
        <v>31</v>
      </c>
      <c r="F100" s="28" t="s">
        <v>32</v>
      </c>
      <c r="G100" s="28" t="s">
        <v>33</v>
      </c>
      <c r="H100" s="28" t="s">
        <v>28</v>
      </c>
      <c r="I100" s="30">
        <v>0.45</v>
      </c>
      <c r="J100" s="31">
        <v>5250</v>
      </c>
      <c r="K100" s="32">
        <f t="shared" si="0"/>
        <v>2362.5</v>
      </c>
      <c r="L100" s="32">
        <f t="shared" si="1"/>
        <v>708.75</v>
      </c>
      <c r="M100" s="33">
        <v>0.3</v>
      </c>
      <c r="O100" s="34"/>
    </row>
    <row r="101" spans="1:15" ht="15.75" customHeight="1">
      <c r="A101" s="23"/>
      <c r="B101" s="28" t="s">
        <v>30</v>
      </c>
      <c r="C101" s="28">
        <v>1197831</v>
      </c>
      <c r="D101" s="29">
        <v>44288</v>
      </c>
      <c r="E101" s="28" t="s">
        <v>31</v>
      </c>
      <c r="F101" s="28" t="s">
        <v>32</v>
      </c>
      <c r="G101" s="28" t="s">
        <v>33</v>
      </c>
      <c r="H101" s="28" t="s">
        <v>29</v>
      </c>
      <c r="I101" s="30">
        <v>0.4</v>
      </c>
      <c r="J101" s="31">
        <v>8000</v>
      </c>
      <c r="K101" s="32">
        <f t="shared" si="0"/>
        <v>3200</v>
      </c>
      <c r="L101" s="32">
        <f t="shared" si="1"/>
        <v>1600</v>
      </c>
      <c r="M101" s="33">
        <v>0.5</v>
      </c>
      <c r="O101" s="34"/>
    </row>
    <row r="102" spans="1:15" ht="15.75" customHeight="1">
      <c r="A102" s="23"/>
      <c r="B102" s="28" t="s">
        <v>30</v>
      </c>
      <c r="C102" s="28">
        <v>1197831</v>
      </c>
      <c r="D102" s="29">
        <v>44318</v>
      </c>
      <c r="E102" s="28" t="s">
        <v>31</v>
      </c>
      <c r="F102" s="28" t="s">
        <v>32</v>
      </c>
      <c r="G102" s="28" t="s">
        <v>33</v>
      </c>
      <c r="H102" s="28" t="s">
        <v>24</v>
      </c>
      <c r="I102" s="30">
        <v>0.3</v>
      </c>
      <c r="J102" s="31">
        <v>9250</v>
      </c>
      <c r="K102" s="32">
        <f t="shared" si="0"/>
        <v>2775</v>
      </c>
      <c r="L102" s="32">
        <f t="shared" si="1"/>
        <v>971.24999999999989</v>
      </c>
      <c r="M102" s="33">
        <v>0.35</v>
      </c>
      <c r="O102" s="34"/>
    </row>
    <row r="103" spans="1:15" ht="15.75" customHeight="1">
      <c r="A103" s="23"/>
      <c r="B103" s="28" t="s">
        <v>30</v>
      </c>
      <c r="C103" s="28">
        <v>1197831</v>
      </c>
      <c r="D103" s="29">
        <v>44318</v>
      </c>
      <c r="E103" s="28" t="s">
        <v>31</v>
      </c>
      <c r="F103" s="28" t="s">
        <v>32</v>
      </c>
      <c r="G103" s="28" t="s">
        <v>33</v>
      </c>
      <c r="H103" s="28" t="s">
        <v>25</v>
      </c>
      <c r="I103" s="30">
        <v>0.4</v>
      </c>
      <c r="J103" s="31">
        <v>9250</v>
      </c>
      <c r="K103" s="32">
        <f t="shared" si="0"/>
        <v>3700</v>
      </c>
      <c r="L103" s="32">
        <f t="shared" si="1"/>
        <v>1295</v>
      </c>
      <c r="M103" s="33">
        <v>0.35</v>
      </c>
      <c r="O103" s="34"/>
    </row>
    <row r="104" spans="1:15" ht="15.75" customHeight="1">
      <c r="A104" s="23"/>
      <c r="B104" s="28" t="s">
        <v>30</v>
      </c>
      <c r="C104" s="28">
        <v>1197831</v>
      </c>
      <c r="D104" s="29">
        <v>44318</v>
      </c>
      <c r="E104" s="28" t="s">
        <v>31</v>
      </c>
      <c r="F104" s="28" t="s">
        <v>32</v>
      </c>
      <c r="G104" s="28" t="s">
        <v>33</v>
      </c>
      <c r="H104" s="28" t="s">
        <v>26</v>
      </c>
      <c r="I104" s="30">
        <v>0.35</v>
      </c>
      <c r="J104" s="31">
        <v>7750</v>
      </c>
      <c r="K104" s="32">
        <f t="shared" si="0"/>
        <v>2712.5</v>
      </c>
      <c r="L104" s="32">
        <f t="shared" si="1"/>
        <v>949.37499999999989</v>
      </c>
      <c r="M104" s="33">
        <v>0.35</v>
      </c>
      <c r="O104" s="34"/>
    </row>
    <row r="105" spans="1:15" ht="15.75" customHeight="1">
      <c r="A105" s="23"/>
      <c r="B105" s="28" t="s">
        <v>30</v>
      </c>
      <c r="C105" s="28">
        <v>1197831</v>
      </c>
      <c r="D105" s="29">
        <v>44318</v>
      </c>
      <c r="E105" s="28" t="s">
        <v>31</v>
      </c>
      <c r="F105" s="28" t="s">
        <v>32</v>
      </c>
      <c r="G105" s="28" t="s">
        <v>33</v>
      </c>
      <c r="H105" s="28" t="s">
        <v>27</v>
      </c>
      <c r="I105" s="30">
        <v>0.4</v>
      </c>
      <c r="J105" s="31">
        <v>7000</v>
      </c>
      <c r="K105" s="32">
        <f t="shared" si="0"/>
        <v>2800</v>
      </c>
      <c r="L105" s="32">
        <f t="shared" si="1"/>
        <v>1260</v>
      </c>
      <c r="M105" s="33">
        <v>0.45</v>
      </c>
      <c r="O105" s="34"/>
    </row>
    <row r="106" spans="1:15" ht="15.75" customHeight="1">
      <c r="A106" s="23"/>
      <c r="B106" s="28" t="s">
        <v>30</v>
      </c>
      <c r="C106" s="28">
        <v>1197831</v>
      </c>
      <c r="D106" s="29">
        <v>44318</v>
      </c>
      <c r="E106" s="28" t="s">
        <v>31</v>
      </c>
      <c r="F106" s="28" t="s">
        <v>32</v>
      </c>
      <c r="G106" s="28" t="s">
        <v>33</v>
      </c>
      <c r="H106" s="28" t="s">
        <v>28</v>
      </c>
      <c r="I106" s="30">
        <v>0.45</v>
      </c>
      <c r="J106" s="31">
        <v>6000</v>
      </c>
      <c r="K106" s="32">
        <f t="shared" si="0"/>
        <v>2700</v>
      </c>
      <c r="L106" s="32">
        <f t="shared" si="1"/>
        <v>810</v>
      </c>
      <c r="M106" s="33">
        <v>0.3</v>
      </c>
      <c r="O106" s="34"/>
    </row>
    <row r="107" spans="1:15" ht="15.75" customHeight="1">
      <c r="A107" s="23"/>
      <c r="B107" s="28" t="s">
        <v>30</v>
      </c>
      <c r="C107" s="28">
        <v>1197831</v>
      </c>
      <c r="D107" s="29">
        <v>44318</v>
      </c>
      <c r="E107" s="28" t="s">
        <v>31</v>
      </c>
      <c r="F107" s="28" t="s">
        <v>32</v>
      </c>
      <c r="G107" s="28" t="s">
        <v>33</v>
      </c>
      <c r="H107" s="28" t="s">
        <v>29</v>
      </c>
      <c r="I107" s="30">
        <v>0.4</v>
      </c>
      <c r="J107" s="31">
        <v>9500</v>
      </c>
      <c r="K107" s="32">
        <f t="shared" si="0"/>
        <v>3800</v>
      </c>
      <c r="L107" s="32">
        <f t="shared" si="1"/>
        <v>1900</v>
      </c>
      <c r="M107" s="33">
        <v>0.5</v>
      </c>
      <c r="O107" s="34"/>
    </row>
    <row r="108" spans="1:15" ht="15.75" customHeight="1">
      <c r="A108" s="23"/>
      <c r="B108" s="28" t="s">
        <v>30</v>
      </c>
      <c r="C108" s="28">
        <v>1197831</v>
      </c>
      <c r="D108" s="29">
        <v>44348</v>
      </c>
      <c r="E108" s="28" t="s">
        <v>31</v>
      </c>
      <c r="F108" s="28" t="s">
        <v>32</v>
      </c>
      <c r="G108" s="28" t="s">
        <v>33</v>
      </c>
      <c r="H108" s="28" t="s">
        <v>24</v>
      </c>
      <c r="I108" s="30">
        <v>0.4</v>
      </c>
      <c r="J108" s="31">
        <v>9500</v>
      </c>
      <c r="K108" s="32">
        <f t="shared" si="0"/>
        <v>3800</v>
      </c>
      <c r="L108" s="32">
        <f t="shared" si="1"/>
        <v>1330</v>
      </c>
      <c r="M108" s="33">
        <v>0.35</v>
      </c>
      <c r="O108" s="34"/>
    </row>
    <row r="109" spans="1:15" ht="15.75" customHeight="1">
      <c r="A109" s="23"/>
      <c r="B109" s="28" t="s">
        <v>30</v>
      </c>
      <c r="C109" s="28">
        <v>1197831</v>
      </c>
      <c r="D109" s="29">
        <v>44348</v>
      </c>
      <c r="E109" s="28" t="s">
        <v>31</v>
      </c>
      <c r="F109" s="28" t="s">
        <v>32</v>
      </c>
      <c r="G109" s="28" t="s">
        <v>33</v>
      </c>
      <c r="H109" s="28" t="s">
        <v>25</v>
      </c>
      <c r="I109" s="30">
        <v>0.45</v>
      </c>
      <c r="J109" s="31">
        <v>9500</v>
      </c>
      <c r="K109" s="32">
        <f t="shared" si="0"/>
        <v>4275</v>
      </c>
      <c r="L109" s="32">
        <f t="shared" si="1"/>
        <v>1496.25</v>
      </c>
      <c r="M109" s="33">
        <v>0.35</v>
      </c>
      <c r="O109" s="34"/>
    </row>
    <row r="110" spans="1:15" ht="15.75" customHeight="1">
      <c r="A110" s="23"/>
      <c r="B110" s="28" t="s">
        <v>30</v>
      </c>
      <c r="C110" s="28">
        <v>1197831</v>
      </c>
      <c r="D110" s="29">
        <v>44348</v>
      </c>
      <c r="E110" s="28" t="s">
        <v>31</v>
      </c>
      <c r="F110" s="28" t="s">
        <v>32</v>
      </c>
      <c r="G110" s="28" t="s">
        <v>33</v>
      </c>
      <c r="H110" s="28" t="s">
        <v>26</v>
      </c>
      <c r="I110" s="30">
        <v>0.4</v>
      </c>
      <c r="J110" s="31">
        <v>8000</v>
      </c>
      <c r="K110" s="32">
        <f t="shared" si="0"/>
        <v>3200</v>
      </c>
      <c r="L110" s="32">
        <f t="shared" si="1"/>
        <v>1120</v>
      </c>
      <c r="M110" s="33">
        <v>0.35</v>
      </c>
      <c r="O110" s="34"/>
    </row>
    <row r="111" spans="1:15" ht="15.75" customHeight="1">
      <c r="A111" s="23"/>
      <c r="B111" s="28" t="s">
        <v>30</v>
      </c>
      <c r="C111" s="28">
        <v>1197831</v>
      </c>
      <c r="D111" s="29">
        <v>44348</v>
      </c>
      <c r="E111" s="28" t="s">
        <v>31</v>
      </c>
      <c r="F111" s="28" t="s">
        <v>32</v>
      </c>
      <c r="G111" s="28" t="s">
        <v>33</v>
      </c>
      <c r="H111" s="28" t="s">
        <v>27</v>
      </c>
      <c r="I111" s="30">
        <v>0.4</v>
      </c>
      <c r="J111" s="31">
        <v>7500</v>
      </c>
      <c r="K111" s="32">
        <f t="shared" si="0"/>
        <v>3000</v>
      </c>
      <c r="L111" s="32">
        <f t="shared" si="1"/>
        <v>1350</v>
      </c>
      <c r="M111" s="33">
        <v>0.45</v>
      </c>
      <c r="O111" s="34"/>
    </row>
    <row r="112" spans="1:15" ht="15.75" customHeight="1">
      <c r="A112" s="23"/>
      <c r="B112" s="28" t="s">
        <v>30</v>
      </c>
      <c r="C112" s="28">
        <v>1197831</v>
      </c>
      <c r="D112" s="29">
        <v>44348</v>
      </c>
      <c r="E112" s="28" t="s">
        <v>31</v>
      </c>
      <c r="F112" s="28" t="s">
        <v>32</v>
      </c>
      <c r="G112" s="28" t="s">
        <v>33</v>
      </c>
      <c r="H112" s="28" t="s">
        <v>28</v>
      </c>
      <c r="I112" s="30">
        <v>0.45</v>
      </c>
      <c r="J112" s="31">
        <v>6500</v>
      </c>
      <c r="K112" s="32">
        <f t="shared" si="0"/>
        <v>2925</v>
      </c>
      <c r="L112" s="32">
        <f t="shared" si="1"/>
        <v>877.5</v>
      </c>
      <c r="M112" s="33">
        <v>0.3</v>
      </c>
      <c r="O112" s="34"/>
    </row>
    <row r="113" spans="1:15" ht="15.75" customHeight="1">
      <c r="A113" s="23"/>
      <c r="B113" s="28" t="s">
        <v>30</v>
      </c>
      <c r="C113" s="28">
        <v>1197831</v>
      </c>
      <c r="D113" s="29">
        <v>44348</v>
      </c>
      <c r="E113" s="28" t="s">
        <v>31</v>
      </c>
      <c r="F113" s="28" t="s">
        <v>32</v>
      </c>
      <c r="G113" s="28" t="s">
        <v>33</v>
      </c>
      <c r="H113" s="28" t="s">
        <v>29</v>
      </c>
      <c r="I113" s="30">
        <v>0.5</v>
      </c>
      <c r="J113" s="31">
        <v>10000</v>
      </c>
      <c r="K113" s="32">
        <f t="shared" si="0"/>
        <v>5000</v>
      </c>
      <c r="L113" s="32">
        <f t="shared" si="1"/>
        <v>2500</v>
      </c>
      <c r="M113" s="33">
        <v>0.5</v>
      </c>
      <c r="O113" s="34"/>
    </row>
    <row r="114" spans="1:15" ht="15.75" customHeight="1">
      <c r="A114" s="23"/>
      <c r="B114" s="28" t="s">
        <v>30</v>
      </c>
      <c r="C114" s="28">
        <v>1197831</v>
      </c>
      <c r="D114" s="29">
        <v>44380</v>
      </c>
      <c r="E114" s="28" t="s">
        <v>31</v>
      </c>
      <c r="F114" s="28" t="s">
        <v>32</v>
      </c>
      <c r="G114" s="28" t="s">
        <v>33</v>
      </c>
      <c r="H114" s="28" t="s">
        <v>24</v>
      </c>
      <c r="I114" s="30">
        <v>0.4</v>
      </c>
      <c r="J114" s="31">
        <v>9500</v>
      </c>
      <c r="K114" s="32">
        <f t="shared" si="0"/>
        <v>3800</v>
      </c>
      <c r="L114" s="32">
        <f t="shared" si="1"/>
        <v>1330</v>
      </c>
      <c r="M114" s="33">
        <v>0.35</v>
      </c>
      <c r="O114" s="34"/>
    </row>
    <row r="115" spans="1:15" ht="15.75" customHeight="1">
      <c r="A115" s="23"/>
      <c r="B115" s="28" t="s">
        <v>30</v>
      </c>
      <c r="C115" s="28">
        <v>1197831</v>
      </c>
      <c r="D115" s="29">
        <v>44380</v>
      </c>
      <c r="E115" s="28" t="s">
        <v>31</v>
      </c>
      <c r="F115" s="28" t="s">
        <v>32</v>
      </c>
      <c r="G115" s="28" t="s">
        <v>33</v>
      </c>
      <c r="H115" s="28" t="s">
        <v>25</v>
      </c>
      <c r="I115" s="30">
        <v>0.45</v>
      </c>
      <c r="J115" s="31">
        <v>9500</v>
      </c>
      <c r="K115" s="32">
        <f t="shared" si="0"/>
        <v>4275</v>
      </c>
      <c r="L115" s="32">
        <f t="shared" si="1"/>
        <v>1496.25</v>
      </c>
      <c r="M115" s="33">
        <v>0.35</v>
      </c>
      <c r="O115" s="34"/>
    </row>
    <row r="116" spans="1:15" ht="15.75" customHeight="1">
      <c r="A116" s="23"/>
      <c r="B116" s="28" t="s">
        <v>30</v>
      </c>
      <c r="C116" s="28">
        <v>1197831</v>
      </c>
      <c r="D116" s="29">
        <v>44380</v>
      </c>
      <c r="E116" s="28" t="s">
        <v>31</v>
      </c>
      <c r="F116" s="28" t="s">
        <v>32</v>
      </c>
      <c r="G116" s="28" t="s">
        <v>33</v>
      </c>
      <c r="H116" s="28" t="s">
        <v>26</v>
      </c>
      <c r="I116" s="30">
        <v>0.4</v>
      </c>
      <c r="J116" s="31">
        <v>11000</v>
      </c>
      <c r="K116" s="32">
        <f t="shared" si="0"/>
        <v>4400</v>
      </c>
      <c r="L116" s="32">
        <f t="shared" si="1"/>
        <v>1540</v>
      </c>
      <c r="M116" s="33">
        <v>0.35</v>
      </c>
      <c r="O116" s="34"/>
    </row>
    <row r="117" spans="1:15" ht="15.75" customHeight="1">
      <c r="A117" s="23"/>
      <c r="B117" s="28" t="s">
        <v>30</v>
      </c>
      <c r="C117" s="28">
        <v>1197831</v>
      </c>
      <c r="D117" s="29">
        <v>44380</v>
      </c>
      <c r="E117" s="28" t="s">
        <v>31</v>
      </c>
      <c r="F117" s="28" t="s">
        <v>32</v>
      </c>
      <c r="G117" s="28" t="s">
        <v>33</v>
      </c>
      <c r="H117" s="28" t="s">
        <v>27</v>
      </c>
      <c r="I117" s="30">
        <v>0.4</v>
      </c>
      <c r="J117" s="31">
        <v>7000</v>
      </c>
      <c r="K117" s="32">
        <f t="shared" si="0"/>
        <v>2800</v>
      </c>
      <c r="L117" s="32">
        <f t="shared" si="1"/>
        <v>1260</v>
      </c>
      <c r="M117" s="33">
        <v>0.45</v>
      </c>
      <c r="O117" s="34"/>
    </row>
    <row r="118" spans="1:15" ht="15.75" customHeight="1">
      <c r="A118" s="23"/>
      <c r="B118" s="28" t="s">
        <v>30</v>
      </c>
      <c r="C118" s="28">
        <v>1197831</v>
      </c>
      <c r="D118" s="29">
        <v>44380</v>
      </c>
      <c r="E118" s="28" t="s">
        <v>31</v>
      </c>
      <c r="F118" s="28" t="s">
        <v>32</v>
      </c>
      <c r="G118" s="28" t="s">
        <v>33</v>
      </c>
      <c r="H118" s="28" t="s">
        <v>28</v>
      </c>
      <c r="I118" s="30">
        <v>0.45</v>
      </c>
      <c r="J118" s="31">
        <v>7000</v>
      </c>
      <c r="K118" s="32">
        <f t="shared" si="0"/>
        <v>3150</v>
      </c>
      <c r="L118" s="32">
        <f t="shared" si="1"/>
        <v>945</v>
      </c>
      <c r="M118" s="33">
        <v>0.3</v>
      </c>
      <c r="O118" s="34"/>
    </row>
    <row r="119" spans="1:15" ht="15.75" customHeight="1">
      <c r="A119" s="23"/>
      <c r="B119" s="28" t="s">
        <v>30</v>
      </c>
      <c r="C119" s="28">
        <v>1197831</v>
      </c>
      <c r="D119" s="29">
        <v>44380</v>
      </c>
      <c r="E119" s="28" t="s">
        <v>31</v>
      </c>
      <c r="F119" s="28" t="s">
        <v>32</v>
      </c>
      <c r="G119" s="28" t="s">
        <v>33</v>
      </c>
      <c r="H119" s="28" t="s">
        <v>29</v>
      </c>
      <c r="I119" s="30">
        <v>0.5</v>
      </c>
      <c r="J119" s="31">
        <v>9750</v>
      </c>
      <c r="K119" s="32">
        <f t="shared" si="0"/>
        <v>4875</v>
      </c>
      <c r="L119" s="32">
        <f t="shared" si="1"/>
        <v>2437.5</v>
      </c>
      <c r="M119" s="33">
        <v>0.5</v>
      </c>
      <c r="O119" s="34"/>
    </row>
    <row r="120" spans="1:15" ht="15.75" customHeight="1">
      <c r="A120" s="23"/>
      <c r="B120" s="28" t="s">
        <v>30</v>
      </c>
      <c r="C120" s="28">
        <v>1197831</v>
      </c>
      <c r="D120" s="29">
        <v>44413</v>
      </c>
      <c r="E120" s="28" t="s">
        <v>31</v>
      </c>
      <c r="F120" s="28" t="s">
        <v>32</v>
      </c>
      <c r="G120" s="28" t="s">
        <v>33</v>
      </c>
      <c r="H120" s="28" t="s">
        <v>24</v>
      </c>
      <c r="I120" s="30">
        <v>0.4</v>
      </c>
      <c r="J120" s="31">
        <v>9250</v>
      </c>
      <c r="K120" s="32">
        <f t="shared" si="0"/>
        <v>3700</v>
      </c>
      <c r="L120" s="32">
        <f t="shared" si="1"/>
        <v>1295</v>
      </c>
      <c r="M120" s="33">
        <v>0.35</v>
      </c>
      <c r="O120" s="34"/>
    </row>
    <row r="121" spans="1:15" ht="15.75" customHeight="1">
      <c r="A121" s="23"/>
      <c r="B121" s="28" t="s">
        <v>30</v>
      </c>
      <c r="C121" s="28">
        <v>1197831</v>
      </c>
      <c r="D121" s="29">
        <v>44413</v>
      </c>
      <c r="E121" s="28" t="s">
        <v>31</v>
      </c>
      <c r="F121" s="28" t="s">
        <v>32</v>
      </c>
      <c r="G121" s="28" t="s">
        <v>33</v>
      </c>
      <c r="H121" s="28" t="s">
        <v>25</v>
      </c>
      <c r="I121" s="30">
        <v>0.45</v>
      </c>
      <c r="J121" s="31">
        <v>9250</v>
      </c>
      <c r="K121" s="32">
        <f t="shared" si="0"/>
        <v>4162.5</v>
      </c>
      <c r="L121" s="32">
        <f t="shared" si="1"/>
        <v>1456.875</v>
      </c>
      <c r="M121" s="33">
        <v>0.35</v>
      </c>
      <c r="O121" s="34"/>
    </row>
    <row r="122" spans="1:15" ht="15.75" customHeight="1">
      <c r="A122" s="23"/>
      <c r="B122" s="28" t="s">
        <v>30</v>
      </c>
      <c r="C122" s="28">
        <v>1197831</v>
      </c>
      <c r="D122" s="29">
        <v>44413</v>
      </c>
      <c r="E122" s="28" t="s">
        <v>31</v>
      </c>
      <c r="F122" s="28" t="s">
        <v>32</v>
      </c>
      <c r="G122" s="28" t="s">
        <v>33</v>
      </c>
      <c r="H122" s="28" t="s">
        <v>26</v>
      </c>
      <c r="I122" s="30">
        <v>0.4</v>
      </c>
      <c r="J122" s="31">
        <v>11000</v>
      </c>
      <c r="K122" s="32">
        <f t="shared" si="0"/>
        <v>4400</v>
      </c>
      <c r="L122" s="32">
        <f t="shared" si="1"/>
        <v>1540</v>
      </c>
      <c r="M122" s="33">
        <v>0.35</v>
      </c>
      <c r="O122" s="34"/>
    </row>
    <row r="123" spans="1:15" ht="15.75" customHeight="1">
      <c r="A123" s="23"/>
      <c r="B123" s="28" t="s">
        <v>30</v>
      </c>
      <c r="C123" s="28">
        <v>1197831</v>
      </c>
      <c r="D123" s="29">
        <v>44413</v>
      </c>
      <c r="E123" s="28" t="s">
        <v>31</v>
      </c>
      <c r="F123" s="28" t="s">
        <v>32</v>
      </c>
      <c r="G123" s="28" t="s">
        <v>33</v>
      </c>
      <c r="H123" s="28" t="s">
        <v>27</v>
      </c>
      <c r="I123" s="30">
        <v>0.4</v>
      </c>
      <c r="J123" s="31">
        <v>6500</v>
      </c>
      <c r="K123" s="32">
        <f t="shared" si="0"/>
        <v>2600</v>
      </c>
      <c r="L123" s="32">
        <f t="shared" si="1"/>
        <v>1170</v>
      </c>
      <c r="M123" s="33">
        <v>0.45</v>
      </c>
      <c r="O123" s="34"/>
    </row>
    <row r="124" spans="1:15" ht="15.75" customHeight="1">
      <c r="A124" s="23"/>
      <c r="B124" s="28" t="s">
        <v>30</v>
      </c>
      <c r="C124" s="28">
        <v>1197831</v>
      </c>
      <c r="D124" s="29">
        <v>44413</v>
      </c>
      <c r="E124" s="28" t="s">
        <v>31</v>
      </c>
      <c r="F124" s="28" t="s">
        <v>32</v>
      </c>
      <c r="G124" s="28" t="s">
        <v>33</v>
      </c>
      <c r="H124" s="28" t="s">
        <v>28</v>
      </c>
      <c r="I124" s="30">
        <v>0.45</v>
      </c>
      <c r="J124" s="31">
        <v>6500</v>
      </c>
      <c r="K124" s="32">
        <f t="shared" si="0"/>
        <v>2925</v>
      </c>
      <c r="L124" s="32">
        <f t="shared" si="1"/>
        <v>877.5</v>
      </c>
      <c r="M124" s="33">
        <v>0.3</v>
      </c>
      <c r="O124" s="34"/>
    </row>
    <row r="125" spans="1:15" ht="15.75" customHeight="1">
      <c r="A125" s="23"/>
      <c r="B125" s="28" t="s">
        <v>30</v>
      </c>
      <c r="C125" s="28">
        <v>1197831</v>
      </c>
      <c r="D125" s="29">
        <v>44413</v>
      </c>
      <c r="E125" s="28" t="s">
        <v>31</v>
      </c>
      <c r="F125" s="28" t="s">
        <v>32</v>
      </c>
      <c r="G125" s="28" t="s">
        <v>33</v>
      </c>
      <c r="H125" s="28" t="s">
        <v>29</v>
      </c>
      <c r="I125" s="30">
        <v>0.5</v>
      </c>
      <c r="J125" s="31">
        <v>9000</v>
      </c>
      <c r="K125" s="32">
        <f t="shared" si="0"/>
        <v>4500</v>
      </c>
      <c r="L125" s="32">
        <f t="shared" si="1"/>
        <v>2250</v>
      </c>
      <c r="M125" s="33">
        <v>0.5</v>
      </c>
      <c r="O125" s="34"/>
    </row>
    <row r="126" spans="1:15" ht="15.75" customHeight="1">
      <c r="A126" s="23"/>
      <c r="B126" s="28" t="s">
        <v>30</v>
      </c>
      <c r="C126" s="28">
        <v>1197831</v>
      </c>
      <c r="D126" s="29">
        <v>44441</v>
      </c>
      <c r="E126" s="28" t="s">
        <v>31</v>
      </c>
      <c r="F126" s="28" t="s">
        <v>32</v>
      </c>
      <c r="G126" s="28" t="s">
        <v>33</v>
      </c>
      <c r="H126" s="28" t="s">
        <v>24</v>
      </c>
      <c r="I126" s="30">
        <v>0.45</v>
      </c>
      <c r="J126" s="31">
        <v>8500</v>
      </c>
      <c r="K126" s="32">
        <f t="shared" si="0"/>
        <v>3825</v>
      </c>
      <c r="L126" s="32">
        <f t="shared" si="1"/>
        <v>1338.75</v>
      </c>
      <c r="M126" s="33">
        <v>0.35</v>
      </c>
      <c r="O126" s="34"/>
    </row>
    <row r="127" spans="1:15" ht="15.75" customHeight="1">
      <c r="A127" s="23"/>
      <c r="B127" s="28" t="s">
        <v>30</v>
      </c>
      <c r="C127" s="28">
        <v>1197831</v>
      </c>
      <c r="D127" s="29">
        <v>44441</v>
      </c>
      <c r="E127" s="28" t="s">
        <v>31</v>
      </c>
      <c r="F127" s="28" t="s">
        <v>32</v>
      </c>
      <c r="G127" s="28" t="s">
        <v>33</v>
      </c>
      <c r="H127" s="28" t="s">
        <v>25</v>
      </c>
      <c r="I127" s="30">
        <v>0.45</v>
      </c>
      <c r="J127" s="31">
        <v>8500</v>
      </c>
      <c r="K127" s="32">
        <f t="shared" si="0"/>
        <v>3825</v>
      </c>
      <c r="L127" s="32">
        <f t="shared" si="1"/>
        <v>1338.75</v>
      </c>
      <c r="M127" s="33">
        <v>0.35</v>
      </c>
      <c r="O127" s="34"/>
    </row>
    <row r="128" spans="1:15" ht="15.75" customHeight="1">
      <c r="A128" s="23"/>
      <c r="B128" s="28" t="s">
        <v>30</v>
      </c>
      <c r="C128" s="28">
        <v>1197831</v>
      </c>
      <c r="D128" s="29">
        <v>44441</v>
      </c>
      <c r="E128" s="28" t="s">
        <v>31</v>
      </c>
      <c r="F128" s="28" t="s">
        <v>32</v>
      </c>
      <c r="G128" s="28" t="s">
        <v>33</v>
      </c>
      <c r="H128" s="28" t="s">
        <v>26</v>
      </c>
      <c r="I128" s="30">
        <v>0.5</v>
      </c>
      <c r="J128" s="31">
        <v>9000</v>
      </c>
      <c r="K128" s="32">
        <f t="shared" si="0"/>
        <v>4500</v>
      </c>
      <c r="L128" s="32">
        <f t="shared" si="1"/>
        <v>1575</v>
      </c>
      <c r="M128" s="33">
        <v>0.35</v>
      </c>
      <c r="O128" s="34"/>
    </row>
    <row r="129" spans="1:15" ht="15.75" customHeight="1">
      <c r="A129" s="23"/>
      <c r="B129" s="28" t="s">
        <v>30</v>
      </c>
      <c r="C129" s="28">
        <v>1197831</v>
      </c>
      <c r="D129" s="29">
        <v>44441</v>
      </c>
      <c r="E129" s="28" t="s">
        <v>31</v>
      </c>
      <c r="F129" s="28" t="s">
        <v>32</v>
      </c>
      <c r="G129" s="28" t="s">
        <v>33</v>
      </c>
      <c r="H129" s="28" t="s">
        <v>27</v>
      </c>
      <c r="I129" s="30">
        <v>0.5</v>
      </c>
      <c r="J129" s="31">
        <v>6250</v>
      </c>
      <c r="K129" s="32">
        <f t="shared" si="0"/>
        <v>3125</v>
      </c>
      <c r="L129" s="32">
        <f t="shared" si="1"/>
        <v>1406.25</v>
      </c>
      <c r="M129" s="33">
        <v>0.45</v>
      </c>
      <c r="O129" s="34"/>
    </row>
    <row r="130" spans="1:15" ht="15.75" customHeight="1">
      <c r="A130" s="23"/>
      <c r="B130" s="28" t="s">
        <v>30</v>
      </c>
      <c r="C130" s="28">
        <v>1197831</v>
      </c>
      <c r="D130" s="29">
        <v>44441</v>
      </c>
      <c r="E130" s="28" t="s">
        <v>31</v>
      </c>
      <c r="F130" s="28" t="s">
        <v>32</v>
      </c>
      <c r="G130" s="28" t="s">
        <v>33</v>
      </c>
      <c r="H130" s="28" t="s">
        <v>28</v>
      </c>
      <c r="I130" s="30">
        <v>0.45</v>
      </c>
      <c r="J130" s="31">
        <v>6250</v>
      </c>
      <c r="K130" s="32">
        <f t="shared" si="0"/>
        <v>2812.5</v>
      </c>
      <c r="L130" s="32">
        <f t="shared" si="1"/>
        <v>843.75</v>
      </c>
      <c r="M130" s="33">
        <v>0.3</v>
      </c>
      <c r="O130" s="34"/>
    </row>
    <row r="131" spans="1:15" ht="15.75" customHeight="1">
      <c r="A131" s="23"/>
      <c r="B131" s="28" t="s">
        <v>30</v>
      </c>
      <c r="C131" s="28">
        <v>1197831</v>
      </c>
      <c r="D131" s="29">
        <v>44441</v>
      </c>
      <c r="E131" s="28" t="s">
        <v>31</v>
      </c>
      <c r="F131" s="28" t="s">
        <v>32</v>
      </c>
      <c r="G131" s="28" t="s">
        <v>33</v>
      </c>
      <c r="H131" s="28" t="s">
        <v>29</v>
      </c>
      <c r="I131" s="30">
        <v>0.55000000000000004</v>
      </c>
      <c r="J131" s="31">
        <v>8500</v>
      </c>
      <c r="K131" s="32">
        <f t="shared" si="0"/>
        <v>4675</v>
      </c>
      <c r="L131" s="32">
        <f t="shared" si="1"/>
        <v>2337.5</v>
      </c>
      <c r="M131" s="33">
        <v>0.5</v>
      </c>
      <c r="O131" s="34"/>
    </row>
    <row r="132" spans="1:15" ht="15.75" customHeight="1">
      <c r="A132" s="23"/>
      <c r="B132" s="28" t="s">
        <v>30</v>
      </c>
      <c r="C132" s="28">
        <v>1197831</v>
      </c>
      <c r="D132" s="29">
        <v>44470</v>
      </c>
      <c r="E132" s="28" t="s">
        <v>31</v>
      </c>
      <c r="F132" s="28" t="s">
        <v>32</v>
      </c>
      <c r="G132" s="28" t="s">
        <v>33</v>
      </c>
      <c r="H132" s="28" t="s">
        <v>24</v>
      </c>
      <c r="I132" s="30">
        <v>0.45</v>
      </c>
      <c r="J132" s="31">
        <v>8000</v>
      </c>
      <c r="K132" s="32">
        <f t="shared" si="0"/>
        <v>3600</v>
      </c>
      <c r="L132" s="32">
        <f t="shared" si="1"/>
        <v>1260</v>
      </c>
      <c r="M132" s="33">
        <v>0.35</v>
      </c>
      <c r="O132" s="34"/>
    </row>
    <row r="133" spans="1:15" ht="15.75" customHeight="1">
      <c r="A133" s="23"/>
      <c r="B133" s="28" t="s">
        <v>30</v>
      </c>
      <c r="C133" s="28">
        <v>1197831</v>
      </c>
      <c r="D133" s="29">
        <v>44470</v>
      </c>
      <c r="E133" s="28" t="s">
        <v>31</v>
      </c>
      <c r="F133" s="28" t="s">
        <v>32</v>
      </c>
      <c r="G133" s="28" t="s">
        <v>33</v>
      </c>
      <c r="H133" s="28" t="s">
        <v>25</v>
      </c>
      <c r="I133" s="30">
        <v>0.45</v>
      </c>
      <c r="J133" s="31">
        <v>8000</v>
      </c>
      <c r="K133" s="32">
        <f t="shared" si="0"/>
        <v>3600</v>
      </c>
      <c r="L133" s="32">
        <f t="shared" si="1"/>
        <v>1260</v>
      </c>
      <c r="M133" s="33">
        <v>0.35</v>
      </c>
      <c r="O133" s="34"/>
    </row>
    <row r="134" spans="1:15" ht="15.75" customHeight="1">
      <c r="A134" s="23"/>
      <c r="B134" s="28" t="s">
        <v>30</v>
      </c>
      <c r="C134" s="28">
        <v>1197831</v>
      </c>
      <c r="D134" s="29">
        <v>44470</v>
      </c>
      <c r="E134" s="28" t="s">
        <v>31</v>
      </c>
      <c r="F134" s="28" t="s">
        <v>32</v>
      </c>
      <c r="G134" s="28" t="s">
        <v>33</v>
      </c>
      <c r="H134" s="28" t="s">
        <v>26</v>
      </c>
      <c r="I134" s="30">
        <v>0.5</v>
      </c>
      <c r="J134" s="31">
        <v>7500</v>
      </c>
      <c r="K134" s="32">
        <f t="shared" si="0"/>
        <v>3750</v>
      </c>
      <c r="L134" s="32">
        <f t="shared" si="1"/>
        <v>1312.5</v>
      </c>
      <c r="M134" s="33">
        <v>0.35</v>
      </c>
      <c r="O134" s="34"/>
    </row>
    <row r="135" spans="1:15" ht="15.75" customHeight="1">
      <c r="A135" s="23"/>
      <c r="B135" s="28" t="s">
        <v>30</v>
      </c>
      <c r="C135" s="28">
        <v>1197831</v>
      </c>
      <c r="D135" s="29">
        <v>44470</v>
      </c>
      <c r="E135" s="28" t="s">
        <v>31</v>
      </c>
      <c r="F135" s="28" t="s">
        <v>32</v>
      </c>
      <c r="G135" s="28" t="s">
        <v>33</v>
      </c>
      <c r="H135" s="28" t="s">
        <v>27</v>
      </c>
      <c r="I135" s="30">
        <v>0.5</v>
      </c>
      <c r="J135" s="31">
        <v>6000</v>
      </c>
      <c r="K135" s="32">
        <f t="shared" si="0"/>
        <v>3000</v>
      </c>
      <c r="L135" s="32">
        <f t="shared" si="1"/>
        <v>1350</v>
      </c>
      <c r="M135" s="33">
        <v>0.45</v>
      </c>
      <c r="O135" s="34"/>
    </row>
    <row r="136" spans="1:15" ht="15.75" customHeight="1">
      <c r="A136" s="23"/>
      <c r="B136" s="28" t="s">
        <v>30</v>
      </c>
      <c r="C136" s="28">
        <v>1197831</v>
      </c>
      <c r="D136" s="29">
        <v>44470</v>
      </c>
      <c r="E136" s="28" t="s">
        <v>31</v>
      </c>
      <c r="F136" s="28" t="s">
        <v>32</v>
      </c>
      <c r="G136" s="28" t="s">
        <v>33</v>
      </c>
      <c r="H136" s="28" t="s">
        <v>28</v>
      </c>
      <c r="I136" s="30">
        <v>0.45</v>
      </c>
      <c r="J136" s="31">
        <v>5750</v>
      </c>
      <c r="K136" s="32">
        <f t="shared" si="0"/>
        <v>2587.5</v>
      </c>
      <c r="L136" s="32">
        <f t="shared" si="1"/>
        <v>776.25</v>
      </c>
      <c r="M136" s="33">
        <v>0.3</v>
      </c>
      <c r="O136" s="34"/>
    </row>
    <row r="137" spans="1:15" ht="15.75" customHeight="1">
      <c r="A137" s="23"/>
      <c r="B137" s="28" t="s">
        <v>30</v>
      </c>
      <c r="C137" s="28">
        <v>1197831</v>
      </c>
      <c r="D137" s="29">
        <v>44470</v>
      </c>
      <c r="E137" s="28" t="s">
        <v>31</v>
      </c>
      <c r="F137" s="28" t="s">
        <v>32</v>
      </c>
      <c r="G137" s="28" t="s">
        <v>33</v>
      </c>
      <c r="H137" s="28" t="s">
        <v>29</v>
      </c>
      <c r="I137" s="30">
        <v>0.55000000000000004</v>
      </c>
      <c r="J137" s="31">
        <v>7500</v>
      </c>
      <c r="K137" s="32">
        <f t="shared" si="0"/>
        <v>4125</v>
      </c>
      <c r="L137" s="32">
        <f t="shared" si="1"/>
        <v>2062.5</v>
      </c>
      <c r="M137" s="33">
        <v>0.5</v>
      </c>
      <c r="O137" s="34"/>
    </row>
    <row r="138" spans="1:15" ht="15.75" customHeight="1">
      <c r="A138" s="23"/>
      <c r="B138" s="28" t="s">
        <v>30</v>
      </c>
      <c r="C138" s="28">
        <v>1197831</v>
      </c>
      <c r="D138" s="29">
        <v>44502</v>
      </c>
      <c r="E138" s="28" t="s">
        <v>31</v>
      </c>
      <c r="F138" s="28" t="s">
        <v>32</v>
      </c>
      <c r="G138" s="28" t="s">
        <v>33</v>
      </c>
      <c r="H138" s="28" t="s">
        <v>24</v>
      </c>
      <c r="I138" s="30">
        <v>0.45</v>
      </c>
      <c r="J138" s="31">
        <v>9000</v>
      </c>
      <c r="K138" s="32">
        <f t="shared" si="0"/>
        <v>4050</v>
      </c>
      <c r="L138" s="32">
        <f t="shared" si="1"/>
        <v>1417.5</v>
      </c>
      <c r="M138" s="33">
        <v>0.35</v>
      </c>
      <c r="O138" s="34"/>
    </row>
    <row r="139" spans="1:15" ht="15.75" customHeight="1">
      <c r="A139" s="23"/>
      <c r="B139" s="28" t="s">
        <v>30</v>
      </c>
      <c r="C139" s="28">
        <v>1197831</v>
      </c>
      <c r="D139" s="29">
        <v>44502</v>
      </c>
      <c r="E139" s="28" t="s">
        <v>31</v>
      </c>
      <c r="F139" s="28" t="s">
        <v>32</v>
      </c>
      <c r="G139" s="28" t="s">
        <v>33</v>
      </c>
      <c r="H139" s="28" t="s">
        <v>25</v>
      </c>
      <c r="I139" s="30">
        <v>0.45</v>
      </c>
      <c r="J139" s="31">
        <v>9000</v>
      </c>
      <c r="K139" s="32">
        <f t="shared" si="0"/>
        <v>4050</v>
      </c>
      <c r="L139" s="32">
        <f t="shared" si="1"/>
        <v>1417.5</v>
      </c>
      <c r="M139" s="33">
        <v>0.35</v>
      </c>
      <c r="O139" s="34"/>
    </row>
    <row r="140" spans="1:15" ht="15.75" customHeight="1">
      <c r="A140" s="23"/>
      <c r="B140" s="28" t="s">
        <v>30</v>
      </c>
      <c r="C140" s="28">
        <v>1197831</v>
      </c>
      <c r="D140" s="29">
        <v>44502</v>
      </c>
      <c r="E140" s="28" t="s">
        <v>31</v>
      </c>
      <c r="F140" s="28" t="s">
        <v>32</v>
      </c>
      <c r="G140" s="28" t="s">
        <v>33</v>
      </c>
      <c r="H140" s="28" t="s">
        <v>26</v>
      </c>
      <c r="I140" s="30">
        <v>0.5</v>
      </c>
      <c r="J140" s="31">
        <v>8250</v>
      </c>
      <c r="K140" s="32">
        <f t="shared" si="0"/>
        <v>4125</v>
      </c>
      <c r="L140" s="32">
        <f t="shared" si="1"/>
        <v>1443.75</v>
      </c>
      <c r="M140" s="33">
        <v>0.35</v>
      </c>
      <c r="O140" s="34"/>
    </row>
    <row r="141" spans="1:15" ht="15.75" customHeight="1">
      <c r="A141" s="23"/>
      <c r="B141" s="28" t="s">
        <v>30</v>
      </c>
      <c r="C141" s="28">
        <v>1197831</v>
      </c>
      <c r="D141" s="29">
        <v>44502</v>
      </c>
      <c r="E141" s="28" t="s">
        <v>31</v>
      </c>
      <c r="F141" s="28" t="s">
        <v>32</v>
      </c>
      <c r="G141" s="28" t="s">
        <v>33</v>
      </c>
      <c r="H141" s="28" t="s">
        <v>27</v>
      </c>
      <c r="I141" s="30">
        <v>0.5</v>
      </c>
      <c r="J141" s="31">
        <v>6750</v>
      </c>
      <c r="K141" s="32">
        <f t="shared" si="0"/>
        <v>3375</v>
      </c>
      <c r="L141" s="32">
        <f t="shared" si="1"/>
        <v>1518.75</v>
      </c>
      <c r="M141" s="33">
        <v>0.45</v>
      </c>
      <c r="O141" s="34"/>
    </row>
    <row r="142" spans="1:15" ht="15.75" customHeight="1">
      <c r="A142" s="23"/>
      <c r="B142" s="28" t="s">
        <v>30</v>
      </c>
      <c r="C142" s="28">
        <v>1197831</v>
      </c>
      <c r="D142" s="29">
        <v>44502</v>
      </c>
      <c r="E142" s="28" t="s">
        <v>31</v>
      </c>
      <c r="F142" s="28" t="s">
        <v>32</v>
      </c>
      <c r="G142" s="28" t="s">
        <v>33</v>
      </c>
      <c r="H142" s="28" t="s">
        <v>28</v>
      </c>
      <c r="I142" s="30">
        <v>0.45</v>
      </c>
      <c r="J142" s="31">
        <v>6500</v>
      </c>
      <c r="K142" s="32">
        <f t="shared" si="0"/>
        <v>2925</v>
      </c>
      <c r="L142" s="32">
        <f t="shared" si="1"/>
        <v>877.5</v>
      </c>
      <c r="M142" s="33">
        <v>0.3</v>
      </c>
      <c r="O142" s="34"/>
    </row>
    <row r="143" spans="1:15" ht="15.75" customHeight="1">
      <c r="A143" s="23"/>
      <c r="B143" s="28" t="s">
        <v>30</v>
      </c>
      <c r="C143" s="28">
        <v>1197831</v>
      </c>
      <c r="D143" s="29">
        <v>44502</v>
      </c>
      <c r="E143" s="28" t="s">
        <v>31</v>
      </c>
      <c r="F143" s="28" t="s">
        <v>32</v>
      </c>
      <c r="G143" s="28" t="s">
        <v>33</v>
      </c>
      <c r="H143" s="28" t="s">
        <v>29</v>
      </c>
      <c r="I143" s="30">
        <v>0.55000000000000004</v>
      </c>
      <c r="J143" s="31">
        <v>8500</v>
      </c>
      <c r="K143" s="32">
        <f t="shared" si="0"/>
        <v>4675</v>
      </c>
      <c r="L143" s="32">
        <f t="shared" si="1"/>
        <v>2337.5</v>
      </c>
      <c r="M143" s="33">
        <v>0.5</v>
      </c>
      <c r="O143" s="34"/>
    </row>
    <row r="144" spans="1:15" ht="15.75" customHeight="1">
      <c r="A144" s="23"/>
      <c r="B144" s="28" t="s">
        <v>30</v>
      </c>
      <c r="C144" s="28">
        <v>1197831</v>
      </c>
      <c r="D144" s="29">
        <v>44531</v>
      </c>
      <c r="E144" s="28" t="s">
        <v>31</v>
      </c>
      <c r="F144" s="28" t="s">
        <v>32</v>
      </c>
      <c r="G144" s="28" t="s">
        <v>33</v>
      </c>
      <c r="H144" s="28" t="s">
        <v>24</v>
      </c>
      <c r="I144" s="30">
        <v>0.45</v>
      </c>
      <c r="J144" s="31">
        <v>9500</v>
      </c>
      <c r="K144" s="32">
        <f t="shared" si="0"/>
        <v>4275</v>
      </c>
      <c r="L144" s="32">
        <f t="shared" si="1"/>
        <v>1496.25</v>
      </c>
      <c r="M144" s="33">
        <v>0.35</v>
      </c>
      <c r="O144" s="34"/>
    </row>
    <row r="145" spans="1:15" ht="15.75" customHeight="1">
      <c r="A145" s="23"/>
      <c r="B145" s="28" t="s">
        <v>30</v>
      </c>
      <c r="C145" s="28">
        <v>1197831</v>
      </c>
      <c r="D145" s="29">
        <v>44531</v>
      </c>
      <c r="E145" s="28" t="s">
        <v>31</v>
      </c>
      <c r="F145" s="28" t="s">
        <v>32</v>
      </c>
      <c r="G145" s="28" t="s">
        <v>33</v>
      </c>
      <c r="H145" s="28" t="s">
        <v>25</v>
      </c>
      <c r="I145" s="30">
        <v>0.45</v>
      </c>
      <c r="J145" s="31">
        <v>9500</v>
      </c>
      <c r="K145" s="32">
        <f t="shared" si="0"/>
        <v>4275</v>
      </c>
      <c r="L145" s="32">
        <f t="shared" si="1"/>
        <v>1496.25</v>
      </c>
      <c r="M145" s="33">
        <v>0.35</v>
      </c>
      <c r="O145" s="34"/>
    </row>
    <row r="146" spans="1:15" ht="15.75" customHeight="1">
      <c r="A146" s="23"/>
      <c r="B146" s="28" t="s">
        <v>30</v>
      </c>
      <c r="C146" s="28">
        <v>1197831</v>
      </c>
      <c r="D146" s="29">
        <v>44531</v>
      </c>
      <c r="E146" s="28" t="s">
        <v>31</v>
      </c>
      <c r="F146" s="28" t="s">
        <v>32</v>
      </c>
      <c r="G146" s="28" t="s">
        <v>33</v>
      </c>
      <c r="H146" s="28" t="s">
        <v>26</v>
      </c>
      <c r="I146" s="30">
        <v>0.5</v>
      </c>
      <c r="J146" s="31">
        <v>8500</v>
      </c>
      <c r="K146" s="32">
        <f t="shared" si="0"/>
        <v>4250</v>
      </c>
      <c r="L146" s="32">
        <f t="shared" si="1"/>
        <v>1487.5</v>
      </c>
      <c r="M146" s="33">
        <v>0.35</v>
      </c>
      <c r="O146" s="34"/>
    </row>
    <row r="147" spans="1:15" ht="15.75" customHeight="1">
      <c r="A147" s="23"/>
      <c r="B147" s="28" t="s">
        <v>30</v>
      </c>
      <c r="C147" s="28">
        <v>1197831</v>
      </c>
      <c r="D147" s="29">
        <v>44531</v>
      </c>
      <c r="E147" s="28" t="s">
        <v>31</v>
      </c>
      <c r="F147" s="28" t="s">
        <v>32</v>
      </c>
      <c r="G147" s="28" t="s">
        <v>33</v>
      </c>
      <c r="H147" s="28" t="s">
        <v>27</v>
      </c>
      <c r="I147" s="30">
        <v>0.5</v>
      </c>
      <c r="J147" s="31">
        <v>7000</v>
      </c>
      <c r="K147" s="32">
        <f t="shared" si="0"/>
        <v>3500</v>
      </c>
      <c r="L147" s="32">
        <f t="shared" si="1"/>
        <v>1575</v>
      </c>
      <c r="M147" s="33">
        <v>0.45</v>
      </c>
      <c r="O147" s="34"/>
    </row>
    <row r="148" spans="1:15" ht="15.75" customHeight="1">
      <c r="A148" s="23"/>
      <c r="B148" s="28" t="s">
        <v>30</v>
      </c>
      <c r="C148" s="28">
        <v>1197831</v>
      </c>
      <c r="D148" s="29">
        <v>44531</v>
      </c>
      <c r="E148" s="28" t="s">
        <v>31</v>
      </c>
      <c r="F148" s="28" t="s">
        <v>32</v>
      </c>
      <c r="G148" s="28" t="s">
        <v>33</v>
      </c>
      <c r="H148" s="28" t="s">
        <v>28</v>
      </c>
      <c r="I148" s="30">
        <v>0.45</v>
      </c>
      <c r="J148" s="31">
        <v>6500</v>
      </c>
      <c r="K148" s="32">
        <f t="shared" si="0"/>
        <v>2925</v>
      </c>
      <c r="L148" s="32">
        <f t="shared" si="1"/>
        <v>877.5</v>
      </c>
      <c r="M148" s="33">
        <v>0.3</v>
      </c>
      <c r="O148" s="34"/>
    </row>
    <row r="149" spans="1:15" ht="15.75" customHeight="1">
      <c r="A149" s="23"/>
      <c r="B149" s="28" t="s">
        <v>30</v>
      </c>
      <c r="C149" s="28">
        <v>1197831</v>
      </c>
      <c r="D149" s="29">
        <v>44531</v>
      </c>
      <c r="E149" s="28" t="s">
        <v>31</v>
      </c>
      <c r="F149" s="28" t="s">
        <v>32</v>
      </c>
      <c r="G149" s="28" t="s">
        <v>33</v>
      </c>
      <c r="H149" s="28" t="s">
        <v>29</v>
      </c>
      <c r="I149" s="30">
        <v>0.55000000000000004</v>
      </c>
      <c r="J149" s="31">
        <v>9000</v>
      </c>
      <c r="K149" s="32">
        <f t="shared" si="0"/>
        <v>4950</v>
      </c>
      <c r="L149" s="32">
        <f t="shared" si="1"/>
        <v>2475</v>
      </c>
      <c r="M149" s="33">
        <v>0.5</v>
      </c>
      <c r="O149" s="34"/>
    </row>
    <row r="150" spans="1:15" ht="15.75" customHeight="1">
      <c r="A150" s="23"/>
      <c r="B150" s="28" t="s">
        <v>34</v>
      </c>
      <c r="C150" s="28">
        <v>1128299</v>
      </c>
      <c r="D150" s="29">
        <v>44216</v>
      </c>
      <c r="E150" s="28" t="s">
        <v>35</v>
      </c>
      <c r="F150" s="28" t="s">
        <v>36</v>
      </c>
      <c r="G150" s="28" t="s">
        <v>37</v>
      </c>
      <c r="H150" s="28" t="s">
        <v>24</v>
      </c>
      <c r="I150" s="30">
        <v>0.39999999999999997</v>
      </c>
      <c r="J150" s="31">
        <v>7750</v>
      </c>
      <c r="K150" s="32">
        <f t="shared" si="0"/>
        <v>3099.9999999999995</v>
      </c>
      <c r="L150" s="32">
        <f t="shared" si="1"/>
        <v>1085</v>
      </c>
      <c r="M150" s="33">
        <v>0.35000000000000003</v>
      </c>
      <c r="O150" s="23"/>
    </row>
    <row r="151" spans="1:15" ht="15.75" customHeight="1">
      <c r="A151" s="23"/>
      <c r="B151" s="28" t="s">
        <v>34</v>
      </c>
      <c r="C151" s="28">
        <v>1128299</v>
      </c>
      <c r="D151" s="29">
        <v>44216</v>
      </c>
      <c r="E151" s="28" t="s">
        <v>35</v>
      </c>
      <c r="F151" s="28" t="s">
        <v>36</v>
      </c>
      <c r="G151" s="28" t="s">
        <v>37</v>
      </c>
      <c r="H151" s="28" t="s">
        <v>25</v>
      </c>
      <c r="I151" s="30">
        <v>0.5</v>
      </c>
      <c r="J151" s="31">
        <v>7750</v>
      </c>
      <c r="K151" s="32">
        <f t="shared" si="0"/>
        <v>3875</v>
      </c>
      <c r="L151" s="32">
        <f t="shared" si="1"/>
        <v>775</v>
      </c>
      <c r="M151" s="33">
        <v>0.2</v>
      </c>
      <c r="O151" s="23"/>
    </row>
    <row r="152" spans="1:15" ht="15.75" customHeight="1">
      <c r="A152" s="23"/>
      <c r="B152" s="28" t="s">
        <v>34</v>
      </c>
      <c r="C152" s="28">
        <v>1128299</v>
      </c>
      <c r="D152" s="29">
        <v>44216</v>
      </c>
      <c r="E152" s="28" t="s">
        <v>35</v>
      </c>
      <c r="F152" s="28" t="s">
        <v>36</v>
      </c>
      <c r="G152" s="28" t="s">
        <v>37</v>
      </c>
      <c r="H152" s="28" t="s">
        <v>26</v>
      </c>
      <c r="I152" s="30">
        <v>0.5</v>
      </c>
      <c r="J152" s="31">
        <v>7750</v>
      </c>
      <c r="K152" s="32">
        <f t="shared" si="0"/>
        <v>3875</v>
      </c>
      <c r="L152" s="32">
        <f t="shared" si="1"/>
        <v>1356.2500000000002</v>
      </c>
      <c r="M152" s="33">
        <v>0.35000000000000003</v>
      </c>
      <c r="O152" s="23"/>
    </row>
    <row r="153" spans="1:15" ht="15.75" customHeight="1">
      <c r="A153" s="23"/>
      <c r="B153" s="28" t="s">
        <v>34</v>
      </c>
      <c r="C153" s="28">
        <v>1128299</v>
      </c>
      <c r="D153" s="29">
        <v>44216</v>
      </c>
      <c r="E153" s="28" t="s">
        <v>35</v>
      </c>
      <c r="F153" s="28" t="s">
        <v>36</v>
      </c>
      <c r="G153" s="28" t="s">
        <v>37</v>
      </c>
      <c r="H153" s="28" t="s">
        <v>27</v>
      </c>
      <c r="I153" s="30">
        <v>0.5</v>
      </c>
      <c r="J153" s="31">
        <v>6250</v>
      </c>
      <c r="K153" s="32">
        <f t="shared" si="0"/>
        <v>3125</v>
      </c>
      <c r="L153" s="32">
        <f t="shared" si="1"/>
        <v>937.5</v>
      </c>
      <c r="M153" s="33">
        <v>0.3</v>
      </c>
      <c r="O153" s="23"/>
    </row>
    <row r="154" spans="1:15" ht="15.75" customHeight="1">
      <c r="A154" s="23"/>
      <c r="B154" s="28" t="s">
        <v>34</v>
      </c>
      <c r="C154" s="28">
        <v>1128299</v>
      </c>
      <c r="D154" s="29">
        <v>44216</v>
      </c>
      <c r="E154" s="28" t="s">
        <v>35</v>
      </c>
      <c r="F154" s="28" t="s">
        <v>36</v>
      </c>
      <c r="G154" s="28" t="s">
        <v>37</v>
      </c>
      <c r="H154" s="28" t="s">
        <v>28</v>
      </c>
      <c r="I154" s="30">
        <v>0.55000000000000004</v>
      </c>
      <c r="J154" s="31">
        <v>5750</v>
      </c>
      <c r="K154" s="32">
        <f t="shared" si="0"/>
        <v>3162.5000000000005</v>
      </c>
      <c r="L154" s="32">
        <f t="shared" si="1"/>
        <v>1581.2500000000002</v>
      </c>
      <c r="M154" s="33">
        <v>0.5</v>
      </c>
      <c r="O154" s="23"/>
    </row>
    <row r="155" spans="1:15" ht="15.75" customHeight="1">
      <c r="A155" s="23"/>
      <c r="B155" s="28" t="s">
        <v>34</v>
      </c>
      <c r="C155" s="28">
        <v>1128299</v>
      </c>
      <c r="D155" s="29">
        <v>44216</v>
      </c>
      <c r="E155" s="28" t="s">
        <v>35</v>
      </c>
      <c r="F155" s="28" t="s">
        <v>36</v>
      </c>
      <c r="G155" s="28" t="s">
        <v>37</v>
      </c>
      <c r="H155" s="28" t="s">
        <v>29</v>
      </c>
      <c r="I155" s="30">
        <v>0.5</v>
      </c>
      <c r="J155" s="31">
        <v>7750</v>
      </c>
      <c r="K155" s="32">
        <f t="shared" si="0"/>
        <v>3875</v>
      </c>
      <c r="L155" s="32">
        <f t="shared" si="1"/>
        <v>581.25000000000011</v>
      </c>
      <c r="M155" s="33">
        <v>0.15000000000000002</v>
      </c>
      <c r="O155" s="23"/>
    </row>
    <row r="156" spans="1:15" ht="15.75" customHeight="1">
      <c r="A156" s="23"/>
      <c r="B156" s="28" t="s">
        <v>34</v>
      </c>
      <c r="C156" s="28">
        <v>1128299</v>
      </c>
      <c r="D156" s="29">
        <v>44247</v>
      </c>
      <c r="E156" s="28" t="s">
        <v>35</v>
      </c>
      <c r="F156" s="28" t="s">
        <v>36</v>
      </c>
      <c r="G156" s="28" t="s">
        <v>37</v>
      </c>
      <c r="H156" s="28" t="s">
        <v>24</v>
      </c>
      <c r="I156" s="30">
        <v>0.39999999999999997</v>
      </c>
      <c r="J156" s="31">
        <v>8250</v>
      </c>
      <c r="K156" s="32">
        <f t="shared" si="0"/>
        <v>3299.9999999999995</v>
      </c>
      <c r="L156" s="32">
        <f t="shared" si="1"/>
        <v>1155</v>
      </c>
      <c r="M156" s="33">
        <v>0.35000000000000003</v>
      </c>
      <c r="O156" s="23"/>
    </row>
    <row r="157" spans="1:15" ht="15.75" customHeight="1">
      <c r="A157" s="23"/>
      <c r="B157" s="28" t="s">
        <v>34</v>
      </c>
      <c r="C157" s="28">
        <v>1128299</v>
      </c>
      <c r="D157" s="29">
        <v>44247</v>
      </c>
      <c r="E157" s="28" t="s">
        <v>35</v>
      </c>
      <c r="F157" s="28" t="s">
        <v>36</v>
      </c>
      <c r="G157" s="28" t="s">
        <v>37</v>
      </c>
      <c r="H157" s="28" t="s">
        <v>25</v>
      </c>
      <c r="I157" s="30">
        <v>0.5</v>
      </c>
      <c r="J157" s="31">
        <v>7250</v>
      </c>
      <c r="K157" s="32">
        <f t="shared" si="0"/>
        <v>3625</v>
      </c>
      <c r="L157" s="32">
        <f t="shared" si="1"/>
        <v>725</v>
      </c>
      <c r="M157" s="33">
        <v>0.2</v>
      </c>
      <c r="O157" s="23"/>
    </row>
    <row r="158" spans="1:15" ht="15.75" customHeight="1">
      <c r="A158" s="23"/>
      <c r="B158" s="28" t="s">
        <v>34</v>
      </c>
      <c r="C158" s="28">
        <v>1128299</v>
      </c>
      <c r="D158" s="29">
        <v>44247</v>
      </c>
      <c r="E158" s="28" t="s">
        <v>35</v>
      </c>
      <c r="F158" s="28" t="s">
        <v>36</v>
      </c>
      <c r="G158" s="28" t="s">
        <v>37</v>
      </c>
      <c r="H158" s="28" t="s">
        <v>26</v>
      </c>
      <c r="I158" s="30">
        <v>0.5</v>
      </c>
      <c r="J158" s="31">
        <v>7250</v>
      </c>
      <c r="K158" s="32">
        <f t="shared" si="0"/>
        <v>3625</v>
      </c>
      <c r="L158" s="32">
        <f t="shared" si="1"/>
        <v>1268.7500000000002</v>
      </c>
      <c r="M158" s="33">
        <v>0.35000000000000003</v>
      </c>
      <c r="O158" s="23"/>
    </row>
    <row r="159" spans="1:15" ht="15.75" customHeight="1">
      <c r="A159" s="23"/>
      <c r="B159" s="28" t="s">
        <v>34</v>
      </c>
      <c r="C159" s="28">
        <v>1128299</v>
      </c>
      <c r="D159" s="29">
        <v>44247</v>
      </c>
      <c r="E159" s="28" t="s">
        <v>35</v>
      </c>
      <c r="F159" s="28" t="s">
        <v>36</v>
      </c>
      <c r="G159" s="28" t="s">
        <v>37</v>
      </c>
      <c r="H159" s="28" t="s">
        <v>27</v>
      </c>
      <c r="I159" s="30">
        <v>0.5</v>
      </c>
      <c r="J159" s="31">
        <v>5750</v>
      </c>
      <c r="K159" s="32">
        <f t="shared" si="0"/>
        <v>2875</v>
      </c>
      <c r="L159" s="32">
        <f t="shared" si="1"/>
        <v>862.5</v>
      </c>
      <c r="M159" s="33">
        <v>0.3</v>
      </c>
      <c r="O159" s="23"/>
    </row>
    <row r="160" spans="1:15" ht="15.75" customHeight="1">
      <c r="A160" s="23"/>
      <c r="B160" s="28" t="s">
        <v>34</v>
      </c>
      <c r="C160" s="28">
        <v>1128299</v>
      </c>
      <c r="D160" s="29">
        <v>44247</v>
      </c>
      <c r="E160" s="28" t="s">
        <v>35</v>
      </c>
      <c r="F160" s="28" t="s">
        <v>36</v>
      </c>
      <c r="G160" s="28" t="s">
        <v>37</v>
      </c>
      <c r="H160" s="28" t="s">
        <v>28</v>
      </c>
      <c r="I160" s="30">
        <v>0.55000000000000004</v>
      </c>
      <c r="J160" s="31">
        <v>5000</v>
      </c>
      <c r="K160" s="32">
        <f t="shared" si="0"/>
        <v>2750</v>
      </c>
      <c r="L160" s="32">
        <f t="shared" si="1"/>
        <v>1375</v>
      </c>
      <c r="M160" s="33">
        <v>0.5</v>
      </c>
      <c r="O160" s="23"/>
    </row>
    <row r="161" spans="1:15" ht="15.75" customHeight="1">
      <c r="A161" s="23"/>
      <c r="B161" s="28" t="s">
        <v>34</v>
      </c>
      <c r="C161" s="28">
        <v>1128299</v>
      </c>
      <c r="D161" s="29">
        <v>44247</v>
      </c>
      <c r="E161" s="28" t="s">
        <v>35</v>
      </c>
      <c r="F161" s="28" t="s">
        <v>36</v>
      </c>
      <c r="G161" s="28" t="s">
        <v>37</v>
      </c>
      <c r="H161" s="28" t="s">
        <v>29</v>
      </c>
      <c r="I161" s="30">
        <v>0.5</v>
      </c>
      <c r="J161" s="31">
        <v>7000</v>
      </c>
      <c r="K161" s="32">
        <f t="shared" si="0"/>
        <v>3500</v>
      </c>
      <c r="L161" s="32">
        <f t="shared" si="1"/>
        <v>525.00000000000011</v>
      </c>
      <c r="M161" s="33">
        <v>0.15000000000000002</v>
      </c>
      <c r="O161" s="23"/>
    </row>
    <row r="162" spans="1:15" ht="15.75" customHeight="1">
      <c r="A162" s="23"/>
      <c r="B162" s="28" t="s">
        <v>34</v>
      </c>
      <c r="C162" s="28">
        <v>1128299</v>
      </c>
      <c r="D162" s="29">
        <v>44274</v>
      </c>
      <c r="E162" s="28" t="s">
        <v>35</v>
      </c>
      <c r="F162" s="28" t="s">
        <v>36</v>
      </c>
      <c r="G162" s="28" t="s">
        <v>37</v>
      </c>
      <c r="H162" s="28" t="s">
        <v>24</v>
      </c>
      <c r="I162" s="30">
        <v>0.5</v>
      </c>
      <c r="J162" s="31">
        <v>8500</v>
      </c>
      <c r="K162" s="32">
        <f t="shared" si="0"/>
        <v>4250</v>
      </c>
      <c r="L162" s="32">
        <f t="shared" si="1"/>
        <v>1487.5000000000002</v>
      </c>
      <c r="M162" s="33">
        <v>0.35000000000000003</v>
      </c>
      <c r="O162" s="23"/>
    </row>
    <row r="163" spans="1:15" ht="15.75" customHeight="1">
      <c r="A163" s="23"/>
      <c r="B163" s="28" t="s">
        <v>34</v>
      </c>
      <c r="C163" s="28">
        <v>1128299</v>
      </c>
      <c r="D163" s="29">
        <v>44274</v>
      </c>
      <c r="E163" s="28" t="s">
        <v>35</v>
      </c>
      <c r="F163" s="28" t="s">
        <v>36</v>
      </c>
      <c r="G163" s="28" t="s">
        <v>37</v>
      </c>
      <c r="H163" s="28" t="s">
        <v>25</v>
      </c>
      <c r="I163" s="30">
        <v>0.6</v>
      </c>
      <c r="J163" s="31">
        <v>7000</v>
      </c>
      <c r="K163" s="32">
        <f t="shared" si="0"/>
        <v>4200</v>
      </c>
      <c r="L163" s="32">
        <f t="shared" si="1"/>
        <v>840</v>
      </c>
      <c r="M163" s="33">
        <v>0.2</v>
      </c>
      <c r="O163" s="23"/>
    </row>
    <row r="164" spans="1:15" ht="15.75" customHeight="1">
      <c r="A164" s="23"/>
      <c r="B164" s="28" t="s">
        <v>34</v>
      </c>
      <c r="C164" s="28">
        <v>1128299</v>
      </c>
      <c r="D164" s="29">
        <v>44274</v>
      </c>
      <c r="E164" s="28" t="s">
        <v>35</v>
      </c>
      <c r="F164" s="28" t="s">
        <v>36</v>
      </c>
      <c r="G164" s="28" t="s">
        <v>37</v>
      </c>
      <c r="H164" s="28" t="s">
        <v>26</v>
      </c>
      <c r="I164" s="30">
        <v>0.6</v>
      </c>
      <c r="J164" s="31">
        <v>7000</v>
      </c>
      <c r="K164" s="32">
        <f t="shared" si="0"/>
        <v>4200</v>
      </c>
      <c r="L164" s="32">
        <f t="shared" si="1"/>
        <v>1470.0000000000002</v>
      </c>
      <c r="M164" s="33">
        <v>0.35000000000000003</v>
      </c>
      <c r="O164" s="23"/>
    </row>
    <row r="165" spans="1:15" ht="15.75" customHeight="1">
      <c r="A165" s="23"/>
      <c r="B165" s="28" t="s">
        <v>34</v>
      </c>
      <c r="C165" s="28">
        <v>1128299</v>
      </c>
      <c r="D165" s="29">
        <v>44274</v>
      </c>
      <c r="E165" s="28" t="s">
        <v>35</v>
      </c>
      <c r="F165" s="28" t="s">
        <v>36</v>
      </c>
      <c r="G165" s="28" t="s">
        <v>37</v>
      </c>
      <c r="H165" s="28" t="s">
        <v>27</v>
      </c>
      <c r="I165" s="30">
        <v>0.6</v>
      </c>
      <c r="J165" s="31">
        <v>6000</v>
      </c>
      <c r="K165" s="32">
        <f t="shared" si="0"/>
        <v>3600</v>
      </c>
      <c r="L165" s="32">
        <f t="shared" si="1"/>
        <v>1080</v>
      </c>
      <c r="M165" s="33">
        <v>0.3</v>
      </c>
      <c r="O165" s="23"/>
    </row>
    <row r="166" spans="1:15" ht="15.75" customHeight="1">
      <c r="A166" s="23"/>
      <c r="B166" s="28" t="s">
        <v>34</v>
      </c>
      <c r="C166" s="28">
        <v>1128299</v>
      </c>
      <c r="D166" s="29">
        <v>44274</v>
      </c>
      <c r="E166" s="28" t="s">
        <v>35</v>
      </c>
      <c r="F166" s="28" t="s">
        <v>36</v>
      </c>
      <c r="G166" s="28" t="s">
        <v>37</v>
      </c>
      <c r="H166" s="28" t="s">
        <v>28</v>
      </c>
      <c r="I166" s="30">
        <v>0.65</v>
      </c>
      <c r="J166" s="31">
        <v>5000</v>
      </c>
      <c r="K166" s="32">
        <f t="shared" si="0"/>
        <v>3250</v>
      </c>
      <c r="L166" s="32">
        <f t="shared" si="1"/>
        <v>1625</v>
      </c>
      <c r="M166" s="33">
        <v>0.5</v>
      </c>
      <c r="O166" s="23"/>
    </row>
    <row r="167" spans="1:15" ht="15.75" customHeight="1">
      <c r="A167" s="23"/>
      <c r="B167" s="28" t="s">
        <v>34</v>
      </c>
      <c r="C167" s="28">
        <v>1128299</v>
      </c>
      <c r="D167" s="29">
        <v>44274</v>
      </c>
      <c r="E167" s="28" t="s">
        <v>35</v>
      </c>
      <c r="F167" s="28" t="s">
        <v>36</v>
      </c>
      <c r="G167" s="28" t="s">
        <v>37</v>
      </c>
      <c r="H167" s="28" t="s">
        <v>29</v>
      </c>
      <c r="I167" s="30">
        <v>0.6</v>
      </c>
      <c r="J167" s="31">
        <v>7000</v>
      </c>
      <c r="K167" s="32">
        <f t="shared" si="0"/>
        <v>4200</v>
      </c>
      <c r="L167" s="32">
        <f t="shared" si="1"/>
        <v>630.00000000000011</v>
      </c>
      <c r="M167" s="33">
        <v>0.15000000000000002</v>
      </c>
      <c r="O167" s="23"/>
    </row>
    <row r="168" spans="1:15" ht="15.75" customHeight="1">
      <c r="A168" s="23"/>
      <c r="B168" s="28" t="s">
        <v>34</v>
      </c>
      <c r="C168" s="28">
        <v>1128299</v>
      </c>
      <c r="D168" s="29">
        <v>44306</v>
      </c>
      <c r="E168" s="28" t="s">
        <v>35</v>
      </c>
      <c r="F168" s="28" t="s">
        <v>36</v>
      </c>
      <c r="G168" s="28" t="s">
        <v>37</v>
      </c>
      <c r="H168" s="28" t="s">
        <v>24</v>
      </c>
      <c r="I168" s="30">
        <v>0.6</v>
      </c>
      <c r="J168" s="31">
        <v>8750</v>
      </c>
      <c r="K168" s="32">
        <f t="shared" si="0"/>
        <v>5250</v>
      </c>
      <c r="L168" s="32">
        <f t="shared" si="1"/>
        <v>1837.5000000000002</v>
      </c>
      <c r="M168" s="33">
        <v>0.35000000000000003</v>
      </c>
      <c r="O168" s="23"/>
    </row>
    <row r="169" spans="1:15" ht="15.75" customHeight="1">
      <c r="A169" s="23"/>
      <c r="B169" s="28" t="s">
        <v>34</v>
      </c>
      <c r="C169" s="28">
        <v>1128299</v>
      </c>
      <c r="D169" s="29">
        <v>44306</v>
      </c>
      <c r="E169" s="28" t="s">
        <v>35</v>
      </c>
      <c r="F169" s="28" t="s">
        <v>36</v>
      </c>
      <c r="G169" s="28" t="s">
        <v>37</v>
      </c>
      <c r="H169" s="28" t="s">
        <v>25</v>
      </c>
      <c r="I169" s="30">
        <v>0.65</v>
      </c>
      <c r="J169" s="31">
        <v>6750</v>
      </c>
      <c r="K169" s="32">
        <f t="shared" si="0"/>
        <v>4387.5</v>
      </c>
      <c r="L169" s="32">
        <f t="shared" si="1"/>
        <v>877.5</v>
      </c>
      <c r="M169" s="33">
        <v>0.2</v>
      </c>
      <c r="O169" s="23"/>
    </row>
    <row r="170" spans="1:15" ht="15.75" customHeight="1">
      <c r="A170" s="23"/>
      <c r="B170" s="28" t="s">
        <v>34</v>
      </c>
      <c r="C170" s="28">
        <v>1128299</v>
      </c>
      <c r="D170" s="29">
        <v>44306</v>
      </c>
      <c r="E170" s="28" t="s">
        <v>35</v>
      </c>
      <c r="F170" s="28" t="s">
        <v>36</v>
      </c>
      <c r="G170" s="28" t="s">
        <v>37</v>
      </c>
      <c r="H170" s="28" t="s">
        <v>26</v>
      </c>
      <c r="I170" s="30">
        <v>0.65</v>
      </c>
      <c r="J170" s="31">
        <v>7250</v>
      </c>
      <c r="K170" s="32">
        <f t="shared" si="0"/>
        <v>4712.5</v>
      </c>
      <c r="L170" s="32">
        <f t="shared" si="1"/>
        <v>1649.3750000000002</v>
      </c>
      <c r="M170" s="33">
        <v>0.35000000000000003</v>
      </c>
      <c r="O170" s="23"/>
    </row>
    <row r="171" spans="1:15" ht="15.75" customHeight="1">
      <c r="A171" s="23"/>
      <c r="B171" s="28" t="s">
        <v>34</v>
      </c>
      <c r="C171" s="28">
        <v>1128299</v>
      </c>
      <c r="D171" s="29">
        <v>44306</v>
      </c>
      <c r="E171" s="28" t="s">
        <v>35</v>
      </c>
      <c r="F171" s="28" t="s">
        <v>36</v>
      </c>
      <c r="G171" s="28" t="s">
        <v>37</v>
      </c>
      <c r="H171" s="28" t="s">
        <v>27</v>
      </c>
      <c r="I171" s="30">
        <v>0.6</v>
      </c>
      <c r="J171" s="31">
        <v>6250</v>
      </c>
      <c r="K171" s="32">
        <f t="shared" si="0"/>
        <v>3750</v>
      </c>
      <c r="L171" s="32">
        <f t="shared" si="1"/>
        <v>1125</v>
      </c>
      <c r="M171" s="33">
        <v>0.3</v>
      </c>
      <c r="O171" s="23"/>
    </row>
    <row r="172" spans="1:15" ht="15.75" customHeight="1">
      <c r="A172" s="23"/>
      <c r="B172" s="28" t="s">
        <v>34</v>
      </c>
      <c r="C172" s="28">
        <v>1128299</v>
      </c>
      <c r="D172" s="29">
        <v>44306</v>
      </c>
      <c r="E172" s="28" t="s">
        <v>35</v>
      </c>
      <c r="F172" s="28" t="s">
        <v>36</v>
      </c>
      <c r="G172" s="28" t="s">
        <v>37</v>
      </c>
      <c r="H172" s="28" t="s">
        <v>28</v>
      </c>
      <c r="I172" s="30">
        <v>0.65</v>
      </c>
      <c r="J172" s="31">
        <v>5250</v>
      </c>
      <c r="K172" s="32">
        <f t="shared" si="0"/>
        <v>3412.5</v>
      </c>
      <c r="L172" s="32">
        <f t="shared" si="1"/>
        <v>1706.25</v>
      </c>
      <c r="M172" s="33">
        <v>0.5</v>
      </c>
      <c r="O172" s="23"/>
    </row>
    <row r="173" spans="1:15" ht="15.75" customHeight="1">
      <c r="A173" s="23"/>
      <c r="B173" s="28" t="s">
        <v>34</v>
      </c>
      <c r="C173" s="28">
        <v>1128299</v>
      </c>
      <c r="D173" s="29">
        <v>44306</v>
      </c>
      <c r="E173" s="28" t="s">
        <v>35</v>
      </c>
      <c r="F173" s="28" t="s">
        <v>36</v>
      </c>
      <c r="G173" s="28" t="s">
        <v>37</v>
      </c>
      <c r="H173" s="28" t="s">
        <v>29</v>
      </c>
      <c r="I173" s="30">
        <v>0.8</v>
      </c>
      <c r="J173" s="31">
        <v>7000</v>
      </c>
      <c r="K173" s="32">
        <f t="shared" si="0"/>
        <v>5600</v>
      </c>
      <c r="L173" s="32">
        <f t="shared" si="1"/>
        <v>840.00000000000011</v>
      </c>
      <c r="M173" s="33">
        <v>0.15000000000000002</v>
      </c>
      <c r="O173" s="23"/>
    </row>
    <row r="174" spans="1:15" ht="15.75" customHeight="1">
      <c r="A174" s="23"/>
      <c r="B174" s="28" t="s">
        <v>34</v>
      </c>
      <c r="C174" s="28">
        <v>1128299</v>
      </c>
      <c r="D174" s="29">
        <v>44337</v>
      </c>
      <c r="E174" s="28" t="s">
        <v>35</v>
      </c>
      <c r="F174" s="28" t="s">
        <v>36</v>
      </c>
      <c r="G174" s="28" t="s">
        <v>37</v>
      </c>
      <c r="H174" s="28" t="s">
        <v>24</v>
      </c>
      <c r="I174" s="30">
        <v>0.6</v>
      </c>
      <c r="J174" s="31">
        <v>9000</v>
      </c>
      <c r="K174" s="32">
        <f t="shared" si="0"/>
        <v>5400</v>
      </c>
      <c r="L174" s="32">
        <f t="shared" si="1"/>
        <v>2160</v>
      </c>
      <c r="M174" s="33">
        <v>0.4</v>
      </c>
      <c r="O174" s="23"/>
    </row>
    <row r="175" spans="1:15" ht="15.75" customHeight="1">
      <c r="A175" s="23"/>
      <c r="B175" s="28" t="s">
        <v>34</v>
      </c>
      <c r="C175" s="28">
        <v>1128299</v>
      </c>
      <c r="D175" s="29">
        <v>44337</v>
      </c>
      <c r="E175" s="28" t="s">
        <v>35</v>
      </c>
      <c r="F175" s="28" t="s">
        <v>36</v>
      </c>
      <c r="G175" s="28" t="s">
        <v>37</v>
      </c>
      <c r="H175" s="28" t="s">
        <v>25</v>
      </c>
      <c r="I175" s="30">
        <v>0.65</v>
      </c>
      <c r="J175" s="31">
        <v>7500</v>
      </c>
      <c r="K175" s="32">
        <f t="shared" si="0"/>
        <v>4875</v>
      </c>
      <c r="L175" s="32">
        <f t="shared" si="1"/>
        <v>1218.75</v>
      </c>
      <c r="M175" s="33">
        <v>0.25</v>
      </c>
      <c r="O175" s="23"/>
    </row>
    <row r="176" spans="1:15" ht="15.75" customHeight="1">
      <c r="A176" s="23"/>
      <c r="B176" s="28" t="s">
        <v>34</v>
      </c>
      <c r="C176" s="28">
        <v>1128299</v>
      </c>
      <c r="D176" s="29">
        <v>44337</v>
      </c>
      <c r="E176" s="28" t="s">
        <v>35</v>
      </c>
      <c r="F176" s="28" t="s">
        <v>36</v>
      </c>
      <c r="G176" s="28" t="s">
        <v>37</v>
      </c>
      <c r="H176" s="28" t="s">
        <v>26</v>
      </c>
      <c r="I176" s="30">
        <v>0.65</v>
      </c>
      <c r="J176" s="31">
        <v>7500</v>
      </c>
      <c r="K176" s="32">
        <f t="shared" si="0"/>
        <v>4875</v>
      </c>
      <c r="L176" s="32">
        <f t="shared" si="1"/>
        <v>1950</v>
      </c>
      <c r="M176" s="33">
        <v>0.4</v>
      </c>
      <c r="O176" s="23"/>
    </row>
    <row r="177" spans="1:15" ht="15.75" customHeight="1">
      <c r="A177" s="23"/>
      <c r="B177" s="28" t="s">
        <v>34</v>
      </c>
      <c r="C177" s="28">
        <v>1128299</v>
      </c>
      <c r="D177" s="29">
        <v>44337</v>
      </c>
      <c r="E177" s="28" t="s">
        <v>35</v>
      </c>
      <c r="F177" s="28" t="s">
        <v>36</v>
      </c>
      <c r="G177" s="28" t="s">
        <v>37</v>
      </c>
      <c r="H177" s="28" t="s">
        <v>27</v>
      </c>
      <c r="I177" s="30">
        <v>0.6</v>
      </c>
      <c r="J177" s="31">
        <v>6500</v>
      </c>
      <c r="K177" s="32">
        <f t="shared" si="0"/>
        <v>3900</v>
      </c>
      <c r="L177" s="32">
        <f t="shared" si="1"/>
        <v>1365</v>
      </c>
      <c r="M177" s="33">
        <v>0.35</v>
      </c>
      <c r="O177" s="23"/>
    </row>
    <row r="178" spans="1:15" ht="15.75" customHeight="1">
      <c r="A178" s="23"/>
      <c r="B178" s="28" t="s">
        <v>34</v>
      </c>
      <c r="C178" s="28">
        <v>1128299</v>
      </c>
      <c r="D178" s="29">
        <v>44337</v>
      </c>
      <c r="E178" s="28" t="s">
        <v>35</v>
      </c>
      <c r="F178" s="28" t="s">
        <v>36</v>
      </c>
      <c r="G178" s="28" t="s">
        <v>37</v>
      </c>
      <c r="H178" s="28" t="s">
        <v>28</v>
      </c>
      <c r="I178" s="30">
        <v>0.65</v>
      </c>
      <c r="J178" s="31">
        <v>5500</v>
      </c>
      <c r="K178" s="32">
        <f t="shared" si="0"/>
        <v>3575</v>
      </c>
      <c r="L178" s="32">
        <f t="shared" si="1"/>
        <v>1966.2500000000002</v>
      </c>
      <c r="M178" s="33">
        <v>0.55000000000000004</v>
      </c>
      <c r="O178" s="23"/>
    </row>
    <row r="179" spans="1:15" ht="15.75" customHeight="1">
      <c r="A179" s="23"/>
      <c r="B179" s="28" t="s">
        <v>34</v>
      </c>
      <c r="C179" s="28">
        <v>1128299</v>
      </c>
      <c r="D179" s="29">
        <v>44337</v>
      </c>
      <c r="E179" s="28" t="s">
        <v>35</v>
      </c>
      <c r="F179" s="28" t="s">
        <v>36</v>
      </c>
      <c r="G179" s="28" t="s">
        <v>37</v>
      </c>
      <c r="H179" s="28" t="s">
        <v>29</v>
      </c>
      <c r="I179" s="30">
        <v>0.8</v>
      </c>
      <c r="J179" s="31">
        <v>7250</v>
      </c>
      <c r="K179" s="32">
        <f t="shared" si="0"/>
        <v>5800</v>
      </c>
      <c r="L179" s="32">
        <f t="shared" si="1"/>
        <v>1160</v>
      </c>
      <c r="M179" s="33">
        <v>0.2</v>
      </c>
      <c r="O179" s="23"/>
    </row>
    <row r="180" spans="1:15" ht="15.75" customHeight="1">
      <c r="A180" s="23"/>
      <c r="B180" s="28" t="s">
        <v>34</v>
      </c>
      <c r="C180" s="28">
        <v>1128299</v>
      </c>
      <c r="D180" s="29">
        <v>44367</v>
      </c>
      <c r="E180" s="28" t="s">
        <v>35</v>
      </c>
      <c r="F180" s="28" t="s">
        <v>36</v>
      </c>
      <c r="G180" s="28" t="s">
        <v>37</v>
      </c>
      <c r="H180" s="28" t="s">
        <v>24</v>
      </c>
      <c r="I180" s="30">
        <v>0.6</v>
      </c>
      <c r="J180" s="31">
        <v>9750</v>
      </c>
      <c r="K180" s="32">
        <f t="shared" si="0"/>
        <v>5850</v>
      </c>
      <c r="L180" s="32">
        <f t="shared" si="1"/>
        <v>2340</v>
      </c>
      <c r="M180" s="33">
        <v>0.4</v>
      </c>
      <c r="O180" s="23"/>
    </row>
    <row r="181" spans="1:15" ht="15.75" customHeight="1">
      <c r="A181" s="23"/>
      <c r="B181" s="28" t="s">
        <v>34</v>
      </c>
      <c r="C181" s="28">
        <v>1128299</v>
      </c>
      <c r="D181" s="29">
        <v>44367</v>
      </c>
      <c r="E181" s="28" t="s">
        <v>35</v>
      </c>
      <c r="F181" s="28" t="s">
        <v>36</v>
      </c>
      <c r="G181" s="28" t="s">
        <v>37</v>
      </c>
      <c r="H181" s="28" t="s">
        <v>25</v>
      </c>
      <c r="I181" s="30">
        <v>0.65</v>
      </c>
      <c r="J181" s="31">
        <v>8250</v>
      </c>
      <c r="K181" s="32">
        <f t="shared" si="0"/>
        <v>5362.5</v>
      </c>
      <c r="L181" s="32">
        <f t="shared" si="1"/>
        <v>1340.625</v>
      </c>
      <c r="M181" s="33">
        <v>0.25</v>
      </c>
      <c r="O181" s="23"/>
    </row>
    <row r="182" spans="1:15" ht="15.75" customHeight="1">
      <c r="A182" s="23"/>
      <c r="B182" s="28" t="s">
        <v>34</v>
      </c>
      <c r="C182" s="28">
        <v>1128299</v>
      </c>
      <c r="D182" s="29">
        <v>44367</v>
      </c>
      <c r="E182" s="28" t="s">
        <v>35</v>
      </c>
      <c r="F182" s="28" t="s">
        <v>36</v>
      </c>
      <c r="G182" s="28" t="s">
        <v>37</v>
      </c>
      <c r="H182" s="28" t="s">
        <v>26</v>
      </c>
      <c r="I182" s="30">
        <v>0.65</v>
      </c>
      <c r="J182" s="31">
        <v>8250</v>
      </c>
      <c r="K182" s="32">
        <f t="shared" si="0"/>
        <v>5362.5</v>
      </c>
      <c r="L182" s="32">
        <f t="shared" si="1"/>
        <v>2145</v>
      </c>
      <c r="M182" s="33">
        <v>0.4</v>
      </c>
      <c r="O182" s="23"/>
    </row>
    <row r="183" spans="1:15" ht="15.75" customHeight="1">
      <c r="A183" s="23"/>
      <c r="B183" s="28" t="s">
        <v>34</v>
      </c>
      <c r="C183" s="28">
        <v>1128299</v>
      </c>
      <c r="D183" s="29">
        <v>44367</v>
      </c>
      <c r="E183" s="28" t="s">
        <v>35</v>
      </c>
      <c r="F183" s="28" t="s">
        <v>36</v>
      </c>
      <c r="G183" s="28" t="s">
        <v>37</v>
      </c>
      <c r="H183" s="28" t="s">
        <v>27</v>
      </c>
      <c r="I183" s="30">
        <v>0.6</v>
      </c>
      <c r="J183" s="31">
        <v>7000</v>
      </c>
      <c r="K183" s="32">
        <f t="shared" si="0"/>
        <v>4200</v>
      </c>
      <c r="L183" s="32">
        <f t="shared" si="1"/>
        <v>1470</v>
      </c>
      <c r="M183" s="33">
        <v>0.35</v>
      </c>
      <c r="O183" s="23"/>
    </row>
    <row r="184" spans="1:15" ht="15.75" customHeight="1">
      <c r="A184" s="23"/>
      <c r="B184" s="28" t="s">
        <v>34</v>
      </c>
      <c r="C184" s="28">
        <v>1128299</v>
      </c>
      <c r="D184" s="29">
        <v>44367</v>
      </c>
      <c r="E184" s="28" t="s">
        <v>35</v>
      </c>
      <c r="F184" s="28" t="s">
        <v>36</v>
      </c>
      <c r="G184" s="28" t="s">
        <v>37</v>
      </c>
      <c r="H184" s="28" t="s">
        <v>28</v>
      </c>
      <c r="I184" s="30">
        <v>0.65</v>
      </c>
      <c r="J184" s="31">
        <v>5750</v>
      </c>
      <c r="K184" s="32">
        <f t="shared" si="0"/>
        <v>3737.5</v>
      </c>
      <c r="L184" s="32">
        <f t="shared" si="1"/>
        <v>2055.625</v>
      </c>
      <c r="M184" s="33">
        <v>0.55000000000000004</v>
      </c>
      <c r="O184" s="23"/>
    </row>
    <row r="185" spans="1:15" ht="15.75" customHeight="1">
      <c r="A185" s="23"/>
      <c r="B185" s="28" t="s">
        <v>34</v>
      </c>
      <c r="C185" s="28">
        <v>1128299</v>
      </c>
      <c r="D185" s="29">
        <v>44367</v>
      </c>
      <c r="E185" s="28" t="s">
        <v>35</v>
      </c>
      <c r="F185" s="28" t="s">
        <v>36</v>
      </c>
      <c r="G185" s="28" t="s">
        <v>37</v>
      </c>
      <c r="H185" s="28" t="s">
        <v>29</v>
      </c>
      <c r="I185" s="30">
        <v>0.8</v>
      </c>
      <c r="J185" s="31">
        <v>8750</v>
      </c>
      <c r="K185" s="32">
        <f t="shared" si="0"/>
        <v>7000</v>
      </c>
      <c r="L185" s="32">
        <f t="shared" si="1"/>
        <v>1400</v>
      </c>
      <c r="M185" s="33">
        <v>0.2</v>
      </c>
      <c r="O185" s="23"/>
    </row>
    <row r="186" spans="1:15" ht="15.75" customHeight="1">
      <c r="A186" s="23"/>
      <c r="B186" s="28" t="s">
        <v>34</v>
      </c>
      <c r="C186" s="28">
        <v>1128299</v>
      </c>
      <c r="D186" s="29">
        <v>44396</v>
      </c>
      <c r="E186" s="28" t="s">
        <v>35</v>
      </c>
      <c r="F186" s="28" t="s">
        <v>36</v>
      </c>
      <c r="G186" s="28" t="s">
        <v>37</v>
      </c>
      <c r="H186" s="28" t="s">
        <v>24</v>
      </c>
      <c r="I186" s="30">
        <v>0.6</v>
      </c>
      <c r="J186" s="31">
        <v>10250</v>
      </c>
      <c r="K186" s="32">
        <f t="shared" si="0"/>
        <v>6150</v>
      </c>
      <c r="L186" s="32">
        <f t="shared" si="1"/>
        <v>2152.5</v>
      </c>
      <c r="M186" s="33">
        <v>0.35000000000000003</v>
      </c>
      <c r="O186" s="23"/>
    </row>
    <row r="187" spans="1:15" ht="15.75" customHeight="1">
      <c r="A187" s="23"/>
      <c r="B187" s="28" t="s">
        <v>34</v>
      </c>
      <c r="C187" s="28">
        <v>1128299</v>
      </c>
      <c r="D187" s="29">
        <v>44396</v>
      </c>
      <c r="E187" s="28" t="s">
        <v>35</v>
      </c>
      <c r="F187" s="28" t="s">
        <v>36</v>
      </c>
      <c r="G187" s="28" t="s">
        <v>37</v>
      </c>
      <c r="H187" s="28" t="s">
        <v>25</v>
      </c>
      <c r="I187" s="30">
        <v>0.65</v>
      </c>
      <c r="J187" s="31">
        <v>8750</v>
      </c>
      <c r="K187" s="32">
        <f t="shared" si="0"/>
        <v>5687.5</v>
      </c>
      <c r="L187" s="32">
        <f t="shared" si="1"/>
        <v>1137.5</v>
      </c>
      <c r="M187" s="33">
        <v>0.2</v>
      </c>
      <c r="O187" s="23"/>
    </row>
    <row r="188" spans="1:15" ht="15.75" customHeight="1">
      <c r="A188" s="23"/>
      <c r="B188" s="28" t="s">
        <v>34</v>
      </c>
      <c r="C188" s="28">
        <v>1128299</v>
      </c>
      <c r="D188" s="29">
        <v>44396</v>
      </c>
      <c r="E188" s="28" t="s">
        <v>35</v>
      </c>
      <c r="F188" s="28" t="s">
        <v>36</v>
      </c>
      <c r="G188" s="28" t="s">
        <v>37</v>
      </c>
      <c r="H188" s="28" t="s">
        <v>26</v>
      </c>
      <c r="I188" s="30">
        <v>0.65</v>
      </c>
      <c r="J188" s="31">
        <v>8250</v>
      </c>
      <c r="K188" s="32">
        <f t="shared" si="0"/>
        <v>5362.5</v>
      </c>
      <c r="L188" s="32">
        <f t="shared" si="1"/>
        <v>1876.8750000000002</v>
      </c>
      <c r="M188" s="33">
        <v>0.35000000000000003</v>
      </c>
      <c r="O188" s="23"/>
    </row>
    <row r="189" spans="1:15" ht="15.75" customHeight="1">
      <c r="A189" s="23"/>
      <c r="B189" s="28" t="s">
        <v>34</v>
      </c>
      <c r="C189" s="28">
        <v>1128299</v>
      </c>
      <c r="D189" s="29">
        <v>44396</v>
      </c>
      <c r="E189" s="28" t="s">
        <v>35</v>
      </c>
      <c r="F189" s="28" t="s">
        <v>36</v>
      </c>
      <c r="G189" s="28" t="s">
        <v>37</v>
      </c>
      <c r="H189" s="28" t="s">
        <v>27</v>
      </c>
      <c r="I189" s="30">
        <v>0.6</v>
      </c>
      <c r="J189" s="31">
        <v>7250</v>
      </c>
      <c r="K189" s="32">
        <f t="shared" si="0"/>
        <v>4350</v>
      </c>
      <c r="L189" s="32">
        <f t="shared" si="1"/>
        <v>1305</v>
      </c>
      <c r="M189" s="33">
        <v>0.3</v>
      </c>
      <c r="O189" s="23"/>
    </row>
    <row r="190" spans="1:15" ht="15.75" customHeight="1">
      <c r="A190" s="23"/>
      <c r="B190" s="28" t="s">
        <v>34</v>
      </c>
      <c r="C190" s="28">
        <v>1128299</v>
      </c>
      <c r="D190" s="29">
        <v>44396</v>
      </c>
      <c r="E190" s="28" t="s">
        <v>35</v>
      </c>
      <c r="F190" s="28" t="s">
        <v>36</v>
      </c>
      <c r="G190" s="28" t="s">
        <v>37</v>
      </c>
      <c r="H190" s="28" t="s">
        <v>28</v>
      </c>
      <c r="I190" s="30">
        <v>0.65</v>
      </c>
      <c r="J190" s="31">
        <v>7750</v>
      </c>
      <c r="K190" s="32">
        <f t="shared" si="0"/>
        <v>5037.5</v>
      </c>
      <c r="L190" s="32">
        <f t="shared" si="1"/>
        <v>2518.75</v>
      </c>
      <c r="M190" s="33">
        <v>0.5</v>
      </c>
      <c r="O190" s="23"/>
    </row>
    <row r="191" spans="1:15" ht="15.75" customHeight="1">
      <c r="A191" s="23"/>
      <c r="B191" s="28" t="s">
        <v>34</v>
      </c>
      <c r="C191" s="28">
        <v>1128299</v>
      </c>
      <c r="D191" s="29">
        <v>44396</v>
      </c>
      <c r="E191" s="28" t="s">
        <v>35</v>
      </c>
      <c r="F191" s="28" t="s">
        <v>36</v>
      </c>
      <c r="G191" s="28" t="s">
        <v>37</v>
      </c>
      <c r="H191" s="28" t="s">
        <v>29</v>
      </c>
      <c r="I191" s="30">
        <v>0.8</v>
      </c>
      <c r="J191" s="31">
        <v>7750</v>
      </c>
      <c r="K191" s="32">
        <f t="shared" si="0"/>
        <v>6200</v>
      </c>
      <c r="L191" s="32">
        <f t="shared" si="1"/>
        <v>930.00000000000011</v>
      </c>
      <c r="M191" s="33">
        <v>0.15000000000000002</v>
      </c>
      <c r="O191" s="23"/>
    </row>
    <row r="192" spans="1:15" ht="15.75" customHeight="1">
      <c r="A192" s="23"/>
      <c r="B192" s="28" t="s">
        <v>34</v>
      </c>
      <c r="C192" s="28">
        <v>1128299</v>
      </c>
      <c r="D192" s="29">
        <v>44428</v>
      </c>
      <c r="E192" s="28" t="s">
        <v>35</v>
      </c>
      <c r="F192" s="28" t="s">
        <v>36</v>
      </c>
      <c r="G192" s="28" t="s">
        <v>37</v>
      </c>
      <c r="H192" s="28" t="s">
        <v>24</v>
      </c>
      <c r="I192" s="30">
        <v>0.65</v>
      </c>
      <c r="J192" s="31">
        <v>9750</v>
      </c>
      <c r="K192" s="32">
        <f t="shared" si="0"/>
        <v>6337.5</v>
      </c>
      <c r="L192" s="32">
        <f t="shared" si="1"/>
        <v>2218.125</v>
      </c>
      <c r="M192" s="33">
        <v>0.35000000000000003</v>
      </c>
      <c r="O192" s="23"/>
    </row>
    <row r="193" spans="1:15" ht="15.75" customHeight="1">
      <c r="A193" s="23"/>
      <c r="B193" s="28" t="s">
        <v>34</v>
      </c>
      <c r="C193" s="28">
        <v>1128299</v>
      </c>
      <c r="D193" s="29">
        <v>44428</v>
      </c>
      <c r="E193" s="28" t="s">
        <v>35</v>
      </c>
      <c r="F193" s="28" t="s">
        <v>36</v>
      </c>
      <c r="G193" s="28" t="s">
        <v>37</v>
      </c>
      <c r="H193" s="28" t="s">
        <v>25</v>
      </c>
      <c r="I193" s="30">
        <v>0.70000000000000007</v>
      </c>
      <c r="J193" s="31">
        <v>9250</v>
      </c>
      <c r="K193" s="32">
        <f t="shared" si="0"/>
        <v>6475.0000000000009</v>
      </c>
      <c r="L193" s="32">
        <f t="shared" si="1"/>
        <v>1295.0000000000002</v>
      </c>
      <c r="M193" s="33">
        <v>0.2</v>
      </c>
      <c r="O193" s="23"/>
    </row>
    <row r="194" spans="1:15" ht="15.75" customHeight="1">
      <c r="A194" s="23"/>
      <c r="B194" s="28" t="s">
        <v>34</v>
      </c>
      <c r="C194" s="28">
        <v>1128299</v>
      </c>
      <c r="D194" s="29">
        <v>44428</v>
      </c>
      <c r="E194" s="28" t="s">
        <v>35</v>
      </c>
      <c r="F194" s="28" t="s">
        <v>36</v>
      </c>
      <c r="G194" s="28" t="s">
        <v>37</v>
      </c>
      <c r="H194" s="28" t="s">
        <v>26</v>
      </c>
      <c r="I194" s="30">
        <v>0.65</v>
      </c>
      <c r="J194" s="31">
        <v>8000</v>
      </c>
      <c r="K194" s="32">
        <f t="shared" si="0"/>
        <v>5200</v>
      </c>
      <c r="L194" s="32">
        <f t="shared" si="1"/>
        <v>1820.0000000000002</v>
      </c>
      <c r="M194" s="33">
        <v>0.35000000000000003</v>
      </c>
      <c r="O194" s="23"/>
    </row>
    <row r="195" spans="1:15" ht="15.75" customHeight="1">
      <c r="A195" s="23"/>
      <c r="B195" s="28" t="s">
        <v>34</v>
      </c>
      <c r="C195" s="28">
        <v>1128299</v>
      </c>
      <c r="D195" s="29">
        <v>44428</v>
      </c>
      <c r="E195" s="28" t="s">
        <v>35</v>
      </c>
      <c r="F195" s="28" t="s">
        <v>36</v>
      </c>
      <c r="G195" s="28" t="s">
        <v>37</v>
      </c>
      <c r="H195" s="28" t="s">
        <v>27</v>
      </c>
      <c r="I195" s="30">
        <v>0.65</v>
      </c>
      <c r="J195" s="31">
        <v>7500</v>
      </c>
      <c r="K195" s="32">
        <f t="shared" si="0"/>
        <v>4875</v>
      </c>
      <c r="L195" s="32">
        <f t="shared" si="1"/>
        <v>1462.5</v>
      </c>
      <c r="M195" s="33">
        <v>0.3</v>
      </c>
      <c r="O195" s="23"/>
    </row>
    <row r="196" spans="1:15" ht="15.75" customHeight="1">
      <c r="A196" s="23"/>
      <c r="B196" s="28" t="s">
        <v>34</v>
      </c>
      <c r="C196" s="28">
        <v>1128299</v>
      </c>
      <c r="D196" s="29">
        <v>44428</v>
      </c>
      <c r="E196" s="28" t="s">
        <v>35</v>
      </c>
      <c r="F196" s="28" t="s">
        <v>36</v>
      </c>
      <c r="G196" s="28" t="s">
        <v>37</v>
      </c>
      <c r="H196" s="28" t="s">
        <v>28</v>
      </c>
      <c r="I196" s="30">
        <v>0.75</v>
      </c>
      <c r="J196" s="31">
        <v>7500</v>
      </c>
      <c r="K196" s="32">
        <f t="shared" si="0"/>
        <v>5625</v>
      </c>
      <c r="L196" s="32">
        <f t="shared" si="1"/>
        <v>2812.5</v>
      </c>
      <c r="M196" s="33">
        <v>0.5</v>
      </c>
      <c r="O196" s="23"/>
    </row>
    <row r="197" spans="1:15" ht="15.75" customHeight="1">
      <c r="A197" s="23"/>
      <c r="B197" s="28" t="s">
        <v>34</v>
      </c>
      <c r="C197" s="28">
        <v>1128299</v>
      </c>
      <c r="D197" s="29">
        <v>44428</v>
      </c>
      <c r="E197" s="28" t="s">
        <v>35</v>
      </c>
      <c r="F197" s="28" t="s">
        <v>36</v>
      </c>
      <c r="G197" s="28" t="s">
        <v>37</v>
      </c>
      <c r="H197" s="28" t="s">
        <v>29</v>
      </c>
      <c r="I197" s="30">
        <v>0.8</v>
      </c>
      <c r="J197" s="31">
        <v>7250</v>
      </c>
      <c r="K197" s="32">
        <f t="shared" si="0"/>
        <v>5800</v>
      </c>
      <c r="L197" s="32">
        <f t="shared" si="1"/>
        <v>870.00000000000011</v>
      </c>
      <c r="M197" s="33">
        <v>0.15000000000000002</v>
      </c>
      <c r="O197" s="23"/>
    </row>
    <row r="198" spans="1:15" ht="15.75" customHeight="1">
      <c r="A198" s="23"/>
      <c r="B198" s="28" t="s">
        <v>34</v>
      </c>
      <c r="C198" s="28">
        <v>1128299</v>
      </c>
      <c r="D198" s="29">
        <v>44460</v>
      </c>
      <c r="E198" s="28" t="s">
        <v>35</v>
      </c>
      <c r="F198" s="28" t="s">
        <v>36</v>
      </c>
      <c r="G198" s="28" t="s">
        <v>37</v>
      </c>
      <c r="H198" s="28" t="s">
        <v>24</v>
      </c>
      <c r="I198" s="30">
        <v>0.55000000000000004</v>
      </c>
      <c r="J198" s="31">
        <v>9250</v>
      </c>
      <c r="K198" s="32">
        <f t="shared" si="0"/>
        <v>5087.5</v>
      </c>
      <c r="L198" s="32">
        <f t="shared" si="1"/>
        <v>1526.2500000000002</v>
      </c>
      <c r="M198" s="33">
        <v>0.30000000000000004</v>
      </c>
      <c r="O198" s="23"/>
    </row>
    <row r="199" spans="1:15" ht="15.75" customHeight="1">
      <c r="A199" s="23"/>
      <c r="B199" s="28" t="s">
        <v>34</v>
      </c>
      <c r="C199" s="28">
        <v>1128299</v>
      </c>
      <c r="D199" s="29">
        <v>44460</v>
      </c>
      <c r="E199" s="28" t="s">
        <v>35</v>
      </c>
      <c r="F199" s="28" t="s">
        <v>36</v>
      </c>
      <c r="G199" s="28" t="s">
        <v>37</v>
      </c>
      <c r="H199" s="28" t="s">
        <v>25</v>
      </c>
      <c r="I199" s="30">
        <v>0.60000000000000009</v>
      </c>
      <c r="J199" s="31">
        <v>9250</v>
      </c>
      <c r="K199" s="32">
        <f t="shared" si="0"/>
        <v>5550.0000000000009</v>
      </c>
      <c r="L199" s="32">
        <f t="shared" si="1"/>
        <v>832.50000000000011</v>
      </c>
      <c r="M199" s="33">
        <v>0.15</v>
      </c>
      <c r="O199" s="23"/>
    </row>
    <row r="200" spans="1:15" ht="15.75" customHeight="1">
      <c r="A200" s="23"/>
      <c r="B200" s="28" t="s">
        <v>34</v>
      </c>
      <c r="C200" s="28">
        <v>1128299</v>
      </c>
      <c r="D200" s="29">
        <v>44460</v>
      </c>
      <c r="E200" s="28" t="s">
        <v>35</v>
      </c>
      <c r="F200" s="28" t="s">
        <v>36</v>
      </c>
      <c r="G200" s="28" t="s">
        <v>37</v>
      </c>
      <c r="H200" s="28" t="s">
        <v>26</v>
      </c>
      <c r="I200" s="30">
        <v>0.55000000000000004</v>
      </c>
      <c r="J200" s="31">
        <v>7750</v>
      </c>
      <c r="K200" s="32">
        <f t="shared" si="0"/>
        <v>4262.5</v>
      </c>
      <c r="L200" s="32">
        <f t="shared" si="1"/>
        <v>1278.7500000000002</v>
      </c>
      <c r="M200" s="33">
        <v>0.30000000000000004</v>
      </c>
      <c r="O200" s="23"/>
    </row>
    <row r="201" spans="1:15" ht="15.75" customHeight="1">
      <c r="A201" s="23"/>
      <c r="B201" s="28" t="s">
        <v>34</v>
      </c>
      <c r="C201" s="28">
        <v>1128299</v>
      </c>
      <c r="D201" s="29">
        <v>44460</v>
      </c>
      <c r="E201" s="28" t="s">
        <v>35</v>
      </c>
      <c r="F201" s="28" t="s">
        <v>36</v>
      </c>
      <c r="G201" s="28" t="s">
        <v>37</v>
      </c>
      <c r="H201" s="28" t="s">
        <v>27</v>
      </c>
      <c r="I201" s="30">
        <v>0.55000000000000004</v>
      </c>
      <c r="J201" s="31">
        <v>7250</v>
      </c>
      <c r="K201" s="32">
        <f t="shared" si="0"/>
        <v>3987.5000000000005</v>
      </c>
      <c r="L201" s="32">
        <f t="shared" si="1"/>
        <v>996.875</v>
      </c>
      <c r="M201" s="33">
        <v>0.24999999999999997</v>
      </c>
      <c r="O201" s="23"/>
    </row>
    <row r="202" spans="1:15" ht="15.75" customHeight="1">
      <c r="A202" s="23"/>
      <c r="B202" s="28" t="s">
        <v>34</v>
      </c>
      <c r="C202" s="28">
        <v>1128299</v>
      </c>
      <c r="D202" s="29">
        <v>44460</v>
      </c>
      <c r="E202" s="28" t="s">
        <v>35</v>
      </c>
      <c r="F202" s="28" t="s">
        <v>36</v>
      </c>
      <c r="G202" s="28" t="s">
        <v>37</v>
      </c>
      <c r="H202" s="28" t="s">
        <v>28</v>
      </c>
      <c r="I202" s="30">
        <v>0.65</v>
      </c>
      <c r="J202" s="31">
        <v>7250</v>
      </c>
      <c r="K202" s="32">
        <f t="shared" si="0"/>
        <v>4712.5</v>
      </c>
      <c r="L202" s="32">
        <f t="shared" si="1"/>
        <v>2120.6250000000005</v>
      </c>
      <c r="M202" s="33">
        <v>0.45000000000000007</v>
      </c>
      <c r="O202" s="23"/>
    </row>
    <row r="203" spans="1:15" ht="15.75" customHeight="1">
      <c r="A203" s="23"/>
      <c r="B203" s="28" t="s">
        <v>34</v>
      </c>
      <c r="C203" s="28">
        <v>1128299</v>
      </c>
      <c r="D203" s="29">
        <v>44460</v>
      </c>
      <c r="E203" s="28" t="s">
        <v>35</v>
      </c>
      <c r="F203" s="28" t="s">
        <v>36</v>
      </c>
      <c r="G203" s="28" t="s">
        <v>37</v>
      </c>
      <c r="H203" s="28" t="s">
        <v>29</v>
      </c>
      <c r="I203" s="30">
        <v>0.70000000000000007</v>
      </c>
      <c r="J203" s="31">
        <v>7750</v>
      </c>
      <c r="K203" s="32">
        <f t="shared" si="0"/>
        <v>5425.0000000000009</v>
      </c>
      <c r="L203" s="32">
        <f t="shared" si="1"/>
        <v>542.50000000000011</v>
      </c>
      <c r="M203" s="33">
        <v>0.1</v>
      </c>
      <c r="O203" s="23"/>
    </row>
    <row r="204" spans="1:15" ht="15.75" customHeight="1">
      <c r="A204" s="23"/>
      <c r="B204" s="28" t="s">
        <v>34</v>
      </c>
      <c r="C204" s="28">
        <v>1128299</v>
      </c>
      <c r="D204" s="29">
        <v>44489</v>
      </c>
      <c r="E204" s="28" t="s">
        <v>35</v>
      </c>
      <c r="F204" s="28" t="s">
        <v>36</v>
      </c>
      <c r="G204" s="28" t="s">
        <v>37</v>
      </c>
      <c r="H204" s="28" t="s">
        <v>24</v>
      </c>
      <c r="I204" s="30">
        <v>0.55000000000000004</v>
      </c>
      <c r="J204" s="31">
        <v>8750</v>
      </c>
      <c r="K204" s="32">
        <f t="shared" si="0"/>
        <v>4812.5</v>
      </c>
      <c r="L204" s="32">
        <f t="shared" si="1"/>
        <v>1443.7500000000002</v>
      </c>
      <c r="M204" s="33">
        <v>0.30000000000000004</v>
      </c>
      <c r="O204" s="23"/>
    </row>
    <row r="205" spans="1:15" ht="15.75" customHeight="1">
      <c r="A205" s="23"/>
      <c r="B205" s="28" t="s">
        <v>34</v>
      </c>
      <c r="C205" s="28">
        <v>1128299</v>
      </c>
      <c r="D205" s="29">
        <v>44489</v>
      </c>
      <c r="E205" s="28" t="s">
        <v>35</v>
      </c>
      <c r="F205" s="28" t="s">
        <v>36</v>
      </c>
      <c r="G205" s="28" t="s">
        <v>37</v>
      </c>
      <c r="H205" s="28" t="s">
        <v>25</v>
      </c>
      <c r="I205" s="30">
        <v>0.60000000000000009</v>
      </c>
      <c r="J205" s="31">
        <v>8750</v>
      </c>
      <c r="K205" s="32">
        <f t="shared" si="0"/>
        <v>5250.0000000000009</v>
      </c>
      <c r="L205" s="32">
        <f t="shared" si="1"/>
        <v>787.50000000000011</v>
      </c>
      <c r="M205" s="33">
        <v>0.15</v>
      </c>
      <c r="O205" s="23"/>
    </row>
    <row r="206" spans="1:15" ht="15.75" customHeight="1">
      <c r="A206" s="23"/>
      <c r="B206" s="28" t="s">
        <v>34</v>
      </c>
      <c r="C206" s="28">
        <v>1128299</v>
      </c>
      <c r="D206" s="29">
        <v>44489</v>
      </c>
      <c r="E206" s="28" t="s">
        <v>35</v>
      </c>
      <c r="F206" s="28" t="s">
        <v>36</v>
      </c>
      <c r="G206" s="28" t="s">
        <v>37</v>
      </c>
      <c r="H206" s="28" t="s">
        <v>26</v>
      </c>
      <c r="I206" s="30">
        <v>0.55000000000000004</v>
      </c>
      <c r="J206" s="31">
        <v>7000</v>
      </c>
      <c r="K206" s="32">
        <f t="shared" si="0"/>
        <v>3850.0000000000005</v>
      </c>
      <c r="L206" s="32">
        <f t="shared" si="1"/>
        <v>1155.0000000000002</v>
      </c>
      <c r="M206" s="33">
        <v>0.30000000000000004</v>
      </c>
      <c r="O206" s="23"/>
    </row>
    <row r="207" spans="1:15" ht="15.75" customHeight="1">
      <c r="A207" s="23"/>
      <c r="B207" s="28" t="s">
        <v>34</v>
      </c>
      <c r="C207" s="28">
        <v>1128299</v>
      </c>
      <c r="D207" s="29">
        <v>44489</v>
      </c>
      <c r="E207" s="28" t="s">
        <v>35</v>
      </c>
      <c r="F207" s="28" t="s">
        <v>36</v>
      </c>
      <c r="G207" s="28" t="s">
        <v>37</v>
      </c>
      <c r="H207" s="28" t="s">
        <v>27</v>
      </c>
      <c r="I207" s="30">
        <v>0.55000000000000004</v>
      </c>
      <c r="J207" s="31">
        <v>6750</v>
      </c>
      <c r="K207" s="32">
        <f t="shared" si="0"/>
        <v>3712.5000000000005</v>
      </c>
      <c r="L207" s="32">
        <f t="shared" si="1"/>
        <v>928.125</v>
      </c>
      <c r="M207" s="33">
        <v>0.24999999999999997</v>
      </c>
      <c r="O207" s="23"/>
    </row>
    <row r="208" spans="1:15" ht="15.75" customHeight="1">
      <c r="A208" s="23"/>
      <c r="B208" s="28" t="s">
        <v>34</v>
      </c>
      <c r="C208" s="28">
        <v>1128299</v>
      </c>
      <c r="D208" s="29">
        <v>44489</v>
      </c>
      <c r="E208" s="28" t="s">
        <v>35</v>
      </c>
      <c r="F208" s="28" t="s">
        <v>36</v>
      </c>
      <c r="G208" s="28" t="s">
        <v>37</v>
      </c>
      <c r="H208" s="28" t="s">
        <v>28</v>
      </c>
      <c r="I208" s="30">
        <v>0.65</v>
      </c>
      <c r="J208" s="31">
        <v>6500</v>
      </c>
      <c r="K208" s="32">
        <f t="shared" si="0"/>
        <v>4225</v>
      </c>
      <c r="L208" s="32">
        <f t="shared" si="1"/>
        <v>1901.2500000000002</v>
      </c>
      <c r="M208" s="33">
        <v>0.45000000000000007</v>
      </c>
      <c r="O208" s="23"/>
    </row>
    <row r="209" spans="1:15" ht="15.75" customHeight="1">
      <c r="A209" s="23"/>
      <c r="B209" s="28" t="s">
        <v>34</v>
      </c>
      <c r="C209" s="28">
        <v>1128299</v>
      </c>
      <c r="D209" s="29">
        <v>44489</v>
      </c>
      <c r="E209" s="28" t="s">
        <v>35</v>
      </c>
      <c r="F209" s="28" t="s">
        <v>36</v>
      </c>
      <c r="G209" s="28" t="s">
        <v>37</v>
      </c>
      <c r="H209" s="28" t="s">
        <v>29</v>
      </c>
      <c r="I209" s="30">
        <v>0.70000000000000007</v>
      </c>
      <c r="J209" s="31">
        <v>7000</v>
      </c>
      <c r="K209" s="32">
        <f t="shared" si="0"/>
        <v>4900.0000000000009</v>
      </c>
      <c r="L209" s="32">
        <f t="shared" si="1"/>
        <v>490.00000000000011</v>
      </c>
      <c r="M209" s="33">
        <v>0.1</v>
      </c>
      <c r="O209" s="23"/>
    </row>
    <row r="210" spans="1:15" ht="15.75" customHeight="1">
      <c r="A210" s="23"/>
      <c r="B210" s="28" t="s">
        <v>34</v>
      </c>
      <c r="C210" s="28">
        <v>1128299</v>
      </c>
      <c r="D210" s="29">
        <v>44520</v>
      </c>
      <c r="E210" s="28" t="s">
        <v>35</v>
      </c>
      <c r="F210" s="28" t="s">
        <v>36</v>
      </c>
      <c r="G210" s="28" t="s">
        <v>37</v>
      </c>
      <c r="H210" s="28" t="s">
        <v>24</v>
      </c>
      <c r="I210" s="30">
        <v>0.55000000000000004</v>
      </c>
      <c r="J210" s="31">
        <v>8750</v>
      </c>
      <c r="K210" s="32">
        <f t="shared" si="0"/>
        <v>4812.5</v>
      </c>
      <c r="L210" s="32">
        <f t="shared" si="1"/>
        <v>1443.7500000000002</v>
      </c>
      <c r="M210" s="33">
        <v>0.30000000000000004</v>
      </c>
      <c r="O210" s="23"/>
    </row>
    <row r="211" spans="1:15" ht="15.75" customHeight="1">
      <c r="A211" s="23"/>
      <c r="B211" s="28" t="s">
        <v>34</v>
      </c>
      <c r="C211" s="28">
        <v>1128299</v>
      </c>
      <c r="D211" s="29">
        <v>44520</v>
      </c>
      <c r="E211" s="28" t="s">
        <v>35</v>
      </c>
      <c r="F211" s="28" t="s">
        <v>36</v>
      </c>
      <c r="G211" s="28" t="s">
        <v>37</v>
      </c>
      <c r="H211" s="28" t="s">
        <v>25</v>
      </c>
      <c r="I211" s="30">
        <v>0.60000000000000009</v>
      </c>
      <c r="J211" s="31">
        <v>8750</v>
      </c>
      <c r="K211" s="32">
        <f t="shared" si="0"/>
        <v>5250.0000000000009</v>
      </c>
      <c r="L211" s="32">
        <f t="shared" si="1"/>
        <v>787.50000000000011</v>
      </c>
      <c r="M211" s="33">
        <v>0.15</v>
      </c>
      <c r="O211" s="23"/>
    </row>
    <row r="212" spans="1:15" ht="15.75" customHeight="1">
      <c r="A212" s="23"/>
      <c r="B212" s="28" t="s">
        <v>34</v>
      </c>
      <c r="C212" s="28">
        <v>1128299</v>
      </c>
      <c r="D212" s="29">
        <v>44520</v>
      </c>
      <c r="E212" s="28" t="s">
        <v>35</v>
      </c>
      <c r="F212" s="28" t="s">
        <v>36</v>
      </c>
      <c r="G212" s="28" t="s">
        <v>37</v>
      </c>
      <c r="H212" s="28" t="s">
        <v>26</v>
      </c>
      <c r="I212" s="30">
        <v>0.55000000000000004</v>
      </c>
      <c r="J212" s="31">
        <v>7250</v>
      </c>
      <c r="K212" s="32">
        <f t="shared" si="0"/>
        <v>3987.5000000000005</v>
      </c>
      <c r="L212" s="32">
        <f t="shared" si="1"/>
        <v>1196.2500000000002</v>
      </c>
      <c r="M212" s="33">
        <v>0.30000000000000004</v>
      </c>
      <c r="O212" s="23"/>
    </row>
    <row r="213" spans="1:15" ht="15.75" customHeight="1">
      <c r="A213" s="23"/>
      <c r="B213" s="28" t="s">
        <v>34</v>
      </c>
      <c r="C213" s="28">
        <v>1128299</v>
      </c>
      <c r="D213" s="29">
        <v>44520</v>
      </c>
      <c r="E213" s="28" t="s">
        <v>35</v>
      </c>
      <c r="F213" s="28" t="s">
        <v>36</v>
      </c>
      <c r="G213" s="28" t="s">
        <v>37</v>
      </c>
      <c r="H213" s="28" t="s">
        <v>27</v>
      </c>
      <c r="I213" s="30">
        <v>0.55000000000000004</v>
      </c>
      <c r="J213" s="31">
        <v>7000</v>
      </c>
      <c r="K213" s="32">
        <f t="shared" si="0"/>
        <v>3850.0000000000005</v>
      </c>
      <c r="L213" s="32">
        <f t="shared" si="1"/>
        <v>962.5</v>
      </c>
      <c r="M213" s="33">
        <v>0.24999999999999997</v>
      </c>
      <c r="O213" s="23"/>
    </row>
    <row r="214" spans="1:15" ht="15.75" customHeight="1">
      <c r="A214" s="23"/>
      <c r="B214" s="28" t="s">
        <v>34</v>
      </c>
      <c r="C214" s="28">
        <v>1128299</v>
      </c>
      <c r="D214" s="29">
        <v>44520</v>
      </c>
      <c r="E214" s="28" t="s">
        <v>35</v>
      </c>
      <c r="F214" s="28" t="s">
        <v>36</v>
      </c>
      <c r="G214" s="28" t="s">
        <v>37</v>
      </c>
      <c r="H214" s="28" t="s">
        <v>28</v>
      </c>
      <c r="I214" s="30">
        <v>0.65</v>
      </c>
      <c r="J214" s="31">
        <v>6500</v>
      </c>
      <c r="K214" s="32">
        <f t="shared" si="0"/>
        <v>4225</v>
      </c>
      <c r="L214" s="32">
        <f t="shared" si="1"/>
        <v>1901.2500000000002</v>
      </c>
      <c r="M214" s="33">
        <v>0.45000000000000007</v>
      </c>
      <c r="O214" s="23"/>
    </row>
    <row r="215" spans="1:15" ht="15.75" customHeight="1">
      <c r="A215" s="23"/>
      <c r="B215" s="28" t="s">
        <v>34</v>
      </c>
      <c r="C215" s="28">
        <v>1128299</v>
      </c>
      <c r="D215" s="29">
        <v>44520</v>
      </c>
      <c r="E215" s="28" t="s">
        <v>35</v>
      </c>
      <c r="F215" s="28" t="s">
        <v>36</v>
      </c>
      <c r="G215" s="28" t="s">
        <v>37</v>
      </c>
      <c r="H215" s="28" t="s">
        <v>29</v>
      </c>
      <c r="I215" s="30">
        <v>0.70000000000000007</v>
      </c>
      <c r="J215" s="31">
        <v>7750</v>
      </c>
      <c r="K215" s="32">
        <f t="shared" si="0"/>
        <v>5425.0000000000009</v>
      </c>
      <c r="L215" s="32">
        <f t="shared" si="1"/>
        <v>542.50000000000011</v>
      </c>
      <c r="M215" s="33">
        <v>0.1</v>
      </c>
      <c r="O215" s="23"/>
    </row>
    <row r="216" spans="1:15" ht="15.75" customHeight="1">
      <c r="A216" s="23"/>
      <c r="B216" s="28" t="s">
        <v>34</v>
      </c>
      <c r="C216" s="28">
        <v>1128299</v>
      </c>
      <c r="D216" s="29">
        <v>44549</v>
      </c>
      <c r="E216" s="28" t="s">
        <v>35</v>
      </c>
      <c r="F216" s="28" t="s">
        <v>36</v>
      </c>
      <c r="G216" s="28" t="s">
        <v>37</v>
      </c>
      <c r="H216" s="28" t="s">
        <v>24</v>
      </c>
      <c r="I216" s="30">
        <v>0.55000000000000004</v>
      </c>
      <c r="J216" s="31">
        <v>9750</v>
      </c>
      <c r="K216" s="32">
        <f t="shared" si="0"/>
        <v>5362.5</v>
      </c>
      <c r="L216" s="32">
        <f t="shared" si="1"/>
        <v>1608.7500000000002</v>
      </c>
      <c r="M216" s="33">
        <v>0.30000000000000004</v>
      </c>
      <c r="O216" s="23"/>
    </row>
    <row r="217" spans="1:15" ht="15.75" customHeight="1">
      <c r="A217" s="23"/>
      <c r="B217" s="28" t="s">
        <v>34</v>
      </c>
      <c r="C217" s="28">
        <v>1128299</v>
      </c>
      <c r="D217" s="29">
        <v>44549</v>
      </c>
      <c r="E217" s="28" t="s">
        <v>35</v>
      </c>
      <c r="F217" s="28" t="s">
        <v>36</v>
      </c>
      <c r="G217" s="28" t="s">
        <v>37</v>
      </c>
      <c r="H217" s="28" t="s">
        <v>25</v>
      </c>
      <c r="I217" s="30">
        <v>0.60000000000000009</v>
      </c>
      <c r="J217" s="31">
        <v>9750</v>
      </c>
      <c r="K217" s="32">
        <f t="shared" si="0"/>
        <v>5850.0000000000009</v>
      </c>
      <c r="L217" s="32">
        <f t="shared" si="1"/>
        <v>877.50000000000011</v>
      </c>
      <c r="M217" s="33">
        <v>0.15</v>
      </c>
      <c r="O217" s="23"/>
    </row>
    <row r="218" spans="1:15" ht="15.75" customHeight="1">
      <c r="A218" s="23"/>
      <c r="B218" s="28" t="s">
        <v>34</v>
      </c>
      <c r="C218" s="28">
        <v>1128299</v>
      </c>
      <c r="D218" s="29">
        <v>44549</v>
      </c>
      <c r="E218" s="28" t="s">
        <v>35</v>
      </c>
      <c r="F218" s="28" t="s">
        <v>36</v>
      </c>
      <c r="G218" s="28" t="s">
        <v>37</v>
      </c>
      <c r="H218" s="28" t="s">
        <v>26</v>
      </c>
      <c r="I218" s="30">
        <v>0.55000000000000004</v>
      </c>
      <c r="J218" s="31">
        <v>7750</v>
      </c>
      <c r="K218" s="32">
        <f t="shared" si="0"/>
        <v>4262.5</v>
      </c>
      <c r="L218" s="32">
        <f t="shared" si="1"/>
        <v>1278.7500000000002</v>
      </c>
      <c r="M218" s="33">
        <v>0.30000000000000004</v>
      </c>
      <c r="O218" s="23"/>
    </row>
    <row r="219" spans="1:15" ht="15.75" customHeight="1">
      <c r="A219" s="23"/>
      <c r="B219" s="28" t="s">
        <v>34</v>
      </c>
      <c r="C219" s="28">
        <v>1128299</v>
      </c>
      <c r="D219" s="29">
        <v>44549</v>
      </c>
      <c r="E219" s="28" t="s">
        <v>35</v>
      </c>
      <c r="F219" s="28" t="s">
        <v>36</v>
      </c>
      <c r="G219" s="28" t="s">
        <v>37</v>
      </c>
      <c r="H219" s="28" t="s">
        <v>27</v>
      </c>
      <c r="I219" s="30">
        <v>0.55000000000000004</v>
      </c>
      <c r="J219" s="31">
        <v>7750</v>
      </c>
      <c r="K219" s="32">
        <f t="shared" si="0"/>
        <v>4262.5</v>
      </c>
      <c r="L219" s="32">
        <f t="shared" si="1"/>
        <v>1065.6249999999998</v>
      </c>
      <c r="M219" s="33">
        <v>0.24999999999999997</v>
      </c>
      <c r="O219" s="23"/>
    </row>
    <row r="220" spans="1:15" ht="15.75" customHeight="1">
      <c r="A220" s="23"/>
      <c r="B220" s="28" t="s">
        <v>34</v>
      </c>
      <c r="C220" s="28">
        <v>1128299</v>
      </c>
      <c r="D220" s="29">
        <v>44549</v>
      </c>
      <c r="E220" s="28" t="s">
        <v>35</v>
      </c>
      <c r="F220" s="28" t="s">
        <v>36</v>
      </c>
      <c r="G220" s="28" t="s">
        <v>37</v>
      </c>
      <c r="H220" s="28" t="s">
        <v>28</v>
      </c>
      <c r="I220" s="30">
        <v>0.65</v>
      </c>
      <c r="J220" s="31">
        <v>7000</v>
      </c>
      <c r="K220" s="32">
        <f t="shared" si="0"/>
        <v>4550</v>
      </c>
      <c r="L220" s="32">
        <f t="shared" si="1"/>
        <v>2047.5000000000002</v>
      </c>
      <c r="M220" s="33">
        <v>0.45000000000000007</v>
      </c>
      <c r="O220" s="23"/>
    </row>
    <row r="221" spans="1:15" ht="15.75" customHeight="1">
      <c r="A221" s="23"/>
      <c r="B221" s="28" t="s">
        <v>34</v>
      </c>
      <c r="C221" s="28">
        <v>1128299</v>
      </c>
      <c r="D221" s="29">
        <v>44549</v>
      </c>
      <c r="E221" s="28" t="s">
        <v>35</v>
      </c>
      <c r="F221" s="28" t="s">
        <v>36</v>
      </c>
      <c r="G221" s="28" t="s">
        <v>37</v>
      </c>
      <c r="H221" s="28" t="s">
        <v>29</v>
      </c>
      <c r="I221" s="30">
        <v>0.70000000000000007</v>
      </c>
      <c r="J221" s="31">
        <v>8000</v>
      </c>
      <c r="K221" s="32">
        <f t="shared" si="0"/>
        <v>5600.0000000000009</v>
      </c>
      <c r="L221" s="32">
        <f t="shared" si="1"/>
        <v>560.00000000000011</v>
      </c>
      <c r="M221" s="33">
        <v>0.1</v>
      </c>
      <c r="O221" s="23"/>
    </row>
    <row r="222" spans="1:15" ht="15.75" customHeight="1">
      <c r="A222" s="23"/>
      <c r="B222" s="28" t="s">
        <v>38</v>
      </c>
      <c r="C222" s="28">
        <v>1189833</v>
      </c>
      <c r="D222" s="29">
        <v>44211</v>
      </c>
      <c r="E222" s="28" t="s">
        <v>35</v>
      </c>
      <c r="F222" s="28" t="s">
        <v>36</v>
      </c>
      <c r="G222" s="28" t="s">
        <v>39</v>
      </c>
      <c r="H222" s="28" t="s">
        <v>24</v>
      </c>
      <c r="I222" s="30">
        <v>0.35</v>
      </c>
      <c r="J222" s="31">
        <v>7000</v>
      </c>
      <c r="K222" s="32">
        <f t="shared" si="0"/>
        <v>2450</v>
      </c>
      <c r="L222" s="32">
        <f t="shared" si="1"/>
        <v>980</v>
      </c>
      <c r="M222" s="33">
        <v>0.4</v>
      </c>
      <c r="O222" s="23"/>
    </row>
    <row r="223" spans="1:15" ht="15.75" customHeight="1">
      <c r="A223" s="23"/>
      <c r="B223" s="28" t="s">
        <v>38</v>
      </c>
      <c r="C223" s="28">
        <v>1189833</v>
      </c>
      <c r="D223" s="29">
        <v>44211</v>
      </c>
      <c r="E223" s="28" t="s">
        <v>35</v>
      </c>
      <c r="F223" s="28" t="s">
        <v>36</v>
      </c>
      <c r="G223" s="28" t="s">
        <v>39</v>
      </c>
      <c r="H223" s="28" t="s">
        <v>25</v>
      </c>
      <c r="I223" s="30">
        <v>0.45</v>
      </c>
      <c r="J223" s="31">
        <v>7000</v>
      </c>
      <c r="K223" s="32">
        <f t="shared" si="0"/>
        <v>3150</v>
      </c>
      <c r="L223" s="32">
        <f t="shared" si="1"/>
        <v>787.5</v>
      </c>
      <c r="M223" s="33">
        <v>0.25</v>
      </c>
      <c r="O223" s="23"/>
    </row>
    <row r="224" spans="1:15" ht="15.75" customHeight="1">
      <c r="A224" s="23"/>
      <c r="B224" s="28" t="s">
        <v>38</v>
      </c>
      <c r="C224" s="28">
        <v>1189833</v>
      </c>
      <c r="D224" s="29">
        <v>44211</v>
      </c>
      <c r="E224" s="28" t="s">
        <v>35</v>
      </c>
      <c r="F224" s="28" t="s">
        <v>36</v>
      </c>
      <c r="G224" s="28" t="s">
        <v>39</v>
      </c>
      <c r="H224" s="28" t="s">
        <v>26</v>
      </c>
      <c r="I224" s="30">
        <v>0.45</v>
      </c>
      <c r="J224" s="31">
        <v>7000</v>
      </c>
      <c r="K224" s="32">
        <f t="shared" si="0"/>
        <v>3150</v>
      </c>
      <c r="L224" s="32">
        <f t="shared" si="1"/>
        <v>1260</v>
      </c>
      <c r="M224" s="33">
        <v>0.4</v>
      </c>
      <c r="O224" s="23"/>
    </row>
    <row r="225" spans="1:15" ht="15.75" customHeight="1">
      <c r="A225" s="23"/>
      <c r="B225" s="28" t="s">
        <v>38</v>
      </c>
      <c r="C225" s="28">
        <v>1189833</v>
      </c>
      <c r="D225" s="29">
        <v>44211</v>
      </c>
      <c r="E225" s="28" t="s">
        <v>35</v>
      </c>
      <c r="F225" s="28" t="s">
        <v>36</v>
      </c>
      <c r="G225" s="28" t="s">
        <v>39</v>
      </c>
      <c r="H225" s="28" t="s">
        <v>27</v>
      </c>
      <c r="I225" s="30">
        <v>0.45</v>
      </c>
      <c r="J225" s="31">
        <v>5500</v>
      </c>
      <c r="K225" s="32">
        <f t="shared" si="0"/>
        <v>2475</v>
      </c>
      <c r="L225" s="32">
        <f t="shared" si="1"/>
        <v>866.25</v>
      </c>
      <c r="M225" s="33">
        <v>0.35</v>
      </c>
      <c r="O225" s="23"/>
    </row>
    <row r="226" spans="1:15" ht="15.75" customHeight="1">
      <c r="A226" s="23"/>
      <c r="B226" s="28" t="s">
        <v>38</v>
      </c>
      <c r="C226" s="28">
        <v>1189833</v>
      </c>
      <c r="D226" s="29">
        <v>44211</v>
      </c>
      <c r="E226" s="28" t="s">
        <v>35</v>
      </c>
      <c r="F226" s="28" t="s">
        <v>36</v>
      </c>
      <c r="G226" s="28" t="s">
        <v>39</v>
      </c>
      <c r="H226" s="28" t="s">
        <v>28</v>
      </c>
      <c r="I226" s="30">
        <v>0.5</v>
      </c>
      <c r="J226" s="31">
        <v>5000</v>
      </c>
      <c r="K226" s="32">
        <f t="shared" si="0"/>
        <v>2500</v>
      </c>
      <c r="L226" s="32">
        <f t="shared" si="1"/>
        <v>1375</v>
      </c>
      <c r="M226" s="33">
        <v>0.55000000000000004</v>
      </c>
      <c r="O226" s="23"/>
    </row>
    <row r="227" spans="1:15" ht="15.75" customHeight="1">
      <c r="A227" s="23"/>
      <c r="B227" s="28" t="s">
        <v>38</v>
      </c>
      <c r="C227" s="28">
        <v>1189833</v>
      </c>
      <c r="D227" s="29">
        <v>44211</v>
      </c>
      <c r="E227" s="28" t="s">
        <v>35</v>
      </c>
      <c r="F227" s="28" t="s">
        <v>36</v>
      </c>
      <c r="G227" s="28" t="s">
        <v>39</v>
      </c>
      <c r="H227" s="28" t="s">
        <v>29</v>
      </c>
      <c r="I227" s="30">
        <v>0.45</v>
      </c>
      <c r="J227" s="31">
        <v>7000</v>
      </c>
      <c r="K227" s="32">
        <f t="shared" si="0"/>
        <v>3150</v>
      </c>
      <c r="L227" s="32">
        <f t="shared" si="1"/>
        <v>630</v>
      </c>
      <c r="M227" s="33">
        <v>0.2</v>
      </c>
      <c r="O227" s="23"/>
    </row>
    <row r="228" spans="1:15" ht="15.75" customHeight="1">
      <c r="A228" s="23"/>
      <c r="B228" s="28" t="s">
        <v>38</v>
      </c>
      <c r="C228" s="28">
        <v>1189833</v>
      </c>
      <c r="D228" s="29">
        <v>44242</v>
      </c>
      <c r="E228" s="28" t="s">
        <v>35</v>
      </c>
      <c r="F228" s="28" t="s">
        <v>36</v>
      </c>
      <c r="G228" s="28" t="s">
        <v>39</v>
      </c>
      <c r="H228" s="28" t="s">
        <v>24</v>
      </c>
      <c r="I228" s="30">
        <v>0.35</v>
      </c>
      <c r="J228" s="31">
        <v>7500</v>
      </c>
      <c r="K228" s="32">
        <f t="shared" si="0"/>
        <v>2625</v>
      </c>
      <c r="L228" s="32">
        <f t="shared" si="1"/>
        <v>1050</v>
      </c>
      <c r="M228" s="33">
        <v>0.4</v>
      </c>
      <c r="O228" s="23"/>
    </row>
    <row r="229" spans="1:15" ht="15.75" customHeight="1">
      <c r="A229" s="23"/>
      <c r="B229" s="28" t="s">
        <v>38</v>
      </c>
      <c r="C229" s="28">
        <v>1189833</v>
      </c>
      <c r="D229" s="29">
        <v>44242</v>
      </c>
      <c r="E229" s="28" t="s">
        <v>35</v>
      </c>
      <c r="F229" s="28" t="s">
        <v>36</v>
      </c>
      <c r="G229" s="28" t="s">
        <v>39</v>
      </c>
      <c r="H229" s="28" t="s">
        <v>25</v>
      </c>
      <c r="I229" s="30">
        <v>0.45</v>
      </c>
      <c r="J229" s="31">
        <v>6500</v>
      </c>
      <c r="K229" s="32">
        <f t="shared" si="0"/>
        <v>2925</v>
      </c>
      <c r="L229" s="32">
        <f t="shared" si="1"/>
        <v>731.25</v>
      </c>
      <c r="M229" s="33">
        <v>0.25</v>
      </c>
      <c r="O229" s="23"/>
    </row>
    <row r="230" spans="1:15" ht="15.75" customHeight="1">
      <c r="A230" s="23"/>
      <c r="B230" s="28" t="s">
        <v>38</v>
      </c>
      <c r="C230" s="28">
        <v>1189833</v>
      </c>
      <c r="D230" s="29">
        <v>44242</v>
      </c>
      <c r="E230" s="28" t="s">
        <v>35</v>
      </c>
      <c r="F230" s="28" t="s">
        <v>36</v>
      </c>
      <c r="G230" s="28" t="s">
        <v>39</v>
      </c>
      <c r="H230" s="28" t="s">
        <v>26</v>
      </c>
      <c r="I230" s="30">
        <v>0.45</v>
      </c>
      <c r="J230" s="31">
        <v>6750</v>
      </c>
      <c r="K230" s="32">
        <f t="shared" si="0"/>
        <v>3037.5</v>
      </c>
      <c r="L230" s="32">
        <f t="shared" si="1"/>
        <v>1215</v>
      </c>
      <c r="M230" s="33">
        <v>0.4</v>
      </c>
      <c r="O230" s="23"/>
    </row>
    <row r="231" spans="1:15" ht="15.75" customHeight="1">
      <c r="A231" s="23"/>
      <c r="B231" s="28" t="s">
        <v>38</v>
      </c>
      <c r="C231" s="28">
        <v>1189833</v>
      </c>
      <c r="D231" s="29">
        <v>44242</v>
      </c>
      <c r="E231" s="28" t="s">
        <v>35</v>
      </c>
      <c r="F231" s="28" t="s">
        <v>36</v>
      </c>
      <c r="G231" s="28" t="s">
        <v>39</v>
      </c>
      <c r="H231" s="28" t="s">
        <v>27</v>
      </c>
      <c r="I231" s="30">
        <v>0.45</v>
      </c>
      <c r="J231" s="31">
        <v>5250</v>
      </c>
      <c r="K231" s="32">
        <f t="shared" si="0"/>
        <v>2362.5</v>
      </c>
      <c r="L231" s="32">
        <f t="shared" si="1"/>
        <v>826.875</v>
      </c>
      <c r="M231" s="33">
        <v>0.35</v>
      </c>
      <c r="O231" s="23"/>
    </row>
    <row r="232" spans="1:15" ht="15.75" customHeight="1">
      <c r="A232" s="23"/>
      <c r="B232" s="28" t="s">
        <v>38</v>
      </c>
      <c r="C232" s="28">
        <v>1189833</v>
      </c>
      <c r="D232" s="29">
        <v>44242</v>
      </c>
      <c r="E232" s="28" t="s">
        <v>35</v>
      </c>
      <c r="F232" s="28" t="s">
        <v>36</v>
      </c>
      <c r="G232" s="28" t="s">
        <v>39</v>
      </c>
      <c r="H232" s="28" t="s">
        <v>28</v>
      </c>
      <c r="I232" s="30">
        <v>0.5</v>
      </c>
      <c r="J232" s="31">
        <v>4500</v>
      </c>
      <c r="K232" s="32">
        <f t="shared" si="0"/>
        <v>2250</v>
      </c>
      <c r="L232" s="32">
        <f t="shared" si="1"/>
        <v>1237.5</v>
      </c>
      <c r="M232" s="33">
        <v>0.55000000000000004</v>
      </c>
      <c r="O232" s="23"/>
    </row>
    <row r="233" spans="1:15" ht="15.75" customHeight="1">
      <c r="A233" s="23"/>
      <c r="B233" s="28" t="s">
        <v>38</v>
      </c>
      <c r="C233" s="28">
        <v>1189833</v>
      </c>
      <c r="D233" s="29">
        <v>44242</v>
      </c>
      <c r="E233" s="28" t="s">
        <v>35</v>
      </c>
      <c r="F233" s="28" t="s">
        <v>36</v>
      </c>
      <c r="G233" s="28" t="s">
        <v>39</v>
      </c>
      <c r="H233" s="28" t="s">
        <v>29</v>
      </c>
      <c r="I233" s="30">
        <v>0.45</v>
      </c>
      <c r="J233" s="31">
        <v>6500</v>
      </c>
      <c r="K233" s="32">
        <f t="shared" si="0"/>
        <v>2925</v>
      </c>
      <c r="L233" s="32">
        <f t="shared" si="1"/>
        <v>585</v>
      </c>
      <c r="M233" s="33">
        <v>0.2</v>
      </c>
      <c r="O233" s="23"/>
    </row>
    <row r="234" spans="1:15" ht="15.75" customHeight="1">
      <c r="A234" s="23"/>
      <c r="B234" s="28" t="s">
        <v>38</v>
      </c>
      <c r="C234" s="28">
        <v>1189833</v>
      </c>
      <c r="D234" s="29">
        <v>44269</v>
      </c>
      <c r="E234" s="28" t="s">
        <v>35</v>
      </c>
      <c r="F234" s="28" t="s">
        <v>36</v>
      </c>
      <c r="G234" s="28" t="s">
        <v>39</v>
      </c>
      <c r="H234" s="28" t="s">
        <v>24</v>
      </c>
      <c r="I234" s="30">
        <v>0.35</v>
      </c>
      <c r="J234" s="31">
        <v>8000</v>
      </c>
      <c r="K234" s="32">
        <f t="shared" si="0"/>
        <v>2800</v>
      </c>
      <c r="L234" s="32">
        <f t="shared" si="1"/>
        <v>1120</v>
      </c>
      <c r="M234" s="33">
        <v>0.4</v>
      </c>
      <c r="O234" s="23"/>
    </row>
    <row r="235" spans="1:15" ht="15.75" customHeight="1">
      <c r="A235" s="23"/>
      <c r="B235" s="28" t="s">
        <v>38</v>
      </c>
      <c r="C235" s="28">
        <v>1189833</v>
      </c>
      <c r="D235" s="29">
        <v>44269</v>
      </c>
      <c r="E235" s="28" t="s">
        <v>35</v>
      </c>
      <c r="F235" s="28" t="s">
        <v>36</v>
      </c>
      <c r="G235" s="28" t="s">
        <v>39</v>
      </c>
      <c r="H235" s="28" t="s">
        <v>25</v>
      </c>
      <c r="I235" s="30">
        <v>0.45</v>
      </c>
      <c r="J235" s="31">
        <v>6500</v>
      </c>
      <c r="K235" s="32">
        <f t="shared" si="0"/>
        <v>2925</v>
      </c>
      <c r="L235" s="32">
        <f t="shared" si="1"/>
        <v>731.25</v>
      </c>
      <c r="M235" s="33">
        <v>0.25</v>
      </c>
      <c r="O235" s="23"/>
    </row>
    <row r="236" spans="1:15" ht="15.75" customHeight="1">
      <c r="A236" s="23"/>
      <c r="B236" s="28" t="s">
        <v>38</v>
      </c>
      <c r="C236" s="28">
        <v>1189833</v>
      </c>
      <c r="D236" s="29">
        <v>44269</v>
      </c>
      <c r="E236" s="28" t="s">
        <v>35</v>
      </c>
      <c r="F236" s="28" t="s">
        <v>36</v>
      </c>
      <c r="G236" s="28" t="s">
        <v>39</v>
      </c>
      <c r="H236" s="28" t="s">
        <v>26</v>
      </c>
      <c r="I236" s="30">
        <v>0.45</v>
      </c>
      <c r="J236" s="31">
        <v>6500</v>
      </c>
      <c r="K236" s="32">
        <f t="shared" si="0"/>
        <v>2925</v>
      </c>
      <c r="L236" s="32">
        <f t="shared" si="1"/>
        <v>1170</v>
      </c>
      <c r="M236" s="33">
        <v>0.4</v>
      </c>
      <c r="O236" s="23"/>
    </row>
    <row r="237" spans="1:15" ht="15.75" customHeight="1">
      <c r="A237" s="23"/>
      <c r="B237" s="28" t="s">
        <v>38</v>
      </c>
      <c r="C237" s="28">
        <v>1189833</v>
      </c>
      <c r="D237" s="29">
        <v>44269</v>
      </c>
      <c r="E237" s="28" t="s">
        <v>35</v>
      </c>
      <c r="F237" s="28" t="s">
        <v>36</v>
      </c>
      <c r="G237" s="28" t="s">
        <v>39</v>
      </c>
      <c r="H237" s="28" t="s">
        <v>27</v>
      </c>
      <c r="I237" s="30">
        <v>0.45</v>
      </c>
      <c r="J237" s="31">
        <v>5500</v>
      </c>
      <c r="K237" s="32">
        <f t="shared" si="0"/>
        <v>2475</v>
      </c>
      <c r="L237" s="32">
        <f t="shared" si="1"/>
        <v>866.25</v>
      </c>
      <c r="M237" s="33">
        <v>0.35</v>
      </c>
      <c r="O237" s="23"/>
    </row>
    <row r="238" spans="1:15" ht="15.75" customHeight="1">
      <c r="A238" s="23"/>
      <c r="B238" s="28" t="s">
        <v>38</v>
      </c>
      <c r="C238" s="28">
        <v>1189833</v>
      </c>
      <c r="D238" s="29">
        <v>44269</v>
      </c>
      <c r="E238" s="28" t="s">
        <v>35</v>
      </c>
      <c r="F238" s="28" t="s">
        <v>36</v>
      </c>
      <c r="G238" s="28" t="s">
        <v>39</v>
      </c>
      <c r="H238" s="28" t="s">
        <v>28</v>
      </c>
      <c r="I238" s="30">
        <v>0.5</v>
      </c>
      <c r="J238" s="31">
        <v>4250</v>
      </c>
      <c r="K238" s="32">
        <f t="shared" si="0"/>
        <v>2125</v>
      </c>
      <c r="L238" s="32">
        <f t="shared" si="1"/>
        <v>1168.75</v>
      </c>
      <c r="M238" s="33">
        <v>0.55000000000000004</v>
      </c>
      <c r="O238" s="23"/>
    </row>
    <row r="239" spans="1:15" ht="15.75" customHeight="1">
      <c r="A239" s="23"/>
      <c r="B239" s="28" t="s">
        <v>38</v>
      </c>
      <c r="C239" s="28">
        <v>1189833</v>
      </c>
      <c r="D239" s="29">
        <v>44269</v>
      </c>
      <c r="E239" s="28" t="s">
        <v>35</v>
      </c>
      <c r="F239" s="28" t="s">
        <v>36</v>
      </c>
      <c r="G239" s="28" t="s">
        <v>39</v>
      </c>
      <c r="H239" s="28" t="s">
        <v>29</v>
      </c>
      <c r="I239" s="30">
        <v>0.45</v>
      </c>
      <c r="J239" s="31">
        <v>6250</v>
      </c>
      <c r="K239" s="32">
        <f t="shared" si="0"/>
        <v>2812.5</v>
      </c>
      <c r="L239" s="32">
        <f t="shared" si="1"/>
        <v>562.5</v>
      </c>
      <c r="M239" s="33">
        <v>0.2</v>
      </c>
      <c r="O239" s="23"/>
    </row>
    <row r="240" spans="1:15" ht="15.75" customHeight="1">
      <c r="A240" s="23"/>
      <c r="B240" s="28" t="s">
        <v>38</v>
      </c>
      <c r="C240" s="28">
        <v>1189833</v>
      </c>
      <c r="D240" s="29">
        <v>44301</v>
      </c>
      <c r="E240" s="28" t="s">
        <v>35</v>
      </c>
      <c r="F240" s="28" t="s">
        <v>36</v>
      </c>
      <c r="G240" s="28" t="s">
        <v>39</v>
      </c>
      <c r="H240" s="28" t="s">
        <v>24</v>
      </c>
      <c r="I240" s="30">
        <v>0.45</v>
      </c>
      <c r="J240" s="31">
        <v>8000</v>
      </c>
      <c r="K240" s="32">
        <f t="shared" si="0"/>
        <v>3600</v>
      </c>
      <c r="L240" s="32">
        <f t="shared" si="1"/>
        <v>1440</v>
      </c>
      <c r="M240" s="33">
        <v>0.4</v>
      </c>
      <c r="O240" s="23"/>
    </row>
    <row r="241" spans="1:15" ht="15.75" customHeight="1">
      <c r="A241" s="23"/>
      <c r="B241" s="28" t="s">
        <v>38</v>
      </c>
      <c r="C241" s="28">
        <v>1189833</v>
      </c>
      <c r="D241" s="29">
        <v>44301</v>
      </c>
      <c r="E241" s="28" t="s">
        <v>35</v>
      </c>
      <c r="F241" s="28" t="s">
        <v>36</v>
      </c>
      <c r="G241" s="28" t="s">
        <v>39</v>
      </c>
      <c r="H241" s="28" t="s">
        <v>25</v>
      </c>
      <c r="I241" s="30">
        <v>0.5</v>
      </c>
      <c r="J241" s="31">
        <v>6000</v>
      </c>
      <c r="K241" s="32">
        <f t="shared" si="0"/>
        <v>3000</v>
      </c>
      <c r="L241" s="32">
        <f t="shared" si="1"/>
        <v>750</v>
      </c>
      <c r="M241" s="33">
        <v>0.25</v>
      </c>
      <c r="O241" s="23"/>
    </row>
    <row r="242" spans="1:15" ht="15.75" customHeight="1">
      <c r="A242" s="23"/>
      <c r="B242" s="28" t="s">
        <v>38</v>
      </c>
      <c r="C242" s="28">
        <v>1189833</v>
      </c>
      <c r="D242" s="29">
        <v>44301</v>
      </c>
      <c r="E242" s="28" t="s">
        <v>35</v>
      </c>
      <c r="F242" s="28" t="s">
        <v>36</v>
      </c>
      <c r="G242" s="28" t="s">
        <v>39</v>
      </c>
      <c r="H242" s="28" t="s">
        <v>26</v>
      </c>
      <c r="I242" s="30">
        <v>0.5</v>
      </c>
      <c r="J242" s="31">
        <v>6250</v>
      </c>
      <c r="K242" s="32">
        <f t="shared" si="0"/>
        <v>3125</v>
      </c>
      <c r="L242" s="32">
        <f t="shared" si="1"/>
        <v>1250</v>
      </c>
      <c r="M242" s="33">
        <v>0.4</v>
      </c>
      <c r="O242" s="23"/>
    </row>
    <row r="243" spans="1:15" ht="15.75" customHeight="1">
      <c r="A243" s="23"/>
      <c r="B243" s="28" t="s">
        <v>38</v>
      </c>
      <c r="C243" s="28">
        <v>1189833</v>
      </c>
      <c r="D243" s="29">
        <v>44301</v>
      </c>
      <c r="E243" s="28" t="s">
        <v>35</v>
      </c>
      <c r="F243" s="28" t="s">
        <v>36</v>
      </c>
      <c r="G243" s="28" t="s">
        <v>39</v>
      </c>
      <c r="H243" s="28" t="s">
        <v>27</v>
      </c>
      <c r="I243" s="30">
        <v>0.45</v>
      </c>
      <c r="J243" s="31">
        <v>5250</v>
      </c>
      <c r="K243" s="32">
        <f t="shared" si="0"/>
        <v>2362.5</v>
      </c>
      <c r="L243" s="32">
        <f t="shared" si="1"/>
        <v>826.875</v>
      </c>
      <c r="M243" s="33">
        <v>0.35</v>
      </c>
      <c r="O243" s="23"/>
    </row>
    <row r="244" spans="1:15" ht="15.75" customHeight="1">
      <c r="A244" s="23"/>
      <c r="B244" s="28" t="s">
        <v>38</v>
      </c>
      <c r="C244" s="28">
        <v>1189833</v>
      </c>
      <c r="D244" s="29">
        <v>44301</v>
      </c>
      <c r="E244" s="28" t="s">
        <v>35</v>
      </c>
      <c r="F244" s="28" t="s">
        <v>36</v>
      </c>
      <c r="G244" s="28" t="s">
        <v>39</v>
      </c>
      <c r="H244" s="28" t="s">
        <v>28</v>
      </c>
      <c r="I244" s="30">
        <v>0.5</v>
      </c>
      <c r="J244" s="31">
        <v>4250</v>
      </c>
      <c r="K244" s="32">
        <f t="shared" si="0"/>
        <v>2125</v>
      </c>
      <c r="L244" s="32">
        <f t="shared" si="1"/>
        <v>1168.75</v>
      </c>
      <c r="M244" s="33">
        <v>0.55000000000000004</v>
      </c>
      <c r="O244" s="23"/>
    </row>
    <row r="245" spans="1:15" ht="15.75" customHeight="1">
      <c r="A245" s="23"/>
      <c r="B245" s="28" t="s">
        <v>38</v>
      </c>
      <c r="C245" s="28">
        <v>1189833</v>
      </c>
      <c r="D245" s="29">
        <v>44301</v>
      </c>
      <c r="E245" s="28" t="s">
        <v>35</v>
      </c>
      <c r="F245" s="28" t="s">
        <v>36</v>
      </c>
      <c r="G245" s="28" t="s">
        <v>39</v>
      </c>
      <c r="H245" s="28" t="s">
        <v>29</v>
      </c>
      <c r="I245" s="30">
        <v>0.65</v>
      </c>
      <c r="J245" s="31">
        <v>6000</v>
      </c>
      <c r="K245" s="32">
        <f t="shared" si="0"/>
        <v>3900</v>
      </c>
      <c r="L245" s="32">
        <f t="shared" si="1"/>
        <v>780</v>
      </c>
      <c r="M245" s="33">
        <v>0.2</v>
      </c>
      <c r="O245" s="23"/>
    </row>
    <row r="246" spans="1:15" ht="15.75" customHeight="1">
      <c r="A246" s="23"/>
      <c r="B246" s="28" t="s">
        <v>38</v>
      </c>
      <c r="C246" s="28">
        <v>1189833</v>
      </c>
      <c r="D246" s="29">
        <v>44332</v>
      </c>
      <c r="E246" s="28" t="s">
        <v>35</v>
      </c>
      <c r="F246" s="28" t="s">
        <v>36</v>
      </c>
      <c r="G246" s="28" t="s">
        <v>39</v>
      </c>
      <c r="H246" s="28" t="s">
        <v>24</v>
      </c>
      <c r="I246" s="30">
        <v>0.45</v>
      </c>
      <c r="J246" s="31">
        <v>8000</v>
      </c>
      <c r="K246" s="32">
        <f t="shared" si="0"/>
        <v>3600</v>
      </c>
      <c r="L246" s="32">
        <f t="shared" si="1"/>
        <v>1440</v>
      </c>
      <c r="M246" s="33">
        <v>0.4</v>
      </c>
      <c r="O246" s="23"/>
    </row>
    <row r="247" spans="1:15" ht="15.75" customHeight="1">
      <c r="A247" s="23"/>
      <c r="B247" s="28" t="s">
        <v>38</v>
      </c>
      <c r="C247" s="28">
        <v>1189833</v>
      </c>
      <c r="D247" s="29">
        <v>44332</v>
      </c>
      <c r="E247" s="28" t="s">
        <v>35</v>
      </c>
      <c r="F247" s="28" t="s">
        <v>36</v>
      </c>
      <c r="G247" s="28" t="s">
        <v>39</v>
      </c>
      <c r="H247" s="28" t="s">
        <v>25</v>
      </c>
      <c r="I247" s="30">
        <v>0.5</v>
      </c>
      <c r="J247" s="31">
        <v>6500</v>
      </c>
      <c r="K247" s="32">
        <f t="shared" si="0"/>
        <v>3250</v>
      </c>
      <c r="L247" s="32">
        <f t="shared" si="1"/>
        <v>812.5</v>
      </c>
      <c r="M247" s="33">
        <v>0.25</v>
      </c>
      <c r="O247" s="23"/>
    </row>
    <row r="248" spans="1:15" ht="15.75" customHeight="1">
      <c r="A248" s="23"/>
      <c r="B248" s="28" t="s">
        <v>38</v>
      </c>
      <c r="C248" s="28">
        <v>1189833</v>
      </c>
      <c r="D248" s="29">
        <v>44332</v>
      </c>
      <c r="E248" s="28" t="s">
        <v>35</v>
      </c>
      <c r="F248" s="28" t="s">
        <v>36</v>
      </c>
      <c r="G248" s="28" t="s">
        <v>39</v>
      </c>
      <c r="H248" s="28" t="s">
        <v>26</v>
      </c>
      <c r="I248" s="30">
        <v>0.5</v>
      </c>
      <c r="J248" s="31">
        <v>6500</v>
      </c>
      <c r="K248" s="32">
        <f t="shared" si="0"/>
        <v>3250</v>
      </c>
      <c r="L248" s="32">
        <f t="shared" si="1"/>
        <v>1300</v>
      </c>
      <c r="M248" s="33">
        <v>0.4</v>
      </c>
      <c r="O248" s="23"/>
    </row>
    <row r="249" spans="1:15" ht="15.75" customHeight="1">
      <c r="A249" s="23"/>
      <c r="B249" s="28" t="s">
        <v>38</v>
      </c>
      <c r="C249" s="28">
        <v>1189833</v>
      </c>
      <c r="D249" s="29">
        <v>44332</v>
      </c>
      <c r="E249" s="28" t="s">
        <v>35</v>
      </c>
      <c r="F249" s="28" t="s">
        <v>36</v>
      </c>
      <c r="G249" s="28" t="s">
        <v>39</v>
      </c>
      <c r="H249" s="28" t="s">
        <v>27</v>
      </c>
      <c r="I249" s="30">
        <v>0.45</v>
      </c>
      <c r="J249" s="31">
        <v>5500</v>
      </c>
      <c r="K249" s="32">
        <f t="shared" si="0"/>
        <v>2475</v>
      </c>
      <c r="L249" s="32">
        <f t="shared" si="1"/>
        <v>866.25</v>
      </c>
      <c r="M249" s="33">
        <v>0.35</v>
      </c>
      <c r="O249" s="23"/>
    </row>
    <row r="250" spans="1:15" ht="15.75" customHeight="1">
      <c r="A250" s="23"/>
      <c r="B250" s="28" t="s">
        <v>38</v>
      </c>
      <c r="C250" s="28">
        <v>1189833</v>
      </c>
      <c r="D250" s="29">
        <v>44332</v>
      </c>
      <c r="E250" s="28" t="s">
        <v>35</v>
      </c>
      <c r="F250" s="28" t="s">
        <v>36</v>
      </c>
      <c r="G250" s="28" t="s">
        <v>39</v>
      </c>
      <c r="H250" s="28" t="s">
        <v>28</v>
      </c>
      <c r="I250" s="30">
        <v>0.5</v>
      </c>
      <c r="J250" s="31">
        <v>4500</v>
      </c>
      <c r="K250" s="32">
        <f t="shared" si="0"/>
        <v>2250</v>
      </c>
      <c r="L250" s="32">
        <f t="shared" si="1"/>
        <v>1237.5</v>
      </c>
      <c r="M250" s="33">
        <v>0.55000000000000004</v>
      </c>
      <c r="O250" s="23"/>
    </row>
    <row r="251" spans="1:15" ht="15.75" customHeight="1">
      <c r="A251" s="23"/>
      <c r="B251" s="28" t="s">
        <v>38</v>
      </c>
      <c r="C251" s="28">
        <v>1189833</v>
      </c>
      <c r="D251" s="29">
        <v>44332</v>
      </c>
      <c r="E251" s="28" t="s">
        <v>35</v>
      </c>
      <c r="F251" s="28" t="s">
        <v>36</v>
      </c>
      <c r="G251" s="28" t="s">
        <v>39</v>
      </c>
      <c r="H251" s="28" t="s">
        <v>29</v>
      </c>
      <c r="I251" s="30">
        <v>0.65</v>
      </c>
      <c r="J251" s="31">
        <v>6250</v>
      </c>
      <c r="K251" s="32">
        <f t="shared" si="0"/>
        <v>4062.5</v>
      </c>
      <c r="L251" s="32">
        <f t="shared" si="1"/>
        <v>812.5</v>
      </c>
      <c r="M251" s="33">
        <v>0.2</v>
      </c>
      <c r="O251" s="23"/>
    </row>
    <row r="252" spans="1:15" ht="15.75" customHeight="1">
      <c r="A252" s="23"/>
      <c r="B252" s="28" t="s">
        <v>38</v>
      </c>
      <c r="C252" s="28">
        <v>1189833</v>
      </c>
      <c r="D252" s="29">
        <v>44362</v>
      </c>
      <c r="E252" s="28" t="s">
        <v>35</v>
      </c>
      <c r="F252" s="28" t="s">
        <v>36</v>
      </c>
      <c r="G252" s="28" t="s">
        <v>39</v>
      </c>
      <c r="H252" s="28" t="s">
        <v>24</v>
      </c>
      <c r="I252" s="30">
        <v>0.45</v>
      </c>
      <c r="J252" s="31">
        <v>9000</v>
      </c>
      <c r="K252" s="32">
        <f t="shared" si="0"/>
        <v>4050</v>
      </c>
      <c r="L252" s="32">
        <f t="shared" si="1"/>
        <v>1620</v>
      </c>
      <c r="M252" s="33">
        <v>0.4</v>
      </c>
      <c r="O252" s="23"/>
    </row>
    <row r="253" spans="1:15" ht="15.75" customHeight="1">
      <c r="A253" s="23"/>
      <c r="B253" s="28" t="s">
        <v>38</v>
      </c>
      <c r="C253" s="28">
        <v>1189833</v>
      </c>
      <c r="D253" s="29">
        <v>44362</v>
      </c>
      <c r="E253" s="28" t="s">
        <v>35</v>
      </c>
      <c r="F253" s="28" t="s">
        <v>36</v>
      </c>
      <c r="G253" s="28" t="s">
        <v>39</v>
      </c>
      <c r="H253" s="28" t="s">
        <v>25</v>
      </c>
      <c r="I253" s="30">
        <v>0.5</v>
      </c>
      <c r="J253" s="31">
        <v>7500</v>
      </c>
      <c r="K253" s="32">
        <f t="shared" si="0"/>
        <v>3750</v>
      </c>
      <c r="L253" s="32">
        <f t="shared" si="1"/>
        <v>937.5</v>
      </c>
      <c r="M253" s="33">
        <v>0.25</v>
      </c>
      <c r="O253" s="23"/>
    </row>
    <row r="254" spans="1:15" ht="15.75" customHeight="1">
      <c r="A254" s="23"/>
      <c r="B254" s="28" t="s">
        <v>38</v>
      </c>
      <c r="C254" s="28">
        <v>1189833</v>
      </c>
      <c r="D254" s="29">
        <v>44362</v>
      </c>
      <c r="E254" s="28" t="s">
        <v>35</v>
      </c>
      <c r="F254" s="28" t="s">
        <v>36</v>
      </c>
      <c r="G254" s="28" t="s">
        <v>39</v>
      </c>
      <c r="H254" s="28" t="s">
        <v>26</v>
      </c>
      <c r="I254" s="30">
        <v>0.5</v>
      </c>
      <c r="J254" s="31">
        <v>7500</v>
      </c>
      <c r="K254" s="32">
        <f t="shared" si="0"/>
        <v>3750</v>
      </c>
      <c r="L254" s="32">
        <f t="shared" si="1"/>
        <v>1500</v>
      </c>
      <c r="M254" s="33">
        <v>0.4</v>
      </c>
      <c r="O254" s="23"/>
    </row>
    <row r="255" spans="1:15" ht="15.75" customHeight="1">
      <c r="A255" s="23"/>
      <c r="B255" s="28" t="s">
        <v>38</v>
      </c>
      <c r="C255" s="28">
        <v>1189833</v>
      </c>
      <c r="D255" s="29">
        <v>44362</v>
      </c>
      <c r="E255" s="28" t="s">
        <v>35</v>
      </c>
      <c r="F255" s="28" t="s">
        <v>36</v>
      </c>
      <c r="G255" s="28" t="s">
        <v>39</v>
      </c>
      <c r="H255" s="28" t="s">
        <v>27</v>
      </c>
      <c r="I255" s="30">
        <v>0.45</v>
      </c>
      <c r="J255" s="31">
        <v>6250</v>
      </c>
      <c r="K255" s="32">
        <f t="shared" si="0"/>
        <v>2812.5</v>
      </c>
      <c r="L255" s="32">
        <f t="shared" si="1"/>
        <v>984.37499999999989</v>
      </c>
      <c r="M255" s="33">
        <v>0.35</v>
      </c>
      <c r="O255" s="23"/>
    </row>
    <row r="256" spans="1:15" ht="15.75" customHeight="1">
      <c r="A256" s="23"/>
      <c r="B256" s="28" t="s">
        <v>38</v>
      </c>
      <c r="C256" s="28">
        <v>1189833</v>
      </c>
      <c r="D256" s="29">
        <v>44362</v>
      </c>
      <c r="E256" s="28" t="s">
        <v>35</v>
      </c>
      <c r="F256" s="28" t="s">
        <v>36</v>
      </c>
      <c r="G256" s="28" t="s">
        <v>39</v>
      </c>
      <c r="H256" s="28" t="s">
        <v>28</v>
      </c>
      <c r="I256" s="30">
        <v>0.5</v>
      </c>
      <c r="J256" s="31">
        <v>5000</v>
      </c>
      <c r="K256" s="32">
        <f t="shared" si="0"/>
        <v>2500</v>
      </c>
      <c r="L256" s="32">
        <f t="shared" si="1"/>
        <v>1375</v>
      </c>
      <c r="M256" s="33">
        <v>0.55000000000000004</v>
      </c>
      <c r="O256" s="23"/>
    </row>
    <row r="257" spans="1:15" ht="15.75" customHeight="1">
      <c r="A257" s="23"/>
      <c r="B257" s="28" t="s">
        <v>38</v>
      </c>
      <c r="C257" s="28">
        <v>1189833</v>
      </c>
      <c r="D257" s="29">
        <v>44362</v>
      </c>
      <c r="E257" s="28" t="s">
        <v>35</v>
      </c>
      <c r="F257" s="28" t="s">
        <v>36</v>
      </c>
      <c r="G257" s="28" t="s">
        <v>39</v>
      </c>
      <c r="H257" s="28" t="s">
        <v>29</v>
      </c>
      <c r="I257" s="30">
        <v>0.65</v>
      </c>
      <c r="J257" s="31">
        <v>8000</v>
      </c>
      <c r="K257" s="32">
        <f t="shared" si="0"/>
        <v>5200</v>
      </c>
      <c r="L257" s="32">
        <f t="shared" si="1"/>
        <v>1040</v>
      </c>
      <c r="M257" s="33">
        <v>0.2</v>
      </c>
      <c r="O257" s="23"/>
    </row>
    <row r="258" spans="1:15" ht="15.75" customHeight="1">
      <c r="A258" s="23"/>
      <c r="B258" s="28" t="s">
        <v>38</v>
      </c>
      <c r="C258" s="28">
        <v>1189833</v>
      </c>
      <c r="D258" s="29">
        <v>44391</v>
      </c>
      <c r="E258" s="28" t="s">
        <v>35</v>
      </c>
      <c r="F258" s="28" t="s">
        <v>36</v>
      </c>
      <c r="G258" s="28" t="s">
        <v>39</v>
      </c>
      <c r="H258" s="28" t="s">
        <v>24</v>
      </c>
      <c r="I258" s="30">
        <v>0.45</v>
      </c>
      <c r="J258" s="31">
        <v>9500</v>
      </c>
      <c r="K258" s="32">
        <f t="shared" si="0"/>
        <v>4275</v>
      </c>
      <c r="L258" s="32">
        <f t="shared" si="1"/>
        <v>1710</v>
      </c>
      <c r="M258" s="33">
        <v>0.4</v>
      </c>
      <c r="O258" s="23"/>
    </row>
    <row r="259" spans="1:15" ht="15.75" customHeight="1">
      <c r="A259" s="23"/>
      <c r="B259" s="28" t="s">
        <v>38</v>
      </c>
      <c r="C259" s="28">
        <v>1189833</v>
      </c>
      <c r="D259" s="29">
        <v>44391</v>
      </c>
      <c r="E259" s="28" t="s">
        <v>35</v>
      </c>
      <c r="F259" s="28" t="s">
        <v>36</v>
      </c>
      <c r="G259" s="28" t="s">
        <v>39</v>
      </c>
      <c r="H259" s="28" t="s">
        <v>25</v>
      </c>
      <c r="I259" s="30">
        <v>0.5</v>
      </c>
      <c r="J259" s="31">
        <v>8000</v>
      </c>
      <c r="K259" s="32">
        <f t="shared" si="0"/>
        <v>4000</v>
      </c>
      <c r="L259" s="32">
        <f t="shared" si="1"/>
        <v>1000</v>
      </c>
      <c r="M259" s="33">
        <v>0.25</v>
      </c>
      <c r="O259" s="23"/>
    </row>
    <row r="260" spans="1:15" ht="15.75" customHeight="1">
      <c r="A260" s="23"/>
      <c r="B260" s="28" t="s">
        <v>38</v>
      </c>
      <c r="C260" s="28">
        <v>1189833</v>
      </c>
      <c r="D260" s="29">
        <v>44391</v>
      </c>
      <c r="E260" s="28" t="s">
        <v>35</v>
      </c>
      <c r="F260" s="28" t="s">
        <v>36</v>
      </c>
      <c r="G260" s="28" t="s">
        <v>39</v>
      </c>
      <c r="H260" s="28" t="s">
        <v>26</v>
      </c>
      <c r="I260" s="30">
        <v>0.5</v>
      </c>
      <c r="J260" s="31">
        <v>7500</v>
      </c>
      <c r="K260" s="32">
        <f t="shared" si="0"/>
        <v>3750</v>
      </c>
      <c r="L260" s="32">
        <f t="shared" si="1"/>
        <v>1500</v>
      </c>
      <c r="M260" s="33">
        <v>0.4</v>
      </c>
      <c r="O260" s="23"/>
    </row>
    <row r="261" spans="1:15" ht="15.75" customHeight="1">
      <c r="A261" s="23"/>
      <c r="B261" s="28" t="s">
        <v>38</v>
      </c>
      <c r="C261" s="28">
        <v>1189833</v>
      </c>
      <c r="D261" s="29">
        <v>44391</v>
      </c>
      <c r="E261" s="28" t="s">
        <v>35</v>
      </c>
      <c r="F261" s="28" t="s">
        <v>36</v>
      </c>
      <c r="G261" s="28" t="s">
        <v>39</v>
      </c>
      <c r="H261" s="28" t="s">
        <v>27</v>
      </c>
      <c r="I261" s="30">
        <v>0.45</v>
      </c>
      <c r="J261" s="31">
        <v>6500</v>
      </c>
      <c r="K261" s="32">
        <f t="shared" ref="K261:K515" si="2">I261*J261</f>
        <v>2925</v>
      </c>
      <c r="L261" s="32">
        <f t="shared" ref="L261:L515" si="3">K261*M261</f>
        <v>1023.7499999999999</v>
      </c>
      <c r="M261" s="33">
        <v>0.35</v>
      </c>
      <c r="O261" s="23"/>
    </row>
    <row r="262" spans="1:15" ht="15.75" customHeight="1">
      <c r="A262" s="23"/>
      <c r="B262" s="28" t="s">
        <v>38</v>
      </c>
      <c r="C262" s="28">
        <v>1189833</v>
      </c>
      <c r="D262" s="29">
        <v>44391</v>
      </c>
      <c r="E262" s="28" t="s">
        <v>35</v>
      </c>
      <c r="F262" s="28" t="s">
        <v>36</v>
      </c>
      <c r="G262" s="28" t="s">
        <v>39</v>
      </c>
      <c r="H262" s="28" t="s">
        <v>28</v>
      </c>
      <c r="I262" s="30">
        <v>0.5</v>
      </c>
      <c r="J262" s="31">
        <v>7000</v>
      </c>
      <c r="K262" s="32">
        <f t="shared" si="2"/>
        <v>3500</v>
      </c>
      <c r="L262" s="32">
        <f t="shared" si="3"/>
        <v>1925.0000000000002</v>
      </c>
      <c r="M262" s="33">
        <v>0.55000000000000004</v>
      </c>
      <c r="O262" s="23"/>
    </row>
    <row r="263" spans="1:15" ht="15.75" customHeight="1">
      <c r="A263" s="23"/>
      <c r="B263" s="28" t="s">
        <v>38</v>
      </c>
      <c r="C263" s="28">
        <v>1189833</v>
      </c>
      <c r="D263" s="29">
        <v>44391</v>
      </c>
      <c r="E263" s="28" t="s">
        <v>35</v>
      </c>
      <c r="F263" s="28" t="s">
        <v>36</v>
      </c>
      <c r="G263" s="28" t="s">
        <v>39</v>
      </c>
      <c r="H263" s="28" t="s">
        <v>29</v>
      </c>
      <c r="I263" s="30">
        <v>0.65</v>
      </c>
      <c r="J263" s="31">
        <v>7000</v>
      </c>
      <c r="K263" s="32">
        <f t="shared" si="2"/>
        <v>4550</v>
      </c>
      <c r="L263" s="32">
        <f t="shared" si="3"/>
        <v>910</v>
      </c>
      <c r="M263" s="33">
        <v>0.2</v>
      </c>
      <c r="O263" s="23"/>
    </row>
    <row r="264" spans="1:15" ht="15.75" customHeight="1">
      <c r="A264" s="23"/>
      <c r="B264" s="28" t="s">
        <v>38</v>
      </c>
      <c r="C264" s="28">
        <v>1189833</v>
      </c>
      <c r="D264" s="29">
        <v>44423</v>
      </c>
      <c r="E264" s="28" t="s">
        <v>35</v>
      </c>
      <c r="F264" s="28" t="s">
        <v>36</v>
      </c>
      <c r="G264" s="28" t="s">
        <v>39</v>
      </c>
      <c r="H264" s="28" t="s">
        <v>24</v>
      </c>
      <c r="I264" s="30">
        <v>0.5</v>
      </c>
      <c r="J264" s="31">
        <v>9000</v>
      </c>
      <c r="K264" s="32">
        <f t="shared" si="2"/>
        <v>4500</v>
      </c>
      <c r="L264" s="32">
        <f t="shared" si="3"/>
        <v>1800</v>
      </c>
      <c r="M264" s="33">
        <v>0.4</v>
      </c>
      <c r="O264" s="23"/>
    </row>
    <row r="265" spans="1:15" ht="15.75" customHeight="1">
      <c r="A265" s="23"/>
      <c r="B265" s="28" t="s">
        <v>38</v>
      </c>
      <c r="C265" s="28">
        <v>1189833</v>
      </c>
      <c r="D265" s="29">
        <v>44423</v>
      </c>
      <c r="E265" s="28" t="s">
        <v>35</v>
      </c>
      <c r="F265" s="28" t="s">
        <v>36</v>
      </c>
      <c r="G265" s="28" t="s">
        <v>39</v>
      </c>
      <c r="H265" s="28" t="s">
        <v>25</v>
      </c>
      <c r="I265" s="30">
        <v>0.55000000000000004</v>
      </c>
      <c r="J265" s="31">
        <v>8500</v>
      </c>
      <c r="K265" s="32">
        <f t="shared" si="2"/>
        <v>4675</v>
      </c>
      <c r="L265" s="32">
        <f t="shared" si="3"/>
        <v>1168.75</v>
      </c>
      <c r="M265" s="33">
        <v>0.25</v>
      </c>
      <c r="O265" s="23"/>
    </row>
    <row r="266" spans="1:15" ht="15.75" customHeight="1">
      <c r="A266" s="23"/>
      <c r="B266" s="28" t="s">
        <v>38</v>
      </c>
      <c r="C266" s="28">
        <v>1189833</v>
      </c>
      <c r="D266" s="29">
        <v>44423</v>
      </c>
      <c r="E266" s="28" t="s">
        <v>35</v>
      </c>
      <c r="F266" s="28" t="s">
        <v>36</v>
      </c>
      <c r="G266" s="28" t="s">
        <v>39</v>
      </c>
      <c r="H266" s="28" t="s">
        <v>26</v>
      </c>
      <c r="I266" s="30">
        <v>0.5</v>
      </c>
      <c r="J266" s="31">
        <v>7250</v>
      </c>
      <c r="K266" s="32">
        <f t="shared" si="2"/>
        <v>3625</v>
      </c>
      <c r="L266" s="32">
        <f t="shared" si="3"/>
        <v>1450</v>
      </c>
      <c r="M266" s="33">
        <v>0.4</v>
      </c>
      <c r="O266" s="23"/>
    </row>
    <row r="267" spans="1:15" ht="15.75" customHeight="1">
      <c r="A267" s="23"/>
      <c r="B267" s="28" t="s">
        <v>38</v>
      </c>
      <c r="C267" s="28">
        <v>1189833</v>
      </c>
      <c r="D267" s="29">
        <v>44423</v>
      </c>
      <c r="E267" s="28" t="s">
        <v>35</v>
      </c>
      <c r="F267" s="28" t="s">
        <v>36</v>
      </c>
      <c r="G267" s="28" t="s">
        <v>39</v>
      </c>
      <c r="H267" s="28" t="s">
        <v>27</v>
      </c>
      <c r="I267" s="30">
        <v>0.5</v>
      </c>
      <c r="J267" s="31">
        <v>6750</v>
      </c>
      <c r="K267" s="32">
        <f t="shared" si="2"/>
        <v>3375</v>
      </c>
      <c r="L267" s="32">
        <f t="shared" si="3"/>
        <v>1181.25</v>
      </c>
      <c r="M267" s="33">
        <v>0.35</v>
      </c>
      <c r="O267" s="23"/>
    </row>
    <row r="268" spans="1:15" ht="15.75" customHeight="1">
      <c r="A268" s="23"/>
      <c r="B268" s="28" t="s">
        <v>38</v>
      </c>
      <c r="C268" s="28">
        <v>1189833</v>
      </c>
      <c r="D268" s="29">
        <v>44423</v>
      </c>
      <c r="E268" s="28" t="s">
        <v>35</v>
      </c>
      <c r="F268" s="28" t="s">
        <v>36</v>
      </c>
      <c r="G268" s="28" t="s">
        <v>39</v>
      </c>
      <c r="H268" s="28" t="s">
        <v>28</v>
      </c>
      <c r="I268" s="30">
        <v>0.6</v>
      </c>
      <c r="J268" s="31">
        <v>6750</v>
      </c>
      <c r="K268" s="32">
        <f t="shared" si="2"/>
        <v>4050</v>
      </c>
      <c r="L268" s="32">
        <f t="shared" si="3"/>
        <v>2227.5</v>
      </c>
      <c r="M268" s="33">
        <v>0.55000000000000004</v>
      </c>
      <c r="O268" s="23"/>
    </row>
    <row r="269" spans="1:15" ht="15.75" customHeight="1">
      <c r="A269" s="23"/>
      <c r="B269" s="28" t="s">
        <v>38</v>
      </c>
      <c r="C269" s="28">
        <v>1189833</v>
      </c>
      <c r="D269" s="29">
        <v>44423</v>
      </c>
      <c r="E269" s="28" t="s">
        <v>35</v>
      </c>
      <c r="F269" s="28" t="s">
        <v>36</v>
      </c>
      <c r="G269" s="28" t="s">
        <v>39</v>
      </c>
      <c r="H269" s="28" t="s">
        <v>29</v>
      </c>
      <c r="I269" s="30">
        <v>0.65</v>
      </c>
      <c r="J269" s="31">
        <v>6500</v>
      </c>
      <c r="K269" s="32">
        <f t="shared" si="2"/>
        <v>4225</v>
      </c>
      <c r="L269" s="32">
        <f t="shared" si="3"/>
        <v>845</v>
      </c>
      <c r="M269" s="33">
        <v>0.2</v>
      </c>
      <c r="O269" s="23"/>
    </row>
    <row r="270" spans="1:15" ht="15.75" customHeight="1">
      <c r="A270" s="23"/>
      <c r="B270" s="28" t="s">
        <v>38</v>
      </c>
      <c r="C270" s="28">
        <v>1189833</v>
      </c>
      <c r="D270" s="29">
        <v>44455</v>
      </c>
      <c r="E270" s="28" t="s">
        <v>35</v>
      </c>
      <c r="F270" s="28" t="s">
        <v>36</v>
      </c>
      <c r="G270" s="28" t="s">
        <v>39</v>
      </c>
      <c r="H270" s="28" t="s">
        <v>24</v>
      </c>
      <c r="I270" s="30">
        <v>0.5</v>
      </c>
      <c r="J270" s="31">
        <v>8500</v>
      </c>
      <c r="K270" s="32">
        <f t="shared" si="2"/>
        <v>4250</v>
      </c>
      <c r="L270" s="32">
        <f t="shared" si="3"/>
        <v>1700</v>
      </c>
      <c r="M270" s="33">
        <v>0.4</v>
      </c>
      <c r="O270" s="23"/>
    </row>
    <row r="271" spans="1:15" ht="15.75" customHeight="1">
      <c r="A271" s="23"/>
      <c r="B271" s="28" t="s">
        <v>38</v>
      </c>
      <c r="C271" s="28">
        <v>1189833</v>
      </c>
      <c r="D271" s="29">
        <v>44455</v>
      </c>
      <c r="E271" s="28" t="s">
        <v>35</v>
      </c>
      <c r="F271" s="28" t="s">
        <v>36</v>
      </c>
      <c r="G271" s="28" t="s">
        <v>39</v>
      </c>
      <c r="H271" s="28" t="s">
        <v>25</v>
      </c>
      <c r="I271" s="30">
        <v>0.55000000000000004</v>
      </c>
      <c r="J271" s="31">
        <v>8500</v>
      </c>
      <c r="K271" s="32">
        <f t="shared" si="2"/>
        <v>4675</v>
      </c>
      <c r="L271" s="32">
        <f t="shared" si="3"/>
        <v>1168.75</v>
      </c>
      <c r="M271" s="33">
        <v>0.25</v>
      </c>
      <c r="O271" s="23"/>
    </row>
    <row r="272" spans="1:15" ht="15.75" customHeight="1">
      <c r="A272" s="23"/>
      <c r="B272" s="28" t="s">
        <v>38</v>
      </c>
      <c r="C272" s="28">
        <v>1189833</v>
      </c>
      <c r="D272" s="29">
        <v>44455</v>
      </c>
      <c r="E272" s="28" t="s">
        <v>35</v>
      </c>
      <c r="F272" s="28" t="s">
        <v>36</v>
      </c>
      <c r="G272" s="28" t="s">
        <v>39</v>
      </c>
      <c r="H272" s="28" t="s">
        <v>26</v>
      </c>
      <c r="I272" s="30">
        <v>0.5</v>
      </c>
      <c r="J272" s="31">
        <v>7000</v>
      </c>
      <c r="K272" s="32">
        <f t="shared" si="2"/>
        <v>3500</v>
      </c>
      <c r="L272" s="32">
        <f t="shared" si="3"/>
        <v>1400</v>
      </c>
      <c r="M272" s="33">
        <v>0.4</v>
      </c>
      <c r="O272" s="23"/>
    </row>
    <row r="273" spans="1:15" ht="15.75" customHeight="1">
      <c r="A273" s="23"/>
      <c r="B273" s="28" t="s">
        <v>38</v>
      </c>
      <c r="C273" s="28">
        <v>1189833</v>
      </c>
      <c r="D273" s="29">
        <v>44455</v>
      </c>
      <c r="E273" s="28" t="s">
        <v>35</v>
      </c>
      <c r="F273" s="28" t="s">
        <v>36</v>
      </c>
      <c r="G273" s="28" t="s">
        <v>39</v>
      </c>
      <c r="H273" s="28" t="s">
        <v>27</v>
      </c>
      <c r="I273" s="30">
        <v>0.5</v>
      </c>
      <c r="J273" s="31">
        <v>6500</v>
      </c>
      <c r="K273" s="32">
        <f t="shared" si="2"/>
        <v>3250</v>
      </c>
      <c r="L273" s="32">
        <f t="shared" si="3"/>
        <v>1137.5</v>
      </c>
      <c r="M273" s="33">
        <v>0.35</v>
      </c>
      <c r="O273" s="23"/>
    </row>
    <row r="274" spans="1:15" ht="15.75" customHeight="1">
      <c r="A274" s="23"/>
      <c r="B274" s="28" t="s">
        <v>38</v>
      </c>
      <c r="C274" s="28">
        <v>1189833</v>
      </c>
      <c r="D274" s="29">
        <v>44455</v>
      </c>
      <c r="E274" s="28" t="s">
        <v>35</v>
      </c>
      <c r="F274" s="28" t="s">
        <v>36</v>
      </c>
      <c r="G274" s="28" t="s">
        <v>39</v>
      </c>
      <c r="H274" s="28" t="s">
        <v>28</v>
      </c>
      <c r="I274" s="30">
        <v>0.6</v>
      </c>
      <c r="J274" s="31">
        <v>6500</v>
      </c>
      <c r="K274" s="32">
        <f t="shared" si="2"/>
        <v>3900</v>
      </c>
      <c r="L274" s="32">
        <f t="shared" si="3"/>
        <v>2145</v>
      </c>
      <c r="M274" s="33">
        <v>0.55000000000000004</v>
      </c>
      <c r="O274" s="23"/>
    </row>
    <row r="275" spans="1:15" ht="15.75" customHeight="1">
      <c r="A275" s="23"/>
      <c r="B275" s="28" t="s">
        <v>38</v>
      </c>
      <c r="C275" s="28">
        <v>1189833</v>
      </c>
      <c r="D275" s="29">
        <v>44455</v>
      </c>
      <c r="E275" s="28" t="s">
        <v>35</v>
      </c>
      <c r="F275" s="28" t="s">
        <v>36</v>
      </c>
      <c r="G275" s="28" t="s">
        <v>39</v>
      </c>
      <c r="H275" s="28" t="s">
        <v>29</v>
      </c>
      <c r="I275" s="30">
        <v>0.65</v>
      </c>
      <c r="J275" s="31">
        <v>7000</v>
      </c>
      <c r="K275" s="32">
        <f t="shared" si="2"/>
        <v>4550</v>
      </c>
      <c r="L275" s="32">
        <f t="shared" si="3"/>
        <v>910</v>
      </c>
      <c r="M275" s="33">
        <v>0.2</v>
      </c>
      <c r="O275" s="23"/>
    </row>
    <row r="276" spans="1:15" ht="15.75" customHeight="1">
      <c r="A276" s="23"/>
      <c r="B276" s="28" t="s">
        <v>38</v>
      </c>
      <c r="C276" s="28">
        <v>1189833</v>
      </c>
      <c r="D276" s="29">
        <v>44484</v>
      </c>
      <c r="E276" s="28" t="s">
        <v>35</v>
      </c>
      <c r="F276" s="28" t="s">
        <v>36</v>
      </c>
      <c r="G276" s="28" t="s">
        <v>39</v>
      </c>
      <c r="H276" s="28" t="s">
        <v>24</v>
      </c>
      <c r="I276" s="30">
        <v>0.5</v>
      </c>
      <c r="J276" s="31">
        <v>8000</v>
      </c>
      <c r="K276" s="32">
        <f t="shared" si="2"/>
        <v>4000</v>
      </c>
      <c r="L276" s="32">
        <f t="shared" si="3"/>
        <v>1600</v>
      </c>
      <c r="M276" s="33">
        <v>0.4</v>
      </c>
      <c r="O276" s="23"/>
    </row>
    <row r="277" spans="1:15" ht="15.75" customHeight="1">
      <c r="A277" s="23"/>
      <c r="B277" s="28" t="s">
        <v>38</v>
      </c>
      <c r="C277" s="28">
        <v>1189833</v>
      </c>
      <c r="D277" s="29">
        <v>44484</v>
      </c>
      <c r="E277" s="28" t="s">
        <v>35</v>
      </c>
      <c r="F277" s="28" t="s">
        <v>36</v>
      </c>
      <c r="G277" s="28" t="s">
        <v>39</v>
      </c>
      <c r="H277" s="28" t="s">
        <v>25</v>
      </c>
      <c r="I277" s="30">
        <v>0.55000000000000004</v>
      </c>
      <c r="J277" s="31">
        <v>8000</v>
      </c>
      <c r="K277" s="32">
        <f t="shared" si="2"/>
        <v>4400</v>
      </c>
      <c r="L277" s="32">
        <f t="shared" si="3"/>
        <v>1100</v>
      </c>
      <c r="M277" s="33">
        <v>0.25</v>
      </c>
      <c r="O277" s="23"/>
    </row>
    <row r="278" spans="1:15" ht="15.75" customHeight="1">
      <c r="A278" s="23"/>
      <c r="B278" s="28" t="s">
        <v>38</v>
      </c>
      <c r="C278" s="28">
        <v>1189833</v>
      </c>
      <c r="D278" s="29">
        <v>44484</v>
      </c>
      <c r="E278" s="28" t="s">
        <v>35</v>
      </c>
      <c r="F278" s="28" t="s">
        <v>36</v>
      </c>
      <c r="G278" s="28" t="s">
        <v>39</v>
      </c>
      <c r="H278" s="28" t="s">
        <v>26</v>
      </c>
      <c r="I278" s="30">
        <v>0.5</v>
      </c>
      <c r="J278" s="31">
        <v>6500</v>
      </c>
      <c r="K278" s="32">
        <f t="shared" si="2"/>
        <v>3250</v>
      </c>
      <c r="L278" s="32">
        <f t="shared" si="3"/>
        <v>1300</v>
      </c>
      <c r="M278" s="33">
        <v>0.4</v>
      </c>
      <c r="O278" s="23"/>
    </row>
    <row r="279" spans="1:15" ht="15.75" customHeight="1">
      <c r="A279" s="23"/>
      <c r="B279" s="28" t="s">
        <v>38</v>
      </c>
      <c r="C279" s="28">
        <v>1189833</v>
      </c>
      <c r="D279" s="29">
        <v>44484</v>
      </c>
      <c r="E279" s="28" t="s">
        <v>35</v>
      </c>
      <c r="F279" s="28" t="s">
        <v>36</v>
      </c>
      <c r="G279" s="28" t="s">
        <v>39</v>
      </c>
      <c r="H279" s="28" t="s">
        <v>27</v>
      </c>
      <c r="I279" s="30">
        <v>0.5</v>
      </c>
      <c r="J279" s="31">
        <v>6250</v>
      </c>
      <c r="K279" s="32">
        <f t="shared" si="2"/>
        <v>3125</v>
      </c>
      <c r="L279" s="32">
        <f t="shared" si="3"/>
        <v>1093.75</v>
      </c>
      <c r="M279" s="33">
        <v>0.35</v>
      </c>
      <c r="O279" s="23"/>
    </row>
    <row r="280" spans="1:15" ht="15.75" customHeight="1">
      <c r="A280" s="23"/>
      <c r="B280" s="28" t="s">
        <v>38</v>
      </c>
      <c r="C280" s="28">
        <v>1189833</v>
      </c>
      <c r="D280" s="29">
        <v>44484</v>
      </c>
      <c r="E280" s="28" t="s">
        <v>35</v>
      </c>
      <c r="F280" s="28" t="s">
        <v>36</v>
      </c>
      <c r="G280" s="28" t="s">
        <v>39</v>
      </c>
      <c r="H280" s="28" t="s">
        <v>28</v>
      </c>
      <c r="I280" s="30">
        <v>0.6</v>
      </c>
      <c r="J280" s="31">
        <v>6000</v>
      </c>
      <c r="K280" s="32">
        <f t="shared" si="2"/>
        <v>3600</v>
      </c>
      <c r="L280" s="32">
        <f t="shared" si="3"/>
        <v>1980.0000000000002</v>
      </c>
      <c r="M280" s="33">
        <v>0.55000000000000004</v>
      </c>
      <c r="O280" s="23"/>
    </row>
    <row r="281" spans="1:15" ht="15.75" customHeight="1">
      <c r="A281" s="23"/>
      <c r="B281" s="28" t="s">
        <v>38</v>
      </c>
      <c r="C281" s="28">
        <v>1189833</v>
      </c>
      <c r="D281" s="29">
        <v>44484</v>
      </c>
      <c r="E281" s="28" t="s">
        <v>35</v>
      </c>
      <c r="F281" s="28" t="s">
        <v>36</v>
      </c>
      <c r="G281" s="28" t="s">
        <v>39</v>
      </c>
      <c r="H281" s="28" t="s">
        <v>29</v>
      </c>
      <c r="I281" s="30">
        <v>0.65</v>
      </c>
      <c r="J281" s="31">
        <v>6500</v>
      </c>
      <c r="K281" s="32">
        <f t="shared" si="2"/>
        <v>4225</v>
      </c>
      <c r="L281" s="32">
        <f t="shared" si="3"/>
        <v>845</v>
      </c>
      <c r="M281" s="33">
        <v>0.2</v>
      </c>
      <c r="O281" s="23"/>
    </row>
    <row r="282" spans="1:15" ht="15.75" customHeight="1">
      <c r="A282" s="23"/>
      <c r="B282" s="28" t="s">
        <v>38</v>
      </c>
      <c r="C282" s="28">
        <v>1189833</v>
      </c>
      <c r="D282" s="29">
        <v>44515</v>
      </c>
      <c r="E282" s="28" t="s">
        <v>35</v>
      </c>
      <c r="F282" s="28" t="s">
        <v>36</v>
      </c>
      <c r="G282" s="28" t="s">
        <v>39</v>
      </c>
      <c r="H282" s="28" t="s">
        <v>24</v>
      </c>
      <c r="I282" s="30">
        <v>0.5</v>
      </c>
      <c r="J282" s="31">
        <v>8250</v>
      </c>
      <c r="K282" s="32">
        <f t="shared" si="2"/>
        <v>4125</v>
      </c>
      <c r="L282" s="32">
        <f t="shared" si="3"/>
        <v>1650</v>
      </c>
      <c r="M282" s="33">
        <v>0.4</v>
      </c>
      <c r="O282" s="23"/>
    </row>
    <row r="283" spans="1:15" ht="15.75" customHeight="1">
      <c r="A283" s="23"/>
      <c r="B283" s="28" t="s">
        <v>38</v>
      </c>
      <c r="C283" s="28">
        <v>1189833</v>
      </c>
      <c r="D283" s="29">
        <v>44515</v>
      </c>
      <c r="E283" s="28" t="s">
        <v>35</v>
      </c>
      <c r="F283" s="28" t="s">
        <v>36</v>
      </c>
      <c r="G283" s="28" t="s">
        <v>39</v>
      </c>
      <c r="H283" s="28" t="s">
        <v>25</v>
      </c>
      <c r="I283" s="30">
        <v>0.55000000000000004</v>
      </c>
      <c r="J283" s="31">
        <v>8250</v>
      </c>
      <c r="K283" s="32">
        <f t="shared" si="2"/>
        <v>4537.5</v>
      </c>
      <c r="L283" s="32">
        <f t="shared" si="3"/>
        <v>1134.375</v>
      </c>
      <c r="M283" s="33">
        <v>0.25</v>
      </c>
      <c r="O283" s="23"/>
    </row>
    <row r="284" spans="1:15" ht="15.75" customHeight="1">
      <c r="A284" s="23"/>
      <c r="B284" s="28" t="s">
        <v>38</v>
      </c>
      <c r="C284" s="28">
        <v>1189833</v>
      </c>
      <c r="D284" s="29">
        <v>44515</v>
      </c>
      <c r="E284" s="28" t="s">
        <v>35</v>
      </c>
      <c r="F284" s="28" t="s">
        <v>36</v>
      </c>
      <c r="G284" s="28" t="s">
        <v>39</v>
      </c>
      <c r="H284" s="28" t="s">
        <v>26</v>
      </c>
      <c r="I284" s="30">
        <v>0.5</v>
      </c>
      <c r="J284" s="31">
        <v>6750</v>
      </c>
      <c r="K284" s="32">
        <f t="shared" si="2"/>
        <v>3375</v>
      </c>
      <c r="L284" s="32">
        <f t="shared" si="3"/>
        <v>1350</v>
      </c>
      <c r="M284" s="33">
        <v>0.4</v>
      </c>
      <c r="O284" s="23"/>
    </row>
    <row r="285" spans="1:15" ht="15.75" customHeight="1">
      <c r="A285" s="23"/>
      <c r="B285" s="28" t="s">
        <v>38</v>
      </c>
      <c r="C285" s="28">
        <v>1189833</v>
      </c>
      <c r="D285" s="29">
        <v>44515</v>
      </c>
      <c r="E285" s="28" t="s">
        <v>35</v>
      </c>
      <c r="F285" s="28" t="s">
        <v>36</v>
      </c>
      <c r="G285" s="28" t="s">
        <v>39</v>
      </c>
      <c r="H285" s="28" t="s">
        <v>27</v>
      </c>
      <c r="I285" s="30">
        <v>0.5</v>
      </c>
      <c r="J285" s="31">
        <v>6500</v>
      </c>
      <c r="K285" s="32">
        <f t="shared" si="2"/>
        <v>3250</v>
      </c>
      <c r="L285" s="32">
        <f t="shared" si="3"/>
        <v>1137.5</v>
      </c>
      <c r="M285" s="33">
        <v>0.35</v>
      </c>
      <c r="O285" s="23"/>
    </row>
    <row r="286" spans="1:15" ht="15.75" customHeight="1">
      <c r="A286" s="23"/>
      <c r="B286" s="28" t="s">
        <v>38</v>
      </c>
      <c r="C286" s="28">
        <v>1189833</v>
      </c>
      <c r="D286" s="29">
        <v>44515</v>
      </c>
      <c r="E286" s="28" t="s">
        <v>35</v>
      </c>
      <c r="F286" s="28" t="s">
        <v>36</v>
      </c>
      <c r="G286" s="28" t="s">
        <v>39</v>
      </c>
      <c r="H286" s="28" t="s">
        <v>28</v>
      </c>
      <c r="I286" s="30">
        <v>0.6</v>
      </c>
      <c r="J286" s="31">
        <v>6000</v>
      </c>
      <c r="K286" s="32">
        <f t="shared" si="2"/>
        <v>3600</v>
      </c>
      <c r="L286" s="32">
        <f t="shared" si="3"/>
        <v>1980.0000000000002</v>
      </c>
      <c r="M286" s="33">
        <v>0.55000000000000004</v>
      </c>
      <c r="O286" s="23"/>
    </row>
    <row r="287" spans="1:15" ht="15.75" customHeight="1">
      <c r="A287" s="23"/>
      <c r="B287" s="28" t="s">
        <v>38</v>
      </c>
      <c r="C287" s="28">
        <v>1189833</v>
      </c>
      <c r="D287" s="29">
        <v>44515</v>
      </c>
      <c r="E287" s="28" t="s">
        <v>35</v>
      </c>
      <c r="F287" s="28" t="s">
        <v>36</v>
      </c>
      <c r="G287" s="28" t="s">
        <v>39</v>
      </c>
      <c r="H287" s="28" t="s">
        <v>29</v>
      </c>
      <c r="I287" s="30">
        <v>0.65</v>
      </c>
      <c r="J287" s="31">
        <v>7000</v>
      </c>
      <c r="K287" s="32">
        <f t="shared" si="2"/>
        <v>4550</v>
      </c>
      <c r="L287" s="32">
        <f t="shared" si="3"/>
        <v>910</v>
      </c>
      <c r="M287" s="33">
        <v>0.2</v>
      </c>
      <c r="O287" s="23"/>
    </row>
    <row r="288" spans="1:15" ht="15.75" customHeight="1">
      <c r="A288" s="23"/>
      <c r="B288" s="28" t="s">
        <v>38</v>
      </c>
      <c r="C288" s="28">
        <v>1189833</v>
      </c>
      <c r="D288" s="29">
        <v>44544</v>
      </c>
      <c r="E288" s="28" t="s">
        <v>35</v>
      </c>
      <c r="F288" s="28" t="s">
        <v>36</v>
      </c>
      <c r="G288" s="28" t="s">
        <v>39</v>
      </c>
      <c r="H288" s="28" t="s">
        <v>24</v>
      </c>
      <c r="I288" s="30">
        <v>0.5</v>
      </c>
      <c r="J288" s="31">
        <v>9000</v>
      </c>
      <c r="K288" s="32">
        <f t="shared" si="2"/>
        <v>4500</v>
      </c>
      <c r="L288" s="32">
        <f t="shared" si="3"/>
        <v>1800</v>
      </c>
      <c r="M288" s="33">
        <v>0.4</v>
      </c>
      <c r="O288" s="23"/>
    </row>
    <row r="289" spans="1:16" ht="15.75" customHeight="1">
      <c r="A289" s="23"/>
      <c r="B289" s="28" t="s">
        <v>38</v>
      </c>
      <c r="C289" s="28">
        <v>1189833</v>
      </c>
      <c r="D289" s="29">
        <v>44544</v>
      </c>
      <c r="E289" s="28" t="s">
        <v>35</v>
      </c>
      <c r="F289" s="28" t="s">
        <v>36</v>
      </c>
      <c r="G289" s="28" t="s">
        <v>39</v>
      </c>
      <c r="H289" s="28" t="s">
        <v>25</v>
      </c>
      <c r="I289" s="30">
        <v>0.55000000000000004</v>
      </c>
      <c r="J289" s="31">
        <v>9000</v>
      </c>
      <c r="K289" s="32">
        <f t="shared" si="2"/>
        <v>4950</v>
      </c>
      <c r="L289" s="32">
        <f t="shared" si="3"/>
        <v>1237.5</v>
      </c>
      <c r="M289" s="33">
        <v>0.25</v>
      </c>
      <c r="O289" s="23"/>
    </row>
    <row r="290" spans="1:16" ht="15.75" customHeight="1">
      <c r="A290" s="23"/>
      <c r="B290" s="28" t="s">
        <v>38</v>
      </c>
      <c r="C290" s="28">
        <v>1189833</v>
      </c>
      <c r="D290" s="29">
        <v>44544</v>
      </c>
      <c r="E290" s="28" t="s">
        <v>35</v>
      </c>
      <c r="F290" s="28" t="s">
        <v>36</v>
      </c>
      <c r="G290" s="28" t="s">
        <v>39</v>
      </c>
      <c r="H290" s="28" t="s">
        <v>26</v>
      </c>
      <c r="I290" s="30">
        <v>0.5</v>
      </c>
      <c r="J290" s="31">
        <v>7000</v>
      </c>
      <c r="K290" s="32">
        <f t="shared" si="2"/>
        <v>3500</v>
      </c>
      <c r="L290" s="32">
        <f t="shared" si="3"/>
        <v>1400</v>
      </c>
      <c r="M290" s="33">
        <v>0.4</v>
      </c>
      <c r="O290" s="23"/>
    </row>
    <row r="291" spans="1:16" ht="15.75" customHeight="1">
      <c r="A291" s="23"/>
      <c r="B291" s="28" t="s">
        <v>38</v>
      </c>
      <c r="C291" s="28">
        <v>1189833</v>
      </c>
      <c r="D291" s="29">
        <v>44544</v>
      </c>
      <c r="E291" s="28" t="s">
        <v>35</v>
      </c>
      <c r="F291" s="28" t="s">
        <v>36</v>
      </c>
      <c r="G291" s="28" t="s">
        <v>39</v>
      </c>
      <c r="H291" s="28" t="s">
        <v>27</v>
      </c>
      <c r="I291" s="30">
        <v>0.5</v>
      </c>
      <c r="J291" s="31">
        <v>7000</v>
      </c>
      <c r="K291" s="32">
        <f t="shared" si="2"/>
        <v>3500</v>
      </c>
      <c r="L291" s="32">
        <f t="shared" si="3"/>
        <v>1225</v>
      </c>
      <c r="M291" s="33">
        <v>0.35</v>
      </c>
      <c r="O291" s="23"/>
    </row>
    <row r="292" spans="1:16" ht="15.75" customHeight="1">
      <c r="A292" s="23"/>
      <c r="B292" s="28" t="s">
        <v>38</v>
      </c>
      <c r="C292" s="28">
        <v>1189833</v>
      </c>
      <c r="D292" s="29">
        <v>44544</v>
      </c>
      <c r="E292" s="28" t="s">
        <v>35</v>
      </c>
      <c r="F292" s="28" t="s">
        <v>36</v>
      </c>
      <c r="G292" s="28" t="s">
        <v>39</v>
      </c>
      <c r="H292" s="28" t="s">
        <v>28</v>
      </c>
      <c r="I292" s="30">
        <v>0.6</v>
      </c>
      <c r="J292" s="31">
        <v>6250</v>
      </c>
      <c r="K292" s="32">
        <f t="shared" si="2"/>
        <v>3750</v>
      </c>
      <c r="L292" s="32">
        <f t="shared" si="3"/>
        <v>2062.5</v>
      </c>
      <c r="M292" s="33">
        <v>0.55000000000000004</v>
      </c>
      <c r="O292" s="23"/>
    </row>
    <row r="293" spans="1:16" ht="15.75" customHeight="1">
      <c r="A293" s="23"/>
      <c r="B293" s="28" t="s">
        <v>38</v>
      </c>
      <c r="C293" s="28">
        <v>1189833</v>
      </c>
      <c r="D293" s="29">
        <v>44544</v>
      </c>
      <c r="E293" s="28" t="s">
        <v>35</v>
      </c>
      <c r="F293" s="28" t="s">
        <v>36</v>
      </c>
      <c r="G293" s="28" t="s">
        <v>39</v>
      </c>
      <c r="H293" s="28" t="s">
        <v>29</v>
      </c>
      <c r="I293" s="30">
        <v>0.65</v>
      </c>
      <c r="J293" s="31">
        <v>7250</v>
      </c>
      <c r="K293" s="32">
        <f t="shared" si="2"/>
        <v>4712.5</v>
      </c>
      <c r="L293" s="32">
        <f t="shared" si="3"/>
        <v>942.5</v>
      </c>
      <c r="M293" s="33">
        <v>0.2</v>
      </c>
      <c r="O293" s="23"/>
    </row>
    <row r="294" spans="1:16" ht="15.75" customHeight="1">
      <c r="A294" s="23"/>
      <c r="B294" s="28" t="s">
        <v>21</v>
      </c>
      <c r="C294" s="28">
        <v>1185732</v>
      </c>
      <c r="D294" s="29">
        <v>44211</v>
      </c>
      <c r="E294" s="28" t="s">
        <v>40</v>
      </c>
      <c r="F294" s="28" t="s">
        <v>41</v>
      </c>
      <c r="G294" s="28" t="s">
        <v>42</v>
      </c>
      <c r="H294" s="28" t="s">
        <v>24</v>
      </c>
      <c r="I294" s="30">
        <v>0.45</v>
      </c>
      <c r="J294" s="31">
        <v>4750</v>
      </c>
      <c r="K294" s="32">
        <f t="shared" si="2"/>
        <v>2137.5</v>
      </c>
      <c r="L294" s="32">
        <f t="shared" si="3"/>
        <v>855</v>
      </c>
      <c r="M294" s="33">
        <v>0.4</v>
      </c>
      <c r="O294" s="35"/>
      <c r="P294" s="34"/>
    </row>
    <row r="295" spans="1:16" ht="15.75" customHeight="1">
      <c r="A295" s="23"/>
      <c r="B295" s="28" t="s">
        <v>21</v>
      </c>
      <c r="C295" s="28">
        <v>1185732</v>
      </c>
      <c r="D295" s="29">
        <v>44211</v>
      </c>
      <c r="E295" s="28" t="s">
        <v>40</v>
      </c>
      <c r="F295" s="28" t="s">
        <v>41</v>
      </c>
      <c r="G295" s="28" t="s">
        <v>42</v>
      </c>
      <c r="H295" s="28" t="s">
        <v>25</v>
      </c>
      <c r="I295" s="30">
        <v>0.45</v>
      </c>
      <c r="J295" s="31">
        <v>2750</v>
      </c>
      <c r="K295" s="32">
        <f t="shared" si="2"/>
        <v>1237.5</v>
      </c>
      <c r="L295" s="32">
        <f t="shared" si="3"/>
        <v>433.125</v>
      </c>
      <c r="M295" s="33">
        <v>0.35</v>
      </c>
      <c r="O295" s="35"/>
      <c r="P295" s="34"/>
    </row>
    <row r="296" spans="1:16" ht="15.75" customHeight="1">
      <c r="A296" s="23"/>
      <c r="B296" s="28" t="s">
        <v>21</v>
      </c>
      <c r="C296" s="28">
        <v>1185732</v>
      </c>
      <c r="D296" s="29">
        <v>44211</v>
      </c>
      <c r="E296" s="28" t="s">
        <v>40</v>
      </c>
      <c r="F296" s="28" t="s">
        <v>41</v>
      </c>
      <c r="G296" s="28" t="s">
        <v>42</v>
      </c>
      <c r="H296" s="28" t="s">
        <v>26</v>
      </c>
      <c r="I296" s="30">
        <v>0.35000000000000003</v>
      </c>
      <c r="J296" s="31">
        <v>2750</v>
      </c>
      <c r="K296" s="32">
        <f t="shared" si="2"/>
        <v>962.50000000000011</v>
      </c>
      <c r="L296" s="32">
        <f t="shared" si="3"/>
        <v>336.875</v>
      </c>
      <c r="M296" s="33">
        <v>0.35</v>
      </c>
      <c r="O296" s="35"/>
      <c r="P296" s="34"/>
    </row>
    <row r="297" spans="1:16" ht="15.75" customHeight="1">
      <c r="A297" s="23"/>
      <c r="B297" s="28" t="s">
        <v>21</v>
      </c>
      <c r="C297" s="28">
        <v>1185732</v>
      </c>
      <c r="D297" s="29">
        <v>44211</v>
      </c>
      <c r="E297" s="28" t="s">
        <v>40</v>
      </c>
      <c r="F297" s="28" t="s">
        <v>41</v>
      </c>
      <c r="G297" s="28" t="s">
        <v>42</v>
      </c>
      <c r="H297" s="28" t="s">
        <v>27</v>
      </c>
      <c r="I297" s="30">
        <v>0.4</v>
      </c>
      <c r="J297" s="31">
        <v>1250</v>
      </c>
      <c r="K297" s="32">
        <f t="shared" si="2"/>
        <v>500</v>
      </c>
      <c r="L297" s="32">
        <f t="shared" si="3"/>
        <v>200</v>
      </c>
      <c r="M297" s="33">
        <v>0.4</v>
      </c>
      <c r="O297" s="36"/>
      <c r="P297" s="34"/>
    </row>
    <row r="298" spans="1:16" ht="15.75" customHeight="1">
      <c r="A298" s="23"/>
      <c r="B298" s="28" t="s">
        <v>21</v>
      </c>
      <c r="C298" s="28">
        <v>1185732</v>
      </c>
      <c r="D298" s="29">
        <v>44211</v>
      </c>
      <c r="E298" s="28" t="s">
        <v>40</v>
      </c>
      <c r="F298" s="28" t="s">
        <v>41</v>
      </c>
      <c r="G298" s="28" t="s">
        <v>42</v>
      </c>
      <c r="H298" s="28" t="s">
        <v>28</v>
      </c>
      <c r="I298" s="30">
        <v>0.54999999999999993</v>
      </c>
      <c r="J298" s="31">
        <v>1750</v>
      </c>
      <c r="K298" s="32">
        <f t="shared" si="2"/>
        <v>962.49999999999989</v>
      </c>
      <c r="L298" s="32">
        <f t="shared" si="3"/>
        <v>336.87499999999994</v>
      </c>
      <c r="M298" s="33">
        <v>0.35</v>
      </c>
      <c r="O298" s="36"/>
      <c r="P298" s="34"/>
    </row>
    <row r="299" spans="1:16" ht="15.75" customHeight="1">
      <c r="A299" s="23"/>
      <c r="B299" s="28" t="s">
        <v>21</v>
      </c>
      <c r="C299" s="28">
        <v>1185732</v>
      </c>
      <c r="D299" s="29">
        <v>44211</v>
      </c>
      <c r="E299" s="28" t="s">
        <v>40</v>
      </c>
      <c r="F299" s="28" t="s">
        <v>41</v>
      </c>
      <c r="G299" s="28" t="s">
        <v>42</v>
      </c>
      <c r="H299" s="28" t="s">
        <v>29</v>
      </c>
      <c r="I299" s="30">
        <v>0.45</v>
      </c>
      <c r="J299" s="31">
        <v>2750</v>
      </c>
      <c r="K299" s="32">
        <f t="shared" si="2"/>
        <v>1237.5</v>
      </c>
      <c r="L299" s="32">
        <f t="shared" si="3"/>
        <v>618.75</v>
      </c>
      <c r="M299" s="33">
        <v>0.5</v>
      </c>
      <c r="O299" s="36"/>
      <c r="P299" s="34"/>
    </row>
    <row r="300" spans="1:16" ht="15.75" customHeight="1">
      <c r="A300" s="23"/>
      <c r="B300" s="28" t="s">
        <v>21</v>
      </c>
      <c r="C300" s="28">
        <v>1185732</v>
      </c>
      <c r="D300" s="29">
        <v>44242</v>
      </c>
      <c r="E300" s="28" t="s">
        <v>40</v>
      </c>
      <c r="F300" s="28" t="s">
        <v>41</v>
      </c>
      <c r="G300" s="28" t="s">
        <v>42</v>
      </c>
      <c r="H300" s="28" t="s">
        <v>24</v>
      </c>
      <c r="I300" s="30">
        <v>0.45</v>
      </c>
      <c r="J300" s="31">
        <v>5250</v>
      </c>
      <c r="K300" s="32">
        <f t="shared" si="2"/>
        <v>2362.5</v>
      </c>
      <c r="L300" s="32">
        <f t="shared" si="3"/>
        <v>945</v>
      </c>
      <c r="M300" s="33">
        <v>0.4</v>
      </c>
      <c r="O300" s="36"/>
      <c r="P300" s="34"/>
    </row>
    <row r="301" spans="1:16" ht="15.75" customHeight="1">
      <c r="A301" s="23"/>
      <c r="B301" s="28" t="s">
        <v>21</v>
      </c>
      <c r="C301" s="28">
        <v>1185732</v>
      </c>
      <c r="D301" s="29">
        <v>44242</v>
      </c>
      <c r="E301" s="28" t="s">
        <v>40</v>
      </c>
      <c r="F301" s="28" t="s">
        <v>41</v>
      </c>
      <c r="G301" s="28" t="s">
        <v>42</v>
      </c>
      <c r="H301" s="28" t="s">
        <v>25</v>
      </c>
      <c r="I301" s="30">
        <v>0.45</v>
      </c>
      <c r="J301" s="31">
        <v>1750</v>
      </c>
      <c r="K301" s="32">
        <f t="shared" si="2"/>
        <v>787.5</v>
      </c>
      <c r="L301" s="32">
        <f t="shared" si="3"/>
        <v>275.625</v>
      </c>
      <c r="M301" s="33">
        <v>0.35</v>
      </c>
      <c r="O301" s="36"/>
      <c r="P301" s="34"/>
    </row>
    <row r="302" spans="1:16" ht="15.75" customHeight="1">
      <c r="A302" s="23"/>
      <c r="B302" s="28" t="s">
        <v>21</v>
      </c>
      <c r="C302" s="28">
        <v>1185732</v>
      </c>
      <c r="D302" s="29">
        <v>44242</v>
      </c>
      <c r="E302" s="28" t="s">
        <v>40</v>
      </c>
      <c r="F302" s="28" t="s">
        <v>41</v>
      </c>
      <c r="G302" s="28" t="s">
        <v>42</v>
      </c>
      <c r="H302" s="28" t="s">
        <v>26</v>
      </c>
      <c r="I302" s="30">
        <v>0.35000000000000003</v>
      </c>
      <c r="J302" s="31">
        <v>2250</v>
      </c>
      <c r="K302" s="32">
        <f t="shared" si="2"/>
        <v>787.50000000000011</v>
      </c>
      <c r="L302" s="32">
        <f t="shared" si="3"/>
        <v>275.625</v>
      </c>
      <c r="M302" s="33">
        <v>0.35</v>
      </c>
      <c r="O302" s="36"/>
      <c r="P302" s="34"/>
    </row>
    <row r="303" spans="1:16" ht="15.75" customHeight="1">
      <c r="A303" s="23"/>
      <c r="B303" s="28" t="s">
        <v>21</v>
      </c>
      <c r="C303" s="28">
        <v>1185732</v>
      </c>
      <c r="D303" s="29">
        <v>44242</v>
      </c>
      <c r="E303" s="28" t="s">
        <v>40</v>
      </c>
      <c r="F303" s="28" t="s">
        <v>41</v>
      </c>
      <c r="G303" s="28" t="s">
        <v>42</v>
      </c>
      <c r="H303" s="28" t="s">
        <v>27</v>
      </c>
      <c r="I303" s="30">
        <v>0.4</v>
      </c>
      <c r="J303" s="31">
        <v>1000</v>
      </c>
      <c r="K303" s="32">
        <f t="shared" si="2"/>
        <v>400</v>
      </c>
      <c r="L303" s="32">
        <f t="shared" si="3"/>
        <v>160</v>
      </c>
      <c r="M303" s="33">
        <v>0.4</v>
      </c>
      <c r="O303" s="36"/>
      <c r="P303" s="34"/>
    </row>
    <row r="304" spans="1:16" ht="15.75" customHeight="1">
      <c r="A304" s="23"/>
      <c r="B304" s="28" t="s">
        <v>21</v>
      </c>
      <c r="C304" s="28">
        <v>1185732</v>
      </c>
      <c r="D304" s="29">
        <v>44242</v>
      </c>
      <c r="E304" s="28" t="s">
        <v>40</v>
      </c>
      <c r="F304" s="28" t="s">
        <v>41</v>
      </c>
      <c r="G304" s="28" t="s">
        <v>42</v>
      </c>
      <c r="H304" s="28" t="s">
        <v>28</v>
      </c>
      <c r="I304" s="30">
        <v>0.54999999999999993</v>
      </c>
      <c r="J304" s="31">
        <v>1750</v>
      </c>
      <c r="K304" s="32">
        <f t="shared" si="2"/>
        <v>962.49999999999989</v>
      </c>
      <c r="L304" s="32">
        <f t="shared" si="3"/>
        <v>336.87499999999994</v>
      </c>
      <c r="M304" s="33">
        <v>0.35</v>
      </c>
      <c r="O304" s="36"/>
      <c r="P304" s="34"/>
    </row>
    <row r="305" spans="1:16" ht="15.75" customHeight="1">
      <c r="A305" s="23"/>
      <c r="B305" s="28" t="s">
        <v>21</v>
      </c>
      <c r="C305" s="28">
        <v>1185732</v>
      </c>
      <c r="D305" s="29">
        <v>44242</v>
      </c>
      <c r="E305" s="28" t="s">
        <v>40</v>
      </c>
      <c r="F305" s="28" t="s">
        <v>41</v>
      </c>
      <c r="G305" s="28" t="s">
        <v>42</v>
      </c>
      <c r="H305" s="28" t="s">
        <v>29</v>
      </c>
      <c r="I305" s="30">
        <v>0.45</v>
      </c>
      <c r="J305" s="31">
        <v>2750</v>
      </c>
      <c r="K305" s="32">
        <f t="shared" si="2"/>
        <v>1237.5</v>
      </c>
      <c r="L305" s="32">
        <f t="shared" si="3"/>
        <v>618.75</v>
      </c>
      <c r="M305" s="33">
        <v>0.5</v>
      </c>
      <c r="O305" s="36"/>
      <c r="P305" s="34"/>
    </row>
    <row r="306" spans="1:16" ht="15.75" customHeight="1">
      <c r="A306" s="23"/>
      <c r="B306" s="28" t="s">
        <v>21</v>
      </c>
      <c r="C306" s="28">
        <v>1185732</v>
      </c>
      <c r="D306" s="29">
        <v>44269</v>
      </c>
      <c r="E306" s="28" t="s">
        <v>40</v>
      </c>
      <c r="F306" s="28" t="s">
        <v>41</v>
      </c>
      <c r="G306" s="28" t="s">
        <v>42</v>
      </c>
      <c r="H306" s="28" t="s">
        <v>24</v>
      </c>
      <c r="I306" s="30">
        <v>0.5</v>
      </c>
      <c r="J306" s="31">
        <v>4950</v>
      </c>
      <c r="K306" s="32">
        <f t="shared" si="2"/>
        <v>2475</v>
      </c>
      <c r="L306" s="32">
        <f t="shared" si="3"/>
        <v>990</v>
      </c>
      <c r="M306" s="33">
        <v>0.4</v>
      </c>
      <c r="O306" s="36"/>
      <c r="P306" s="34"/>
    </row>
    <row r="307" spans="1:16" ht="15.75" customHeight="1">
      <c r="A307" s="23"/>
      <c r="B307" s="28" t="s">
        <v>21</v>
      </c>
      <c r="C307" s="28">
        <v>1185732</v>
      </c>
      <c r="D307" s="29">
        <v>44269</v>
      </c>
      <c r="E307" s="28" t="s">
        <v>40</v>
      </c>
      <c r="F307" s="28" t="s">
        <v>41</v>
      </c>
      <c r="G307" s="28" t="s">
        <v>42</v>
      </c>
      <c r="H307" s="28" t="s">
        <v>25</v>
      </c>
      <c r="I307" s="30">
        <v>0.5</v>
      </c>
      <c r="J307" s="31">
        <v>2000</v>
      </c>
      <c r="K307" s="32">
        <f t="shared" si="2"/>
        <v>1000</v>
      </c>
      <c r="L307" s="32">
        <f t="shared" si="3"/>
        <v>350</v>
      </c>
      <c r="M307" s="33">
        <v>0.35</v>
      </c>
      <c r="O307" s="36"/>
      <c r="P307" s="34"/>
    </row>
    <row r="308" spans="1:16" ht="15.75" customHeight="1">
      <c r="A308" s="23"/>
      <c r="B308" s="28" t="s">
        <v>21</v>
      </c>
      <c r="C308" s="28">
        <v>1185732</v>
      </c>
      <c r="D308" s="29">
        <v>44269</v>
      </c>
      <c r="E308" s="28" t="s">
        <v>40</v>
      </c>
      <c r="F308" s="28" t="s">
        <v>41</v>
      </c>
      <c r="G308" s="28" t="s">
        <v>42</v>
      </c>
      <c r="H308" s="28" t="s">
        <v>26</v>
      </c>
      <c r="I308" s="30">
        <v>0.4</v>
      </c>
      <c r="J308" s="31">
        <v>2250</v>
      </c>
      <c r="K308" s="32">
        <f t="shared" si="2"/>
        <v>900</v>
      </c>
      <c r="L308" s="32">
        <f t="shared" si="3"/>
        <v>315</v>
      </c>
      <c r="M308" s="33">
        <v>0.35</v>
      </c>
      <c r="O308" s="36"/>
      <c r="P308" s="34"/>
    </row>
    <row r="309" spans="1:16" ht="15.75" customHeight="1">
      <c r="A309" s="23"/>
      <c r="B309" s="28" t="s">
        <v>21</v>
      </c>
      <c r="C309" s="28">
        <v>1185732</v>
      </c>
      <c r="D309" s="29">
        <v>44269</v>
      </c>
      <c r="E309" s="28" t="s">
        <v>40</v>
      </c>
      <c r="F309" s="28" t="s">
        <v>41</v>
      </c>
      <c r="G309" s="28" t="s">
        <v>42</v>
      </c>
      <c r="H309" s="28" t="s">
        <v>27</v>
      </c>
      <c r="I309" s="30">
        <v>0.45</v>
      </c>
      <c r="J309" s="31">
        <v>750</v>
      </c>
      <c r="K309" s="32">
        <f t="shared" si="2"/>
        <v>337.5</v>
      </c>
      <c r="L309" s="32">
        <f t="shared" si="3"/>
        <v>135</v>
      </c>
      <c r="M309" s="33">
        <v>0.4</v>
      </c>
      <c r="O309" s="36"/>
      <c r="P309" s="34"/>
    </row>
    <row r="310" spans="1:16" ht="15.75" customHeight="1">
      <c r="A310" s="23"/>
      <c r="B310" s="28" t="s">
        <v>21</v>
      </c>
      <c r="C310" s="28">
        <v>1185732</v>
      </c>
      <c r="D310" s="29">
        <v>44269</v>
      </c>
      <c r="E310" s="28" t="s">
        <v>40</v>
      </c>
      <c r="F310" s="28" t="s">
        <v>41</v>
      </c>
      <c r="G310" s="28" t="s">
        <v>42</v>
      </c>
      <c r="H310" s="28" t="s">
        <v>28</v>
      </c>
      <c r="I310" s="30">
        <v>0.6</v>
      </c>
      <c r="J310" s="31">
        <v>1250</v>
      </c>
      <c r="K310" s="32">
        <f t="shared" si="2"/>
        <v>750</v>
      </c>
      <c r="L310" s="32">
        <f t="shared" si="3"/>
        <v>262.5</v>
      </c>
      <c r="M310" s="33">
        <v>0.35</v>
      </c>
      <c r="O310" s="36"/>
      <c r="P310" s="34"/>
    </row>
    <row r="311" spans="1:16" ht="15.75" customHeight="1">
      <c r="A311" s="23"/>
      <c r="B311" s="28" t="s">
        <v>21</v>
      </c>
      <c r="C311" s="28">
        <v>1185732</v>
      </c>
      <c r="D311" s="29">
        <v>44269</v>
      </c>
      <c r="E311" s="28" t="s">
        <v>40</v>
      </c>
      <c r="F311" s="28" t="s">
        <v>41</v>
      </c>
      <c r="G311" s="28" t="s">
        <v>42</v>
      </c>
      <c r="H311" s="28" t="s">
        <v>29</v>
      </c>
      <c r="I311" s="30">
        <v>0.5</v>
      </c>
      <c r="J311" s="31">
        <v>2250</v>
      </c>
      <c r="K311" s="32">
        <f t="shared" si="2"/>
        <v>1125</v>
      </c>
      <c r="L311" s="32">
        <f t="shared" si="3"/>
        <v>562.5</v>
      </c>
      <c r="M311" s="33">
        <v>0.5</v>
      </c>
      <c r="O311" s="36"/>
      <c r="P311" s="34"/>
    </row>
    <row r="312" spans="1:16" ht="15.75" customHeight="1">
      <c r="A312" s="23"/>
      <c r="B312" s="28" t="s">
        <v>21</v>
      </c>
      <c r="C312" s="28">
        <v>1185732</v>
      </c>
      <c r="D312" s="29">
        <v>44301</v>
      </c>
      <c r="E312" s="28" t="s">
        <v>40</v>
      </c>
      <c r="F312" s="28" t="s">
        <v>41</v>
      </c>
      <c r="G312" s="28" t="s">
        <v>42</v>
      </c>
      <c r="H312" s="28" t="s">
        <v>24</v>
      </c>
      <c r="I312" s="30">
        <v>0.5</v>
      </c>
      <c r="J312" s="31">
        <v>4500</v>
      </c>
      <c r="K312" s="32">
        <f t="shared" si="2"/>
        <v>2250</v>
      </c>
      <c r="L312" s="32">
        <f t="shared" si="3"/>
        <v>900</v>
      </c>
      <c r="M312" s="33">
        <v>0.4</v>
      </c>
      <c r="O312" s="36"/>
      <c r="P312" s="34"/>
    </row>
    <row r="313" spans="1:16" ht="15.75" customHeight="1">
      <c r="A313" s="23"/>
      <c r="B313" s="28" t="s">
        <v>21</v>
      </c>
      <c r="C313" s="28">
        <v>1185732</v>
      </c>
      <c r="D313" s="29">
        <v>44301</v>
      </c>
      <c r="E313" s="28" t="s">
        <v>40</v>
      </c>
      <c r="F313" s="28" t="s">
        <v>41</v>
      </c>
      <c r="G313" s="28" t="s">
        <v>42</v>
      </c>
      <c r="H313" s="28" t="s">
        <v>25</v>
      </c>
      <c r="I313" s="30">
        <v>0.5</v>
      </c>
      <c r="J313" s="31">
        <v>1500</v>
      </c>
      <c r="K313" s="32">
        <f t="shared" si="2"/>
        <v>750</v>
      </c>
      <c r="L313" s="32">
        <f t="shared" si="3"/>
        <v>262.5</v>
      </c>
      <c r="M313" s="33">
        <v>0.35</v>
      </c>
      <c r="O313" s="36"/>
      <c r="P313" s="34"/>
    </row>
    <row r="314" spans="1:16" ht="15.75" customHeight="1">
      <c r="A314" s="23"/>
      <c r="B314" s="28" t="s">
        <v>21</v>
      </c>
      <c r="C314" s="28">
        <v>1185732</v>
      </c>
      <c r="D314" s="29">
        <v>44301</v>
      </c>
      <c r="E314" s="28" t="s">
        <v>40</v>
      </c>
      <c r="F314" s="28" t="s">
        <v>41</v>
      </c>
      <c r="G314" s="28" t="s">
        <v>42</v>
      </c>
      <c r="H314" s="28" t="s">
        <v>26</v>
      </c>
      <c r="I314" s="30">
        <v>0.4</v>
      </c>
      <c r="J314" s="31">
        <v>1500</v>
      </c>
      <c r="K314" s="32">
        <f t="shared" si="2"/>
        <v>600</v>
      </c>
      <c r="L314" s="32">
        <f t="shared" si="3"/>
        <v>210</v>
      </c>
      <c r="M314" s="33">
        <v>0.35</v>
      </c>
      <c r="O314" s="36"/>
      <c r="P314" s="34"/>
    </row>
    <row r="315" spans="1:16" ht="15.75" customHeight="1">
      <c r="A315" s="23"/>
      <c r="B315" s="28" t="s">
        <v>21</v>
      </c>
      <c r="C315" s="28">
        <v>1185732</v>
      </c>
      <c r="D315" s="29">
        <v>44301</v>
      </c>
      <c r="E315" s="28" t="s">
        <v>40</v>
      </c>
      <c r="F315" s="28" t="s">
        <v>41</v>
      </c>
      <c r="G315" s="28" t="s">
        <v>42</v>
      </c>
      <c r="H315" s="28" t="s">
        <v>27</v>
      </c>
      <c r="I315" s="30">
        <v>0.45</v>
      </c>
      <c r="J315" s="31">
        <v>750</v>
      </c>
      <c r="K315" s="32">
        <f t="shared" si="2"/>
        <v>337.5</v>
      </c>
      <c r="L315" s="32">
        <f t="shared" si="3"/>
        <v>135</v>
      </c>
      <c r="M315" s="33">
        <v>0.4</v>
      </c>
      <c r="O315" s="36"/>
      <c r="P315" s="34"/>
    </row>
    <row r="316" spans="1:16" ht="15.75" customHeight="1">
      <c r="A316" s="23"/>
      <c r="B316" s="28" t="s">
        <v>21</v>
      </c>
      <c r="C316" s="28">
        <v>1185732</v>
      </c>
      <c r="D316" s="29">
        <v>44301</v>
      </c>
      <c r="E316" s="28" t="s">
        <v>40</v>
      </c>
      <c r="F316" s="28" t="s">
        <v>41</v>
      </c>
      <c r="G316" s="28" t="s">
        <v>42</v>
      </c>
      <c r="H316" s="28" t="s">
        <v>28</v>
      </c>
      <c r="I316" s="30">
        <v>0.6</v>
      </c>
      <c r="J316" s="31">
        <v>1000</v>
      </c>
      <c r="K316" s="32">
        <f t="shared" si="2"/>
        <v>600</v>
      </c>
      <c r="L316" s="32">
        <f t="shared" si="3"/>
        <v>210</v>
      </c>
      <c r="M316" s="33">
        <v>0.35</v>
      </c>
      <c r="O316" s="36"/>
      <c r="P316" s="34"/>
    </row>
    <row r="317" spans="1:16" ht="15.75" customHeight="1">
      <c r="A317" s="23"/>
      <c r="B317" s="28" t="s">
        <v>21</v>
      </c>
      <c r="C317" s="28">
        <v>1185732</v>
      </c>
      <c r="D317" s="29">
        <v>44301</v>
      </c>
      <c r="E317" s="28" t="s">
        <v>40</v>
      </c>
      <c r="F317" s="28" t="s">
        <v>41</v>
      </c>
      <c r="G317" s="28" t="s">
        <v>42</v>
      </c>
      <c r="H317" s="28" t="s">
        <v>29</v>
      </c>
      <c r="I317" s="30">
        <v>0.5</v>
      </c>
      <c r="J317" s="31">
        <v>2250</v>
      </c>
      <c r="K317" s="32">
        <f t="shared" si="2"/>
        <v>1125</v>
      </c>
      <c r="L317" s="32">
        <f t="shared" si="3"/>
        <v>562.5</v>
      </c>
      <c r="M317" s="33">
        <v>0.5</v>
      </c>
      <c r="O317" s="36"/>
      <c r="P317" s="34"/>
    </row>
    <row r="318" spans="1:16" ht="15.75" customHeight="1">
      <c r="A318" s="23"/>
      <c r="B318" s="28" t="s">
        <v>21</v>
      </c>
      <c r="C318" s="28">
        <v>1185732</v>
      </c>
      <c r="D318" s="29">
        <v>44332</v>
      </c>
      <c r="E318" s="28" t="s">
        <v>40</v>
      </c>
      <c r="F318" s="28" t="s">
        <v>41</v>
      </c>
      <c r="G318" s="28" t="s">
        <v>42</v>
      </c>
      <c r="H318" s="28" t="s">
        <v>24</v>
      </c>
      <c r="I318" s="30">
        <v>0.6</v>
      </c>
      <c r="J318" s="31">
        <v>4950</v>
      </c>
      <c r="K318" s="32">
        <f t="shared" si="2"/>
        <v>2970</v>
      </c>
      <c r="L318" s="32">
        <f t="shared" si="3"/>
        <v>1188</v>
      </c>
      <c r="M318" s="33">
        <v>0.4</v>
      </c>
      <c r="O318" s="36"/>
      <c r="P318" s="34"/>
    </row>
    <row r="319" spans="1:16" ht="15.75" customHeight="1">
      <c r="A319" s="23"/>
      <c r="B319" s="28" t="s">
        <v>21</v>
      </c>
      <c r="C319" s="28">
        <v>1185732</v>
      </c>
      <c r="D319" s="29">
        <v>44332</v>
      </c>
      <c r="E319" s="28" t="s">
        <v>40</v>
      </c>
      <c r="F319" s="28" t="s">
        <v>41</v>
      </c>
      <c r="G319" s="28" t="s">
        <v>42</v>
      </c>
      <c r="H319" s="28" t="s">
        <v>25</v>
      </c>
      <c r="I319" s="30">
        <v>0.55000000000000004</v>
      </c>
      <c r="J319" s="31">
        <v>2000</v>
      </c>
      <c r="K319" s="32">
        <f t="shared" si="2"/>
        <v>1100</v>
      </c>
      <c r="L319" s="32">
        <f t="shared" si="3"/>
        <v>385</v>
      </c>
      <c r="M319" s="33">
        <v>0.35</v>
      </c>
      <c r="O319" s="36"/>
      <c r="P319" s="34"/>
    </row>
    <row r="320" spans="1:16" ht="15.75" customHeight="1">
      <c r="A320" s="23"/>
      <c r="B320" s="28" t="s">
        <v>21</v>
      </c>
      <c r="C320" s="28">
        <v>1185732</v>
      </c>
      <c r="D320" s="29">
        <v>44332</v>
      </c>
      <c r="E320" s="28" t="s">
        <v>40</v>
      </c>
      <c r="F320" s="28" t="s">
        <v>41</v>
      </c>
      <c r="G320" s="28" t="s">
        <v>42</v>
      </c>
      <c r="H320" s="28" t="s">
        <v>26</v>
      </c>
      <c r="I320" s="30">
        <v>0.5</v>
      </c>
      <c r="J320" s="31">
        <v>1750</v>
      </c>
      <c r="K320" s="32">
        <f t="shared" si="2"/>
        <v>875</v>
      </c>
      <c r="L320" s="32">
        <f t="shared" si="3"/>
        <v>306.25</v>
      </c>
      <c r="M320" s="33">
        <v>0.35</v>
      </c>
      <c r="O320" s="36"/>
      <c r="P320" s="34"/>
    </row>
    <row r="321" spans="1:16" ht="15.75" customHeight="1">
      <c r="A321" s="23"/>
      <c r="B321" s="28" t="s">
        <v>21</v>
      </c>
      <c r="C321" s="28">
        <v>1185732</v>
      </c>
      <c r="D321" s="29">
        <v>44332</v>
      </c>
      <c r="E321" s="28" t="s">
        <v>40</v>
      </c>
      <c r="F321" s="28" t="s">
        <v>41</v>
      </c>
      <c r="G321" s="28" t="s">
        <v>42</v>
      </c>
      <c r="H321" s="28" t="s">
        <v>27</v>
      </c>
      <c r="I321" s="30">
        <v>0.5</v>
      </c>
      <c r="J321" s="31">
        <v>1000</v>
      </c>
      <c r="K321" s="32">
        <f t="shared" si="2"/>
        <v>500</v>
      </c>
      <c r="L321" s="32">
        <f t="shared" si="3"/>
        <v>200</v>
      </c>
      <c r="M321" s="33">
        <v>0.4</v>
      </c>
      <c r="O321" s="36"/>
      <c r="P321" s="34"/>
    </row>
    <row r="322" spans="1:16" ht="15.75" customHeight="1">
      <c r="A322" s="23"/>
      <c r="B322" s="28" t="s">
        <v>21</v>
      </c>
      <c r="C322" s="28">
        <v>1185732</v>
      </c>
      <c r="D322" s="29">
        <v>44332</v>
      </c>
      <c r="E322" s="28" t="s">
        <v>40</v>
      </c>
      <c r="F322" s="28" t="s">
        <v>41</v>
      </c>
      <c r="G322" s="28" t="s">
        <v>42</v>
      </c>
      <c r="H322" s="28" t="s">
        <v>28</v>
      </c>
      <c r="I322" s="30">
        <v>0.6</v>
      </c>
      <c r="J322" s="31">
        <v>1250</v>
      </c>
      <c r="K322" s="32">
        <f t="shared" si="2"/>
        <v>750</v>
      </c>
      <c r="L322" s="32">
        <f t="shared" si="3"/>
        <v>262.5</v>
      </c>
      <c r="M322" s="33">
        <v>0.35</v>
      </c>
      <c r="O322" s="36"/>
      <c r="P322" s="34"/>
    </row>
    <row r="323" spans="1:16" ht="15.75" customHeight="1">
      <c r="A323" s="23"/>
      <c r="B323" s="28" t="s">
        <v>21</v>
      </c>
      <c r="C323" s="28">
        <v>1185732</v>
      </c>
      <c r="D323" s="29">
        <v>44332</v>
      </c>
      <c r="E323" s="28" t="s">
        <v>40</v>
      </c>
      <c r="F323" s="28" t="s">
        <v>41</v>
      </c>
      <c r="G323" s="28" t="s">
        <v>42</v>
      </c>
      <c r="H323" s="28" t="s">
        <v>29</v>
      </c>
      <c r="I323" s="30">
        <v>0.65</v>
      </c>
      <c r="J323" s="31">
        <v>2500</v>
      </c>
      <c r="K323" s="32">
        <f t="shared" si="2"/>
        <v>1625</v>
      </c>
      <c r="L323" s="32">
        <f t="shared" si="3"/>
        <v>812.5</v>
      </c>
      <c r="M323" s="33">
        <v>0.5</v>
      </c>
      <c r="O323" s="36"/>
      <c r="P323" s="34"/>
    </row>
    <row r="324" spans="1:16" ht="15.75" customHeight="1">
      <c r="A324" s="23"/>
      <c r="B324" s="28" t="s">
        <v>21</v>
      </c>
      <c r="C324" s="28">
        <v>1185732</v>
      </c>
      <c r="D324" s="29">
        <v>44362</v>
      </c>
      <c r="E324" s="28" t="s">
        <v>40</v>
      </c>
      <c r="F324" s="28" t="s">
        <v>41</v>
      </c>
      <c r="G324" s="28" t="s">
        <v>42</v>
      </c>
      <c r="H324" s="28" t="s">
        <v>24</v>
      </c>
      <c r="I324" s="30">
        <v>0.5</v>
      </c>
      <c r="J324" s="31">
        <v>5000</v>
      </c>
      <c r="K324" s="32">
        <f t="shared" si="2"/>
        <v>2500</v>
      </c>
      <c r="L324" s="32">
        <f t="shared" si="3"/>
        <v>1000</v>
      </c>
      <c r="M324" s="33">
        <v>0.4</v>
      </c>
      <c r="O324" s="36"/>
      <c r="P324" s="34"/>
    </row>
    <row r="325" spans="1:16" ht="15.75" customHeight="1">
      <c r="A325" s="23"/>
      <c r="B325" s="28" t="s">
        <v>21</v>
      </c>
      <c r="C325" s="28">
        <v>1185732</v>
      </c>
      <c r="D325" s="29">
        <v>44362</v>
      </c>
      <c r="E325" s="28" t="s">
        <v>40</v>
      </c>
      <c r="F325" s="28" t="s">
        <v>41</v>
      </c>
      <c r="G325" s="28" t="s">
        <v>42</v>
      </c>
      <c r="H325" s="28" t="s">
        <v>25</v>
      </c>
      <c r="I325" s="30">
        <v>0.45000000000000007</v>
      </c>
      <c r="J325" s="31">
        <v>2500</v>
      </c>
      <c r="K325" s="32">
        <f t="shared" si="2"/>
        <v>1125.0000000000002</v>
      </c>
      <c r="L325" s="32">
        <f t="shared" si="3"/>
        <v>393.75000000000006</v>
      </c>
      <c r="M325" s="33">
        <v>0.35</v>
      </c>
      <c r="O325" s="36"/>
      <c r="P325" s="34"/>
    </row>
    <row r="326" spans="1:16" ht="15.75" customHeight="1">
      <c r="A326" s="23"/>
      <c r="B326" s="28" t="s">
        <v>21</v>
      </c>
      <c r="C326" s="28">
        <v>1185732</v>
      </c>
      <c r="D326" s="29">
        <v>44362</v>
      </c>
      <c r="E326" s="28" t="s">
        <v>40</v>
      </c>
      <c r="F326" s="28" t="s">
        <v>41</v>
      </c>
      <c r="G326" s="28" t="s">
        <v>42</v>
      </c>
      <c r="H326" s="28" t="s">
        <v>26</v>
      </c>
      <c r="I326" s="30">
        <v>0.4</v>
      </c>
      <c r="J326" s="31">
        <v>2000</v>
      </c>
      <c r="K326" s="32">
        <f t="shared" si="2"/>
        <v>800</v>
      </c>
      <c r="L326" s="32">
        <f t="shared" si="3"/>
        <v>280</v>
      </c>
      <c r="M326" s="33">
        <v>0.35</v>
      </c>
      <c r="O326" s="36"/>
      <c r="P326" s="34"/>
    </row>
    <row r="327" spans="1:16" ht="15.75" customHeight="1">
      <c r="A327" s="23"/>
      <c r="B327" s="28" t="s">
        <v>21</v>
      </c>
      <c r="C327" s="28">
        <v>1185732</v>
      </c>
      <c r="D327" s="29">
        <v>44362</v>
      </c>
      <c r="E327" s="28" t="s">
        <v>40</v>
      </c>
      <c r="F327" s="28" t="s">
        <v>41</v>
      </c>
      <c r="G327" s="28" t="s">
        <v>42</v>
      </c>
      <c r="H327" s="28" t="s">
        <v>27</v>
      </c>
      <c r="I327" s="30">
        <v>0.4</v>
      </c>
      <c r="J327" s="31">
        <v>1750</v>
      </c>
      <c r="K327" s="32">
        <f t="shared" si="2"/>
        <v>700</v>
      </c>
      <c r="L327" s="32">
        <f t="shared" si="3"/>
        <v>280</v>
      </c>
      <c r="M327" s="33">
        <v>0.4</v>
      </c>
      <c r="O327" s="36"/>
      <c r="P327" s="34"/>
    </row>
    <row r="328" spans="1:16" ht="15.75" customHeight="1">
      <c r="A328" s="23"/>
      <c r="B328" s="28" t="s">
        <v>21</v>
      </c>
      <c r="C328" s="28">
        <v>1185732</v>
      </c>
      <c r="D328" s="29">
        <v>44362</v>
      </c>
      <c r="E328" s="28" t="s">
        <v>40</v>
      </c>
      <c r="F328" s="28" t="s">
        <v>41</v>
      </c>
      <c r="G328" s="28" t="s">
        <v>42</v>
      </c>
      <c r="H328" s="28" t="s">
        <v>28</v>
      </c>
      <c r="I328" s="30">
        <v>0.5</v>
      </c>
      <c r="J328" s="31">
        <v>1750</v>
      </c>
      <c r="K328" s="32">
        <f t="shared" si="2"/>
        <v>875</v>
      </c>
      <c r="L328" s="32">
        <f t="shared" si="3"/>
        <v>306.25</v>
      </c>
      <c r="M328" s="33">
        <v>0.35</v>
      </c>
      <c r="O328" s="36"/>
      <c r="P328" s="34"/>
    </row>
    <row r="329" spans="1:16" ht="15.75" customHeight="1">
      <c r="A329" s="23"/>
      <c r="B329" s="28" t="s">
        <v>21</v>
      </c>
      <c r="C329" s="28">
        <v>1185732</v>
      </c>
      <c r="D329" s="29">
        <v>44362</v>
      </c>
      <c r="E329" s="28" t="s">
        <v>40</v>
      </c>
      <c r="F329" s="28" t="s">
        <v>41</v>
      </c>
      <c r="G329" s="28" t="s">
        <v>42</v>
      </c>
      <c r="H329" s="28" t="s">
        <v>29</v>
      </c>
      <c r="I329" s="30">
        <v>0.55000000000000004</v>
      </c>
      <c r="J329" s="31">
        <v>3500</v>
      </c>
      <c r="K329" s="32">
        <f t="shared" si="2"/>
        <v>1925.0000000000002</v>
      </c>
      <c r="L329" s="32">
        <f t="shared" si="3"/>
        <v>962.50000000000011</v>
      </c>
      <c r="M329" s="33">
        <v>0.5</v>
      </c>
      <c r="O329" s="36"/>
      <c r="P329" s="34"/>
    </row>
    <row r="330" spans="1:16" ht="15.75" customHeight="1">
      <c r="A330" s="23"/>
      <c r="B330" s="28" t="s">
        <v>21</v>
      </c>
      <c r="C330" s="28">
        <v>1185732</v>
      </c>
      <c r="D330" s="29">
        <v>44391</v>
      </c>
      <c r="E330" s="28" t="s">
        <v>40</v>
      </c>
      <c r="F330" s="28" t="s">
        <v>41</v>
      </c>
      <c r="G330" s="28" t="s">
        <v>42</v>
      </c>
      <c r="H330" s="28" t="s">
        <v>24</v>
      </c>
      <c r="I330" s="30">
        <v>0.5</v>
      </c>
      <c r="J330" s="31">
        <v>5750</v>
      </c>
      <c r="K330" s="32">
        <f t="shared" si="2"/>
        <v>2875</v>
      </c>
      <c r="L330" s="32">
        <f t="shared" si="3"/>
        <v>1150</v>
      </c>
      <c r="M330" s="33">
        <v>0.4</v>
      </c>
      <c r="O330" s="36"/>
      <c r="P330" s="34"/>
    </row>
    <row r="331" spans="1:16" ht="15.75" customHeight="1">
      <c r="A331" s="23"/>
      <c r="B331" s="28" t="s">
        <v>21</v>
      </c>
      <c r="C331" s="28">
        <v>1185732</v>
      </c>
      <c r="D331" s="29">
        <v>44391</v>
      </c>
      <c r="E331" s="28" t="s">
        <v>40</v>
      </c>
      <c r="F331" s="28" t="s">
        <v>41</v>
      </c>
      <c r="G331" s="28" t="s">
        <v>42</v>
      </c>
      <c r="H331" s="28" t="s">
        <v>25</v>
      </c>
      <c r="I331" s="30">
        <v>0.45000000000000007</v>
      </c>
      <c r="J331" s="31">
        <v>3250</v>
      </c>
      <c r="K331" s="32">
        <f t="shared" si="2"/>
        <v>1462.5000000000002</v>
      </c>
      <c r="L331" s="32">
        <f t="shared" si="3"/>
        <v>511.87500000000006</v>
      </c>
      <c r="M331" s="33">
        <v>0.35</v>
      </c>
      <c r="O331" s="36"/>
      <c r="P331" s="34"/>
    </row>
    <row r="332" spans="1:16" ht="15.75" customHeight="1">
      <c r="A332" s="23"/>
      <c r="B332" s="28" t="s">
        <v>21</v>
      </c>
      <c r="C332" s="28">
        <v>1185732</v>
      </c>
      <c r="D332" s="29">
        <v>44391</v>
      </c>
      <c r="E332" s="28" t="s">
        <v>40</v>
      </c>
      <c r="F332" s="28" t="s">
        <v>41</v>
      </c>
      <c r="G332" s="28" t="s">
        <v>42</v>
      </c>
      <c r="H332" s="28" t="s">
        <v>26</v>
      </c>
      <c r="I332" s="30">
        <v>0.4</v>
      </c>
      <c r="J332" s="31">
        <v>2500</v>
      </c>
      <c r="K332" s="32">
        <f t="shared" si="2"/>
        <v>1000</v>
      </c>
      <c r="L332" s="32">
        <f t="shared" si="3"/>
        <v>350</v>
      </c>
      <c r="M332" s="33">
        <v>0.35</v>
      </c>
      <c r="O332" s="36"/>
      <c r="P332" s="34"/>
    </row>
    <row r="333" spans="1:16" ht="15.75" customHeight="1">
      <c r="A333" s="23"/>
      <c r="B333" s="28" t="s">
        <v>21</v>
      </c>
      <c r="C333" s="28">
        <v>1185732</v>
      </c>
      <c r="D333" s="29">
        <v>44391</v>
      </c>
      <c r="E333" s="28" t="s">
        <v>40</v>
      </c>
      <c r="F333" s="28" t="s">
        <v>41</v>
      </c>
      <c r="G333" s="28" t="s">
        <v>42</v>
      </c>
      <c r="H333" s="28" t="s">
        <v>27</v>
      </c>
      <c r="I333" s="30">
        <v>0.4</v>
      </c>
      <c r="J333" s="31">
        <v>2000</v>
      </c>
      <c r="K333" s="32">
        <f t="shared" si="2"/>
        <v>800</v>
      </c>
      <c r="L333" s="32">
        <f t="shared" si="3"/>
        <v>320</v>
      </c>
      <c r="M333" s="33">
        <v>0.4</v>
      </c>
      <c r="O333" s="36"/>
      <c r="P333" s="34"/>
    </row>
    <row r="334" spans="1:16" ht="15.75" customHeight="1">
      <c r="A334" s="23"/>
      <c r="B334" s="28" t="s">
        <v>21</v>
      </c>
      <c r="C334" s="28">
        <v>1185732</v>
      </c>
      <c r="D334" s="29">
        <v>44391</v>
      </c>
      <c r="E334" s="28" t="s">
        <v>40</v>
      </c>
      <c r="F334" s="28" t="s">
        <v>41</v>
      </c>
      <c r="G334" s="28" t="s">
        <v>42</v>
      </c>
      <c r="H334" s="28" t="s">
        <v>28</v>
      </c>
      <c r="I334" s="30">
        <v>0.5</v>
      </c>
      <c r="J334" s="31">
        <v>2250</v>
      </c>
      <c r="K334" s="32">
        <f t="shared" si="2"/>
        <v>1125</v>
      </c>
      <c r="L334" s="32">
        <f t="shared" si="3"/>
        <v>393.75</v>
      </c>
      <c r="M334" s="33">
        <v>0.35</v>
      </c>
      <c r="O334" s="36"/>
      <c r="P334" s="34"/>
    </row>
    <row r="335" spans="1:16" ht="15.75" customHeight="1">
      <c r="A335" s="23"/>
      <c r="B335" s="28" t="s">
        <v>21</v>
      </c>
      <c r="C335" s="28">
        <v>1185732</v>
      </c>
      <c r="D335" s="29">
        <v>44391</v>
      </c>
      <c r="E335" s="28" t="s">
        <v>40</v>
      </c>
      <c r="F335" s="28" t="s">
        <v>41</v>
      </c>
      <c r="G335" s="28" t="s">
        <v>42</v>
      </c>
      <c r="H335" s="28" t="s">
        <v>29</v>
      </c>
      <c r="I335" s="30">
        <v>0.55000000000000004</v>
      </c>
      <c r="J335" s="31">
        <v>4000</v>
      </c>
      <c r="K335" s="32">
        <f t="shared" si="2"/>
        <v>2200</v>
      </c>
      <c r="L335" s="32">
        <f t="shared" si="3"/>
        <v>1100</v>
      </c>
      <c r="M335" s="33">
        <v>0.5</v>
      </c>
      <c r="O335" s="36"/>
      <c r="P335" s="34"/>
    </row>
    <row r="336" spans="1:16" ht="15.75" customHeight="1">
      <c r="A336" s="23"/>
      <c r="B336" s="28" t="s">
        <v>21</v>
      </c>
      <c r="C336" s="28">
        <v>1185732</v>
      </c>
      <c r="D336" s="29">
        <v>44423</v>
      </c>
      <c r="E336" s="28" t="s">
        <v>40</v>
      </c>
      <c r="F336" s="28" t="s">
        <v>41</v>
      </c>
      <c r="G336" s="28" t="s">
        <v>42</v>
      </c>
      <c r="H336" s="28" t="s">
        <v>24</v>
      </c>
      <c r="I336" s="30">
        <v>0.5</v>
      </c>
      <c r="J336" s="31">
        <v>5500</v>
      </c>
      <c r="K336" s="32">
        <f t="shared" si="2"/>
        <v>2750</v>
      </c>
      <c r="L336" s="32">
        <f t="shared" si="3"/>
        <v>1100</v>
      </c>
      <c r="M336" s="33">
        <v>0.4</v>
      </c>
      <c r="O336" s="36"/>
      <c r="P336" s="34"/>
    </row>
    <row r="337" spans="1:16" ht="15.75" customHeight="1">
      <c r="A337" s="23"/>
      <c r="B337" s="28" t="s">
        <v>21</v>
      </c>
      <c r="C337" s="28">
        <v>1185732</v>
      </c>
      <c r="D337" s="29">
        <v>44423</v>
      </c>
      <c r="E337" s="28" t="s">
        <v>40</v>
      </c>
      <c r="F337" s="28" t="s">
        <v>41</v>
      </c>
      <c r="G337" s="28" t="s">
        <v>42</v>
      </c>
      <c r="H337" s="28" t="s">
        <v>25</v>
      </c>
      <c r="I337" s="30">
        <v>0.45000000000000007</v>
      </c>
      <c r="J337" s="31">
        <v>3250</v>
      </c>
      <c r="K337" s="32">
        <f t="shared" si="2"/>
        <v>1462.5000000000002</v>
      </c>
      <c r="L337" s="32">
        <f t="shared" si="3"/>
        <v>511.87500000000006</v>
      </c>
      <c r="M337" s="33">
        <v>0.35</v>
      </c>
      <c r="O337" s="36"/>
      <c r="P337" s="34"/>
    </row>
    <row r="338" spans="1:16" ht="15.75" customHeight="1">
      <c r="A338" s="23"/>
      <c r="B338" s="28" t="s">
        <v>21</v>
      </c>
      <c r="C338" s="28">
        <v>1185732</v>
      </c>
      <c r="D338" s="29">
        <v>44423</v>
      </c>
      <c r="E338" s="28" t="s">
        <v>40</v>
      </c>
      <c r="F338" s="28" t="s">
        <v>41</v>
      </c>
      <c r="G338" s="28" t="s">
        <v>42</v>
      </c>
      <c r="H338" s="28" t="s">
        <v>26</v>
      </c>
      <c r="I338" s="30">
        <v>0.4</v>
      </c>
      <c r="J338" s="31">
        <v>2500</v>
      </c>
      <c r="K338" s="32">
        <f t="shared" si="2"/>
        <v>1000</v>
      </c>
      <c r="L338" s="32">
        <f t="shared" si="3"/>
        <v>350</v>
      </c>
      <c r="M338" s="33">
        <v>0.35</v>
      </c>
      <c r="O338" s="36"/>
      <c r="P338" s="34"/>
    </row>
    <row r="339" spans="1:16" ht="15.75" customHeight="1">
      <c r="A339" s="23"/>
      <c r="B339" s="28" t="s">
        <v>21</v>
      </c>
      <c r="C339" s="28">
        <v>1185732</v>
      </c>
      <c r="D339" s="29">
        <v>44423</v>
      </c>
      <c r="E339" s="28" t="s">
        <v>40</v>
      </c>
      <c r="F339" s="28" t="s">
        <v>41</v>
      </c>
      <c r="G339" s="28" t="s">
        <v>42</v>
      </c>
      <c r="H339" s="28" t="s">
        <v>27</v>
      </c>
      <c r="I339" s="30">
        <v>0.4</v>
      </c>
      <c r="J339" s="31">
        <v>2250</v>
      </c>
      <c r="K339" s="32">
        <f t="shared" si="2"/>
        <v>900</v>
      </c>
      <c r="L339" s="32">
        <f t="shared" si="3"/>
        <v>360</v>
      </c>
      <c r="M339" s="33">
        <v>0.4</v>
      </c>
      <c r="O339" s="36"/>
      <c r="P339" s="34"/>
    </row>
    <row r="340" spans="1:16" ht="15.75" customHeight="1">
      <c r="A340" s="23"/>
      <c r="B340" s="28" t="s">
        <v>21</v>
      </c>
      <c r="C340" s="28">
        <v>1185732</v>
      </c>
      <c r="D340" s="29">
        <v>44423</v>
      </c>
      <c r="E340" s="28" t="s">
        <v>40</v>
      </c>
      <c r="F340" s="28" t="s">
        <v>41</v>
      </c>
      <c r="G340" s="28" t="s">
        <v>42</v>
      </c>
      <c r="H340" s="28" t="s">
        <v>28</v>
      </c>
      <c r="I340" s="30">
        <v>0.5</v>
      </c>
      <c r="J340" s="31">
        <v>2000</v>
      </c>
      <c r="K340" s="32">
        <f t="shared" si="2"/>
        <v>1000</v>
      </c>
      <c r="L340" s="32">
        <f t="shared" si="3"/>
        <v>350</v>
      </c>
      <c r="M340" s="33">
        <v>0.35</v>
      </c>
      <c r="O340" s="36"/>
      <c r="P340" s="34"/>
    </row>
    <row r="341" spans="1:16" ht="15.75" customHeight="1">
      <c r="A341" s="23"/>
      <c r="B341" s="28" t="s">
        <v>21</v>
      </c>
      <c r="C341" s="28">
        <v>1185732</v>
      </c>
      <c r="D341" s="29">
        <v>44423</v>
      </c>
      <c r="E341" s="28" t="s">
        <v>40</v>
      </c>
      <c r="F341" s="28" t="s">
        <v>41</v>
      </c>
      <c r="G341" s="28" t="s">
        <v>42</v>
      </c>
      <c r="H341" s="28" t="s">
        <v>29</v>
      </c>
      <c r="I341" s="30">
        <v>0.55000000000000004</v>
      </c>
      <c r="J341" s="31">
        <v>3750</v>
      </c>
      <c r="K341" s="32">
        <f t="shared" si="2"/>
        <v>2062.5</v>
      </c>
      <c r="L341" s="32">
        <f t="shared" si="3"/>
        <v>1031.25</v>
      </c>
      <c r="M341" s="33">
        <v>0.5</v>
      </c>
      <c r="O341" s="36"/>
      <c r="P341" s="34"/>
    </row>
    <row r="342" spans="1:16" ht="15.75" customHeight="1">
      <c r="A342" s="23"/>
      <c r="B342" s="28" t="s">
        <v>21</v>
      </c>
      <c r="C342" s="28">
        <v>1185732</v>
      </c>
      <c r="D342" s="29">
        <v>44455</v>
      </c>
      <c r="E342" s="28" t="s">
        <v>40</v>
      </c>
      <c r="F342" s="28" t="s">
        <v>41</v>
      </c>
      <c r="G342" s="28" t="s">
        <v>42</v>
      </c>
      <c r="H342" s="28" t="s">
        <v>24</v>
      </c>
      <c r="I342" s="30">
        <v>0.5</v>
      </c>
      <c r="J342" s="31">
        <v>5000</v>
      </c>
      <c r="K342" s="32">
        <f t="shared" si="2"/>
        <v>2500</v>
      </c>
      <c r="L342" s="32">
        <f t="shared" si="3"/>
        <v>1000</v>
      </c>
      <c r="M342" s="33">
        <v>0.4</v>
      </c>
      <c r="O342" s="36"/>
      <c r="P342" s="34"/>
    </row>
    <row r="343" spans="1:16" ht="15.75" customHeight="1">
      <c r="A343" s="23"/>
      <c r="B343" s="28" t="s">
        <v>21</v>
      </c>
      <c r="C343" s="28">
        <v>1185732</v>
      </c>
      <c r="D343" s="29">
        <v>44455</v>
      </c>
      <c r="E343" s="28" t="s">
        <v>40</v>
      </c>
      <c r="F343" s="28" t="s">
        <v>41</v>
      </c>
      <c r="G343" s="28" t="s">
        <v>42</v>
      </c>
      <c r="H343" s="28" t="s">
        <v>25</v>
      </c>
      <c r="I343" s="30">
        <v>0.45000000000000007</v>
      </c>
      <c r="J343" s="31">
        <v>3000</v>
      </c>
      <c r="K343" s="32">
        <f t="shared" si="2"/>
        <v>1350.0000000000002</v>
      </c>
      <c r="L343" s="32">
        <f t="shared" si="3"/>
        <v>472.50000000000006</v>
      </c>
      <c r="M343" s="33">
        <v>0.35</v>
      </c>
      <c r="O343" s="36"/>
      <c r="P343" s="34"/>
    </row>
    <row r="344" spans="1:16" ht="15.75" customHeight="1">
      <c r="A344" s="23"/>
      <c r="B344" s="28" t="s">
        <v>21</v>
      </c>
      <c r="C344" s="28">
        <v>1185732</v>
      </c>
      <c r="D344" s="29">
        <v>44455</v>
      </c>
      <c r="E344" s="28" t="s">
        <v>40</v>
      </c>
      <c r="F344" s="28" t="s">
        <v>41</v>
      </c>
      <c r="G344" s="28" t="s">
        <v>42</v>
      </c>
      <c r="H344" s="28" t="s">
        <v>26</v>
      </c>
      <c r="I344" s="30">
        <v>0.4</v>
      </c>
      <c r="J344" s="31">
        <v>2000</v>
      </c>
      <c r="K344" s="32">
        <f t="shared" si="2"/>
        <v>800</v>
      </c>
      <c r="L344" s="32">
        <f t="shared" si="3"/>
        <v>280</v>
      </c>
      <c r="M344" s="33">
        <v>0.35</v>
      </c>
      <c r="O344" s="36"/>
      <c r="P344" s="34"/>
    </row>
    <row r="345" spans="1:16" ht="15.75" customHeight="1">
      <c r="A345" s="23"/>
      <c r="B345" s="28" t="s">
        <v>21</v>
      </c>
      <c r="C345" s="28">
        <v>1185732</v>
      </c>
      <c r="D345" s="29">
        <v>44455</v>
      </c>
      <c r="E345" s="28" t="s">
        <v>40</v>
      </c>
      <c r="F345" s="28" t="s">
        <v>41</v>
      </c>
      <c r="G345" s="28" t="s">
        <v>42</v>
      </c>
      <c r="H345" s="28" t="s">
        <v>27</v>
      </c>
      <c r="I345" s="30">
        <v>0.4</v>
      </c>
      <c r="J345" s="31">
        <v>1750</v>
      </c>
      <c r="K345" s="32">
        <f t="shared" si="2"/>
        <v>700</v>
      </c>
      <c r="L345" s="32">
        <f t="shared" si="3"/>
        <v>280</v>
      </c>
      <c r="M345" s="33">
        <v>0.4</v>
      </c>
      <c r="O345" s="36"/>
      <c r="P345" s="34"/>
    </row>
    <row r="346" spans="1:16" ht="15.75" customHeight="1">
      <c r="A346" s="23"/>
      <c r="B346" s="28" t="s">
        <v>21</v>
      </c>
      <c r="C346" s="28">
        <v>1185732</v>
      </c>
      <c r="D346" s="29">
        <v>44455</v>
      </c>
      <c r="E346" s="28" t="s">
        <v>40</v>
      </c>
      <c r="F346" s="28" t="s">
        <v>41</v>
      </c>
      <c r="G346" s="28" t="s">
        <v>42</v>
      </c>
      <c r="H346" s="28" t="s">
        <v>28</v>
      </c>
      <c r="I346" s="30">
        <v>0.5</v>
      </c>
      <c r="J346" s="31">
        <v>1750</v>
      </c>
      <c r="K346" s="32">
        <f t="shared" si="2"/>
        <v>875</v>
      </c>
      <c r="L346" s="32">
        <f t="shared" si="3"/>
        <v>306.25</v>
      </c>
      <c r="M346" s="33">
        <v>0.35</v>
      </c>
      <c r="O346" s="36"/>
      <c r="P346" s="34"/>
    </row>
    <row r="347" spans="1:16" ht="15.75" customHeight="1">
      <c r="A347" s="23"/>
      <c r="B347" s="28" t="s">
        <v>21</v>
      </c>
      <c r="C347" s="28">
        <v>1185732</v>
      </c>
      <c r="D347" s="29">
        <v>44455</v>
      </c>
      <c r="E347" s="28" t="s">
        <v>40</v>
      </c>
      <c r="F347" s="28" t="s">
        <v>41</v>
      </c>
      <c r="G347" s="28" t="s">
        <v>42</v>
      </c>
      <c r="H347" s="28" t="s">
        <v>29</v>
      </c>
      <c r="I347" s="30">
        <v>0.55000000000000004</v>
      </c>
      <c r="J347" s="31">
        <v>2500</v>
      </c>
      <c r="K347" s="32">
        <f t="shared" si="2"/>
        <v>1375</v>
      </c>
      <c r="L347" s="32">
        <f t="shared" si="3"/>
        <v>687.5</v>
      </c>
      <c r="M347" s="33">
        <v>0.5</v>
      </c>
      <c r="O347" s="36"/>
      <c r="P347" s="34"/>
    </row>
    <row r="348" spans="1:16" ht="15.75" customHeight="1">
      <c r="A348" s="23"/>
      <c r="B348" s="28" t="s">
        <v>21</v>
      </c>
      <c r="C348" s="28">
        <v>1185732</v>
      </c>
      <c r="D348" s="29">
        <v>44484</v>
      </c>
      <c r="E348" s="28" t="s">
        <v>40</v>
      </c>
      <c r="F348" s="28" t="s">
        <v>41</v>
      </c>
      <c r="G348" s="28" t="s">
        <v>42</v>
      </c>
      <c r="H348" s="28" t="s">
        <v>24</v>
      </c>
      <c r="I348" s="30">
        <v>0.6</v>
      </c>
      <c r="J348" s="31">
        <v>4250</v>
      </c>
      <c r="K348" s="32">
        <f t="shared" si="2"/>
        <v>2550</v>
      </c>
      <c r="L348" s="32">
        <f t="shared" si="3"/>
        <v>1020</v>
      </c>
      <c r="M348" s="33">
        <v>0.4</v>
      </c>
      <c r="O348" s="36"/>
      <c r="P348" s="34"/>
    </row>
    <row r="349" spans="1:16" ht="15.75" customHeight="1">
      <c r="A349" s="23"/>
      <c r="B349" s="28" t="s">
        <v>21</v>
      </c>
      <c r="C349" s="28">
        <v>1185732</v>
      </c>
      <c r="D349" s="29">
        <v>44484</v>
      </c>
      <c r="E349" s="28" t="s">
        <v>40</v>
      </c>
      <c r="F349" s="28" t="s">
        <v>41</v>
      </c>
      <c r="G349" s="28" t="s">
        <v>42</v>
      </c>
      <c r="H349" s="28" t="s">
        <v>25</v>
      </c>
      <c r="I349" s="30">
        <v>0.5</v>
      </c>
      <c r="J349" s="31">
        <v>2500</v>
      </c>
      <c r="K349" s="32">
        <f t="shared" si="2"/>
        <v>1250</v>
      </c>
      <c r="L349" s="32">
        <f t="shared" si="3"/>
        <v>437.5</v>
      </c>
      <c r="M349" s="33">
        <v>0.35</v>
      </c>
      <c r="O349" s="36"/>
      <c r="P349" s="34"/>
    </row>
    <row r="350" spans="1:16" ht="15.75" customHeight="1">
      <c r="A350" s="23"/>
      <c r="B350" s="28" t="s">
        <v>21</v>
      </c>
      <c r="C350" s="28">
        <v>1185732</v>
      </c>
      <c r="D350" s="29">
        <v>44484</v>
      </c>
      <c r="E350" s="28" t="s">
        <v>40</v>
      </c>
      <c r="F350" s="28" t="s">
        <v>41</v>
      </c>
      <c r="G350" s="28" t="s">
        <v>42</v>
      </c>
      <c r="H350" s="28" t="s">
        <v>26</v>
      </c>
      <c r="I350" s="30">
        <v>0.5</v>
      </c>
      <c r="J350" s="31">
        <v>1500</v>
      </c>
      <c r="K350" s="32">
        <f t="shared" si="2"/>
        <v>750</v>
      </c>
      <c r="L350" s="32">
        <f t="shared" si="3"/>
        <v>262.5</v>
      </c>
      <c r="M350" s="33">
        <v>0.35</v>
      </c>
      <c r="O350" s="36"/>
      <c r="P350" s="34"/>
    </row>
    <row r="351" spans="1:16" ht="15.75" customHeight="1">
      <c r="A351" s="23"/>
      <c r="B351" s="28" t="s">
        <v>21</v>
      </c>
      <c r="C351" s="28">
        <v>1185732</v>
      </c>
      <c r="D351" s="29">
        <v>44484</v>
      </c>
      <c r="E351" s="28" t="s">
        <v>40</v>
      </c>
      <c r="F351" s="28" t="s">
        <v>41</v>
      </c>
      <c r="G351" s="28" t="s">
        <v>42</v>
      </c>
      <c r="H351" s="28" t="s">
        <v>27</v>
      </c>
      <c r="I351" s="30">
        <v>0.5</v>
      </c>
      <c r="J351" s="31">
        <v>1250</v>
      </c>
      <c r="K351" s="32">
        <f t="shared" si="2"/>
        <v>625</v>
      </c>
      <c r="L351" s="32">
        <f t="shared" si="3"/>
        <v>250</v>
      </c>
      <c r="M351" s="33">
        <v>0.4</v>
      </c>
      <c r="O351" s="36"/>
      <c r="P351" s="34"/>
    </row>
    <row r="352" spans="1:16" ht="15.75" customHeight="1">
      <c r="A352" s="23"/>
      <c r="B352" s="28" t="s">
        <v>21</v>
      </c>
      <c r="C352" s="28">
        <v>1185732</v>
      </c>
      <c r="D352" s="29">
        <v>44484</v>
      </c>
      <c r="E352" s="28" t="s">
        <v>40</v>
      </c>
      <c r="F352" s="28" t="s">
        <v>41</v>
      </c>
      <c r="G352" s="28" t="s">
        <v>42</v>
      </c>
      <c r="H352" s="28" t="s">
        <v>28</v>
      </c>
      <c r="I352" s="30">
        <v>0.6</v>
      </c>
      <c r="J352" s="31">
        <v>1250</v>
      </c>
      <c r="K352" s="32">
        <f t="shared" si="2"/>
        <v>750</v>
      </c>
      <c r="L352" s="32">
        <f t="shared" si="3"/>
        <v>262.5</v>
      </c>
      <c r="M352" s="33">
        <v>0.35</v>
      </c>
      <c r="O352" s="36"/>
      <c r="P352" s="34"/>
    </row>
    <row r="353" spans="1:16" ht="15.75" customHeight="1">
      <c r="A353" s="23"/>
      <c r="B353" s="28" t="s">
        <v>21</v>
      </c>
      <c r="C353" s="28">
        <v>1185732</v>
      </c>
      <c r="D353" s="29">
        <v>44484</v>
      </c>
      <c r="E353" s="28" t="s">
        <v>40</v>
      </c>
      <c r="F353" s="28" t="s">
        <v>41</v>
      </c>
      <c r="G353" s="28" t="s">
        <v>42</v>
      </c>
      <c r="H353" s="28" t="s">
        <v>29</v>
      </c>
      <c r="I353" s="30">
        <v>0.64999999999999991</v>
      </c>
      <c r="J353" s="31">
        <v>2500</v>
      </c>
      <c r="K353" s="32">
        <f t="shared" si="2"/>
        <v>1624.9999999999998</v>
      </c>
      <c r="L353" s="32">
        <f t="shared" si="3"/>
        <v>812.49999999999989</v>
      </c>
      <c r="M353" s="33">
        <v>0.5</v>
      </c>
      <c r="O353" s="36"/>
      <c r="P353" s="34"/>
    </row>
    <row r="354" spans="1:16" ht="15.75" customHeight="1">
      <c r="A354" s="23"/>
      <c r="B354" s="28" t="s">
        <v>21</v>
      </c>
      <c r="C354" s="28">
        <v>1185732</v>
      </c>
      <c r="D354" s="29">
        <v>44515</v>
      </c>
      <c r="E354" s="28" t="s">
        <v>40</v>
      </c>
      <c r="F354" s="28" t="s">
        <v>41</v>
      </c>
      <c r="G354" s="28" t="s">
        <v>42</v>
      </c>
      <c r="H354" s="28" t="s">
        <v>24</v>
      </c>
      <c r="I354" s="30">
        <v>0.6</v>
      </c>
      <c r="J354" s="31">
        <v>4000</v>
      </c>
      <c r="K354" s="32">
        <f t="shared" si="2"/>
        <v>2400</v>
      </c>
      <c r="L354" s="32">
        <f t="shared" si="3"/>
        <v>960</v>
      </c>
      <c r="M354" s="33">
        <v>0.4</v>
      </c>
      <c r="O354" s="36"/>
      <c r="P354" s="34"/>
    </row>
    <row r="355" spans="1:16" ht="15.75" customHeight="1">
      <c r="A355" s="23"/>
      <c r="B355" s="28" t="s">
        <v>21</v>
      </c>
      <c r="C355" s="28">
        <v>1185732</v>
      </c>
      <c r="D355" s="29">
        <v>44515</v>
      </c>
      <c r="E355" s="28" t="s">
        <v>40</v>
      </c>
      <c r="F355" s="28" t="s">
        <v>41</v>
      </c>
      <c r="G355" s="28" t="s">
        <v>42</v>
      </c>
      <c r="H355" s="28" t="s">
        <v>25</v>
      </c>
      <c r="I355" s="30">
        <v>0.5</v>
      </c>
      <c r="J355" s="31">
        <v>2500</v>
      </c>
      <c r="K355" s="32">
        <f t="shared" si="2"/>
        <v>1250</v>
      </c>
      <c r="L355" s="32">
        <f t="shared" si="3"/>
        <v>437.5</v>
      </c>
      <c r="M355" s="33">
        <v>0.35</v>
      </c>
      <c r="O355" s="36"/>
      <c r="P355" s="34"/>
    </row>
    <row r="356" spans="1:16" ht="15.75" customHeight="1">
      <c r="A356" s="23"/>
      <c r="B356" s="28" t="s">
        <v>21</v>
      </c>
      <c r="C356" s="28">
        <v>1185732</v>
      </c>
      <c r="D356" s="29">
        <v>44515</v>
      </c>
      <c r="E356" s="28" t="s">
        <v>40</v>
      </c>
      <c r="F356" s="28" t="s">
        <v>41</v>
      </c>
      <c r="G356" s="28" t="s">
        <v>42</v>
      </c>
      <c r="H356" s="28" t="s">
        <v>26</v>
      </c>
      <c r="I356" s="30">
        <v>0.5</v>
      </c>
      <c r="J356" s="31">
        <v>1950</v>
      </c>
      <c r="K356" s="32">
        <f t="shared" si="2"/>
        <v>975</v>
      </c>
      <c r="L356" s="32">
        <f t="shared" si="3"/>
        <v>341.25</v>
      </c>
      <c r="M356" s="33">
        <v>0.35</v>
      </c>
      <c r="O356" s="36"/>
      <c r="P356" s="34"/>
    </row>
    <row r="357" spans="1:16" ht="15.75" customHeight="1">
      <c r="A357" s="23"/>
      <c r="B357" s="28" t="s">
        <v>21</v>
      </c>
      <c r="C357" s="28">
        <v>1185732</v>
      </c>
      <c r="D357" s="29">
        <v>44515</v>
      </c>
      <c r="E357" s="28" t="s">
        <v>40</v>
      </c>
      <c r="F357" s="28" t="s">
        <v>41</v>
      </c>
      <c r="G357" s="28" t="s">
        <v>42</v>
      </c>
      <c r="H357" s="28" t="s">
        <v>27</v>
      </c>
      <c r="I357" s="30">
        <v>0.5</v>
      </c>
      <c r="J357" s="31">
        <v>1750</v>
      </c>
      <c r="K357" s="32">
        <f t="shared" si="2"/>
        <v>875</v>
      </c>
      <c r="L357" s="32">
        <f t="shared" si="3"/>
        <v>350</v>
      </c>
      <c r="M357" s="33">
        <v>0.4</v>
      </c>
      <c r="O357" s="36"/>
      <c r="P357" s="34"/>
    </row>
    <row r="358" spans="1:16" ht="15.75" customHeight="1">
      <c r="A358" s="23"/>
      <c r="B358" s="28" t="s">
        <v>21</v>
      </c>
      <c r="C358" s="28">
        <v>1185732</v>
      </c>
      <c r="D358" s="29">
        <v>44515</v>
      </c>
      <c r="E358" s="28" t="s">
        <v>40</v>
      </c>
      <c r="F358" s="28" t="s">
        <v>41</v>
      </c>
      <c r="G358" s="28" t="s">
        <v>42</v>
      </c>
      <c r="H358" s="28" t="s">
        <v>28</v>
      </c>
      <c r="I358" s="30">
        <v>0.6</v>
      </c>
      <c r="J358" s="31">
        <v>1500</v>
      </c>
      <c r="K358" s="32">
        <f t="shared" si="2"/>
        <v>900</v>
      </c>
      <c r="L358" s="32">
        <f t="shared" si="3"/>
        <v>315</v>
      </c>
      <c r="M358" s="33">
        <v>0.35</v>
      </c>
      <c r="O358" s="36"/>
      <c r="P358" s="34"/>
    </row>
    <row r="359" spans="1:16" ht="15.75" customHeight="1">
      <c r="A359" s="23"/>
      <c r="B359" s="28" t="s">
        <v>21</v>
      </c>
      <c r="C359" s="28">
        <v>1185732</v>
      </c>
      <c r="D359" s="29">
        <v>44515</v>
      </c>
      <c r="E359" s="28" t="s">
        <v>40</v>
      </c>
      <c r="F359" s="28" t="s">
        <v>41</v>
      </c>
      <c r="G359" s="28" t="s">
        <v>42</v>
      </c>
      <c r="H359" s="28" t="s">
        <v>29</v>
      </c>
      <c r="I359" s="30">
        <v>0.64999999999999991</v>
      </c>
      <c r="J359" s="31">
        <v>2500</v>
      </c>
      <c r="K359" s="32">
        <f t="shared" si="2"/>
        <v>1624.9999999999998</v>
      </c>
      <c r="L359" s="32">
        <f t="shared" si="3"/>
        <v>812.49999999999989</v>
      </c>
      <c r="M359" s="33">
        <v>0.5</v>
      </c>
      <c r="O359" s="36"/>
      <c r="P359" s="34"/>
    </row>
    <row r="360" spans="1:16" ht="15.75" customHeight="1">
      <c r="A360" s="23"/>
      <c r="B360" s="28" t="s">
        <v>21</v>
      </c>
      <c r="C360" s="28">
        <v>1185732</v>
      </c>
      <c r="D360" s="29">
        <v>44544</v>
      </c>
      <c r="E360" s="28" t="s">
        <v>40</v>
      </c>
      <c r="F360" s="28" t="s">
        <v>41</v>
      </c>
      <c r="G360" s="28" t="s">
        <v>42</v>
      </c>
      <c r="H360" s="28" t="s">
        <v>24</v>
      </c>
      <c r="I360" s="30">
        <v>0.6</v>
      </c>
      <c r="J360" s="31">
        <v>5000</v>
      </c>
      <c r="K360" s="32">
        <f t="shared" si="2"/>
        <v>3000</v>
      </c>
      <c r="L360" s="32">
        <f t="shared" si="3"/>
        <v>1200</v>
      </c>
      <c r="M360" s="33">
        <v>0.4</v>
      </c>
      <c r="O360" s="36"/>
      <c r="P360" s="34"/>
    </row>
    <row r="361" spans="1:16" ht="15.75" customHeight="1">
      <c r="A361" s="23"/>
      <c r="B361" s="28" t="s">
        <v>21</v>
      </c>
      <c r="C361" s="28">
        <v>1185732</v>
      </c>
      <c r="D361" s="29">
        <v>44544</v>
      </c>
      <c r="E361" s="28" t="s">
        <v>40</v>
      </c>
      <c r="F361" s="28" t="s">
        <v>41</v>
      </c>
      <c r="G361" s="28" t="s">
        <v>42</v>
      </c>
      <c r="H361" s="28" t="s">
        <v>25</v>
      </c>
      <c r="I361" s="30">
        <v>0.5</v>
      </c>
      <c r="J361" s="31">
        <v>3000</v>
      </c>
      <c r="K361" s="32">
        <f t="shared" si="2"/>
        <v>1500</v>
      </c>
      <c r="L361" s="32">
        <f t="shared" si="3"/>
        <v>525</v>
      </c>
      <c r="M361" s="33">
        <v>0.35</v>
      </c>
      <c r="O361" s="36"/>
      <c r="P361" s="34"/>
    </row>
    <row r="362" spans="1:16" ht="15.75" customHeight="1">
      <c r="A362" s="23"/>
      <c r="B362" s="28" t="s">
        <v>21</v>
      </c>
      <c r="C362" s="28">
        <v>1185732</v>
      </c>
      <c r="D362" s="29">
        <v>44544</v>
      </c>
      <c r="E362" s="28" t="s">
        <v>40</v>
      </c>
      <c r="F362" s="28" t="s">
        <v>41</v>
      </c>
      <c r="G362" s="28" t="s">
        <v>42</v>
      </c>
      <c r="H362" s="28" t="s">
        <v>26</v>
      </c>
      <c r="I362" s="30">
        <v>0.5</v>
      </c>
      <c r="J362" s="31">
        <v>2500</v>
      </c>
      <c r="K362" s="32">
        <f t="shared" si="2"/>
        <v>1250</v>
      </c>
      <c r="L362" s="32">
        <f t="shared" si="3"/>
        <v>437.5</v>
      </c>
      <c r="M362" s="33">
        <v>0.35</v>
      </c>
      <c r="O362" s="36"/>
      <c r="P362" s="34"/>
    </row>
    <row r="363" spans="1:16" ht="15.75" customHeight="1">
      <c r="A363" s="23"/>
      <c r="B363" s="28" t="s">
        <v>21</v>
      </c>
      <c r="C363" s="28">
        <v>1185732</v>
      </c>
      <c r="D363" s="29">
        <v>44544</v>
      </c>
      <c r="E363" s="28" t="s">
        <v>40</v>
      </c>
      <c r="F363" s="28" t="s">
        <v>41</v>
      </c>
      <c r="G363" s="28" t="s">
        <v>42</v>
      </c>
      <c r="H363" s="28" t="s">
        <v>27</v>
      </c>
      <c r="I363" s="30">
        <v>0.5</v>
      </c>
      <c r="J363" s="31">
        <v>2000</v>
      </c>
      <c r="K363" s="32">
        <f t="shared" si="2"/>
        <v>1000</v>
      </c>
      <c r="L363" s="32">
        <f t="shared" si="3"/>
        <v>400</v>
      </c>
      <c r="M363" s="33">
        <v>0.4</v>
      </c>
      <c r="O363" s="36"/>
      <c r="P363" s="34"/>
    </row>
    <row r="364" spans="1:16" ht="15.75" customHeight="1">
      <c r="A364" s="23"/>
      <c r="B364" s="28" t="s">
        <v>21</v>
      </c>
      <c r="C364" s="28">
        <v>1185732</v>
      </c>
      <c r="D364" s="29">
        <v>44544</v>
      </c>
      <c r="E364" s="28" t="s">
        <v>40</v>
      </c>
      <c r="F364" s="28" t="s">
        <v>41</v>
      </c>
      <c r="G364" s="28" t="s">
        <v>42</v>
      </c>
      <c r="H364" s="28" t="s">
        <v>28</v>
      </c>
      <c r="I364" s="30">
        <v>0.6</v>
      </c>
      <c r="J364" s="31">
        <v>2000</v>
      </c>
      <c r="K364" s="32">
        <f t="shared" si="2"/>
        <v>1200</v>
      </c>
      <c r="L364" s="32">
        <f t="shared" si="3"/>
        <v>420</v>
      </c>
      <c r="M364" s="33">
        <v>0.35</v>
      </c>
      <c r="O364" s="36"/>
      <c r="P364" s="34"/>
    </row>
    <row r="365" spans="1:16" ht="15.75" customHeight="1">
      <c r="A365" s="23"/>
      <c r="B365" s="28" t="s">
        <v>21</v>
      </c>
      <c r="C365" s="28">
        <v>1185732</v>
      </c>
      <c r="D365" s="29">
        <v>44544</v>
      </c>
      <c r="E365" s="28" t="s">
        <v>40</v>
      </c>
      <c r="F365" s="28" t="s">
        <v>41</v>
      </c>
      <c r="G365" s="28" t="s">
        <v>42</v>
      </c>
      <c r="H365" s="28" t="s">
        <v>29</v>
      </c>
      <c r="I365" s="30">
        <v>0.64999999999999991</v>
      </c>
      <c r="J365" s="31">
        <v>3000</v>
      </c>
      <c r="K365" s="32">
        <f t="shared" si="2"/>
        <v>1949.9999999999998</v>
      </c>
      <c r="L365" s="32">
        <f t="shared" si="3"/>
        <v>974.99999999999989</v>
      </c>
      <c r="M365" s="33">
        <v>0.5</v>
      </c>
      <c r="O365" s="36"/>
      <c r="P365" s="34"/>
    </row>
    <row r="366" spans="1:16" ht="15.75" customHeight="1">
      <c r="A366" s="23"/>
      <c r="B366" s="28" t="s">
        <v>30</v>
      </c>
      <c r="C366" s="28">
        <v>1197831</v>
      </c>
      <c r="D366" s="29">
        <v>44198</v>
      </c>
      <c r="E366" s="28" t="s">
        <v>31</v>
      </c>
      <c r="F366" s="28" t="s">
        <v>32</v>
      </c>
      <c r="G366" s="28" t="s">
        <v>43</v>
      </c>
      <c r="H366" s="28" t="s">
        <v>24</v>
      </c>
      <c r="I366" s="30">
        <v>0.2</v>
      </c>
      <c r="J366" s="31">
        <v>7250</v>
      </c>
      <c r="K366" s="32">
        <f t="shared" si="2"/>
        <v>1450</v>
      </c>
      <c r="L366" s="32">
        <f t="shared" si="3"/>
        <v>435</v>
      </c>
      <c r="M366" s="33">
        <v>0.3</v>
      </c>
      <c r="O366" s="35"/>
      <c r="P366" s="34"/>
    </row>
    <row r="367" spans="1:16" ht="15.75" customHeight="1">
      <c r="A367" s="23"/>
      <c r="B367" s="28" t="s">
        <v>30</v>
      </c>
      <c r="C367" s="28">
        <v>1197831</v>
      </c>
      <c r="D367" s="29">
        <v>44198</v>
      </c>
      <c r="E367" s="28" t="s">
        <v>31</v>
      </c>
      <c r="F367" s="28" t="s">
        <v>32</v>
      </c>
      <c r="G367" s="28" t="s">
        <v>43</v>
      </c>
      <c r="H367" s="28" t="s">
        <v>25</v>
      </c>
      <c r="I367" s="30">
        <v>0.3</v>
      </c>
      <c r="J367" s="31">
        <v>7250</v>
      </c>
      <c r="K367" s="32">
        <f t="shared" si="2"/>
        <v>2175</v>
      </c>
      <c r="L367" s="32">
        <f t="shared" si="3"/>
        <v>652.5</v>
      </c>
      <c r="M367" s="33">
        <v>0.3</v>
      </c>
      <c r="O367" s="35"/>
      <c r="P367" s="34"/>
    </row>
    <row r="368" spans="1:16" ht="15.75" customHeight="1">
      <c r="A368" s="23"/>
      <c r="B368" s="28" t="s">
        <v>30</v>
      </c>
      <c r="C368" s="28">
        <v>1197831</v>
      </c>
      <c r="D368" s="29">
        <v>44198</v>
      </c>
      <c r="E368" s="28" t="s">
        <v>31</v>
      </c>
      <c r="F368" s="28" t="s">
        <v>32</v>
      </c>
      <c r="G368" s="28" t="s">
        <v>43</v>
      </c>
      <c r="H368" s="28" t="s">
        <v>26</v>
      </c>
      <c r="I368" s="30">
        <v>0.3</v>
      </c>
      <c r="J368" s="31">
        <v>5250</v>
      </c>
      <c r="K368" s="32">
        <f t="shared" si="2"/>
        <v>1575</v>
      </c>
      <c r="L368" s="32">
        <f t="shared" si="3"/>
        <v>472.5</v>
      </c>
      <c r="M368" s="33">
        <v>0.3</v>
      </c>
      <c r="O368" s="35"/>
      <c r="P368" s="34"/>
    </row>
    <row r="369" spans="1:16" ht="15.75" customHeight="1">
      <c r="A369" s="23"/>
      <c r="B369" s="28" t="s">
        <v>30</v>
      </c>
      <c r="C369" s="28">
        <v>1197831</v>
      </c>
      <c r="D369" s="29">
        <v>44198</v>
      </c>
      <c r="E369" s="28" t="s">
        <v>31</v>
      </c>
      <c r="F369" s="28" t="s">
        <v>32</v>
      </c>
      <c r="G369" s="28" t="s">
        <v>43</v>
      </c>
      <c r="H369" s="28" t="s">
        <v>27</v>
      </c>
      <c r="I369" s="30">
        <v>0.35</v>
      </c>
      <c r="J369" s="31">
        <v>5250</v>
      </c>
      <c r="K369" s="32">
        <f t="shared" si="2"/>
        <v>1837.4999999999998</v>
      </c>
      <c r="L369" s="32">
        <f t="shared" si="3"/>
        <v>735</v>
      </c>
      <c r="M369" s="33">
        <v>0.4</v>
      </c>
      <c r="O369" s="35"/>
      <c r="P369" s="34"/>
    </row>
    <row r="370" spans="1:16" ht="15.75" customHeight="1">
      <c r="A370" s="23"/>
      <c r="B370" s="28" t="s">
        <v>30</v>
      </c>
      <c r="C370" s="28">
        <v>1197831</v>
      </c>
      <c r="D370" s="29">
        <v>44198</v>
      </c>
      <c r="E370" s="28" t="s">
        <v>31</v>
      </c>
      <c r="F370" s="28" t="s">
        <v>32</v>
      </c>
      <c r="G370" s="28" t="s">
        <v>43</v>
      </c>
      <c r="H370" s="28" t="s">
        <v>28</v>
      </c>
      <c r="I370" s="30">
        <v>0.4</v>
      </c>
      <c r="J370" s="31">
        <v>3750</v>
      </c>
      <c r="K370" s="32">
        <f t="shared" si="2"/>
        <v>1500</v>
      </c>
      <c r="L370" s="32">
        <f t="shared" si="3"/>
        <v>375</v>
      </c>
      <c r="M370" s="33">
        <v>0.25</v>
      </c>
      <c r="O370" s="35"/>
      <c r="P370" s="34"/>
    </row>
    <row r="371" spans="1:16" ht="15.75" customHeight="1">
      <c r="A371" s="23"/>
      <c r="B371" s="28" t="s">
        <v>30</v>
      </c>
      <c r="C371" s="28">
        <v>1197831</v>
      </c>
      <c r="D371" s="29">
        <v>44198</v>
      </c>
      <c r="E371" s="28" t="s">
        <v>31</v>
      </c>
      <c r="F371" s="28" t="s">
        <v>32</v>
      </c>
      <c r="G371" s="28" t="s">
        <v>43</v>
      </c>
      <c r="H371" s="28" t="s">
        <v>29</v>
      </c>
      <c r="I371" s="30">
        <v>0.35</v>
      </c>
      <c r="J371" s="31">
        <v>5250</v>
      </c>
      <c r="K371" s="32">
        <f t="shared" si="2"/>
        <v>1837.4999999999998</v>
      </c>
      <c r="L371" s="32">
        <f t="shared" si="3"/>
        <v>826.87499999999989</v>
      </c>
      <c r="M371" s="33">
        <v>0.45</v>
      </c>
      <c r="O371" s="35"/>
      <c r="P371" s="34"/>
    </row>
    <row r="372" spans="1:16" ht="15.75" customHeight="1">
      <c r="A372" s="23"/>
      <c r="B372" s="28" t="s">
        <v>30</v>
      </c>
      <c r="C372" s="28">
        <v>1197831</v>
      </c>
      <c r="D372" s="29">
        <v>44228</v>
      </c>
      <c r="E372" s="28" t="s">
        <v>31</v>
      </c>
      <c r="F372" s="28" t="s">
        <v>32</v>
      </c>
      <c r="G372" s="28" t="s">
        <v>43</v>
      </c>
      <c r="H372" s="28" t="s">
        <v>24</v>
      </c>
      <c r="I372" s="30">
        <v>0.25</v>
      </c>
      <c r="J372" s="31">
        <v>6750</v>
      </c>
      <c r="K372" s="32">
        <f t="shared" si="2"/>
        <v>1687.5</v>
      </c>
      <c r="L372" s="32">
        <f t="shared" si="3"/>
        <v>506.25</v>
      </c>
      <c r="M372" s="33">
        <v>0.3</v>
      </c>
      <c r="O372" s="35"/>
      <c r="P372" s="34"/>
    </row>
    <row r="373" spans="1:16" ht="15.75" customHeight="1">
      <c r="A373" s="23"/>
      <c r="B373" s="28" t="s">
        <v>30</v>
      </c>
      <c r="C373" s="28">
        <v>1197831</v>
      </c>
      <c r="D373" s="29">
        <v>44228</v>
      </c>
      <c r="E373" s="28" t="s">
        <v>31</v>
      </c>
      <c r="F373" s="28" t="s">
        <v>32</v>
      </c>
      <c r="G373" s="28" t="s">
        <v>43</v>
      </c>
      <c r="H373" s="28" t="s">
        <v>25</v>
      </c>
      <c r="I373" s="30">
        <v>0.35</v>
      </c>
      <c r="J373" s="31">
        <v>6500</v>
      </c>
      <c r="K373" s="32">
        <f t="shared" si="2"/>
        <v>2275</v>
      </c>
      <c r="L373" s="32">
        <f t="shared" si="3"/>
        <v>682.5</v>
      </c>
      <c r="M373" s="33">
        <v>0.3</v>
      </c>
      <c r="O373" s="35"/>
      <c r="P373" s="34"/>
    </row>
    <row r="374" spans="1:16" ht="15.75" customHeight="1">
      <c r="A374" s="23"/>
      <c r="B374" s="28" t="s">
        <v>30</v>
      </c>
      <c r="C374" s="28">
        <v>1197831</v>
      </c>
      <c r="D374" s="29">
        <v>44228</v>
      </c>
      <c r="E374" s="28" t="s">
        <v>31</v>
      </c>
      <c r="F374" s="28" t="s">
        <v>32</v>
      </c>
      <c r="G374" s="28" t="s">
        <v>43</v>
      </c>
      <c r="H374" s="28" t="s">
        <v>26</v>
      </c>
      <c r="I374" s="30">
        <v>0.35</v>
      </c>
      <c r="J374" s="31">
        <v>4750</v>
      </c>
      <c r="K374" s="32">
        <f t="shared" si="2"/>
        <v>1662.5</v>
      </c>
      <c r="L374" s="32">
        <f t="shared" si="3"/>
        <v>498.75</v>
      </c>
      <c r="M374" s="33">
        <v>0.3</v>
      </c>
      <c r="O374" s="35"/>
      <c r="P374" s="34"/>
    </row>
    <row r="375" spans="1:16" ht="15.75" customHeight="1">
      <c r="A375" s="23"/>
      <c r="B375" s="28" t="s">
        <v>30</v>
      </c>
      <c r="C375" s="28">
        <v>1197831</v>
      </c>
      <c r="D375" s="29">
        <v>44228</v>
      </c>
      <c r="E375" s="28" t="s">
        <v>31</v>
      </c>
      <c r="F375" s="28" t="s">
        <v>32</v>
      </c>
      <c r="G375" s="28" t="s">
        <v>43</v>
      </c>
      <c r="H375" s="28" t="s">
        <v>27</v>
      </c>
      <c r="I375" s="30">
        <v>0.35</v>
      </c>
      <c r="J375" s="31">
        <v>4250</v>
      </c>
      <c r="K375" s="32">
        <f t="shared" si="2"/>
        <v>1487.5</v>
      </c>
      <c r="L375" s="32">
        <f t="shared" si="3"/>
        <v>595</v>
      </c>
      <c r="M375" s="33">
        <v>0.4</v>
      </c>
      <c r="O375" s="35"/>
      <c r="P375" s="34"/>
    </row>
    <row r="376" spans="1:16" ht="15.75" customHeight="1">
      <c r="A376" s="23"/>
      <c r="B376" s="28" t="s">
        <v>30</v>
      </c>
      <c r="C376" s="28">
        <v>1197831</v>
      </c>
      <c r="D376" s="29">
        <v>44228</v>
      </c>
      <c r="E376" s="28" t="s">
        <v>31</v>
      </c>
      <c r="F376" s="28" t="s">
        <v>32</v>
      </c>
      <c r="G376" s="28" t="s">
        <v>43</v>
      </c>
      <c r="H376" s="28" t="s">
        <v>28</v>
      </c>
      <c r="I376" s="30">
        <v>0.4</v>
      </c>
      <c r="J376" s="31">
        <v>3000</v>
      </c>
      <c r="K376" s="32">
        <f t="shared" si="2"/>
        <v>1200</v>
      </c>
      <c r="L376" s="32">
        <f t="shared" si="3"/>
        <v>300</v>
      </c>
      <c r="M376" s="33">
        <v>0.25</v>
      </c>
      <c r="O376" s="35"/>
      <c r="P376" s="34"/>
    </row>
    <row r="377" spans="1:16" ht="15.75" customHeight="1">
      <c r="A377" s="23"/>
      <c r="B377" s="28" t="s">
        <v>30</v>
      </c>
      <c r="C377" s="28">
        <v>1197831</v>
      </c>
      <c r="D377" s="29">
        <v>44228</v>
      </c>
      <c r="E377" s="28" t="s">
        <v>31</v>
      </c>
      <c r="F377" s="28" t="s">
        <v>32</v>
      </c>
      <c r="G377" s="28" t="s">
        <v>43</v>
      </c>
      <c r="H377" s="28" t="s">
        <v>29</v>
      </c>
      <c r="I377" s="30">
        <v>0.35</v>
      </c>
      <c r="J377" s="31">
        <v>5000</v>
      </c>
      <c r="K377" s="32">
        <f t="shared" si="2"/>
        <v>1750</v>
      </c>
      <c r="L377" s="32">
        <f t="shared" si="3"/>
        <v>787.5</v>
      </c>
      <c r="M377" s="33">
        <v>0.45</v>
      </c>
      <c r="O377" s="35"/>
      <c r="P377" s="34"/>
    </row>
    <row r="378" spans="1:16" ht="15.75" customHeight="1">
      <c r="A378" s="23"/>
      <c r="B378" s="28" t="s">
        <v>30</v>
      </c>
      <c r="C378" s="28">
        <v>1197831</v>
      </c>
      <c r="D378" s="29">
        <v>44258</v>
      </c>
      <c r="E378" s="28" t="s">
        <v>31</v>
      </c>
      <c r="F378" s="28" t="s">
        <v>32</v>
      </c>
      <c r="G378" s="28" t="s">
        <v>43</v>
      </c>
      <c r="H378" s="28" t="s">
        <v>24</v>
      </c>
      <c r="I378" s="30">
        <v>0.3</v>
      </c>
      <c r="J378" s="31">
        <v>6750</v>
      </c>
      <c r="K378" s="32">
        <f t="shared" si="2"/>
        <v>2025</v>
      </c>
      <c r="L378" s="32">
        <f t="shared" si="3"/>
        <v>708.75</v>
      </c>
      <c r="M378" s="33">
        <v>0.35</v>
      </c>
      <c r="O378" s="35"/>
      <c r="P378" s="34"/>
    </row>
    <row r="379" spans="1:16" ht="15.75" customHeight="1">
      <c r="A379" s="23"/>
      <c r="B379" s="28" t="s">
        <v>30</v>
      </c>
      <c r="C379" s="28">
        <v>1197831</v>
      </c>
      <c r="D379" s="29">
        <v>44258</v>
      </c>
      <c r="E379" s="28" t="s">
        <v>31</v>
      </c>
      <c r="F379" s="28" t="s">
        <v>32</v>
      </c>
      <c r="G379" s="28" t="s">
        <v>43</v>
      </c>
      <c r="H379" s="28" t="s">
        <v>25</v>
      </c>
      <c r="I379" s="30">
        <v>0.4</v>
      </c>
      <c r="J379" s="31">
        <v>6750</v>
      </c>
      <c r="K379" s="32">
        <f t="shared" si="2"/>
        <v>2700</v>
      </c>
      <c r="L379" s="32">
        <f t="shared" si="3"/>
        <v>944.99999999999989</v>
      </c>
      <c r="M379" s="33">
        <v>0.35</v>
      </c>
      <c r="O379" s="35"/>
      <c r="P379" s="34"/>
    </row>
    <row r="380" spans="1:16" ht="15.75" customHeight="1">
      <c r="A380" s="23"/>
      <c r="B380" s="28" t="s">
        <v>30</v>
      </c>
      <c r="C380" s="28">
        <v>1197831</v>
      </c>
      <c r="D380" s="29">
        <v>44258</v>
      </c>
      <c r="E380" s="28" t="s">
        <v>31</v>
      </c>
      <c r="F380" s="28" t="s">
        <v>32</v>
      </c>
      <c r="G380" s="28" t="s">
        <v>43</v>
      </c>
      <c r="H380" s="28" t="s">
        <v>26</v>
      </c>
      <c r="I380" s="30">
        <v>0.3</v>
      </c>
      <c r="J380" s="31">
        <v>5000</v>
      </c>
      <c r="K380" s="32">
        <f t="shared" si="2"/>
        <v>1500</v>
      </c>
      <c r="L380" s="32">
        <f t="shared" si="3"/>
        <v>525</v>
      </c>
      <c r="M380" s="33">
        <v>0.35</v>
      </c>
      <c r="O380" s="35"/>
      <c r="P380" s="34"/>
    </row>
    <row r="381" spans="1:16" ht="15.75" customHeight="1">
      <c r="A381" s="23"/>
      <c r="B381" s="28" t="s">
        <v>30</v>
      </c>
      <c r="C381" s="28">
        <v>1197831</v>
      </c>
      <c r="D381" s="29">
        <v>44258</v>
      </c>
      <c r="E381" s="28" t="s">
        <v>31</v>
      </c>
      <c r="F381" s="28" t="s">
        <v>32</v>
      </c>
      <c r="G381" s="28" t="s">
        <v>43</v>
      </c>
      <c r="H381" s="28" t="s">
        <v>27</v>
      </c>
      <c r="I381" s="30">
        <v>0.35000000000000003</v>
      </c>
      <c r="J381" s="31">
        <v>4000</v>
      </c>
      <c r="K381" s="32">
        <f t="shared" si="2"/>
        <v>1400.0000000000002</v>
      </c>
      <c r="L381" s="32">
        <f t="shared" si="3"/>
        <v>630.00000000000011</v>
      </c>
      <c r="M381" s="33">
        <v>0.45</v>
      </c>
      <c r="O381" s="35"/>
      <c r="P381" s="34"/>
    </row>
    <row r="382" spans="1:16" ht="15.75" customHeight="1">
      <c r="A382" s="23"/>
      <c r="B382" s="28" t="s">
        <v>30</v>
      </c>
      <c r="C382" s="28">
        <v>1197831</v>
      </c>
      <c r="D382" s="29">
        <v>44258</v>
      </c>
      <c r="E382" s="28" t="s">
        <v>31</v>
      </c>
      <c r="F382" s="28" t="s">
        <v>32</v>
      </c>
      <c r="G382" s="28" t="s">
        <v>43</v>
      </c>
      <c r="H382" s="28" t="s">
        <v>28</v>
      </c>
      <c r="I382" s="30">
        <v>0.4</v>
      </c>
      <c r="J382" s="31">
        <v>3000</v>
      </c>
      <c r="K382" s="32">
        <f t="shared" si="2"/>
        <v>1200</v>
      </c>
      <c r="L382" s="32">
        <f t="shared" si="3"/>
        <v>360</v>
      </c>
      <c r="M382" s="33">
        <v>0.3</v>
      </c>
      <c r="O382" s="35"/>
      <c r="P382" s="34"/>
    </row>
    <row r="383" spans="1:16" ht="15.75" customHeight="1">
      <c r="A383" s="23"/>
      <c r="B383" s="28" t="s">
        <v>30</v>
      </c>
      <c r="C383" s="28">
        <v>1197831</v>
      </c>
      <c r="D383" s="29">
        <v>44258</v>
      </c>
      <c r="E383" s="28" t="s">
        <v>31</v>
      </c>
      <c r="F383" s="28" t="s">
        <v>32</v>
      </c>
      <c r="G383" s="28" t="s">
        <v>43</v>
      </c>
      <c r="H383" s="28" t="s">
        <v>29</v>
      </c>
      <c r="I383" s="30">
        <v>0.35000000000000003</v>
      </c>
      <c r="J383" s="31">
        <v>4500</v>
      </c>
      <c r="K383" s="32">
        <f t="shared" si="2"/>
        <v>1575.0000000000002</v>
      </c>
      <c r="L383" s="32">
        <f t="shared" si="3"/>
        <v>787.50000000000011</v>
      </c>
      <c r="M383" s="33">
        <v>0.5</v>
      </c>
      <c r="O383" s="35"/>
      <c r="P383" s="34"/>
    </row>
    <row r="384" spans="1:16" ht="15.75" customHeight="1">
      <c r="A384" s="23"/>
      <c r="B384" s="28" t="s">
        <v>30</v>
      </c>
      <c r="C384" s="28">
        <v>1197831</v>
      </c>
      <c r="D384" s="29">
        <v>44288</v>
      </c>
      <c r="E384" s="28" t="s">
        <v>31</v>
      </c>
      <c r="F384" s="28" t="s">
        <v>32</v>
      </c>
      <c r="G384" s="28" t="s">
        <v>43</v>
      </c>
      <c r="H384" s="28" t="s">
        <v>24</v>
      </c>
      <c r="I384" s="30">
        <v>0.19999999999999998</v>
      </c>
      <c r="J384" s="31">
        <v>7000</v>
      </c>
      <c r="K384" s="32">
        <f t="shared" si="2"/>
        <v>1399.9999999999998</v>
      </c>
      <c r="L384" s="32">
        <f t="shared" si="3"/>
        <v>489.99999999999989</v>
      </c>
      <c r="M384" s="33">
        <v>0.35</v>
      </c>
      <c r="O384" s="35"/>
      <c r="P384" s="34"/>
    </row>
    <row r="385" spans="1:16" ht="15.75" customHeight="1">
      <c r="A385" s="23"/>
      <c r="B385" s="28" t="s">
        <v>30</v>
      </c>
      <c r="C385" s="28">
        <v>1197831</v>
      </c>
      <c r="D385" s="29">
        <v>44288</v>
      </c>
      <c r="E385" s="28" t="s">
        <v>31</v>
      </c>
      <c r="F385" s="28" t="s">
        <v>32</v>
      </c>
      <c r="G385" s="28" t="s">
        <v>43</v>
      </c>
      <c r="H385" s="28" t="s">
        <v>25</v>
      </c>
      <c r="I385" s="30">
        <v>0.30000000000000004</v>
      </c>
      <c r="J385" s="31">
        <v>7000</v>
      </c>
      <c r="K385" s="32">
        <f t="shared" si="2"/>
        <v>2100.0000000000005</v>
      </c>
      <c r="L385" s="32">
        <f t="shared" si="3"/>
        <v>735.00000000000011</v>
      </c>
      <c r="M385" s="33">
        <v>0.35</v>
      </c>
      <c r="O385" s="35"/>
      <c r="P385" s="34"/>
    </row>
    <row r="386" spans="1:16" ht="15.75" customHeight="1">
      <c r="A386" s="23"/>
      <c r="B386" s="28" t="s">
        <v>30</v>
      </c>
      <c r="C386" s="28">
        <v>1197831</v>
      </c>
      <c r="D386" s="29">
        <v>44288</v>
      </c>
      <c r="E386" s="28" t="s">
        <v>31</v>
      </c>
      <c r="F386" s="28" t="s">
        <v>32</v>
      </c>
      <c r="G386" s="28" t="s">
        <v>43</v>
      </c>
      <c r="H386" s="28" t="s">
        <v>26</v>
      </c>
      <c r="I386" s="30">
        <v>0.24999999999999997</v>
      </c>
      <c r="J386" s="31">
        <v>5250</v>
      </c>
      <c r="K386" s="32">
        <f t="shared" si="2"/>
        <v>1312.4999999999998</v>
      </c>
      <c r="L386" s="32">
        <f t="shared" si="3"/>
        <v>459.37499999999989</v>
      </c>
      <c r="M386" s="33">
        <v>0.35</v>
      </c>
      <c r="O386" s="35"/>
      <c r="P386" s="34"/>
    </row>
    <row r="387" spans="1:16" ht="15.75" customHeight="1">
      <c r="A387" s="23"/>
      <c r="B387" s="28" t="s">
        <v>30</v>
      </c>
      <c r="C387" s="28">
        <v>1197831</v>
      </c>
      <c r="D387" s="29">
        <v>44288</v>
      </c>
      <c r="E387" s="28" t="s">
        <v>31</v>
      </c>
      <c r="F387" s="28" t="s">
        <v>32</v>
      </c>
      <c r="G387" s="28" t="s">
        <v>43</v>
      </c>
      <c r="H387" s="28" t="s">
        <v>27</v>
      </c>
      <c r="I387" s="30">
        <v>0.30000000000000004</v>
      </c>
      <c r="J387" s="31">
        <v>4250</v>
      </c>
      <c r="K387" s="32">
        <f t="shared" si="2"/>
        <v>1275.0000000000002</v>
      </c>
      <c r="L387" s="32">
        <f t="shared" si="3"/>
        <v>573.75000000000011</v>
      </c>
      <c r="M387" s="33">
        <v>0.45</v>
      </c>
      <c r="O387" s="35"/>
      <c r="P387" s="34"/>
    </row>
    <row r="388" spans="1:16" ht="15.75" customHeight="1">
      <c r="A388" s="23"/>
      <c r="B388" s="28" t="s">
        <v>30</v>
      </c>
      <c r="C388" s="28">
        <v>1197831</v>
      </c>
      <c r="D388" s="29">
        <v>44288</v>
      </c>
      <c r="E388" s="28" t="s">
        <v>31</v>
      </c>
      <c r="F388" s="28" t="s">
        <v>32</v>
      </c>
      <c r="G388" s="28" t="s">
        <v>43</v>
      </c>
      <c r="H388" s="28" t="s">
        <v>28</v>
      </c>
      <c r="I388" s="30">
        <v>0.35</v>
      </c>
      <c r="J388" s="31">
        <v>3250</v>
      </c>
      <c r="K388" s="32">
        <f t="shared" si="2"/>
        <v>1137.5</v>
      </c>
      <c r="L388" s="32">
        <f t="shared" si="3"/>
        <v>341.25</v>
      </c>
      <c r="M388" s="33">
        <v>0.3</v>
      </c>
      <c r="O388" s="35"/>
      <c r="P388" s="34"/>
    </row>
    <row r="389" spans="1:16" ht="15.75" customHeight="1">
      <c r="A389" s="23"/>
      <c r="B389" s="28" t="s">
        <v>30</v>
      </c>
      <c r="C389" s="28">
        <v>1197831</v>
      </c>
      <c r="D389" s="29">
        <v>44288</v>
      </c>
      <c r="E389" s="28" t="s">
        <v>31</v>
      </c>
      <c r="F389" s="28" t="s">
        <v>32</v>
      </c>
      <c r="G389" s="28" t="s">
        <v>43</v>
      </c>
      <c r="H389" s="28" t="s">
        <v>29</v>
      </c>
      <c r="I389" s="30">
        <v>0.30000000000000004</v>
      </c>
      <c r="J389" s="31">
        <v>6000</v>
      </c>
      <c r="K389" s="32">
        <f t="shared" si="2"/>
        <v>1800.0000000000002</v>
      </c>
      <c r="L389" s="32">
        <f t="shared" si="3"/>
        <v>900.00000000000011</v>
      </c>
      <c r="M389" s="33">
        <v>0.5</v>
      </c>
      <c r="O389" s="35"/>
      <c r="P389" s="34"/>
    </row>
    <row r="390" spans="1:16" ht="15.75" customHeight="1">
      <c r="A390" s="23"/>
      <c r="B390" s="28" t="s">
        <v>30</v>
      </c>
      <c r="C390" s="28">
        <v>1197831</v>
      </c>
      <c r="D390" s="29">
        <v>44318</v>
      </c>
      <c r="E390" s="28" t="s">
        <v>31</v>
      </c>
      <c r="F390" s="28" t="s">
        <v>32</v>
      </c>
      <c r="G390" s="28" t="s">
        <v>43</v>
      </c>
      <c r="H390" s="28" t="s">
        <v>24</v>
      </c>
      <c r="I390" s="30">
        <v>0.19999999999999998</v>
      </c>
      <c r="J390" s="31">
        <v>7500</v>
      </c>
      <c r="K390" s="32">
        <f t="shared" si="2"/>
        <v>1499.9999999999998</v>
      </c>
      <c r="L390" s="32">
        <f t="shared" si="3"/>
        <v>524.99999999999989</v>
      </c>
      <c r="M390" s="33">
        <v>0.35</v>
      </c>
      <c r="O390" s="35"/>
      <c r="P390" s="34"/>
    </row>
    <row r="391" spans="1:16" ht="15.75" customHeight="1">
      <c r="A391" s="23"/>
      <c r="B391" s="28" t="s">
        <v>30</v>
      </c>
      <c r="C391" s="28">
        <v>1197831</v>
      </c>
      <c r="D391" s="29">
        <v>44318</v>
      </c>
      <c r="E391" s="28" t="s">
        <v>31</v>
      </c>
      <c r="F391" s="28" t="s">
        <v>32</v>
      </c>
      <c r="G391" s="28" t="s">
        <v>43</v>
      </c>
      <c r="H391" s="28" t="s">
        <v>25</v>
      </c>
      <c r="I391" s="30">
        <v>0.30000000000000004</v>
      </c>
      <c r="J391" s="31">
        <v>7750</v>
      </c>
      <c r="K391" s="32">
        <f t="shared" si="2"/>
        <v>2325.0000000000005</v>
      </c>
      <c r="L391" s="32">
        <f t="shared" si="3"/>
        <v>813.75000000000011</v>
      </c>
      <c r="M391" s="33">
        <v>0.35</v>
      </c>
      <c r="O391" s="35"/>
      <c r="P391" s="34"/>
    </row>
    <row r="392" spans="1:16" ht="15.75" customHeight="1">
      <c r="A392" s="23"/>
      <c r="B392" s="28" t="s">
        <v>30</v>
      </c>
      <c r="C392" s="28">
        <v>1197831</v>
      </c>
      <c r="D392" s="29">
        <v>44318</v>
      </c>
      <c r="E392" s="28" t="s">
        <v>31</v>
      </c>
      <c r="F392" s="28" t="s">
        <v>32</v>
      </c>
      <c r="G392" s="28" t="s">
        <v>43</v>
      </c>
      <c r="H392" s="28" t="s">
        <v>26</v>
      </c>
      <c r="I392" s="30">
        <v>0.24999999999999997</v>
      </c>
      <c r="J392" s="31">
        <v>6250</v>
      </c>
      <c r="K392" s="32">
        <f t="shared" si="2"/>
        <v>1562.4999999999998</v>
      </c>
      <c r="L392" s="32">
        <f t="shared" si="3"/>
        <v>546.87499999999989</v>
      </c>
      <c r="M392" s="33">
        <v>0.35</v>
      </c>
      <c r="O392" s="35"/>
      <c r="P392" s="34"/>
    </row>
    <row r="393" spans="1:16" ht="15.75" customHeight="1">
      <c r="A393" s="23"/>
      <c r="B393" s="28" t="s">
        <v>30</v>
      </c>
      <c r="C393" s="28">
        <v>1197831</v>
      </c>
      <c r="D393" s="29">
        <v>44318</v>
      </c>
      <c r="E393" s="28" t="s">
        <v>31</v>
      </c>
      <c r="F393" s="28" t="s">
        <v>32</v>
      </c>
      <c r="G393" s="28" t="s">
        <v>43</v>
      </c>
      <c r="H393" s="28" t="s">
        <v>27</v>
      </c>
      <c r="I393" s="30">
        <v>0.35000000000000003</v>
      </c>
      <c r="J393" s="31">
        <v>5500</v>
      </c>
      <c r="K393" s="32">
        <f t="shared" si="2"/>
        <v>1925.0000000000002</v>
      </c>
      <c r="L393" s="32">
        <f t="shared" si="3"/>
        <v>866.25000000000011</v>
      </c>
      <c r="M393" s="33">
        <v>0.45</v>
      </c>
      <c r="O393" s="35"/>
      <c r="P393" s="34"/>
    </row>
    <row r="394" spans="1:16" ht="15.75" customHeight="1">
      <c r="A394" s="23"/>
      <c r="B394" s="28" t="s">
        <v>30</v>
      </c>
      <c r="C394" s="28">
        <v>1197831</v>
      </c>
      <c r="D394" s="29">
        <v>44318</v>
      </c>
      <c r="E394" s="28" t="s">
        <v>31</v>
      </c>
      <c r="F394" s="28" t="s">
        <v>32</v>
      </c>
      <c r="G394" s="28" t="s">
        <v>43</v>
      </c>
      <c r="H394" s="28" t="s">
        <v>28</v>
      </c>
      <c r="I394" s="30">
        <v>0.5</v>
      </c>
      <c r="J394" s="31">
        <v>4500</v>
      </c>
      <c r="K394" s="32">
        <f t="shared" si="2"/>
        <v>2250</v>
      </c>
      <c r="L394" s="32">
        <f t="shared" si="3"/>
        <v>675</v>
      </c>
      <c r="M394" s="33">
        <v>0.3</v>
      </c>
      <c r="O394" s="35"/>
      <c r="P394" s="34"/>
    </row>
    <row r="395" spans="1:16" ht="15.75" customHeight="1">
      <c r="A395" s="23"/>
      <c r="B395" s="28" t="s">
        <v>30</v>
      </c>
      <c r="C395" s="28">
        <v>1197831</v>
      </c>
      <c r="D395" s="29">
        <v>44318</v>
      </c>
      <c r="E395" s="28" t="s">
        <v>31</v>
      </c>
      <c r="F395" s="28" t="s">
        <v>32</v>
      </c>
      <c r="G395" s="28" t="s">
        <v>43</v>
      </c>
      <c r="H395" s="28" t="s">
        <v>29</v>
      </c>
      <c r="I395" s="30">
        <v>0.45</v>
      </c>
      <c r="J395" s="31">
        <v>8000</v>
      </c>
      <c r="K395" s="32">
        <f t="shared" si="2"/>
        <v>3600</v>
      </c>
      <c r="L395" s="32">
        <f t="shared" si="3"/>
        <v>1800</v>
      </c>
      <c r="M395" s="33">
        <v>0.5</v>
      </c>
      <c r="O395" s="35"/>
      <c r="P395" s="34"/>
    </row>
    <row r="396" spans="1:16" ht="15.75" customHeight="1">
      <c r="A396" s="23"/>
      <c r="B396" s="28" t="s">
        <v>30</v>
      </c>
      <c r="C396" s="28">
        <v>1197831</v>
      </c>
      <c r="D396" s="29">
        <v>44348</v>
      </c>
      <c r="E396" s="28" t="s">
        <v>31</v>
      </c>
      <c r="F396" s="28" t="s">
        <v>32</v>
      </c>
      <c r="G396" s="28" t="s">
        <v>43</v>
      </c>
      <c r="H396" s="28" t="s">
        <v>24</v>
      </c>
      <c r="I396" s="30">
        <v>0.45</v>
      </c>
      <c r="J396" s="31">
        <v>8000</v>
      </c>
      <c r="K396" s="32">
        <f t="shared" si="2"/>
        <v>3600</v>
      </c>
      <c r="L396" s="32">
        <f t="shared" si="3"/>
        <v>1260</v>
      </c>
      <c r="M396" s="33">
        <v>0.35</v>
      </c>
      <c r="O396" s="35"/>
      <c r="P396" s="34"/>
    </row>
    <row r="397" spans="1:16" ht="15.75" customHeight="1">
      <c r="A397" s="23"/>
      <c r="B397" s="28" t="s">
        <v>30</v>
      </c>
      <c r="C397" s="28">
        <v>1197831</v>
      </c>
      <c r="D397" s="29">
        <v>44348</v>
      </c>
      <c r="E397" s="28" t="s">
        <v>31</v>
      </c>
      <c r="F397" s="28" t="s">
        <v>32</v>
      </c>
      <c r="G397" s="28" t="s">
        <v>43</v>
      </c>
      <c r="H397" s="28" t="s">
        <v>25</v>
      </c>
      <c r="I397" s="30">
        <v>0.5</v>
      </c>
      <c r="J397" s="31">
        <v>8000</v>
      </c>
      <c r="K397" s="32">
        <f t="shared" si="2"/>
        <v>4000</v>
      </c>
      <c r="L397" s="32">
        <f t="shared" si="3"/>
        <v>1400</v>
      </c>
      <c r="M397" s="33">
        <v>0.35</v>
      </c>
      <c r="O397" s="35"/>
      <c r="P397" s="34"/>
    </row>
    <row r="398" spans="1:16" ht="15.75" customHeight="1">
      <c r="A398" s="23"/>
      <c r="B398" s="28" t="s">
        <v>30</v>
      </c>
      <c r="C398" s="28">
        <v>1197831</v>
      </c>
      <c r="D398" s="29">
        <v>44348</v>
      </c>
      <c r="E398" s="28" t="s">
        <v>31</v>
      </c>
      <c r="F398" s="28" t="s">
        <v>32</v>
      </c>
      <c r="G398" s="28" t="s">
        <v>43</v>
      </c>
      <c r="H398" s="28" t="s">
        <v>26</v>
      </c>
      <c r="I398" s="30">
        <v>0.45</v>
      </c>
      <c r="J398" s="31">
        <v>6500</v>
      </c>
      <c r="K398" s="32">
        <f t="shared" si="2"/>
        <v>2925</v>
      </c>
      <c r="L398" s="32">
        <f t="shared" si="3"/>
        <v>1023.7499999999999</v>
      </c>
      <c r="M398" s="33">
        <v>0.35</v>
      </c>
      <c r="O398" s="35"/>
      <c r="P398" s="34"/>
    </row>
    <row r="399" spans="1:16" ht="15.75" customHeight="1">
      <c r="A399" s="23"/>
      <c r="B399" s="28" t="s">
        <v>30</v>
      </c>
      <c r="C399" s="28">
        <v>1197831</v>
      </c>
      <c r="D399" s="29">
        <v>44348</v>
      </c>
      <c r="E399" s="28" t="s">
        <v>31</v>
      </c>
      <c r="F399" s="28" t="s">
        <v>32</v>
      </c>
      <c r="G399" s="28" t="s">
        <v>43</v>
      </c>
      <c r="H399" s="28" t="s">
        <v>27</v>
      </c>
      <c r="I399" s="30">
        <v>0.45</v>
      </c>
      <c r="J399" s="31">
        <v>6000</v>
      </c>
      <c r="K399" s="32">
        <f t="shared" si="2"/>
        <v>2700</v>
      </c>
      <c r="L399" s="32">
        <f t="shared" si="3"/>
        <v>1215</v>
      </c>
      <c r="M399" s="33">
        <v>0.45</v>
      </c>
      <c r="O399" s="35"/>
      <c r="P399" s="34"/>
    </row>
    <row r="400" spans="1:16" ht="15.75" customHeight="1">
      <c r="A400" s="23"/>
      <c r="B400" s="28" t="s">
        <v>30</v>
      </c>
      <c r="C400" s="28">
        <v>1197831</v>
      </c>
      <c r="D400" s="29">
        <v>44348</v>
      </c>
      <c r="E400" s="28" t="s">
        <v>31</v>
      </c>
      <c r="F400" s="28" t="s">
        <v>32</v>
      </c>
      <c r="G400" s="28" t="s">
        <v>43</v>
      </c>
      <c r="H400" s="28" t="s">
        <v>28</v>
      </c>
      <c r="I400" s="30">
        <v>0.5</v>
      </c>
      <c r="J400" s="31">
        <v>5000</v>
      </c>
      <c r="K400" s="32">
        <f t="shared" si="2"/>
        <v>2500</v>
      </c>
      <c r="L400" s="32">
        <f t="shared" si="3"/>
        <v>750</v>
      </c>
      <c r="M400" s="33">
        <v>0.3</v>
      </c>
      <c r="O400" s="35"/>
      <c r="P400" s="34"/>
    </row>
    <row r="401" spans="1:16" ht="15.75" customHeight="1">
      <c r="A401" s="23"/>
      <c r="B401" s="28" t="s">
        <v>30</v>
      </c>
      <c r="C401" s="28">
        <v>1197831</v>
      </c>
      <c r="D401" s="29">
        <v>44348</v>
      </c>
      <c r="E401" s="28" t="s">
        <v>31</v>
      </c>
      <c r="F401" s="28" t="s">
        <v>32</v>
      </c>
      <c r="G401" s="28" t="s">
        <v>43</v>
      </c>
      <c r="H401" s="28" t="s">
        <v>29</v>
      </c>
      <c r="I401" s="30">
        <v>0.55000000000000004</v>
      </c>
      <c r="J401" s="31">
        <v>8750</v>
      </c>
      <c r="K401" s="32">
        <f t="shared" si="2"/>
        <v>4812.5</v>
      </c>
      <c r="L401" s="32">
        <f t="shared" si="3"/>
        <v>2406.25</v>
      </c>
      <c r="M401" s="33">
        <v>0.5</v>
      </c>
      <c r="O401" s="35"/>
      <c r="P401" s="34"/>
    </row>
    <row r="402" spans="1:16" ht="15.75" customHeight="1">
      <c r="A402" s="23"/>
      <c r="B402" s="28" t="s">
        <v>30</v>
      </c>
      <c r="C402" s="28">
        <v>1197831</v>
      </c>
      <c r="D402" s="29">
        <v>44380</v>
      </c>
      <c r="E402" s="28" t="s">
        <v>31</v>
      </c>
      <c r="F402" s="28" t="s">
        <v>32</v>
      </c>
      <c r="G402" s="28" t="s">
        <v>43</v>
      </c>
      <c r="H402" s="28" t="s">
        <v>24</v>
      </c>
      <c r="I402" s="30">
        <v>0.45</v>
      </c>
      <c r="J402" s="31">
        <v>8250</v>
      </c>
      <c r="K402" s="32">
        <f t="shared" si="2"/>
        <v>3712.5</v>
      </c>
      <c r="L402" s="32">
        <f t="shared" si="3"/>
        <v>1484.9999999999998</v>
      </c>
      <c r="M402" s="33">
        <v>0.39999999999999997</v>
      </c>
      <c r="O402" s="35"/>
      <c r="P402" s="34"/>
    </row>
    <row r="403" spans="1:16" ht="15.75" customHeight="1">
      <c r="A403" s="23"/>
      <c r="B403" s="28" t="s">
        <v>30</v>
      </c>
      <c r="C403" s="28">
        <v>1197831</v>
      </c>
      <c r="D403" s="29">
        <v>44380</v>
      </c>
      <c r="E403" s="28" t="s">
        <v>31</v>
      </c>
      <c r="F403" s="28" t="s">
        <v>32</v>
      </c>
      <c r="G403" s="28" t="s">
        <v>43</v>
      </c>
      <c r="H403" s="28" t="s">
        <v>25</v>
      </c>
      <c r="I403" s="30">
        <v>0.5</v>
      </c>
      <c r="J403" s="31">
        <v>8250</v>
      </c>
      <c r="K403" s="32">
        <f t="shared" si="2"/>
        <v>4125</v>
      </c>
      <c r="L403" s="32">
        <f t="shared" si="3"/>
        <v>1649.9999999999998</v>
      </c>
      <c r="M403" s="33">
        <v>0.39999999999999997</v>
      </c>
      <c r="O403" s="35"/>
      <c r="P403" s="34"/>
    </row>
    <row r="404" spans="1:16" ht="15.75" customHeight="1">
      <c r="A404" s="23"/>
      <c r="B404" s="28" t="s">
        <v>30</v>
      </c>
      <c r="C404" s="28">
        <v>1197831</v>
      </c>
      <c r="D404" s="29">
        <v>44380</v>
      </c>
      <c r="E404" s="28" t="s">
        <v>31</v>
      </c>
      <c r="F404" s="28" t="s">
        <v>32</v>
      </c>
      <c r="G404" s="28" t="s">
        <v>43</v>
      </c>
      <c r="H404" s="28" t="s">
        <v>26</v>
      </c>
      <c r="I404" s="30">
        <v>0.45</v>
      </c>
      <c r="J404" s="31">
        <v>9750</v>
      </c>
      <c r="K404" s="32">
        <f t="shared" si="2"/>
        <v>4387.5</v>
      </c>
      <c r="L404" s="32">
        <f t="shared" si="3"/>
        <v>1754.9999999999998</v>
      </c>
      <c r="M404" s="33">
        <v>0.39999999999999997</v>
      </c>
      <c r="O404" s="35"/>
      <c r="P404" s="34"/>
    </row>
    <row r="405" spans="1:16" ht="15.75" customHeight="1">
      <c r="A405" s="23"/>
      <c r="B405" s="28" t="s">
        <v>30</v>
      </c>
      <c r="C405" s="28">
        <v>1197831</v>
      </c>
      <c r="D405" s="29">
        <v>44380</v>
      </c>
      <c r="E405" s="28" t="s">
        <v>31</v>
      </c>
      <c r="F405" s="28" t="s">
        <v>32</v>
      </c>
      <c r="G405" s="28" t="s">
        <v>43</v>
      </c>
      <c r="H405" s="28" t="s">
        <v>27</v>
      </c>
      <c r="I405" s="30">
        <v>0.45</v>
      </c>
      <c r="J405" s="31">
        <v>5750</v>
      </c>
      <c r="K405" s="32">
        <f t="shared" si="2"/>
        <v>2587.5</v>
      </c>
      <c r="L405" s="32">
        <f t="shared" si="3"/>
        <v>1293.75</v>
      </c>
      <c r="M405" s="33">
        <v>0.5</v>
      </c>
      <c r="O405" s="35"/>
      <c r="P405" s="34"/>
    </row>
    <row r="406" spans="1:16" ht="15.75" customHeight="1">
      <c r="A406" s="23"/>
      <c r="B406" s="28" t="s">
        <v>30</v>
      </c>
      <c r="C406" s="28">
        <v>1197831</v>
      </c>
      <c r="D406" s="29">
        <v>44380</v>
      </c>
      <c r="E406" s="28" t="s">
        <v>31</v>
      </c>
      <c r="F406" s="28" t="s">
        <v>32</v>
      </c>
      <c r="G406" s="28" t="s">
        <v>43</v>
      </c>
      <c r="H406" s="28" t="s">
        <v>28</v>
      </c>
      <c r="I406" s="30">
        <v>0.5</v>
      </c>
      <c r="J406" s="31">
        <v>5750</v>
      </c>
      <c r="K406" s="32">
        <f t="shared" si="2"/>
        <v>2875</v>
      </c>
      <c r="L406" s="32">
        <f t="shared" si="3"/>
        <v>1006.2499999999999</v>
      </c>
      <c r="M406" s="33">
        <v>0.35</v>
      </c>
      <c r="O406" s="35"/>
      <c r="P406" s="34"/>
    </row>
    <row r="407" spans="1:16" ht="15.75" customHeight="1">
      <c r="A407" s="23"/>
      <c r="B407" s="28" t="s">
        <v>30</v>
      </c>
      <c r="C407" s="28">
        <v>1197831</v>
      </c>
      <c r="D407" s="29">
        <v>44380</v>
      </c>
      <c r="E407" s="28" t="s">
        <v>31</v>
      </c>
      <c r="F407" s="28" t="s">
        <v>32</v>
      </c>
      <c r="G407" s="28" t="s">
        <v>43</v>
      </c>
      <c r="H407" s="28" t="s">
        <v>29</v>
      </c>
      <c r="I407" s="30">
        <v>0.6</v>
      </c>
      <c r="J407" s="31">
        <v>8500</v>
      </c>
      <c r="K407" s="32">
        <f t="shared" si="2"/>
        <v>5100</v>
      </c>
      <c r="L407" s="32">
        <f t="shared" si="3"/>
        <v>2805</v>
      </c>
      <c r="M407" s="33">
        <v>0.55000000000000004</v>
      </c>
      <c r="O407" s="35"/>
      <c r="P407" s="34"/>
    </row>
    <row r="408" spans="1:16" ht="15.75" customHeight="1">
      <c r="A408" s="23"/>
      <c r="B408" s="28" t="s">
        <v>30</v>
      </c>
      <c r="C408" s="28">
        <v>1197831</v>
      </c>
      <c r="D408" s="29">
        <v>44413</v>
      </c>
      <c r="E408" s="28" t="s">
        <v>31</v>
      </c>
      <c r="F408" s="28" t="s">
        <v>32</v>
      </c>
      <c r="G408" s="28" t="s">
        <v>43</v>
      </c>
      <c r="H408" s="28" t="s">
        <v>24</v>
      </c>
      <c r="I408" s="30">
        <v>0.5</v>
      </c>
      <c r="J408" s="31">
        <v>8000</v>
      </c>
      <c r="K408" s="32">
        <f t="shared" si="2"/>
        <v>4000</v>
      </c>
      <c r="L408" s="32">
        <f t="shared" si="3"/>
        <v>1599.9999999999998</v>
      </c>
      <c r="M408" s="33">
        <v>0.39999999999999997</v>
      </c>
      <c r="O408" s="35"/>
      <c r="P408" s="34"/>
    </row>
    <row r="409" spans="1:16" ht="15.75" customHeight="1">
      <c r="A409" s="23"/>
      <c r="B409" s="28" t="s">
        <v>30</v>
      </c>
      <c r="C409" s="28">
        <v>1197831</v>
      </c>
      <c r="D409" s="29">
        <v>44413</v>
      </c>
      <c r="E409" s="28" t="s">
        <v>31</v>
      </c>
      <c r="F409" s="28" t="s">
        <v>32</v>
      </c>
      <c r="G409" s="28" t="s">
        <v>43</v>
      </c>
      <c r="H409" s="28" t="s">
        <v>25</v>
      </c>
      <c r="I409" s="30">
        <v>0.55000000000000004</v>
      </c>
      <c r="J409" s="31">
        <v>8000</v>
      </c>
      <c r="K409" s="32">
        <f t="shared" si="2"/>
        <v>4400</v>
      </c>
      <c r="L409" s="32">
        <f t="shared" si="3"/>
        <v>1759.9999999999998</v>
      </c>
      <c r="M409" s="33">
        <v>0.39999999999999997</v>
      </c>
      <c r="O409" s="35"/>
      <c r="P409" s="34"/>
    </row>
    <row r="410" spans="1:16" ht="15.75" customHeight="1">
      <c r="A410" s="23"/>
      <c r="B410" s="28" t="s">
        <v>30</v>
      </c>
      <c r="C410" s="28">
        <v>1197831</v>
      </c>
      <c r="D410" s="29">
        <v>44413</v>
      </c>
      <c r="E410" s="28" t="s">
        <v>31</v>
      </c>
      <c r="F410" s="28" t="s">
        <v>32</v>
      </c>
      <c r="G410" s="28" t="s">
        <v>43</v>
      </c>
      <c r="H410" s="28" t="s">
        <v>26</v>
      </c>
      <c r="I410" s="30">
        <v>0.5</v>
      </c>
      <c r="J410" s="31">
        <v>9750</v>
      </c>
      <c r="K410" s="32">
        <f t="shared" si="2"/>
        <v>4875</v>
      </c>
      <c r="L410" s="32">
        <f t="shared" si="3"/>
        <v>1949.9999999999998</v>
      </c>
      <c r="M410" s="33">
        <v>0.39999999999999997</v>
      </c>
      <c r="O410" s="35"/>
      <c r="P410" s="34"/>
    </row>
    <row r="411" spans="1:16" ht="15.75" customHeight="1">
      <c r="A411" s="23"/>
      <c r="B411" s="28" t="s">
        <v>30</v>
      </c>
      <c r="C411" s="28">
        <v>1197831</v>
      </c>
      <c r="D411" s="29">
        <v>44413</v>
      </c>
      <c r="E411" s="28" t="s">
        <v>31</v>
      </c>
      <c r="F411" s="28" t="s">
        <v>32</v>
      </c>
      <c r="G411" s="28" t="s">
        <v>43</v>
      </c>
      <c r="H411" s="28" t="s">
        <v>27</v>
      </c>
      <c r="I411" s="30">
        <v>0.5</v>
      </c>
      <c r="J411" s="31">
        <v>5250</v>
      </c>
      <c r="K411" s="32">
        <f t="shared" si="2"/>
        <v>2625</v>
      </c>
      <c r="L411" s="32">
        <f t="shared" si="3"/>
        <v>1312.5</v>
      </c>
      <c r="M411" s="33">
        <v>0.5</v>
      </c>
      <c r="O411" s="35"/>
      <c r="P411" s="34"/>
    </row>
    <row r="412" spans="1:16" ht="15.75" customHeight="1">
      <c r="A412" s="23"/>
      <c r="B412" s="28" t="s">
        <v>30</v>
      </c>
      <c r="C412" s="28">
        <v>1197831</v>
      </c>
      <c r="D412" s="29">
        <v>44413</v>
      </c>
      <c r="E412" s="28" t="s">
        <v>31</v>
      </c>
      <c r="F412" s="28" t="s">
        <v>32</v>
      </c>
      <c r="G412" s="28" t="s">
        <v>43</v>
      </c>
      <c r="H412" s="28" t="s">
        <v>28</v>
      </c>
      <c r="I412" s="30">
        <v>0.55000000000000004</v>
      </c>
      <c r="J412" s="31">
        <v>5250</v>
      </c>
      <c r="K412" s="32">
        <f t="shared" si="2"/>
        <v>2887.5000000000005</v>
      </c>
      <c r="L412" s="32">
        <f t="shared" si="3"/>
        <v>1010.6250000000001</v>
      </c>
      <c r="M412" s="33">
        <v>0.35</v>
      </c>
      <c r="O412" s="35"/>
      <c r="P412" s="34"/>
    </row>
    <row r="413" spans="1:16" ht="15.75" customHeight="1">
      <c r="A413" s="23"/>
      <c r="B413" s="28" t="s">
        <v>30</v>
      </c>
      <c r="C413" s="28">
        <v>1197831</v>
      </c>
      <c r="D413" s="29">
        <v>44413</v>
      </c>
      <c r="E413" s="28" t="s">
        <v>31</v>
      </c>
      <c r="F413" s="28" t="s">
        <v>32</v>
      </c>
      <c r="G413" s="28" t="s">
        <v>43</v>
      </c>
      <c r="H413" s="28" t="s">
        <v>29</v>
      </c>
      <c r="I413" s="30">
        <v>0.6</v>
      </c>
      <c r="J413" s="31">
        <v>7750</v>
      </c>
      <c r="K413" s="32">
        <f t="shared" si="2"/>
        <v>4650</v>
      </c>
      <c r="L413" s="32">
        <f t="shared" si="3"/>
        <v>2557.5</v>
      </c>
      <c r="M413" s="33">
        <v>0.55000000000000004</v>
      </c>
      <c r="O413" s="35"/>
      <c r="P413" s="34"/>
    </row>
    <row r="414" spans="1:16" ht="15.75" customHeight="1">
      <c r="A414" s="23"/>
      <c r="B414" s="28" t="s">
        <v>30</v>
      </c>
      <c r="C414" s="28">
        <v>1197831</v>
      </c>
      <c r="D414" s="29">
        <v>44441</v>
      </c>
      <c r="E414" s="28" t="s">
        <v>31</v>
      </c>
      <c r="F414" s="28" t="s">
        <v>32</v>
      </c>
      <c r="G414" s="28" t="s">
        <v>43</v>
      </c>
      <c r="H414" s="28" t="s">
        <v>24</v>
      </c>
      <c r="I414" s="30">
        <v>0.55000000000000004</v>
      </c>
      <c r="J414" s="31">
        <v>7250</v>
      </c>
      <c r="K414" s="32">
        <f t="shared" si="2"/>
        <v>3987.5000000000005</v>
      </c>
      <c r="L414" s="32">
        <f t="shared" si="3"/>
        <v>1595</v>
      </c>
      <c r="M414" s="33">
        <v>0.39999999999999997</v>
      </c>
      <c r="O414" s="35"/>
      <c r="P414" s="34"/>
    </row>
    <row r="415" spans="1:16" ht="15.75" customHeight="1">
      <c r="A415" s="23"/>
      <c r="B415" s="28" t="s">
        <v>30</v>
      </c>
      <c r="C415" s="28">
        <v>1197831</v>
      </c>
      <c r="D415" s="29">
        <v>44441</v>
      </c>
      <c r="E415" s="28" t="s">
        <v>31</v>
      </c>
      <c r="F415" s="28" t="s">
        <v>32</v>
      </c>
      <c r="G415" s="28" t="s">
        <v>43</v>
      </c>
      <c r="H415" s="28" t="s">
        <v>25</v>
      </c>
      <c r="I415" s="30">
        <v>0.55000000000000004</v>
      </c>
      <c r="J415" s="31">
        <v>6750</v>
      </c>
      <c r="K415" s="32">
        <f t="shared" si="2"/>
        <v>3712.5000000000005</v>
      </c>
      <c r="L415" s="32">
        <f t="shared" si="3"/>
        <v>1485</v>
      </c>
      <c r="M415" s="33">
        <v>0.39999999999999997</v>
      </c>
      <c r="O415" s="35"/>
      <c r="P415" s="34"/>
    </row>
    <row r="416" spans="1:16" ht="15.75" customHeight="1">
      <c r="A416" s="23"/>
      <c r="B416" s="28" t="s">
        <v>30</v>
      </c>
      <c r="C416" s="28">
        <v>1197831</v>
      </c>
      <c r="D416" s="29">
        <v>44441</v>
      </c>
      <c r="E416" s="28" t="s">
        <v>31</v>
      </c>
      <c r="F416" s="28" t="s">
        <v>32</v>
      </c>
      <c r="G416" s="28" t="s">
        <v>43</v>
      </c>
      <c r="H416" s="28" t="s">
        <v>26</v>
      </c>
      <c r="I416" s="30">
        <v>0.6</v>
      </c>
      <c r="J416" s="31">
        <v>7250</v>
      </c>
      <c r="K416" s="32">
        <f t="shared" si="2"/>
        <v>4350</v>
      </c>
      <c r="L416" s="32">
        <f t="shared" si="3"/>
        <v>1739.9999999999998</v>
      </c>
      <c r="M416" s="33">
        <v>0.39999999999999997</v>
      </c>
      <c r="O416" s="35"/>
      <c r="P416" s="34"/>
    </row>
    <row r="417" spans="1:16" ht="15.75" customHeight="1">
      <c r="A417" s="23"/>
      <c r="B417" s="28" t="s">
        <v>30</v>
      </c>
      <c r="C417" s="28">
        <v>1197831</v>
      </c>
      <c r="D417" s="29">
        <v>44441</v>
      </c>
      <c r="E417" s="28" t="s">
        <v>31</v>
      </c>
      <c r="F417" s="28" t="s">
        <v>32</v>
      </c>
      <c r="G417" s="28" t="s">
        <v>43</v>
      </c>
      <c r="H417" s="28" t="s">
        <v>27</v>
      </c>
      <c r="I417" s="30">
        <v>0.6</v>
      </c>
      <c r="J417" s="31">
        <v>4500</v>
      </c>
      <c r="K417" s="32">
        <f t="shared" si="2"/>
        <v>2700</v>
      </c>
      <c r="L417" s="32">
        <f t="shared" si="3"/>
        <v>1350</v>
      </c>
      <c r="M417" s="33">
        <v>0.5</v>
      </c>
      <c r="O417" s="35"/>
      <c r="P417" s="34"/>
    </row>
    <row r="418" spans="1:16" ht="15.75" customHeight="1">
      <c r="A418" s="23"/>
      <c r="B418" s="28" t="s">
        <v>30</v>
      </c>
      <c r="C418" s="28">
        <v>1197831</v>
      </c>
      <c r="D418" s="29">
        <v>44441</v>
      </c>
      <c r="E418" s="28" t="s">
        <v>31</v>
      </c>
      <c r="F418" s="28" t="s">
        <v>32</v>
      </c>
      <c r="G418" s="28" t="s">
        <v>43</v>
      </c>
      <c r="H418" s="28" t="s">
        <v>28</v>
      </c>
      <c r="I418" s="30">
        <v>0.55000000000000004</v>
      </c>
      <c r="J418" s="31">
        <v>4500</v>
      </c>
      <c r="K418" s="32">
        <f t="shared" si="2"/>
        <v>2475</v>
      </c>
      <c r="L418" s="32">
        <f t="shared" si="3"/>
        <v>866.25</v>
      </c>
      <c r="M418" s="33">
        <v>0.35</v>
      </c>
      <c r="O418" s="35"/>
      <c r="P418" s="34"/>
    </row>
    <row r="419" spans="1:16" ht="15.75" customHeight="1">
      <c r="A419" s="23"/>
      <c r="B419" s="28" t="s">
        <v>30</v>
      </c>
      <c r="C419" s="28">
        <v>1197831</v>
      </c>
      <c r="D419" s="29">
        <v>44441</v>
      </c>
      <c r="E419" s="28" t="s">
        <v>31</v>
      </c>
      <c r="F419" s="28" t="s">
        <v>32</v>
      </c>
      <c r="G419" s="28" t="s">
        <v>43</v>
      </c>
      <c r="H419" s="28" t="s">
        <v>29</v>
      </c>
      <c r="I419" s="30">
        <v>0.5</v>
      </c>
      <c r="J419" s="31">
        <v>6750</v>
      </c>
      <c r="K419" s="32">
        <f t="shared" si="2"/>
        <v>3375</v>
      </c>
      <c r="L419" s="32">
        <f t="shared" si="3"/>
        <v>1856.2500000000002</v>
      </c>
      <c r="M419" s="33">
        <v>0.55000000000000004</v>
      </c>
      <c r="O419" s="35"/>
      <c r="P419" s="34"/>
    </row>
    <row r="420" spans="1:16" ht="15.75" customHeight="1">
      <c r="A420" s="23"/>
      <c r="B420" s="28" t="s">
        <v>30</v>
      </c>
      <c r="C420" s="28">
        <v>1197831</v>
      </c>
      <c r="D420" s="29">
        <v>44470</v>
      </c>
      <c r="E420" s="28" t="s">
        <v>31</v>
      </c>
      <c r="F420" s="28" t="s">
        <v>32</v>
      </c>
      <c r="G420" s="28" t="s">
        <v>43</v>
      </c>
      <c r="H420" s="28" t="s">
        <v>24</v>
      </c>
      <c r="I420" s="30">
        <v>0.4</v>
      </c>
      <c r="J420" s="31">
        <v>6250</v>
      </c>
      <c r="K420" s="32">
        <f t="shared" si="2"/>
        <v>2500</v>
      </c>
      <c r="L420" s="32">
        <f t="shared" si="3"/>
        <v>999.99999999999989</v>
      </c>
      <c r="M420" s="33">
        <v>0.39999999999999997</v>
      </c>
      <c r="O420" s="35"/>
      <c r="P420" s="34"/>
    </row>
    <row r="421" spans="1:16" ht="15.75" customHeight="1">
      <c r="A421" s="23"/>
      <c r="B421" s="28" t="s">
        <v>30</v>
      </c>
      <c r="C421" s="28">
        <v>1197831</v>
      </c>
      <c r="D421" s="29">
        <v>44470</v>
      </c>
      <c r="E421" s="28" t="s">
        <v>31</v>
      </c>
      <c r="F421" s="28" t="s">
        <v>32</v>
      </c>
      <c r="G421" s="28" t="s">
        <v>43</v>
      </c>
      <c r="H421" s="28" t="s">
        <v>25</v>
      </c>
      <c r="I421" s="30">
        <v>0.4</v>
      </c>
      <c r="J421" s="31">
        <v>6250</v>
      </c>
      <c r="K421" s="32">
        <f t="shared" si="2"/>
        <v>2500</v>
      </c>
      <c r="L421" s="32">
        <f t="shared" si="3"/>
        <v>999.99999999999989</v>
      </c>
      <c r="M421" s="33">
        <v>0.39999999999999997</v>
      </c>
      <c r="O421" s="35"/>
      <c r="P421" s="34"/>
    </row>
    <row r="422" spans="1:16" ht="15.75" customHeight="1">
      <c r="A422" s="23"/>
      <c r="B422" s="28" t="s">
        <v>30</v>
      </c>
      <c r="C422" s="28">
        <v>1197831</v>
      </c>
      <c r="D422" s="29">
        <v>44470</v>
      </c>
      <c r="E422" s="28" t="s">
        <v>31</v>
      </c>
      <c r="F422" s="28" t="s">
        <v>32</v>
      </c>
      <c r="G422" s="28" t="s">
        <v>43</v>
      </c>
      <c r="H422" s="28" t="s">
        <v>26</v>
      </c>
      <c r="I422" s="30">
        <v>0.45</v>
      </c>
      <c r="J422" s="31">
        <v>5750</v>
      </c>
      <c r="K422" s="32">
        <f t="shared" si="2"/>
        <v>2587.5</v>
      </c>
      <c r="L422" s="32">
        <f t="shared" si="3"/>
        <v>1035</v>
      </c>
      <c r="M422" s="33">
        <v>0.39999999999999997</v>
      </c>
      <c r="O422" s="35"/>
      <c r="P422" s="34"/>
    </row>
    <row r="423" spans="1:16" ht="15.75" customHeight="1">
      <c r="A423" s="23"/>
      <c r="B423" s="28" t="s">
        <v>30</v>
      </c>
      <c r="C423" s="28">
        <v>1197831</v>
      </c>
      <c r="D423" s="29">
        <v>44470</v>
      </c>
      <c r="E423" s="28" t="s">
        <v>31</v>
      </c>
      <c r="F423" s="28" t="s">
        <v>32</v>
      </c>
      <c r="G423" s="28" t="s">
        <v>43</v>
      </c>
      <c r="H423" s="28" t="s">
        <v>27</v>
      </c>
      <c r="I423" s="30">
        <v>0.45</v>
      </c>
      <c r="J423" s="31">
        <v>4250</v>
      </c>
      <c r="K423" s="32">
        <f t="shared" si="2"/>
        <v>1912.5</v>
      </c>
      <c r="L423" s="32">
        <f t="shared" si="3"/>
        <v>956.25</v>
      </c>
      <c r="M423" s="33">
        <v>0.5</v>
      </c>
      <c r="O423" s="35"/>
      <c r="P423" s="34"/>
    </row>
    <row r="424" spans="1:16" ht="15.75" customHeight="1">
      <c r="A424" s="23"/>
      <c r="B424" s="28" t="s">
        <v>30</v>
      </c>
      <c r="C424" s="28">
        <v>1197831</v>
      </c>
      <c r="D424" s="29">
        <v>44470</v>
      </c>
      <c r="E424" s="28" t="s">
        <v>31</v>
      </c>
      <c r="F424" s="28" t="s">
        <v>32</v>
      </c>
      <c r="G424" s="28" t="s">
        <v>43</v>
      </c>
      <c r="H424" s="28" t="s">
        <v>28</v>
      </c>
      <c r="I424" s="30">
        <v>0.4</v>
      </c>
      <c r="J424" s="31">
        <v>4000</v>
      </c>
      <c r="K424" s="32">
        <f t="shared" si="2"/>
        <v>1600</v>
      </c>
      <c r="L424" s="32">
        <f t="shared" si="3"/>
        <v>560</v>
      </c>
      <c r="M424" s="33">
        <v>0.35</v>
      </c>
      <c r="O424" s="35"/>
      <c r="P424" s="34"/>
    </row>
    <row r="425" spans="1:16" ht="15.75" customHeight="1">
      <c r="A425" s="23"/>
      <c r="B425" s="28" t="s">
        <v>30</v>
      </c>
      <c r="C425" s="28">
        <v>1197831</v>
      </c>
      <c r="D425" s="29">
        <v>44470</v>
      </c>
      <c r="E425" s="28" t="s">
        <v>31</v>
      </c>
      <c r="F425" s="28" t="s">
        <v>32</v>
      </c>
      <c r="G425" s="28" t="s">
        <v>43</v>
      </c>
      <c r="H425" s="28" t="s">
        <v>29</v>
      </c>
      <c r="I425" s="30">
        <v>0.5</v>
      </c>
      <c r="J425" s="31">
        <v>5750</v>
      </c>
      <c r="K425" s="32">
        <f t="shared" si="2"/>
        <v>2875</v>
      </c>
      <c r="L425" s="32">
        <f t="shared" si="3"/>
        <v>1581.2500000000002</v>
      </c>
      <c r="M425" s="33">
        <v>0.55000000000000004</v>
      </c>
      <c r="O425" s="35"/>
      <c r="P425" s="34"/>
    </row>
    <row r="426" spans="1:16" ht="15.75" customHeight="1">
      <c r="A426" s="23"/>
      <c r="B426" s="28" t="s">
        <v>30</v>
      </c>
      <c r="C426" s="28">
        <v>1197831</v>
      </c>
      <c r="D426" s="29">
        <v>44502</v>
      </c>
      <c r="E426" s="28" t="s">
        <v>31</v>
      </c>
      <c r="F426" s="28" t="s">
        <v>32</v>
      </c>
      <c r="G426" s="28" t="s">
        <v>43</v>
      </c>
      <c r="H426" s="28" t="s">
        <v>24</v>
      </c>
      <c r="I426" s="30">
        <v>0.4</v>
      </c>
      <c r="J426" s="31">
        <v>7250</v>
      </c>
      <c r="K426" s="32">
        <f t="shared" si="2"/>
        <v>2900</v>
      </c>
      <c r="L426" s="32">
        <f t="shared" si="3"/>
        <v>1160</v>
      </c>
      <c r="M426" s="33">
        <v>0.39999999999999997</v>
      </c>
      <c r="O426" s="35"/>
      <c r="P426" s="34"/>
    </row>
    <row r="427" spans="1:16" ht="15.75" customHeight="1">
      <c r="A427" s="23"/>
      <c r="B427" s="28" t="s">
        <v>30</v>
      </c>
      <c r="C427" s="28">
        <v>1197831</v>
      </c>
      <c r="D427" s="29">
        <v>44502</v>
      </c>
      <c r="E427" s="28" t="s">
        <v>31</v>
      </c>
      <c r="F427" s="28" t="s">
        <v>32</v>
      </c>
      <c r="G427" s="28" t="s">
        <v>43</v>
      </c>
      <c r="H427" s="28" t="s">
        <v>25</v>
      </c>
      <c r="I427" s="30">
        <v>0.4</v>
      </c>
      <c r="J427" s="31">
        <v>7250</v>
      </c>
      <c r="K427" s="32">
        <f t="shared" si="2"/>
        <v>2900</v>
      </c>
      <c r="L427" s="32">
        <f t="shared" si="3"/>
        <v>1160</v>
      </c>
      <c r="M427" s="33">
        <v>0.39999999999999997</v>
      </c>
      <c r="O427" s="35"/>
      <c r="P427" s="34"/>
    </row>
    <row r="428" spans="1:16" ht="15.75" customHeight="1">
      <c r="A428" s="23"/>
      <c r="B428" s="28" t="s">
        <v>30</v>
      </c>
      <c r="C428" s="28">
        <v>1197831</v>
      </c>
      <c r="D428" s="29">
        <v>44502</v>
      </c>
      <c r="E428" s="28" t="s">
        <v>31</v>
      </c>
      <c r="F428" s="28" t="s">
        <v>32</v>
      </c>
      <c r="G428" s="28" t="s">
        <v>43</v>
      </c>
      <c r="H428" s="28" t="s">
        <v>26</v>
      </c>
      <c r="I428" s="30">
        <v>0.65</v>
      </c>
      <c r="J428" s="31">
        <v>6500</v>
      </c>
      <c r="K428" s="32">
        <f t="shared" si="2"/>
        <v>4225</v>
      </c>
      <c r="L428" s="32">
        <f t="shared" si="3"/>
        <v>1689.9999999999998</v>
      </c>
      <c r="M428" s="33">
        <v>0.39999999999999997</v>
      </c>
      <c r="O428" s="35"/>
      <c r="P428" s="34"/>
    </row>
    <row r="429" spans="1:16" ht="15.75" customHeight="1">
      <c r="A429" s="23"/>
      <c r="B429" s="28" t="s">
        <v>30</v>
      </c>
      <c r="C429" s="28">
        <v>1197831</v>
      </c>
      <c r="D429" s="29">
        <v>44502</v>
      </c>
      <c r="E429" s="28" t="s">
        <v>31</v>
      </c>
      <c r="F429" s="28" t="s">
        <v>32</v>
      </c>
      <c r="G429" s="28" t="s">
        <v>43</v>
      </c>
      <c r="H429" s="28" t="s">
        <v>27</v>
      </c>
      <c r="I429" s="30">
        <v>0.65</v>
      </c>
      <c r="J429" s="31">
        <v>5000</v>
      </c>
      <c r="K429" s="32">
        <f t="shared" si="2"/>
        <v>3250</v>
      </c>
      <c r="L429" s="32">
        <f t="shared" si="3"/>
        <v>1625</v>
      </c>
      <c r="M429" s="33">
        <v>0.5</v>
      </c>
      <c r="O429" s="35"/>
      <c r="P429" s="34"/>
    </row>
    <row r="430" spans="1:16" ht="15.75" customHeight="1">
      <c r="A430" s="23"/>
      <c r="B430" s="28" t="s">
        <v>30</v>
      </c>
      <c r="C430" s="28">
        <v>1197831</v>
      </c>
      <c r="D430" s="29">
        <v>44502</v>
      </c>
      <c r="E430" s="28" t="s">
        <v>31</v>
      </c>
      <c r="F430" s="28" t="s">
        <v>32</v>
      </c>
      <c r="G430" s="28" t="s">
        <v>43</v>
      </c>
      <c r="H430" s="28" t="s">
        <v>28</v>
      </c>
      <c r="I430" s="30">
        <v>0.6</v>
      </c>
      <c r="J430" s="31">
        <v>4750</v>
      </c>
      <c r="K430" s="32">
        <f t="shared" si="2"/>
        <v>2850</v>
      </c>
      <c r="L430" s="32">
        <f t="shared" si="3"/>
        <v>997.49999999999989</v>
      </c>
      <c r="M430" s="33">
        <v>0.35</v>
      </c>
      <c r="O430" s="35"/>
      <c r="P430" s="34"/>
    </row>
    <row r="431" spans="1:16" ht="15.75" customHeight="1">
      <c r="A431" s="23"/>
      <c r="B431" s="28" t="s">
        <v>30</v>
      </c>
      <c r="C431" s="28">
        <v>1197831</v>
      </c>
      <c r="D431" s="29">
        <v>44502</v>
      </c>
      <c r="E431" s="28" t="s">
        <v>31</v>
      </c>
      <c r="F431" s="28" t="s">
        <v>32</v>
      </c>
      <c r="G431" s="28" t="s">
        <v>43</v>
      </c>
      <c r="H431" s="28" t="s">
        <v>29</v>
      </c>
      <c r="I431" s="30">
        <v>0.70000000000000007</v>
      </c>
      <c r="J431" s="31">
        <v>6750</v>
      </c>
      <c r="K431" s="32">
        <f t="shared" si="2"/>
        <v>4725</v>
      </c>
      <c r="L431" s="32">
        <f t="shared" si="3"/>
        <v>2598.75</v>
      </c>
      <c r="M431" s="33">
        <v>0.55000000000000004</v>
      </c>
      <c r="O431" s="35"/>
      <c r="P431" s="34"/>
    </row>
    <row r="432" spans="1:16" ht="15.75" customHeight="1">
      <c r="A432" s="23"/>
      <c r="B432" s="28" t="s">
        <v>30</v>
      </c>
      <c r="C432" s="28">
        <v>1197831</v>
      </c>
      <c r="D432" s="29">
        <v>44531</v>
      </c>
      <c r="E432" s="28" t="s">
        <v>31</v>
      </c>
      <c r="F432" s="28" t="s">
        <v>32</v>
      </c>
      <c r="G432" s="28" t="s">
        <v>43</v>
      </c>
      <c r="H432" s="28" t="s">
        <v>24</v>
      </c>
      <c r="I432" s="30">
        <v>0.6</v>
      </c>
      <c r="J432" s="31">
        <v>8250</v>
      </c>
      <c r="K432" s="32">
        <f t="shared" si="2"/>
        <v>4950</v>
      </c>
      <c r="L432" s="32">
        <f t="shared" si="3"/>
        <v>1979.9999999999998</v>
      </c>
      <c r="M432" s="33">
        <v>0.39999999999999997</v>
      </c>
      <c r="O432" s="35"/>
      <c r="P432" s="34"/>
    </row>
    <row r="433" spans="1:17" ht="15.75" customHeight="1">
      <c r="A433" s="23"/>
      <c r="B433" s="28" t="s">
        <v>30</v>
      </c>
      <c r="C433" s="28">
        <v>1197831</v>
      </c>
      <c r="D433" s="29">
        <v>44531</v>
      </c>
      <c r="E433" s="28" t="s">
        <v>31</v>
      </c>
      <c r="F433" s="28" t="s">
        <v>32</v>
      </c>
      <c r="G433" s="28" t="s">
        <v>43</v>
      </c>
      <c r="H433" s="28" t="s">
        <v>25</v>
      </c>
      <c r="I433" s="30">
        <v>0.6</v>
      </c>
      <c r="J433" s="31">
        <v>8250</v>
      </c>
      <c r="K433" s="32">
        <f t="shared" si="2"/>
        <v>4950</v>
      </c>
      <c r="L433" s="32">
        <f t="shared" si="3"/>
        <v>1979.9999999999998</v>
      </c>
      <c r="M433" s="33">
        <v>0.39999999999999997</v>
      </c>
      <c r="O433" s="35"/>
      <c r="P433" s="34"/>
    </row>
    <row r="434" spans="1:17" ht="15.75" customHeight="1">
      <c r="A434" s="23"/>
      <c r="B434" s="28" t="s">
        <v>30</v>
      </c>
      <c r="C434" s="28">
        <v>1197831</v>
      </c>
      <c r="D434" s="29">
        <v>44531</v>
      </c>
      <c r="E434" s="28" t="s">
        <v>31</v>
      </c>
      <c r="F434" s="28" t="s">
        <v>32</v>
      </c>
      <c r="G434" s="28" t="s">
        <v>43</v>
      </c>
      <c r="H434" s="28" t="s">
        <v>26</v>
      </c>
      <c r="I434" s="30">
        <v>0.65</v>
      </c>
      <c r="J434" s="31">
        <v>7250</v>
      </c>
      <c r="K434" s="32">
        <f t="shared" si="2"/>
        <v>4712.5</v>
      </c>
      <c r="L434" s="32">
        <f t="shared" si="3"/>
        <v>1884.9999999999998</v>
      </c>
      <c r="M434" s="33">
        <v>0.39999999999999997</v>
      </c>
      <c r="O434" s="35"/>
      <c r="P434" s="34"/>
    </row>
    <row r="435" spans="1:17" ht="15.75" customHeight="1">
      <c r="A435" s="23"/>
      <c r="B435" s="28" t="s">
        <v>30</v>
      </c>
      <c r="C435" s="28">
        <v>1197831</v>
      </c>
      <c r="D435" s="29">
        <v>44531</v>
      </c>
      <c r="E435" s="28" t="s">
        <v>31</v>
      </c>
      <c r="F435" s="28" t="s">
        <v>32</v>
      </c>
      <c r="G435" s="28" t="s">
        <v>43</v>
      </c>
      <c r="H435" s="28" t="s">
        <v>27</v>
      </c>
      <c r="I435" s="30">
        <v>0.65</v>
      </c>
      <c r="J435" s="31">
        <v>5750</v>
      </c>
      <c r="K435" s="32">
        <f t="shared" si="2"/>
        <v>3737.5</v>
      </c>
      <c r="L435" s="32">
        <f t="shared" si="3"/>
        <v>1868.75</v>
      </c>
      <c r="M435" s="33">
        <v>0.5</v>
      </c>
      <c r="O435" s="35"/>
      <c r="P435" s="34"/>
    </row>
    <row r="436" spans="1:17" ht="15.75" customHeight="1">
      <c r="A436" s="23"/>
      <c r="B436" s="28" t="s">
        <v>30</v>
      </c>
      <c r="C436" s="28">
        <v>1197831</v>
      </c>
      <c r="D436" s="29">
        <v>44531</v>
      </c>
      <c r="E436" s="28" t="s">
        <v>31</v>
      </c>
      <c r="F436" s="28" t="s">
        <v>32</v>
      </c>
      <c r="G436" s="28" t="s">
        <v>43</v>
      </c>
      <c r="H436" s="28" t="s">
        <v>28</v>
      </c>
      <c r="I436" s="30">
        <v>0.6</v>
      </c>
      <c r="J436" s="31">
        <v>5250</v>
      </c>
      <c r="K436" s="32">
        <f t="shared" si="2"/>
        <v>3150</v>
      </c>
      <c r="L436" s="32">
        <f t="shared" si="3"/>
        <v>1102.5</v>
      </c>
      <c r="M436" s="33">
        <v>0.35</v>
      </c>
      <c r="O436" s="35"/>
      <c r="P436" s="34"/>
    </row>
    <row r="437" spans="1:17" ht="15.75" customHeight="1">
      <c r="A437" s="23"/>
      <c r="B437" s="28" t="s">
        <v>30</v>
      </c>
      <c r="C437" s="28">
        <v>1197831</v>
      </c>
      <c r="D437" s="29">
        <v>44531</v>
      </c>
      <c r="E437" s="28" t="s">
        <v>31</v>
      </c>
      <c r="F437" s="28" t="s">
        <v>32</v>
      </c>
      <c r="G437" s="28" t="s">
        <v>43</v>
      </c>
      <c r="H437" s="28" t="s">
        <v>29</v>
      </c>
      <c r="I437" s="30">
        <v>0.70000000000000007</v>
      </c>
      <c r="J437" s="31">
        <v>7750</v>
      </c>
      <c r="K437" s="32">
        <f t="shared" si="2"/>
        <v>5425.0000000000009</v>
      </c>
      <c r="L437" s="32">
        <f t="shared" si="3"/>
        <v>2983.7500000000009</v>
      </c>
      <c r="M437" s="33">
        <v>0.55000000000000004</v>
      </c>
      <c r="O437" s="35"/>
      <c r="P437" s="34"/>
    </row>
    <row r="438" spans="1:17" ht="15.75" customHeight="1">
      <c r="A438" s="23"/>
      <c r="B438" s="28" t="s">
        <v>21</v>
      </c>
      <c r="C438" s="28">
        <v>1185732</v>
      </c>
      <c r="D438" s="29">
        <v>44203</v>
      </c>
      <c r="E438" s="28" t="s">
        <v>22</v>
      </c>
      <c r="F438" s="28" t="s">
        <v>44</v>
      </c>
      <c r="G438" s="28" t="s">
        <v>45</v>
      </c>
      <c r="H438" s="28" t="s">
        <v>24</v>
      </c>
      <c r="I438" s="30">
        <v>0.45</v>
      </c>
      <c r="J438" s="31">
        <v>4250</v>
      </c>
      <c r="K438" s="32">
        <f t="shared" si="2"/>
        <v>1912.5</v>
      </c>
      <c r="L438" s="32">
        <f t="shared" si="3"/>
        <v>1051.875</v>
      </c>
      <c r="M438" s="33">
        <v>0.55000000000000004</v>
      </c>
      <c r="O438" s="36"/>
      <c r="P438" s="34"/>
      <c r="Q438" s="37"/>
    </row>
    <row r="439" spans="1:17" ht="15.75" customHeight="1">
      <c r="A439" s="23"/>
      <c r="B439" s="28" t="s">
        <v>21</v>
      </c>
      <c r="C439" s="28">
        <v>1185732</v>
      </c>
      <c r="D439" s="29">
        <v>44203</v>
      </c>
      <c r="E439" s="28" t="s">
        <v>22</v>
      </c>
      <c r="F439" s="28" t="s">
        <v>44</v>
      </c>
      <c r="G439" s="28" t="s">
        <v>45</v>
      </c>
      <c r="H439" s="28" t="s">
        <v>25</v>
      </c>
      <c r="I439" s="30">
        <v>0.45</v>
      </c>
      <c r="J439" s="31">
        <v>2250</v>
      </c>
      <c r="K439" s="32">
        <f t="shared" si="2"/>
        <v>1012.5</v>
      </c>
      <c r="L439" s="32">
        <f t="shared" si="3"/>
        <v>354.375</v>
      </c>
      <c r="M439" s="33">
        <v>0.35</v>
      </c>
      <c r="O439" s="36"/>
      <c r="P439" s="34"/>
      <c r="Q439" s="37"/>
    </row>
    <row r="440" spans="1:17" ht="15.75" customHeight="1">
      <c r="A440" s="23"/>
      <c r="B440" s="28" t="s">
        <v>21</v>
      </c>
      <c r="C440" s="28">
        <v>1185732</v>
      </c>
      <c r="D440" s="29">
        <v>44203</v>
      </c>
      <c r="E440" s="28" t="s">
        <v>22</v>
      </c>
      <c r="F440" s="28" t="s">
        <v>44</v>
      </c>
      <c r="G440" s="28" t="s">
        <v>45</v>
      </c>
      <c r="H440" s="28" t="s">
        <v>26</v>
      </c>
      <c r="I440" s="30">
        <v>0.35000000000000003</v>
      </c>
      <c r="J440" s="31">
        <v>2250</v>
      </c>
      <c r="K440" s="32">
        <f t="shared" si="2"/>
        <v>787.50000000000011</v>
      </c>
      <c r="L440" s="32">
        <f t="shared" si="3"/>
        <v>315</v>
      </c>
      <c r="M440" s="33">
        <v>0.39999999999999997</v>
      </c>
      <c r="O440" s="36"/>
      <c r="P440" s="34"/>
      <c r="Q440" s="37"/>
    </row>
    <row r="441" spans="1:17" ht="15.75" customHeight="1">
      <c r="A441" s="23"/>
      <c r="B441" s="28" t="s">
        <v>21</v>
      </c>
      <c r="C441" s="28">
        <v>1185732</v>
      </c>
      <c r="D441" s="29">
        <v>44203</v>
      </c>
      <c r="E441" s="28" t="s">
        <v>22</v>
      </c>
      <c r="F441" s="28" t="s">
        <v>44</v>
      </c>
      <c r="G441" s="28" t="s">
        <v>45</v>
      </c>
      <c r="H441" s="28" t="s">
        <v>27</v>
      </c>
      <c r="I441" s="30">
        <v>0.4</v>
      </c>
      <c r="J441" s="31">
        <v>750</v>
      </c>
      <c r="K441" s="32">
        <f t="shared" si="2"/>
        <v>300</v>
      </c>
      <c r="L441" s="32">
        <f t="shared" si="3"/>
        <v>119.99999999999999</v>
      </c>
      <c r="M441" s="33">
        <v>0.39999999999999997</v>
      </c>
      <c r="O441" s="36"/>
      <c r="P441" s="34"/>
      <c r="Q441" s="37"/>
    </row>
    <row r="442" spans="1:17" ht="15.75" customHeight="1">
      <c r="A442" s="23"/>
      <c r="B442" s="28" t="s">
        <v>21</v>
      </c>
      <c r="C442" s="28">
        <v>1185732</v>
      </c>
      <c r="D442" s="29">
        <v>44203</v>
      </c>
      <c r="E442" s="28" t="s">
        <v>22</v>
      </c>
      <c r="F442" s="28" t="s">
        <v>44</v>
      </c>
      <c r="G442" s="28" t="s">
        <v>45</v>
      </c>
      <c r="H442" s="28" t="s">
        <v>28</v>
      </c>
      <c r="I442" s="30">
        <v>0.54999999999999993</v>
      </c>
      <c r="J442" s="31">
        <v>1250</v>
      </c>
      <c r="K442" s="32">
        <f t="shared" si="2"/>
        <v>687.49999999999989</v>
      </c>
      <c r="L442" s="32">
        <f t="shared" si="3"/>
        <v>240.62499999999994</v>
      </c>
      <c r="M442" s="33">
        <v>0.35</v>
      </c>
      <c r="O442" s="36"/>
      <c r="P442" s="34"/>
      <c r="Q442" s="37"/>
    </row>
    <row r="443" spans="1:17" ht="15.75" customHeight="1">
      <c r="A443" s="23"/>
      <c r="B443" s="28" t="s">
        <v>21</v>
      </c>
      <c r="C443" s="28">
        <v>1185732</v>
      </c>
      <c r="D443" s="29">
        <v>44203</v>
      </c>
      <c r="E443" s="28" t="s">
        <v>22</v>
      </c>
      <c r="F443" s="28" t="s">
        <v>44</v>
      </c>
      <c r="G443" s="28" t="s">
        <v>45</v>
      </c>
      <c r="H443" s="28" t="s">
        <v>29</v>
      </c>
      <c r="I443" s="30">
        <v>0.45</v>
      </c>
      <c r="J443" s="31">
        <v>2250</v>
      </c>
      <c r="K443" s="32">
        <f t="shared" si="2"/>
        <v>1012.5</v>
      </c>
      <c r="L443" s="32">
        <f t="shared" si="3"/>
        <v>303.75</v>
      </c>
      <c r="M443" s="33">
        <v>0.3</v>
      </c>
      <c r="O443" s="36"/>
      <c r="P443" s="34"/>
      <c r="Q443" s="37"/>
    </row>
    <row r="444" spans="1:17" ht="15.75" customHeight="1">
      <c r="A444" s="23"/>
      <c r="B444" s="28" t="s">
        <v>21</v>
      </c>
      <c r="C444" s="28">
        <v>1185732</v>
      </c>
      <c r="D444" s="29">
        <v>44232</v>
      </c>
      <c r="E444" s="28" t="s">
        <v>22</v>
      </c>
      <c r="F444" s="28" t="s">
        <v>44</v>
      </c>
      <c r="G444" s="28" t="s">
        <v>45</v>
      </c>
      <c r="H444" s="28" t="s">
        <v>24</v>
      </c>
      <c r="I444" s="30">
        <v>0.45</v>
      </c>
      <c r="J444" s="31">
        <v>4750</v>
      </c>
      <c r="K444" s="32">
        <f t="shared" si="2"/>
        <v>2137.5</v>
      </c>
      <c r="L444" s="32">
        <f t="shared" si="3"/>
        <v>1175.625</v>
      </c>
      <c r="M444" s="33">
        <v>0.55000000000000004</v>
      </c>
      <c r="O444" s="36"/>
      <c r="P444" s="34"/>
      <c r="Q444" s="37"/>
    </row>
    <row r="445" spans="1:17" ht="15.75" customHeight="1">
      <c r="A445" s="23"/>
      <c r="B445" s="28" t="s">
        <v>21</v>
      </c>
      <c r="C445" s="28">
        <v>1185732</v>
      </c>
      <c r="D445" s="29">
        <v>44232</v>
      </c>
      <c r="E445" s="28" t="s">
        <v>22</v>
      </c>
      <c r="F445" s="28" t="s">
        <v>44</v>
      </c>
      <c r="G445" s="28" t="s">
        <v>45</v>
      </c>
      <c r="H445" s="28" t="s">
        <v>25</v>
      </c>
      <c r="I445" s="30">
        <v>0.45</v>
      </c>
      <c r="J445" s="31">
        <v>1250</v>
      </c>
      <c r="K445" s="32">
        <f t="shared" si="2"/>
        <v>562.5</v>
      </c>
      <c r="L445" s="32">
        <f t="shared" si="3"/>
        <v>196.875</v>
      </c>
      <c r="M445" s="33">
        <v>0.35</v>
      </c>
      <c r="O445" s="36"/>
      <c r="P445" s="34"/>
      <c r="Q445" s="37"/>
    </row>
    <row r="446" spans="1:17" ht="15.75" customHeight="1">
      <c r="A446" s="23"/>
      <c r="B446" s="28" t="s">
        <v>21</v>
      </c>
      <c r="C446" s="28">
        <v>1185732</v>
      </c>
      <c r="D446" s="29">
        <v>44232</v>
      </c>
      <c r="E446" s="28" t="s">
        <v>22</v>
      </c>
      <c r="F446" s="28" t="s">
        <v>44</v>
      </c>
      <c r="G446" s="28" t="s">
        <v>45</v>
      </c>
      <c r="H446" s="28" t="s">
        <v>26</v>
      </c>
      <c r="I446" s="30">
        <v>0.35000000000000003</v>
      </c>
      <c r="J446" s="31">
        <v>1750</v>
      </c>
      <c r="K446" s="32">
        <f t="shared" si="2"/>
        <v>612.50000000000011</v>
      </c>
      <c r="L446" s="32">
        <f t="shared" si="3"/>
        <v>245.00000000000003</v>
      </c>
      <c r="M446" s="33">
        <v>0.39999999999999997</v>
      </c>
      <c r="O446" s="36"/>
      <c r="P446" s="34"/>
      <c r="Q446" s="37"/>
    </row>
    <row r="447" spans="1:17" ht="15.75" customHeight="1">
      <c r="A447" s="23"/>
      <c r="B447" s="28" t="s">
        <v>21</v>
      </c>
      <c r="C447" s="28">
        <v>1185732</v>
      </c>
      <c r="D447" s="29">
        <v>44232</v>
      </c>
      <c r="E447" s="28" t="s">
        <v>22</v>
      </c>
      <c r="F447" s="28" t="s">
        <v>44</v>
      </c>
      <c r="G447" s="28" t="s">
        <v>45</v>
      </c>
      <c r="H447" s="28" t="s">
        <v>27</v>
      </c>
      <c r="I447" s="30">
        <v>0.4</v>
      </c>
      <c r="J447" s="31">
        <v>500</v>
      </c>
      <c r="K447" s="32">
        <f t="shared" si="2"/>
        <v>200</v>
      </c>
      <c r="L447" s="32">
        <f t="shared" si="3"/>
        <v>80</v>
      </c>
      <c r="M447" s="33">
        <v>0.39999999999999997</v>
      </c>
      <c r="O447" s="36"/>
      <c r="P447" s="34"/>
      <c r="Q447" s="37"/>
    </row>
    <row r="448" spans="1:17" ht="15.75" customHeight="1">
      <c r="A448" s="23"/>
      <c r="B448" s="28" t="s">
        <v>21</v>
      </c>
      <c r="C448" s="28">
        <v>1185732</v>
      </c>
      <c r="D448" s="29">
        <v>44232</v>
      </c>
      <c r="E448" s="28" t="s">
        <v>22</v>
      </c>
      <c r="F448" s="28" t="s">
        <v>44</v>
      </c>
      <c r="G448" s="28" t="s">
        <v>45</v>
      </c>
      <c r="H448" s="28" t="s">
        <v>28</v>
      </c>
      <c r="I448" s="30">
        <v>0.54999999999999993</v>
      </c>
      <c r="J448" s="31">
        <v>1250</v>
      </c>
      <c r="K448" s="32">
        <f t="shared" si="2"/>
        <v>687.49999999999989</v>
      </c>
      <c r="L448" s="32">
        <f t="shared" si="3"/>
        <v>240.62499999999994</v>
      </c>
      <c r="M448" s="33">
        <v>0.35</v>
      </c>
      <c r="O448" s="36"/>
      <c r="P448" s="34"/>
      <c r="Q448" s="37"/>
    </row>
    <row r="449" spans="1:17" ht="15.75" customHeight="1">
      <c r="A449" s="23"/>
      <c r="B449" s="28" t="s">
        <v>21</v>
      </c>
      <c r="C449" s="28">
        <v>1185732</v>
      </c>
      <c r="D449" s="29">
        <v>44232</v>
      </c>
      <c r="E449" s="28" t="s">
        <v>22</v>
      </c>
      <c r="F449" s="28" t="s">
        <v>44</v>
      </c>
      <c r="G449" s="28" t="s">
        <v>45</v>
      </c>
      <c r="H449" s="28" t="s">
        <v>29</v>
      </c>
      <c r="I449" s="30">
        <v>0.45</v>
      </c>
      <c r="J449" s="31">
        <v>2250</v>
      </c>
      <c r="K449" s="32">
        <f t="shared" si="2"/>
        <v>1012.5</v>
      </c>
      <c r="L449" s="32">
        <f t="shared" si="3"/>
        <v>303.75</v>
      </c>
      <c r="M449" s="33">
        <v>0.3</v>
      </c>
      <c r="O449" s="36"/>
      <c r="P449" s="34"/>
      <c r="Q449" s="37"/>
    </row>
    <row r="450" spans="1:17" ht="15.75" customHeight="1">
      <c r="A450" s="23"/>
      <c r="B450" s="28" t="s">
        <v>21</v>
      </c>
      <c r="C450" s="28">
        <v>1185732</v>
      </c>
      <c r="D450" s="29">
        <v>44258</v>
      </c>
      <c r="E450" s="28" t="s">
        <v>22</v>
      </c>
      <c r="F450" s="28" t="s">
        <v>44</v>
      </c>
      <c r="G450" s="28" t="s">
        <v>45</v>
      </c>
      <c r="H450" s="28" t="s">
        <v>24</v>
      </c>
      <c r="I450" s="30">
        <v>0.5</v>
      </c>
      <c r="J450" s="31">
        <v>4450</v>
      </c>
      <c r="K450" s="32">
        <f t="shared" si="2"/>
        <v>2225</v>
      </c>
      <c r="L450" s="32">
        <f t="shared" si="3"/>
        <v>1223.75</v>
      </c>
      <c r="M450" s="33">
        <v>0.55000000000000004</v>
      </c>
      <c r="O450" s="36"/>
      <c r="P450" s="34"/>
      <c r="Q450" s="37"/>
    </row>
    <row r="451" spans="1:17" ht="15.75" customHeight="1">
      <c r="A451" s="23"/>
      <c r="B451" s="28" t="s">
        <v>21</v>
      </c>
      <c r="C451" s="28">
        <v>1185732</v>
      </c>
      <c r="D451" s="29">
        <v>44258</v>
      </c>
      <c r="E451" s="28" t="s">
        <v>22</v>
      </c>
      <c r="F451" s="28" t="s">
        <v>44</v>
      </c>
      <c r="G451" s="28" t="s">
        <v>45</v>
      </c>
      <c r="H451" s="28" t="s">
        <v>25</v>
      </c>
      <c r="I451" s="30">
        <v>0.5</v>
      </c>
      <c r="J451" s="31">
        <v>1500</v>
      </c>
      <c r="K451" s="32">
        <f t="shared" si="2"/>
        <v>750</v>
      </c>
      <c r="L451" s="32">
        <f t="shared" si="3"/>
        <v>262.5</v>
      </c>
      <c r="M451" s="33">
        <v>0.35</v>
      </c>
      <c r="O451" s="36"/>
      <c r="P451" s="34"/>
      <c r="Q451" s="37"/>
    </row>
    <row r="452" spans="1:17" ht="15.75" customHeight="1">
      <c r="A452" s="23"/>
      <c r="B452" s="28" t="s">
        <v>21</v>
      </c>
      <c r="C452" s="28">
        <v>1185732</v>
      </c>
      <c r="D452" s="29">
        <v>44258</v>
      </c>
      <c r="E452" s="28" t="s">
        <v>22</v>
      </c>
      <c r="F452" s="28" t="s">
        <v>44</v>
      </c>
      <c r="G452" s="28" t="s">
        <v>45</v>
      </c>
      <c r="H452" s="28" t="s">
        <v>26</v>
      </c>
      <c r="I452" s="30">
        <v>0.4</v>
      </c>
      <c r="J452" s="31">
        <v>1750</v>
      </c>
      <c r="K452" s="32">
        <f t="shared" si="2"/>
        <v>700</v>
      </c>
      <c r="L452" s="32">
        <f t="shared" si="3"/>
        <v>280</v>
      </c>
      <c r="M452" s="33">
        <v>0.39999999999999997</v>
      </c>
      <c r="O452" s="36"/>
      <c r="P452" s="34"/>
      <c r="Q452" s="37"/>
    </row>
    <row r="453" spans="1:17" ht="15.75" customHeight="1">
      <c r="A453" s="23"/>
      <c r="B453" s="28" t="s">
        <v>21</v>
      </c>
      <c r="C453" s="28">
        <v>1185732</v>
      </c>
      <c r="D453" s="29">
        <v>44258</v>
      </c>
      <c r="E453" s="28" t="s">
        <v>22</v>
      </c>
      <c r="F453" s="28" t="s">
        <v>44</v>
      </c>
      <c r="G453" s="28" t="s">
        <v>45</v>
      </c>
      <c r="H453" s="28" t="s">
        <v>27</v>
      </c>
      <c r="I453" s="30">
        <v>0.45</v>
      </c>
      <c r="J453" s="31">
        <v>250</v>
      </c>
      <c r="K453" s="32">
        <f t="shared" si="2"/>
        <v>112.5</v>
      </c>
      <c r="L453" s="32">
        <f t="shared" si="3"/>
        <v>44.999999999999993</v>
      </c>
      <c r="M453" s="33">
        <v>0.39999999999999997</v>
      </c>
      <c r="O453" s="36"/>
      <c r="P453" s="34"/>
      <c r="Q453" s="37"/>
    </row>
    <row r="454" spans="1:17" ht="15.75" customHeight="1">
      <c r="A454" s="23"/>
      <c r="B454" s="28" t="s">
        <v>21</v>
      </c>
      <c r="C454" s="28">
        <v>1185732</v>
      </c>
      <c r="D454" s="29">
        <v>44258</v>
      </c>
      <c r="E454" s="28" t="s">
        <v>22</v>
      </c>
      <c r="F454" s="28" t="s">
        <v>44</v>
      </c>
      <c r="G454" s="28" t="s">
        <v>45</v>
      </c>
      <c r="H454" s="28" t="s">
        <v>28</v>
      </c>
      <c r="I454" s="30">
        <v>0.6</v>
      </c>
      <c r="J454" s="31">
        <v>750</v>
      </c>
      <c r="K454" s="32">
        <f t="shared" si="2"/>
        <v>450</v>
      </c>
      <c r="L454" s="32">
        <f t="shared" si="3"/>
        <v>135</v>
      </c>
      <c r="M454" s="33">
        <v>0.3</v>
      </c>
      <c r="O454" s="36"/>
      <c r="P454" s="34"/>
      <c r="Q454" s="37"/>
    </row>
    <row r="455" spans="1:17" ht="15.75" customHeight="1">
      <c r="A455" s="23"/>
      <c r="B455" s="28" t="s">
        <v>21</v>
      </c>
      <c r="C455" s="28">
        <v>1185732</v>
      </c>
      <c r="D455" s="29">
        <v>44258</v>
      </c>
      <c r="E455" s="28" t="s">
        <v>22</v>
      </c>
      <c r="F455" s="28" t="s">
        <v>44</v>
      </c>
      <c r="G455" s="28" t="s">
        <v>45</v>
      </c>
      <c r="H455" s="28" t="s">
        <v>29</v>
      </c>
      <c r="I455" s="30">
        <v>0.5</v>
      </c>
      <c r="J455" s="31">
        <v>1750</v>
      </c>
      <c r="K455" s="32">
        <f t="shared" si="2"/>
        <v>875</v>
      </c>
      <c r="L455" s="32">
        <f t="shared" si="3"/>
        <v>218.75</v>
      </c>
      <c r="M455" s="33">
        <v>0.25</v>
      </c>
      <c r="O455" s="36"/>
      <c r="P455" s="34"/>
      <c r="Q455" s="37"/>
    </row>
    <row r="456" spans="1:17" ht="15.75" customHeight="1">
      <c r="A456" s="23"/>
      <c r="B456" s="28" t="s">
        <v>21</v>
      </c>
      <c r="C456" s="28">
        <v>1185732</v>
      </c>
      <c r="D456" s="29">
        <v>44290</v>
      </c>
      <c r="E456" s="28" t="s">
        <v>22</v>
      </c>
      <c r="F456" s="28" t="s">
        <v>44</v>
      </c>
      <c r="G456" s="28" t="s">
        <v>45</v>
      </c>
      <c r="H456" s="28" t="s">
        <v>24</v>
      </c>
      <c r="I456" s="30">
        <v>0.5</v>
      </c>
      <c r="J456" s="31">
        <v>4500</v>
      </c>
      <c r="K456" s="32">
        <f t="shared" si="2"/>
        <v>2250</v>
      </c>
      <c r="L456" s="32">
        <f t="shared" si="3"/>
        <v>1125</v>
      </c>
      <c r="M456" s="33">
        <v>0.5</v>
      </c>
      <c r="O456" s="36"/>
      <c r="P456" s="34"/>
      <c r="Q456" s="37"/>
    </row>
    <row r="457" spans="1:17" ht="15.75" customHeight="1">
      <c r="A457" s="23"/>
      <c r="B457" s="28" t="s">
        <v>21</v>
      </c>
      <c r="C457" s="28">
        <v>1185732</v>
      </c>
      <c r="D457" s="29">
        <v>44290</v>
      </c>
      <c r="E457" s="28" t="s">
        <v>22</v>
      </c>
      <c r="F457" s="28" t="s">
        <v>44</v>
      </c>
      <c r="G457" s="28" t="s">
        <v>45</v>
      </c>
      <c r="H457" s="28" t="s">
        <v>25</v>
      </c>
      <c r="I457" s="30">
        <v>0.5</v>
      </c>
      <c r="J457" s="31">
        <v>1500</v>
      </c>
      <c r="K457" s="32">
        <f t="shared" si="2"/>
        <v>750</v>
      </c>
      <c r="L457" s="32">
        <f t="shared" si="3"/>
        <v>225</v>
      </c>
      <c r="M457" s="33">
        <v>0.3</v>
      </c>
      <c r="O457" s="36"/>
      <c r="P457" s="34"/>
      <c r="Q457" s="37"/>
    </row>
    <row r="458" spans="1:17" ht="15.75" customHeight="1">
      <c r="A458" s="23"/>
      <c r="B458" s="28" t="s">
        <v>21</v>
      </c>
      <c r="C458" s="28">
        <v>1185732</v>
      </c>
      <c r="D458" s="29">
        <v>44290</v>
      </c>
      <c r="E458" s="28" t="s">
        <v>22</v>
      </c>
      <c r="F458" s="28" t="s">
        <v>44</v>
      </c>
      <c r="G458" s="28" t="s">
        <v>45</v>
      </c>
      <c r="H458" s="28" t="s">
        <v>26</v>
      </c>
      <c r="I458" s="30">
        <v>0.4</v>
      </c>
      <c r="J458" s="31">
        <v>1500</v>
      </c>
      <c r="K458" s="32">
        <f t="shared" si="2"/>
        <v>600</v>
      </c>
      <c r="L458" s="32">
        <f t="shared" si="3"/>
        <v>210</v>
      </c>
      <c r="M458" s="33">
        <v>0.35</v>
      </c>
      <c r="O458" s="36"/>
      <c r="P458" s="34"/>
      <c r="Q458" s="37"/>
    </row>
    <row r="459" spans="1:17" ht="15.75" customHeight="1">
      <c r="A459" s="23"/>
      <c r="B459" s="28" t="s">
        <v>21</v>
      </c>
      <c r="C459" s="28">
        <v>1185732</v>
      </c>
      <c r="D459" s="29">
        <v>44290</v>
      </c>
      <c r="E459" s="28" t="s">
        <v>22</v>
      </c>
      <c r="F459" s="28" t="s">
        <v>44</v>
      </c>
      <c r="G459" s="28" t="s">
        <v>45</v>
      </c>
      <c r="H459" s="28" t="s">
        <v>27</v>
      </c>
      <c r="I459" s="30">
        <v>0.45</v>
      </c>
      <c r="J459" s="31">
        <v>750</v>
      </c>
      <c r="K459" s="32">
        <f t="shared" si="2"/>
        <v>337.5</v>
      </c>
      <c r="L459" s="32">
        <f t="shared" si="3"/>
        <v>118.12499999999999</v>
      </c>
      <c r="M459" s="33">
        <v>0.35</v>
      </c>
      <c r="O459" s="36"/>
      <c r="P459" s="34"/>
      <c r="Q459" s="37"/>
    </row>
    <row r="460" spans="1:17" ht="15.75" customHeight="1">
      <c r="A460" s="23"/>
      <c r="B460" s="28" t="s">
        <v>21</v>
      </c>
      <c r="C460" s="28">
        <v>1185732</v>
      </c>
      <c r="D460" s="29">
        <v>44290</v>
      </c>
      <c r="E460" s="28" t="s">
        <v>22</v>
      </c>
      <c r="F460" s="28" t="s">
        <v>44</v>
      </c>
      <c r="G460" s="28" t="s">
        <v>45</v>
      </c>
      <c r="H460" s="28" t="s">
        <v>28</v>
      </c>
      <c r="I460" s="30">
        <v>0.6</v>
      </c>
      <c r="J460" s="31">
        <v>750</v>
      </c>
      <c r="K460" s="32">
        <f t="shared" si="2"/>
        <v>450</v>
      </c>
      <c r="L460" s="32">
        <f t="shared" si="3"/>
        <v>135</v>
      </c>
      <c r="M460" s="33">
        <v>0.3</v>
      </c>
      <c r="O460" s="36"/>
      <c r="P460" s="34"/>
      <c r="Q460" s="37"/>
    </row>
    <row r="461" spans="1:17" ht="15.75" customHeight="1">
      <c r="A461" s="23"/>
      <c r="B461" s="28" t="s">
        <v>21</v>
      </c>
      <c r="C461" s="28">
        <v>1185732</v>
      </c>
      <c r="D461" s="29">
        <v>44290</v>
      </c>
      <c r="E461" s="28" t="s">
        <v>22</v>
      </c>
      <c r="F461" s="28" t="s">
        <v>44</v>
      </c>
      <c r="G461" s="28" t="s">
        <v>45</v>
      </c>
      <c r="H461" s="28" t="s">
        <v>29</v>
      </c>
      <c r="I461" s="30">
        <v>0.5</v>
      </c>
      <c r="J461" s="31">
        <v>2000</v>
      </c>
      <c r="K461" s="32">
        <f t="shared" si="2"/>
        <v>1000</v>
      </c>
      <c r="L461" s="32">
        <f t="shared" si="3"/>
        <v>250</v>
      </c>
      <c r="M461" s="33">
        <v>0.25</v>
      </c>
      <c r="O461" s="36"/>
      <c r="P461" s="34"/>
      <c r="Q461" s="37"/>
    </row>
    <row r="462" spans="1:17" ht="15.75" customHeight="1">
      <c r="A462" s="23"/>
      <c r="B462" s="28" t="s">
        <v>21</v>
      </c>
      <c r="C462" s="28">
        <v>1185732</v>
      </c>
      <c r="D462" s="29">
        <v>44319</v>
      </c>
      <c r="E462" s="28" t="s">
        <v>22</v>
      </c>
      <c r="F462" s="28" t="s">
        <v>44</v>
      </c>
      <c r="G462" s="28" t="s">
        <v>45</v>
      </c>
      <c r="H462" s="28" t="s">
        <v>24</v>
      </c>
      <c r="I462" s="30">
        <v>0.6</v>
      </c>
      <c r="J462" s="31">
        <v>4700</v>
      </c>
      <c r="K462" s="32">
        <f t="shared" si="2"/>
        <v>2820</v>
      </c>
      <c r="L462" s="32">
        <f t="shared" si="3"/>
        <v>1410</v>
      </c>
      <c r="M462" s="33">
        <v>0.5</v>
      </c>
      <c r="O462" s="36"/>
      <c r="P462" s="34"/>
      <c r="Q462" s="37"/>
    </row>
    <row r="463" spans="1:17" ht="15.75" customHeight="1">
      <c r="A463" s="23"/>
      <c r="B463" s="28" t="s">
        <v>21</v>
      </c>
      <c r="C463" s="28">
        <v>1185732</v>
      </c>
      <c r="D463" s="29">
        <v>44319</v>
      </c>
      <c r="E463" s="28" t="s">
        <v>22</v>
      </c>
      <c r="F463" s="28" t="s">
        <v>44</v>
      </c>
      <c r="G463" s="28" t="s">
        <v>45</v>
      </c>
      <c r="H463" s="28" t="s">
        <v>25</v>
      </c>
      <c r="I463" s="30">
        <v>0.60000000000000009</v>
      </c>
      <c r="J463" s="31">
        <v>1750</v>
      </c>
      <c r="K463" s="32">
        <f t="shared" si="2"/>
        <v>1050.0000000000002</v>
      </c>
      <c r="L463" s="32">
        <f t="shared" si="3"/>
        <v>315.00000000000006</v>
      </c>
      <c r="M463" s="33">
        <v>0.3</v>
      </c>
      <c r="O463" s="36"/>
      <c r="P463" s="34"/>
      <c r="Q463" s="37"/>
    </row>
    <row r="464" spans="1:17" ht="15.75" customHeight="1">
      <c r="A464" s="23"/>
      <c r="B464" s="28" t="s">
        <v>21</v>
      </c>
      <c r="C464" s="28">
        <v>1185732</v>
      </c>
      <c r="D464" s="29">
        <v>44319</v>
      </c>
      <c r="E464" s="28" t="s">
        <v>22</v>
      </c>
      <c r="F464" s="28" t="s">
        <v>44</v>
      </c>
      <c r="G464" s="28" t="s">
        <v>45</v>
      </c>
      <c r="H464" s="28" t="s">
        <v>26</v>
      </c>
      <c r="I464" s="30">
        <v>0.55000000000000004</v>
      </c>
      <c r="J464" s="31">
        <v>1500</v>
      </c>
      <c r="K464" s="32">
        <f t="shared" si="2"/>
        <v>825.00000000000011</v>
      </c>
      <c r="L464" s="32">
        <f t="shared" si="3"/>
        <v>288.75</v>
      </c>
      <c r="M464" s="33">
        <v>0.35</v>
      </c>
      <c r="O464" s="36"/>
      <c r="P464" s="34"/>
      <c r="Q464" s="37"/>
    </row>
    <row r="465" spans="1:17" ht="15.75" customHeight="1">
      <c r="A465" s="23"/>
      <c r="B465" s="28" t="s">
        <v>21</v>
      </c>
      <c r="C465" s="28">
        <v>1185732</v>
      </c>
      <c r="D465" s="29">
        <v>44319</v>
      </c>
      <c r="E465" s="28" t="s">
        <v>22</v>
      </c>
      <c r="F465" s="28" t="s">
        <v>44</v>
      </c>
      <c r="G465" s="28" t="s">
        <v>45</v>
      </c>
      <c r="H465" s="28" t="s">
        <v>27</v>
      </c>
      <c r="I465" s="30">
        <v>0.55000000000000004</v>
      </c>
      <c r="J465" s="31">
        <v>1000</v>
      </c>
      <c r="K465" s="32">
        <f t="shared" si="2"/>
        <v>550</v>
      </c>
      <c r="L465" s="32">
        <f t="shared" si="3"/>
        <v>192.5</v>
      </c>
      <c r="M465" s="33">
        <v>0.35</v>
      </c>
      <c r="O465" s="36"/>
      <c r="P465" s="34"/>
      <c r="Q465" s="37"/>
    </row>
    <row r="466" spans="1:17" ht="15.75" customHeight="1">
      <c r="A466" s="23"/>
      <c r="B466" s="28" t="s">
        <v>21</v>
      </c>
      <c r="C466" s="28">
        <v>1185732</v>
      </c>
      <c r="D466" s="29">
        <v>44319</v>
      </c>
      <c r="E466" s="28" t="s">
        <v>22</v>
      </c>
      <c r="F466" s="28" t="s">
        <v>44</v>
      </c>
      <c r="G466" s="28" t="s">
        <v>45</v>
      </c>
      <c r="H466" s="28" t="s">
        <v>28</v>
      </c>
      <c r="I466" s="30">
        <v>0.65</v>
      </c>
      <c r="J466" s="31">
        <v>1250</v>
      </c>
      <c r="K466" s="32">
        <f t="shared" si="2"/>
        <v>812.5</v>
      </c>
      <c r="L466" s="32">
        <f t="shared" si="3"/>
        <v>243.75</v>
      </c>
      <c r="M466" s="33">
        <v>0.3</v>
      </c>
      <c r="O466" s="36"/>
      <c r="P466" s="34"/>
      <c r="Q466" s="37"/>
    </row>
    <row r="467" spans="1:17" ht="15.75" customHeight="1">
      <c r="A467" s="23"/>
      <c r="B467" s="28" t="s">
        <v>21</v>
      </c>
      <c r="C467" s="28">
        <v>1185732</v>
      </c>
      <c r="D467" s="29">
        <v>44319</v>
      </c>
      <c r="E467" s="28" t="s">
        <v>22</v>
      </c>
      <c r="F467" s="28" t="s">
        <v>44</v>
      </c>
      <c r="G467" s="28" t="s">
        <v>45</v>
      </c>
      <c r="H467" s="28" t="s">
        <v>29</v>
      </c>
      <c r="I467" s="30">
        <v>0.70000000000000007</v>
      </c>
      <c r="J467" s="31">
        <v>2500</v>
      </c>
      <c r="K467" s="32">
        <f t="shared" si="2"/>
        <v>1750.0000000000002</v>
      </c>
      <c r="L467" s="32">
        <f t="shared" si="3"/>
        <v>525</v>
      </c>
      <c r="M467" s="33">
        <v>0.3</v>
      </c>
      <c r="O467" s="36"/>
      <c r="P467" s="34"/>
      <c r="Q467" s="37"/>
    </row>
    <row r="468" spans="1:17" ht="15.75" customHeight="1">
      <c r="A468" s="23"/>
      <c r="B468" s="28" t="s">
        <v>21</v>
      </c>
      <c r="C468" s="28">
        <v>1185732</v>
      </c>
      <c r="D468" s="29">
        <v>44352</v>
      </c>
      <c r="E468" s="28" t="s">
        <v>22</v>
      </c>
      <c r="F468" s="28" t="s">
        <v>44</v>
      </c>
      <c r="G468" s="28" t="s">
        <v>45</v>
      </c>
      <c r="H468" s="28" t="s">
        <v>24</v>
      </c>
      <c r="I468" s="30">
        <v>0.65</v>
      </c>
      <c r="J468" s="31">
        <v>5000</v>
      </c>
      <c r="K468" s="32">
        <f t="shared" si="2"/>
        <v>3250</v>
      </c>
      <c r="L468" s="32">
        <f t="shared" si="3"/>
        <v>1787.5000000000002</v>
      </c>
      <c r="M468" s="33">
        <v>0.55000000000000004</v>
      </c>
      <c r="O468" s="36"/>
      <c r="P468" s="34"/>
      <c r="Q468" s="37"/>
    </row>
    <row r="469" spans="1:17" ht="15.75" customHeight="1">
      <c r="A469" s="23"/>
      <c r="B469" s="28" t="s">
        <v>21</v>
      </c>
      <c r="C469" s="28">
        <v>1185732</v>
      </c>
      <c r="D469" s="29">
        <v>44352</v>
      </c>
      <c r="E469" s="28" t="s">
        <v>22</v>
      </c>
      <c r="F469" s="28" t="s">
        <v>44</v>
      </c>
      <c r="G469" s="28" t="s">
        <v>45</v>
      </c>
      <c r="H469" s="28" t="s">
        <v>25</v>
      </c>
      <c r="I469" s="30">
        <v>0.60000000000000009</v>
      </c>
      <c r="J469" s="31">
        <v>2500</v>
      </c>
      <c r="K469" s="32">
        <f t="shared" si="2"/>
        <v>1500.0000000000002</v>
      </c>
      <c r="L469" s="32">
        <f t="shared" si="3"/>
        <v>525</v>
      </c>
      <c r="M469" s="33">
        <v>0.35</v>
      </c>
      <c r="O469" s="36"/>
      <c r="P469" s="34"/>
      <c r="Q469" s="37"/>
    </row>
    <row r="470" spans="1:17" ht="15.75" customHeight="1">
      <c r="A470" s="23"/>
      <c r="B470" s="28" t="s">
        <v>21</v>
      </c>
      <c r="C470" s="28">
        <v>1185732</v>
      </c>
      <c r="D470" s="29">
        <v>44352</v>
      </c>
      <c r="E470" s="28" t="s">
        <v>22</v>
      </c>
      <c r="F470" s="28" t="s">
        <v>44</v>
      </c>
      <c r="G470" s="28" t="s">
        <v>45</v>
      </c>
      <c r="H470" s="28" t="s">
        <v>26</v>
      </c>
      <c r="I470" s="30">
        <v>0.55000000000000004</v>
      </c>
      <c r="J470" s="31">
        <v>1750</v>
      </c>
      <c r="K470" s="32">
        <f t="shared" si="2"/>
        <v>962.50000000000011</v>
      </c>
      <c r="L470" s="32">
        <f t="shared" si="3"/>
        <v>385</v>
      </c>
      <c r="M470" s="33">
        <v>0.39999999999999997</v>
      </c>
      <c r="O470" s="36"/>
      <c r="P470" s="34"/>
      <c r="Q470" s="37"/>
    </row>
    <row r="471" spans="1:17" ht="15.75" customHeight="1">
      <c r="A471" s="23"/>
      <c r="B471" s="28" t="s">
        <v>21</v>
      </c>
      <c r="C471" s="28">
        <v>1185732</v>
      </c>
      <c r="D471" s="29">
        <v>44352</v>
      </c>
      <c r="E471" s="28" t="s">
        <v>22</v>
      </c>
      <c r="F471" s="28" t="s">
        <v>44</v>
      </c>
      <c r="G471" s="28" t="s">
        <v>45</v>
      </c>
      <c r="H471" s="28" t="s">
        <v>27</v>
      </c>
      <c r="I471" s="30">
        <v>0.55000000000000004</v>
      </c>
      <c r="J471" s="31">
        <v>1500</v>
      </c>
      <c r="K471" s="32">
        <f t="shared" si="2"/>
        <v>825.00000000000011</v>
      </c>
      <c r="L471" s="32">
        <f t="shared" si="3"/>
        <v>330</v>
      </c>
      <c r="M471" s="33">
        <v>0.39999999999999997</v>
      </c>
      <c r="O471" s="36"/>
      <c r="P471" s="34"/>
      <c r="Q471" s="37"/>
    </row>
    <row r="472" spans="1:17" ht="15.75" customHeight="1">
      <c r="A472" s="23"/>
      <c r="B472" s="28" t="s">
        <v>21</v>
      </c>
      <c r="C472" s="28">
        <v>1185732</v>
      </c>
      <c r="D472" s="29">
        <v>44352</v>
      </c>
      <c r="E472" s="28" t="s">
        <v>22</v>
      </c>
      <c r="F472" s="28" t="s">
        <v>44</v>
      </c>
      <c r="G472" s="28" t="s">
        <v>45</v>
      </c>
      <c r="H472" s="28" t="s">
        <v>28</v>
      </c>
      <c r="I472" s="30">
        <v>0.65</v>
      </c>
      <c r="J472" s="31">
        <v>1500</v>
      </c>
      <c r="K472" s="32">
        <f t="shared" si="2"/>
        <v>975</v>
      </c>
      <c r="L472" s="32">
        <f t="shared" si="3"/>
        <v>341.25</v>
      </c>
      <c r="M472" s="33">
        <v>0.35</v>
      </c>
      <c r="O472" s="36"/>
      <c r="P472" s="34"/>
      <c r="Q472" s="37"/>
    </row>
    <row r="473" spans="1:17" ht="15.75" customHeight="1">
      <c r="A473" s="23"/>
      <c r="B473" s="28" t="s">
        <v>21</v>
      </c>
      <c r="C473" s="28">
        <v>1185732</v>
      </c>
      <c r="D473" s="29">
        <v>44352</v>
      </c>
      <c r="E473" s="28" t="s">
        <v>22</v>
      </c>
      <c r="F473" s="28" t="s">
        <v>44</v>
      </c>
      <c r="G473" s="28" t="s">
        <v>45</v>
      </c>
      <c r="H473" s="28" t="s">
        <v>29</v>
      </c>
      <c r="I473" s="30">
        <v>0.70000000000000007</v>
      </c>
      <c r="J473" s="31">
        <v>3000</v>
      </c>
      <c r="K473" s="32">
        <f t="shared" si="2"/>
        <v>2100</v>
      </c>
      <c r="L473" s="32">
        <f t="shared" si="3"/>
        <v>630</v>
      </c>
      <c r="M473" s="33">
        <v>0.3</v>
      </c>
      <c r="O473" s="36"/>
      <c r="P473" s="34"/>
      <c r="Q473" s="37"/>
    </row>
    <row r="474" spans="1:17" ht="15.75" customHeight="1">
      <c r="A474" s="23"/>
      <c r="B474" s="28" t="s">
        <v>21</v>
      </c>
      <c r="C474" s="28">
        <v>1185732</v>
      </c>
      <c r="D474" s="29">
        <v>44380</v>
      </c>
      <c r="E474" s="28" t="s">
        <v>22</v>
      </c>
      <c r="F474" s="28" t="s">
        <v>44</v>
      </c>
      <c r="G474" s="28" t="s">
        <v>45</v>
      </c>
      <c r="H474" s="28" t="s">
        <v>24</v>
      </c>
      <c r="I474" s="30">
        <v>0.65</v>
      </c>
      <c r="J474" s="31">
        <v>5000</v>
      </c>
      <c r="K474" s="32">
        <f t="shared" si="2"/>
        <v>3250</v>
      </c>
      <c r="L474" s="32">
        <f t="shared" si="3"/>
        <v>1787.5000000000002</v>
      </c>
      <c r="M474" s="33">
        <v>0.55000000000000004</v>
      </c>
      <c r="O474" s="36"/>
      <c r="P474" s="34"/>
      <c r="Q474" s="37"/>
    </row>
    <row r="475" spans="1:17" ht="15.75" customHeight="1">
      <c r="A475" s="23"/>
      <c r="B475" s="28" t="s">
        <v>21</v>
      </c>
      <c r="C475" s="28">
        <v>1185732</v>
      </c>
      <c r="D475" s="29">
        <v>44380</v>
      </c>
      <c r="E475" s="28" t="s">
        <v>22</v>
      </c>
      <c r="F475" s="28" t="s">
        <v>44</v>
      </c>
      <c r="G475" s="28" t="s">
        <v>45</v>
      </c>
      <c r="H475" s="28" t="s">
        <v>25</v>
      </c>
      <c r="I475" s="30">
        <v>0.60000000000000009</v>
      </c>
      <c r="J475" s="31">
        <v>3000</v>
      </c>
      <c r="K475" s="32">
        <f t="shared" si="2"/>
        <v>1800.0000000000002</v>
      </c>
      <c r="L475" s="32">
        <f t="shared" si="3"/>
        <v>630</v>
      </c>
      <c r="M475" s="33">
        <v>0.35</v>
      </c>
      <c r="O475" s="36"/>
      <c r="P475" s="34"/>
      <c r="Q475" s="37"/>
    </row>
    <row r="476" spans="1:17" ht="15.75" customHeight="1">
      <c r="A476" s="23"/>
      <c r="B476" s="28" t="s">
        <v>21</v>
      </c>
      <c r="C476" s="28">
        <v>1185732</v>
      </c>
      <c r="D476" s="29">
        <v>44380</v>
      </c>
      <c r="E476" s="28" t="s">
        <v>22</v>
      </c>
      <c r="F476" s="28" t="s">
        <v>44</v>
      </c>
      <c r="G476" s="28" t="s">
        <v>45</v>
      </c>
      <c r="H476" s="28" t="s">
        <v>26</v>
      </c>
      <c r="I476" s="30">
        <v>0.55000000000000004</v>
      </c>
      <c r="J476" s="31">
        <v>2250</v>
      </c>
      <c r="K476" s="32">
        <f t="shared" si="2"/>
        <v>1237.5</v>
      </c>
      <c r="L476" s="32">
        <f t="shared" si="3"/>
        <v>494.99999999999994</v>
      </c>
      <c r="M476" s="33">
        <v>0.39999999999999997</v>
      </c>
      <c r="O476" s="36"/>
      <c r="P476" s="34"/>
      <c r="Q476" s="37"/>
    </row>
    <row r="477" spans="1:17" ht="15.75" customHeight="1">
      <c r="A477" s="23"/>
      <c r="B477" s="28" t="s">
        <v>21</v>
      </c>
      <c r="C477" s="28">
        <v>1185732</v>
      </c>
      <c r="D477" s="29">
        <v>44380</v>
      </c>
      <c r="E477" s="28" t="s">
        <v>22</v>
      </c>
      <c r="F477" s="28" t="s">
        <v>44</v>
      </c>
      <c r="G477" s="28" t="s">
        <v>45</v>
      </c>
      <c r="H477" s="28" t="s">
        <v>27</v>
      </c>
      <c r="I477" s="30">
        <v>0.55000000000000004</v>
      </c>
      <c r="J477" s="31">
        <v>1750</v>
      </c>
      <c r="K477" s="32">
        <f t="shared" si="2"/>
        <v>962.50000000000011</v>
      </c>
      <c r="L477" s="32">
        <f t="shared" si="3"/>
        <v>385</v>
      </c>
      <c r="M477" s="33">
        <v>0.39999999999999997</v>
      </c>
      <c r="O477" s="36"/>
      <c r="P477" s="34"/>
      <c r="Q477" s="37"/>
    </row>
    <row r="478" spans="1:17" ht="15.75" customHeight="1">
      <c r="A478" s="23"/>
      <c r="B478" s="28" t="s">
        <v>21</v>
      </c>
      <c r="C478" s="28">
        <v>1185732</v>
      </c>
      <c r="D478" s="29">
        <v>44380</v>
      </c>
      <c r="E478" s="28" t="s">
        <v>22</v>
      </c>
      <c r="F478" s="28" t="s">
        <v>44</v>
      </c>
      <c r="G478" s="28" t="s">
        <v>45</v>
      </c>
      <c r="H478" s="28" t="s">
        <v>28</v>
      </c>
      <c r="I478" s="30">
        <v>0.65</v>
      </c>
      <c r="J478" s="31">
        <v>2000</v>
      </c>
      <c r="K478" s="32">
        <f t="shared" si="2"/>
        <v>1300</v>
      </c>
      <c r="L478" s="32">
        <f t="shared" si="3"/>
        <v>454.99999999999994</v>
      </c>
      <c r="M478" s="33">
        <v>0.35</v>
      </c>
      <c r="O478" s="36"/>
      <c r="P478" s="34"/>
      <c r="Q478" s="37"/>
    </row>
    <row r="479" spans="1:17" ht="15.75" customHeight="1">
      <c r="A479" s="23"/>
      <c r="B479" s="28" t="s">
        <v>21</v>
      </c>
      <c r="C479" s="28">
        <v>1185732</v>
      </c>
      <c r="D479" s="29">
        <v>44380</v>
      </c>
      <c r="E479" s="28" t="s">
        <v>22</v>
      </c>
      <c r="F479" s="28" t="s">
        <v>44</v>
      </c>
      <c r="G479" s="28" t="s">
        <v>45</v>
      </c>
      <c r="H479" s="28" t="s">
        <v>29</v>
      </c>
      <c r="I479" s="30">
        <v>0.70000000000000007</v>
      </c>
      <c r="J479" s="31">
        <v>3750</v>
      </c>
      <c r="K479" s="32">
        <f t="shared" si="2"/>
        <v>2625.0000000000005</v>
      </c>
      <c r="L479" s="32">
        <f t="shared" si="3"/>
        <v>787.50000000000011</v>
      </c>
      <c r="M479" s="33">
        <v>0.3</v>
      </c>
      <c r="O479" s="36"/>
      <c r="P479" s="34"/>
      <c r="Q479" s="37"/>
    </row>
    <row r="480" spans="1:17" ht="15.75" customHeight="1">
      <c r="A480" s="23"/>
      <c r="B480" s="28" t="s">
        <v>21</v>
      </c>
      <c r="C480" s="28">
        <v>1185732</v>
      </c>
      <c r="D480" s="29">
        <v>44412</v>
      </c>
      <c r="E480" s="28" t="s">
        <v>22</v>
      </c>
      <c r="F480" s="28" t="s">
        <v>44</v>
      </c>
      <c r="G480" s="28" t="s">
        <v>45</v>
      </c>
      <c r="H480" s="28" t="s">
        <v>24</v>
      </c>
      <c r="I480" s="30">
        <v>0.65</v>
      </c>
      <c r="J480" s="31">
        <v>5250</v>
      </c>
      <c r="K480" s="32">
        <f t="shared" si="2"/>
        <v>3412.5</v>
      </c>
      <c r="L480" s="32">
        <f t="shared" si="3"/>
        <v>1876.8750000000002</v>
      </c>
      <c r="M480" s="33">
        <v>0.55000000000000004</v>
      </c>
      <c r="O480" s="36"/>
      <c r="P480" s="34"/>
      <c r="Q480" s="37"/>
    </row>
    <row r="481" spans="1:17" ht="15.75" customHeight="1">
      <c r="A481" s="23"/>
      <c r="B481" s="28" t="s">
        <v>21</v>
      </c>
      <c r="C481" s="28">
        <v>1185732</v>
      </c>
      <c r="D481" s="29">
        <v>44412</v>
      </c>
      <c r="E481" s="28" t="s">
        <v>22</v>
      </c>
      <c r="F481" s="28" t="s">
        <v>44</v>
      </c>
      <c r="G481" s="28" t="s">
        <v>45</v>
      </c>
      <c r="H481" s="28" t="s">
        <v>25</v>
      </c>
      <c r="I481" s="30">
        <v>0.60000000000000009</v>
      </c>
      <c r="J481" s="31">
        <v>3000</v>
      </c>
      <c r="K481" s="32">
        <f t="shared" si="2"/>
        <v>1800.0000000000002</v>
      </c>
      <c r="L481" s="32">
        <f t="shared" si="3"/>
        <v>630</v>
      </c>
      <c r="M481" s="33">
        <v>0.35</v>
      </c>
      <c r="O481" s="36"/>
      <c r="P481" s="34"/>
      <c r="Q481" s="37"/>
    </row>
    <row r="482" spans="1:17" ht="15.75" customHeight="1">
      <c r="A482" s="23"/>
      <c r="B482" s="28" t="s">
        <v>21</v>
      </c>
      <c r="C482" s="28">
        <v>1185732</v>
      </c>
      <c r="D482" s="29">
        <v>44412</v>
      </c>
      <c r="E482" s="28" t="s">
        <v>22</v>
      </c>
      <c r="F482" s="28" t="s">
        <v>44</v>
      </c>
      <c r="G482" s="28" t="s">
        <v>45</v>
      </c>
      <c r="H482" s="28" t="s">
        <v>26</v>
      </c>
      <c r="I482" s="30">
        <v>0.55000000000000004</v>
      </c>
      <c r="J482" s="31">
        <v>2250</v>
      </c>
      <c r="K482" s="32">
        <f t="shared" si="2"/>
        <v>1237.5</v>
      </c>
      <c r="L482" s="32">
        <f t="shared" si="3"/>
        <v>494.99999999999994</v>
      </c>
      <c r="M482" s="33">
        <v>0.39999999999999997</v>
      </c>
      <c r="O482" s="36"/>
      <c r="P482" s="34"/>
      <c r="Q482" s="37"/>
    </row>
    <row r="483" spans="1:17" ht="15.75" customHeight="1">
      <c r="A483" s="23"/>
      <c r="B483" s="28" t="s">
        <v>21</v>
      </c>
      <c r="C483" s="28">
        <v>1185732</v>
      </c>
      <c r="D483" s="29">
        <v>44412</v>
      </c>
      <c r="E483" s="28" t="s">
        <v>22</v>
      </c>
      <c r="F483" s="28" t="s">
        <v>44</v>
      </c>
      <c r="G483" s="28" t="s">
        <v>45</v>
      </c>
      <c r="H483" s="28" t="s">
        <v>27</v>
      </c>
      <c r="I483" s="30">
        <v>0.55000000000000004</v>
      </c>
      <c r="J483" s="31">
        <v>2000</v>
      </c>
      <c r="K483" s="32">
        <f t="shared" si="2"/>
        <v>1100</v>
      </c>
      <c r="L483" s="32">
        <f t="shared" si="3"/>
        <v>439.99999999999994</v>
      </c>
      <c r="M483" s="33">
        <v>0.39999999999999997</v>
      </c>
      <c r="O483" s="36"/>
      <c r="P483" s="34"/>
      <c r="Q483" s="37"/>
    </row>
    <row r="484" spans="1:17" ht="15.75" customHeight="1">
      <c r="A484" s="23"/>
      <c r="B484" s="28" t="s">
        <v>21</v>
      </c>
      <c r="C484" s="28">
        <v>1185732</v>
      </c>
      <c r="D484" s="29">
        <v>44412</v>
      </c>
      <c r="E484" s="28" t="s">
        <v>22</v>
      </c>
      <c r="F484" s="28" t="s">
        <v>44</v>
      </c>
      <c r="G484" s="28" t="s">
        <v>45</v>
      </c>
      <c r="H484" s="28" t="s">
        <v>28</v>
      </c>
      <c r="I484" s="30">
        <v>0.65</v>
      </c>
      <c r="J484" s="31">
        <v>1750</v>
      </c>
      <c r="K484" s="32">
        <f t="shared" si="2"/>
        <v>1137.5</v>
      </c>
      <c r="L484" s="32">
        <f t="shared" si="3"/>
        <v>398.125</v>
      </c>
      <c r="M484" s="33">
        <v>0.35</v>
      </c>
      <c r="O484" s="36"/>
      <c r="P484" s="34"/>
      <c r="Q484" s="37"/>
    </row>
    <row r="485" spans="1:17" ht="15.75" customHeight="1">
      <c r="A485" s="23"/>
      <c r="B485" s="28" t="s">
        <v>21</v>
      </c>
      <c r="C485" s="28">
        <v>1185732</v>
      </c>
      <c r="D485" s="29">
        <v>44412</v>
      </c>
      <c r="E485" s="28" t="s">
        <v>22</v>
      </c>
      <c r="F485" s="28" t="s">
        <v>44</v>
      </c>
      <c r="G485" s="28" t="s">
        <v>45</v>
      </c>
      <c r="H485" s="28" t="s">
        <v>29</v>
      </c>
      <c r="I485" s="30">
        <v>0.70000000000000007</v>
      </c>
      <c r="J485" s="31">
        <v>3500</v>
      </c>
      <c r="K485" s="32">
        <f t="shared" si="2"/>
        <v>2450.0000000000005</v>
      </c>
      <c r="L485" s="32">
        <f t="shared" si="3"/>
        <v>735.00000000000011</v>
      </c>
      <c r="M485" s="33">
        <v>0.3</v>
      </c>
      <c r="O485" s="36"/>
      <c r="P485" s="34"/>
      <c r="Q485" s="37"/>
    </row>
    <row r="486" spans="1:17" ht="15.75" customHeight="1">
      <c r="A486" s="23"/>
      <c r="B486" s="28" t="s">
        <v>21</v>
      </c>
      <c r="C486" s="28">
        <v>1185732</v>
      </c>
      <c r="D486" s="29">
        <v>44442</v>
      </c>
      <c r="E486" s="28" t="s">
        <v>22</v>
      </c>
      <c r="F486" s="28" t="s">
        <v>44</v>
      </c>
      <c r="G486" s="28" t="s">
        <v>45</v>
      </c>
      <c r="H486" s="28" t="s">
        <v>24</v>
      </c>
      <c r="I486" s="30">
        <v>0.65</v>
      </c>
      <c r="J486" s="31">
        <v>4750</v>
      </c>
      <c r="K486" s="32">
        <f t="shared" si="2"/>
        <v>3087.5</v>
      </c>
      <c r="L486" s="32">
        <f t="shared" si="3"/>
        <v>1543.75</v>
      </c>
      <c r="M486" s="33">
        <v>0.5</v>
      </c>
      <c r="O486" s="36"/>
      <c r="P486" s="34"/>
      <c r="Q486" s="37"/>
    </row>
    <row r="487" spans="1:17" ht="15.75" customHeight="1">
      <c r="A487" s="23"/>
      <c r="B487" s="28" t="s">
        <v>21</v>
      </c>
      <c r="C487" s="28">
        <v>1185732</v>
      </c>
      <c r="D487" s="29">
        <v>44442</v>
      </c>
      <c r="E487" s="28" t="s">
        <v>22</v>
      </c>
      <c r="F487" s="28" t="s">
        <v>44</v>
      </c>
      <c r="G487" s="28" t="s">
        <v>45</v>
      </c>
      <c r="H487" s="28" t="s">
        <v>25</v>
      </c>
      <c r="I487" s="30">
        <v>0.5</v>
      </c>
      <c r="J487" s="31">
        <v>2750</v>
      </c>
      <c r="K487" s="32">
        <f t="shared" si="2"/>
        <v>1375</v>
      </c>
      <c r="L487" s="32">
        <f t="shared" si="3"/>
        <v>412.5</v>
      </c>
      <c r="M487" s="33">
        <v>0.3</v>
      </c>
      <c r="O487" s="36"/>
      <c r="P487" s="34"/>
      <c r="Q487" s="37"/>
    </row>
    <row r="488" spans="1:17" ht="15.75" customHeight="1">
      <c r="A488" s="23"/>
      <c r="B488" s="28" t="s">
        <v>21</v>
      </c>
      <c r="C488" s="28">
        <v>1185732</v>
      </c>
      <c r="D488" s="29">
        <v>44442</v>
      </c>
      <c r="E488" s="28" t="s">
        <v>22</v>
      </c>
      <c r="F488" s="28" t="s">
        <v>44</v>
      </c>
      <c r="G488" s="28" t="s">
        <v>45</v>
      </c>
      <c r="H488" s="28" t="s">
        <v>26</v>
      </c>
      <c r="I488" s="30">
        <v>0.45</v>
      </c>
      <c r="J488" s="31">
        <v>2000</v>
      </c>
      <c r="K488" s="32">
        <f t="shared" si="2"/>
        <v>900</v>
      </c>
      <c r="L488" s="32">
        <f t="shared" si="3"/>
        <v>315</v>
      </c>
      <c r="M488" s="33">
        <v>0.35</v>
      </c>
      <c r="O488" s="36"/>
      <c r="P488" s="34"/>
      <c r="Q488" s="37"/>
    </row>
    <row r="489" spans="1:17" ht="15.75" customHeight="1">
      <c r="A489" s="23"/>
      <c r="B489" s="28" t="s">
        <v>21</v>
      </c>
      <c r="C489" s="28">
        <v>1185732</v>
      </c>
      <c r="D489" s="29">
        <v>44442</v>
      </c>
      <c r="E489" s="28" t="s">
        <v>22</v>
      </c>
      <c r="F489" s="28" t="s">
        <v>44</v>
      </c>
      <c r="G489" s="28" t="s">
        <v>45</v>
      </c>
      <c r="H489" s="28" t="s">
        <v>27</v>
      </c>
      <c r="I489" s="30">
        <v>0.45</v>
      </c>
      <c r="J489" s="31">
        <v>1750</v>
      </c>
      <c r="K489" s="32">
        <f t="shared" si="2"/>
        <v>787.5</v>
      </c>
      <c r="L489" s="32">
        <f t="shared" si="3"/>
        <v>275.625</v>
      </c>
      <c r="M489" s="33">
        <v>0.35</v>
      </c>
      <c r="O489" s="36"/>
      <c r="P489" s="34"/>
      <c r="Q489" s="37"/>
    </row>
    <row r="490" spans="1:17" ht="15.75" customHeight="1">
      <c r="A490" s="23"/>
      <c r="B490" s="28" t="s">
        <v>21</v>
      </c>
      <c r="C490" s="28">
        <v>1185732</v>
      </c>
      <c r="D490" s="29">
        <v>44442</v>
      </c>
      <c r="E490" s="28" t="s">
        <v>22</v>
      </c>
      <c r="F490" s="28" t="s">
        <v>44</v>
      </c>
      <c r="G490" s="28" t="s">
        <v>45</v>
      </c>
      <c r="H490" s="28" t="s">
        <v>28</v>
      </c>
      <c r="I490" s="30">
        <v>0.54999999999999993</v>
      </c>
      <c r="J490" s="31">
        <v>1250</v>
      </c>
      <c r="K490" s="32">
        <f t="shared" si="2"/>
        <v>687.49999999999989</v>
      </c>
      <c r="L490" s="32">
        <f t="shared" si="3"/>
        <v>206.24999999999997</v>
      </c>
      <c r="M490" s="33">
        <v>0.3</v>
      </c>
      <c r="O490" s="36"/>
      <c r="P490" s="34"/>
      <c r="Q490" s="37"/>
    </row>
    <row r="491" spans="1:17" ht="15.75" customHeight="1">
      <c r="A491" s="23"/>
      <c r="B491" s="28" t="s">
        <v>21</v>
      </c>
      <c r="C491" s="28">
        <v>1185732</v>
      </c>
      <c r="D491" s="29">
        <v>44442</v>
      </c>
      <c r="E491" s="28" t="s">
        <v>22</v>
      </c>
      <c r="F491" s="28" t="s">
        <v>44</v>
      </c>
      <c r="G491" s="28" t="s">
        <v>45</v>
      </c>
      <c r="H491" s="28" t="s">
        <v>29</v>
      </c>
      <c r="I491" s="30">
        <v>0.6</v>
      </c>
      <c r="J491" s="31">
        <v>2250</v>
      </c>
      <c r="K491" s="32">
        <f t="shared" si="2"/>
        <v>1350</v>
      </c>
      <c r="L491" s="32">
        <f t="shared" si="3"/>
        <v>337.5</v>
      </c>
      <c r="M491" s="33">
        <v>0.25</v>
      </c>
      <c r="O491" s="36"/>
      <c r="P491" s="34"/>
      <c r="Q491" s="37"/>
    </row>
    <row r="492" spans="1:17" ht="15.75" customHeight="1">
      <c r="A492" s="23"/>
      <c r="B492" s="28" t="s">
        <v>21</v>
      </c>
      <c r="C492" s="28">
        <v>1185732</v>
      </c>
      <c r="D492" s="29">
        <v>44474</v>
      </c>
      <c r="E492" s="28" t="s">
        <v>22</v>
      </c>
      <c r="F492" s="28" t="s">
        <v>44</v>
      </c>
      <c r="G492" s="28" t="s">
        <v>45</v>
      </c>
      <c r="H492" s="28" t="s">
        <v>24</v>
      </c>
      <c r="I492" s="30">
        <v>0.6</v>
      </c>
      <c r="J492" s="31">
        <v>4000</v>
      </c>
      <c r="K492" s="32">
        <f t="shared" si="2"/>
        <v>2400</v>
      </c>
      <c r="L492" s="32">
        <f t="shared" si="3"/>
        <v>1200</v>
      </c>
      <c r="M492" s="33">
        <v>0.5</v>
      </c>
      <c r="O492" s="36"/>
      <c r="P492" s="34"/>
      <c r="Q492" s="37"/>
    </row>
    <row r="493" spans="1:17" ht="15.75" customHeight="1">
      <c r="A493" s="23"/>
      <c r="B493" s="28" t="s">
        <v>21</v>
      </c>
      <c r="C493" s="28">
        <v>1185732</v>
      </c>
      <c r="D493" s="29">
        <v>44474</v>
      </c>
      <c r="E493" s="28" t="s">
        <v>22</v>
      </c>
      <c r="F493" s="28" t="s">
        <v>44</v>
      </c>
      <c r="G493" s="28" t="s">
        <v>45</v>
      </c>
      <c r="H493" s="28" t="s">
        <v>25</v>
      </c>
      <c r="I493" s="30">
        <v>0.5</v>
      </c>
      <c r="J493" s="31">
        <v>2250</v>
      </c>
      <c r="K493" s="32">
        <f t="shared" si="2"/>
        <v>1125</v>
      </c>
      <c r="L493" s="32">
        <f t="shared" si="3"/>
        <v>337.5</v>
      </c>
      <c r="M493" s="33">
        <v>0.3</v>
      </c>
      <c r="O493" s="36"/>
      <c r="P493" s="34"/>
      <c r="Q493" s="37"/>
    </row>
    <row r="494" spans="1:17" ht="15.75" customHeight="1">
      <c r="A494" s="23"/>
      <c r="B494" s="28" t="s">
        <v>21</v>
      </c>
      <c r="C494" s="28">
        <v>1185732</v>
      </c>
      <c r="D494" s="29">
        <v>44474</v>
      </c>
      <c r="E494" s="28" t="s">
        <v>22</v>
      </c>
      <c r="F494" s="28" t="s">
        <v>44</v>
      </c>
      <c r="G494" s="28" t="s">
        <v>45</v>
      </c>
      <c r="H494" s="28" t="s">
        <v>26</v>
      </c>
      <c r="I494" s="30">
        <v>0.5</v>
      </c>
      <c r="J494" s="31">
        <v>1250</v>
      </c>
      <c r="K494" s="32">
        <f t="shared" si="2"/>
        <v>625</v>
      </c>
      <c r="L494" s="32">
        <f t="shared" si="3"/>
        <v>218.75</v>
      </c>
      <c r="M494" s="33">
        <v>0.35</v>
      </c>
      <c r="O494" s="36"/>
      <c r="P494" s="34"/>
      <c r="Q494" s="37"/>
    </row>
    <row r="495" spans="1:17" ht="15.75" customHeight="1">
      <c r="A495" s="23"/>
      <c r="B495" s="28" t="s">
        <v>21</v>
      </c>
      <c r="C495" s="28">
        <v>1185732</v>
      </c>
      <c r="D495" s="29">
        <v>44474</v>
      </c>
      <c r="E495" s="28" t="s">
        <v>22</v>
      </c>
      <c r="F495" s="28" t="s">
        <v>44</v>
      </c>
      <c r="G495" s="28" t="s">
        <v>45</v>
      </c>
      <c r="H495" s="28" t="s">
        <v>27</v>
      </c>
      <c r="I495" s="30">
        <v>0.5</v>
      </c>
      <c r="J495" s="31">
        <v>1000</v>
      </c>
      <c r="K495" s="32">
        <f t="shared" si="2"/>
        <v>500</v>
      </c>
      <c r="L495" s="32">
        <f t="shared" si="3"/>
        <v>175</v>
      </c>
      <c r="M495" s="33">
        <v>0.35</v>
      </c>
      <c r="O495" s="36"/>
      <c r="P495" s="34"/>
      <c r="Q495" s="37"/>
    </row>
    <row r="496" spans="1:17" ht="15.75" customHeight="1">
      <c r="A496" s="23"/>
      <c r="B496" s="28" t="s">
        <v>21</v>
      </c>
      <c r="C496" s="28">
        <v>1185732</v>
      </c>
      <c r="D496" s="29">
        <v>44474</v>
      </c>
      <c r="E496" s="28" t="s">
        <v>22</v>
      </c>
      <c r="F496" s="28" t="s">
        <v>44</v>
      </c>
      <c r="G496" s="28" t="s">
        <v>45</v>
      </c>
      <c r="H496" s="28" t="s">
        <v>28</v>
      </c>
      <c r="I496" s="30">
        <v>0.6</v>
      </c>
      <c r="J496" s="31">
        <v>1000</v>
      </c>
      <c r="K496" s="32">
        <f t="shared" si="2"/>
        <v>600</v>
      </c>
      <c r="L496" s="32">
        <f t="shared" si="3"/>
        <v>180</v>
      </c>
      <c r="M496" s="33">
        <v>0.3</v>
      </c>
      <c r="O496" s="36"/>
      <c r="P496" s="34"/>
      <c r="Q496" s="37"/>
    </row>
    <row r="497" spans="1:18" ht="15.75" customHeight="1">
      <c r="A497" s="23"/>
      <c r="B497" s="28" t="s">
        <v>21</v>
      </c>
      <c r="C497" s="28">
        <v>1185732</v>
      </c>
      <c r="D497" s="29">
        <v>44474</v>
      </c>
      <c r="E497" s="28" t="s">
        <v>22</v>
      </c>
      <c r="F497" s="28" t="s">
        <v>44</v>
      </c>
      <c r="G497" s="28" t="s">
        <v>45</v>
      </c>
      <c r="H497" s="28" t="s">
        <v>29</v>
      </c>
      <c r="I497" s="30">
        <v>0.64999999999999991</v>
      </c>
      <c r="J497" s="31">
        <v>2250</v>
      </c>
      <c r="K497" s="32">
        <f t="shared" si="2"/>
        <v>1462.4999999999998</v>
      </c>
      <c r="L497" s="32">
        <f t="shared" si="3"/>
        <v>365.62499999999994</v>
      </c>
      <c r="M497" s="33">
        <v>0.25</v>
      </c>
      <c r="O497" s="36"/>
      <c r="P497" s="34"/>
      <c r="Q497" s="37"/>
    </row>
    <row r="498" spans="1:18" ht="15.75" customHeight="1">
      <c r="A498" s="23"/>
      <c r="B498" s="28" t="s">
        <v>21</v>
      </c>
      <c r="C498" s="28">
        <v>1185732</v>
      </c>
      <c r="D498" s="29">
        <v>44504</v>
      </c>
      <c r="E498" s="28" t="s">
        <v>22</v>
      </c>
      <c r="F498" s="28" t="s">
        <v>44</v>
      </c>
      <c r="G498" s="28" t="s">
        <v>45</v>
      </c>
      <c r="H498" s="28" t="s">
        <v>24</v>
      </c>
      <c r="I498" s="30">
        <v>0.70000000000000007</v>
      </c>
      <c r="J498" s="31">
        <v>3750</v>
      </c>
      <c r="K498" s="32">
        <f t="shared" si="2"/>
        <v>2625.0000000000005</v>
      </c>
      <c r="L498" s="32">
        <f t="shared" si="3"/>
        <v>1443.7500000000005</v>
      </c>
      <c r="M498" s="33">
        <v>0.55000000000000004</v>
      </c>
      <c r="O498" s="36"/>
      <c r="P498" s="34"/>
      <c r="Q498" s="37"/>
    </row>
    <row r="499" spans="1:18" ht="15.75" customHeight="1">
      <c r="A499" s="23"/>
      <c r="B499" s="28" t="s">
        <v>21</v>
      </c>
      <c r="C499" s="28">
        <v>1185732</v>
      </c>
      <c r="D499" s="29">
        <v>44504</v>
      </c>
      <c r="E499" s="28" t="s">
        <v>22</v>
      </c>
      <c r="F499" s="28" t="s">
        <v>44</v>
      </c>
      <c r="G499" s="28" t="s">
        <v>45</v>
      </c>
      <c r="H499" s="28" t="s">
        <v>25</v>
      </c>
      <c r="I499" s="30">
        <v>0.60000000000000009</v>
      </c>
      <c r="J499" s="31">
        <v>2000</v>
      </c>
      <c r="K499" s="32">
        <f t="shared" si="2"/>
        <v>1200.0000000000002</v>
      </c>
      <c r="L499" s="32">
        <f t="shared" si="3"/>
        <v>420.00000000000006</v>
      </c>
      <c r="M499" s="33">
        <v>0.35</v>
      </c>
      <c r="O499" s="36"/>
      <c r="P499" s="34"/>
      <c r="Q499" s="37"/>
    </row>
    <row r="500" spans="1:18" ht="15.75" customHeight="1">
      <c r="A500" s="23"/>
      <c r="B500" s="28" t="s">
        <v>21</v>
      </c>
      <c r="C500" s="28">
        <v>1185732</v>
      </c>
      <c r="D500" s="29">
        <v>44504</v>
      </c>
      <c r="E500" s="28" t="s">
        <v>22</v>
      </c>
      <c r="F500" s="28" t="s">
        <v>44</v>
      </c>
      <c r="G500" s="28" t="s">
        <v>45</v>
      </c>
      <c r="H500" s="28" t="s">
        <v>26</v>
      </c>
      <c r="I500" s="30">
        <v>0.60000000000000009</v>
      </c>
      <c r="J500" s="31">
        <v>1950</v>
      </c>
      <c r="K500" s="32">
        <f t="shared" si="2"/>
        <v>1170.0000000000002</v>
      </c>
      <c r="L500" s="32">
        <f t="shared" si="3"/>
        <v>468.00000000000006</v>
      </c>
      <c r="M500" s="33">
        <v>0.39999999999999997</v>
      </c>
      <c r="O500" s="36"/>
      <c r="P500" s="34"/>
      <c r="Q500" s="37"/>
    </row>
    <row r="501" spans="1:18" ht="15.75" customHeight="1">
      <c r="A501" s="23"/>
      <c r="B501" s="28" t="s">
        <v>21</v>
      </c>
      <c r="C501" s="28">
        <v>1185732</v>
      </c>
      <c r="D501" s="29">
        <v>44504</v>
      </c>
      <c r="E501" s="28" t="s">
        <v>22</v>
      </c>
      <c r="F501" s="28" t="s">
        <v>44</v>
      </c>
      <c r="G501" s="28" t="s">
        <v>45</v>
      </c>
      <c r="H501" s="28" t="s">
        <v>27</v>
      </c>
      <c r="I501" s="30">
        <v>0.60000000000000009</v>
      </c>
      <c r="J501" s="31">
        <v>1750</v>
      </c>
      <c r="K501" s="32">
        <f t="shared" si="2"/>
        <v>1050.0000000000002</v>
      </c>
      <c r="L501" s="32">
        <f t="shared" si="3"/>
        <v>420.00000000000006</v>
      </c>
      <c r="M501" s="33">
        <v>0.39999999999999997</v>
      </c>
      <c r="O501" s="36"/>
      <c r="P501" s="34"/>
      <c r="Q501" s="37"/>
    </row>
    <row r="502" spans="1:18" ht="15.75" customHeight="1">
      <c r="A502" s="23"/>
      <c r="B502" s="28" t="s">
        <v>21</v>
      </c>
      <c r="C502" s="28">
        <v>1185732</v>
      </c>
      <c r="D502" s="29">
        <v>44504</v>
      </c>
      <c r="E502" s="28" t="s">
        <v>22</v>
      </c>
      <c r="F502" s="28" t="s">
        <v>44</v>
      </c>
      <c r="G502" s="28" t="s">
        <v>45</v>
      </c>
      <c r="H502" s="28" t="s">
        <v>28</v>
      </c>
      <c r="I502" s="30">
        <v>0.70000000000000007</v>
      </c>
      <c r="J502" s="31">
        <v>1500</v>
      </c>
      <c r="K502" s="32">
        <f t="shared" si="2"/>
        <v>1050</v>
      </c>
      <c r="L502" s="32">
        <f t="shared" si="3"/>
        <v>367.5</v>
      </c>
      <c r="M502" s="33">
        <v>0.35</v>
      </c>
      <c r="O502" s="36"/>
      <c r="P502" s="34"/>
      <c r="Q502" s="37"/>
    </row>
    <row r="503" spans="1:18" ht="15.75" customHeight="1">
      <c r="A503" s="23"/>
      <c r="B503" s="28" t="s">
        <v>21</v>
      </c>
      <c r="C503" s="28">
        <v>1185732</v>
      </c>
      <c r="D503" s="29">
        <v>44504</v>
      </c>
      <c r="E503" s="28" t="s">
        <v>22</v>
      </c>
      <c r="F503" s="28" t="s">
        <v>44</v>
      </c>
      <c r="G503" s="28" t="s">
        <v>45</v>
      </c>
      <c r="H503" s="28" t="s">
        <v>29</v>
      </c>
      <c r="I503" s="30">
        <v>0.75</v>
      </c>
      <c r="J503" s="31">
        <v>2500</v>
      </c>
      <c r="K503" s="32">
        <f t="shared" si="2"/>
        <v>1875</v>
      </c>
      <c r="L503" s="32">
        <f t="shared" si="3"/>
        <v>562.5</v>
      </c>
      <c r="M503" s="33">
        <v>0.3</v>
      </c>
      <c r="O503" s="36"/>
      <c r="P503" s="34"/>
      <c r="Q503" s="37"/>
    </row>
    <row r="504" spans="1:18" ht="15.75" customHeight="1">
      <c r="A504" s="23"/>
      <c r="B504" s="28" t="s">
        <v>21</v>
      </c>
      <c r="C504" s="28">
        <v>1185732</v>
      </c>
      <c r="D504" s="29">
        <v>44533</v>
      </c>
      <c r="E504" s="28" t="s">
        <v>22</v>
      </c>
      <c r="F504" s="28" t="s">
        <v>44</v>
      </c>
      <c r="G504" s="28" t="s">
        <v>45</v>
      </c>
      <c r="H504" s="28" t="s">
        <v>24</v>
      </c>
      <c r="I504" s="30">
        <v>0.70000000000000007</v>
      </c>
      <c r="J504" s="31">
        <v>4750</v>
      </c>
      <c r="K504" s="32">
        <f t="shared" si="2"/>
        <v>3325.0000000000005</v>
      </c>
      <c r="L504" s="32">
        <f t="shared" si="3"/>
        <v>1828.7500000000005</v>
      </c>
      <c r="M504" s="33">
        <v>0.55000000000000004</v>
      </c>
      <c r="O504" s="36"/>
      <c r="P504" s="34"/>
      <c r="Q504" s="37"/>
    </row>
    <row r="505" spans="1:18" ht="15.75" customHeight="1">
      <c r="A505" s="23"/>
      <c r="B505" s="28" t="s">
        <v>21</v>
      </c>
      <c r="C505" s="28">
        <v>1185732</v>
      </c>
      <c r="D505" s="29">
        <v>44533</v>
      </c>
      <c r="E505" s="28" t="s">
        <v>22</v>
      </c>
      <c r="F505" s="28" t="s">
        <v>44</v>
      </c>
      <c r="G505" s="28" t="s">
        <v>45</v>
      </c>
      <c r="H505" s="28" t="s">
        <v>25</v>
      </c>
      <c r="I505" s="30">
        <v>0.60000000000000009</v>
      </c>
      <c r="J505" s="31">
        <v>2750</v>
      </c>
      <c r="K505" s="32">
        <f t="shared" si="2"/>
        <v>1650.0000000000002</v>
      </c>
      <c r="L505" s="32">
        <f t="shared" si="3"/>
        <v>577.5</v>
      </c>
      <c r="M505" s="33">
        <v>0.35</v>
      </c>
      <c r="O505" s="36"/>
      <c r="P505" s="34"/>
      <c r="Q505" s="37"/>
    </row>
    <row r="506" spans="1:18" ht="15.75" customHeight="1">
      <c r="A506" s="23"/>
      <c r="B506" s="28" t="s">
        <v>21</v>
      </c>
      <c r="C506" s="28">
        <v>1185732</v>
      </c>
      <c r="D506" s="29">
        <v>44533</v>
      </c>
      <c r="E506" s="28" t="s">
        <v>22</v>
      </c>
      <c r="F506" s="28" t="s">
        <v>44</v>
      </c>
      <c r="G506" s="28" t="s">
        <v>45</v>
      </c>
      <c r="H506" s="28" t="s">
        <v>26</v>
      </c>
      <c r="I506" s="30">
        <v>0.60000000000000009</v>
      </c>
      <c r="J506" s="31">
        <v>2250</v>
      </c>
      <c r="K506" s="32">
        <f t="shared" si="2"/>
        <v>1350.0000000000002</v>
      </c>
      <c r="L506" s="32">
        <f t="shared" si="3"/>
        <v>540</v>
      </c>
      <c r="M506" s="33">
        <v>0.39999999999999997</v>
      </c>
      <c r="O506" s="36"/>
      <c r="P506" s="34"/>
      <c r="Q506" s="37"/>
    </row>
    <row r="507" spans="1:18" ht="15.75" customHeight="1">
      <c r="A507" s="23"/>
      <c r="B507" s="28" t="s">
        <v>21</v>
      </c>
      <c r="C507" s="28">
        <v>1185732</v>
      </c>
      <c r="D507" s="29">
        <v>44533</v>
      </c>
      <c r="E507" s="28" t="s">
        <v>22</v>
      </c>
      <c r="F507" s="28" t="s">
        <v>44</v>
      </c>
      <c r="G507" s="28" t="s">
        <v>45</v>
      </c>
      <c r="H507" s="28" t="s">
        <v>27</v>
      </c>
      <c r="I507" s="30">
        <v>0.60000000000000009</v>
      </c>
      <c r="J507" s="31">
        <v>1750</v>
      </c>
      <c r="K507" s="32">
        <f t="shared" si="2"/>
        <v>1050.0000000000002</v>
      </c>
      <c r="L507" s="32">
        <f t="shared" si="3"/>
        <v>420.00000000000006</v>
      </c>
      <c r="M507" s="33">
        <v>0.39999999999999997</v>
      </c>
      <c r="O507" s="36"/>
      <c r="P507" s="34"/>
      <c r="Q507" s="37"/>
    </row>
    <row r="508" spans="1:18" ht="15.75" customHeight="1">
      <c r="A508" s="23"/>
      <c r="B508" s="28" t="s">
        <v>21</v>
      </c>
      <c r="C508" s="28">
        <v>1185732</v>
      </c>
      <c r="D508" s="29">
        <v>44533</v>
      </c>
      <c r="E508" s="28" t="s">
        <v>22</v>
      </c>
      <c r="F508" s="28" t="s">
        <v>44</v>
      </c>
      <c r="G508" s="28" t="s">
        <v>45</v>
      </c>
      <c r="H508" s="28" t="s">
        <v>28</v>
      </c>
      <c r="I508" s="30">
        <v>0.70000000000000007</v>
      </c>
      <c r="J508" s="31">
        <v>1750</v>
      </c>
      <c r="K508" s="32">
        <f t="shared" si="2"/>
        <v>1225.0000000000002</v>
      </c>
      <c r="L508" s="32">
        <f t="shared" si="3"/>
        <v>428.75000000000006</v>
      </c>
      <c r="M508" s="33">
        <v>0.35</v>
      </c>
      <c r="O508" s="36"/>
      <c r="P508" s="34"/>
      <c r="Q508" s="37"/>
    </row>
    <row r="509" spans="1:18" ht="15.75" customHeight="1">
      <c r="A509" s="23"/>
      <c r="B509" s="28" t="s">
        <v>21</v>
      </c>
      <c r="C509" s="28">
        <v>1185732</v>
      </c>
      <c r="D509" s="29">
        <v>44533</v>
      </c>
      <c r="E509" s="28" t="s">
        <v>22</v>
      </c>
      <c r="F509" s="28" t="s">
        <v>44</v>
      </c>
      <c r="G509" s="28" t="s">
        <v>45</v>
      </c>
      <c r="H509" s="28" t="s">
        <v>29</v>
      </c>
      <c r="I509" s="30">
        <v>0.75</v>
      </c>
      <c r="J509" s="31">
        <v>2750</v>
      </c>
      <c r="K509" s="32">
        <f t="shared" si="2"/>
        <v>2062.5</v>
      </c>
      <c r="L509" s="32">
        <f t="shared" si="3"/>
        <v>618.75</v>
      </c>
      <c r="M509" s="33">
        <v>0.3</v>
      </c>
      <c r="O509" s="36"/>
      <c r="P509" s="34"/>
      <c r="Q509" s="37"/>
    </row>
    <row r="510" spans="1:18" ht="15.75" customHeight="1">
      <c r="A510" s="23" t="s">
        <v>46</v>
      </c>
      <c r="B510" s="28" t="s">
        <v>34</v>
      </c>
      <c r="C510" s="28">
        <v>1128299</v>
      </c>
      <c r="D510" s="29">
        <v>44211</v>
      </c>
      <c r="E510" s="28" t="s">
        <v>35</v>
      </c>
      <c r="F510" s="28" t="s">
        <v>47</v>
      </c>
      <c r="G510" s="28" t="s">
        <v>48</v>
      </c>
      <c r="H510" s="28" t="s">
        <v>24</v>
      </c>
      <c r="I510" s="30">
        <v>0.35</v>
      </c>
      <c r="J510" s="31">
        <v>4500</v>
      </c>
      <c r="K510" s="32">
        <f t="shared" si="2"/>
        <v>1575</v>
      </c>
      <c r="L510" s="32">
        <f t="shared" si="3"/>
        <v>630</v>
      </c>
      <c r="M510" s="33">
        <v>0.4</v>
      </c>
      <c r="O510" s="38"/>
      <c r="P510" s="36"/>
      <c r="Q510" s="34"/>
      <c r="R510" s="35"/>
    </row>
    <row r="511" spans="1:18" ht="15.75" customHeight="1">
      <c r="A511" s="23"/>
      <c r="B511" s="28" t="s">
        <v>34</v>
      </c>
      <c r="C511" s="28">
        <v>1128299</v>
      </c>
      <c r="D511" s="29">
        <v>44211</v>
      </c>
      <c r="E511" s="28" t="s">
        <v>35</v>
      </c>
      <c r="F511" s="28" t="s">
        <v>47</v>
      </c>
      <c r="G511" s="28" t="s">
        <v>48</v>
      </c>
      <c r="H511" s="28" t="s">
        <v>25</v>
      </c>
      <c r="I511" s="30">
        <v>0.45</v>
      </c>
      <c r="J511" s="31">
        <v>4500</v>
      </c>
      <c r="K511" s="32">
        <f t="shared" si="2"/>
        <v>2025</v>
      </c>
      <c r="L511" s="32">
        <f t="shared" si="3"/>
        <v>506.25</v>
      </c>
      <c r="M511" s="33">
        <v>0.25</v>
      </c>
      <c r="O511" s="38"/>
      <c r="P511" s="36"/>
      <c r="Q511" s="34"/>
      <c r="R511" s="35"/>
    </row>
    <row r="512" spans="1:18" ht="15.75" customHeight="1">
      <c r="A512" s="23"/>
      <c r="B512" s="28" t="s">
        <v>34</v>
      </c>
      <c r="C512" s="28">
        <v>1128299</v>
      </c>
      <c r="D512" s="29">
        <v>44211</v>
      </c>
      <c r="E512" s="28" t="s">
        <v>35</v>
      </c>
      <c r="F512" s="28" t="s">
        <v>47</v>
      </c>
      <c r="G512" s="28" t="s">
        <v>48</v>
      </c>
      <c r="H512" s="28" t="s">
        <v>26</v>
      </c>
      <c r="I512" s="30">
        <v>0.45</v>
      </c>
      <c r="J512" s="31">
        <v>4500</v>
      </c>
      <c r="K512" s="32">
        <f t="shared" si="2"/>
        <v>2025</v>
      </c>
      <c r="L512" s="32">
        <f t="shared" si="3"/>
        <v>810</v>
      </c>
      <c r="M512" s="33">
        <v>0.4</v>
      </c>
      <c r="O512" s="38"/>
      <c r="P512" s="36"/>
      <c r="Q512" s="34"/>
      <c r="R512" s="35"/>
    </row>
    <row r="513" spans="1:18" ht="15.75" customHeight="1">
      <c r="A513" s="23"/>
      <c r="B513" s="28" t="s">
        <v>34</v>
      </c>
      <c r="C513" s="28">
        <v>1128299</v>
      </c>
      <c r="D513" s="29">
        <v>44211</v>
      </c>
      <c r="E513" s="28" t="s">
        <v>35</v>
      </c>
      <c r="F513" s="28" t="s">
        <v>47</v>
      </c>
      <c r="G513" s="28" t="s">
        <v>48</v>
      </c>
      <c r="H513" s="28" t="s">
        <v>27</v>
      </c>
      <c r="I513" s="30">
        <v>0.45</v>
      </c>
      <c r="J513" s="31">
        <v>3000</v>
      </c>
      <c r="K513" s="32">
        <f t="shared" si="2"/>
        <v>1350</v>
      </c>
      <c r="L513" s="32">
        <f t="shared" si="3"/>
        <v>472.49999999999994</v>
      </c>
      <c r="M513" s="33">
        <v>0.35</v>
      </c>
      <c r="O513" s="38"/>
      <c r="P513" s="36"/>
      <c r="Q513" s="34"/>
      <c r="R513" s="35"/>
    </row>
    <row r="514" spans="1:18" ht="15.75" customHeight="1">
      <c r="A514" s="23"/>
      <c r="B514" s="28" t="s">
        <v>34</v>
      </c>
      <c r="C514" s="28">
        <v>1128299</v>
      </c>
      <c r="D514" s="29">
        <v>44211</v>
      </c>
      <c r="E514" s="28" t="s">
        <v>35</v>
      </c>
      <c r="F514" s="28" t="s">
        <v>47</v>
      </c>
      <c r="G514" s="28" t="s">
        <v>48</v>
      </c>
      <c r="H514" s="28" t="s">
        <v>28</v>
      </c>
      <c r="I514" s="30">
        <v>0.5</v>
      </c>
      <c r="J514" s="31">
        <v>2500</v>
      </c>
      <c r="K514" s="32">
        <f t="shared" si="2"/>
        <v>1250</v>
      </c>
      <c r="L514" s="32">
        <f t="shared" si="3"/>
        <v>687.5</v>
      </c>
      <c r="M514" s="33">
        <v>0.55000000000000004</v>
      </c>
      <c r="O514" s="38"/>
      <c r="P514" s="36"/>
      <c r="Q514" s="34"/>
      <c r="R514" s="35"/>
    </row>
    <row r="515" spans="1:18" ht="15.75" customHeight="1">
      <c r="A515" s="23"/>
      <c r="B515" s="28" t="s">
        <v>34</v>
      </c>
      <c r="C515" s="28">
        <v>1128299</v>
      </c>
      <c r="D515" s="29">
        <v>44211</v>
      </c>
      <c r="E515" s="28" t="s">
        <v>35</v>
      </c>
      <c r="F515" s="28" t="s">
        <v>47</v>
      </c>
      <c r="G515" s="28" t="s">
        <v>48</v>
      </c>
      <c r="H515" s="28" t="s">
        <v>29</v>
      </c>
      <c r="I515" s="30">
        <v>0.45</v>
      </c>
      <c r="J515" s="31">
        <v>4750</v>
      </c>
      <c r="K515" s="32">
        <f t="shared" si="2"/>
        <v>2137.5</v>
      </c>
      <c r="L515" s="32">
        <f t="shared" si="3"/>
        <v>427.5</v>
      </c>
      <c r="M515" s="33">
        <v>0.2</v>
      </c>
      <c r="O515" s="38"/>
      <c r="P515" s="36"/>
      <c r="Q515" s="34"/>
      <c r="R515" s="35"/>
    </row>
    <row r="516" spans="1:18" ht="15.75" customHeight="1">
      <c r="A516" s="23"/>
      <c r="B516" s="28" t="s">
        <v>34</v>
      </c>
      <c r="C516" s="28">
        <v>1128299</v>
      </c>
      <c r="D516" s="29">
        <v>44242</v>
      </c>
      <c r="E516" s="28" t="s">
        <v>35</v>
      </c>
      <c r="F516" s="28" t="s">
        <v>47</v>
      </c>
      <c r="G516" s="28" t="s">
        <v>48</v>
      </c>
      <c r="H516" s="28" t="s">
        <v>24</v>
      </c>
      <c r="I516" s="30">
        <v>0.35</v>
      </c>
      <c r="J516" s="31">
        <v>5250</v>
      </c>
      <c r="K516" s="32">
        <f t="shared" ref="K516:K770" si="4">I516*J516</f>
        <v>1837.4999999999998</v>
      </c>
      <c r="L516" s="32">
        <f t="shared" ref="L516:L770" si="5">K516*M516</f>
        <v>735</v>
      </c>
      <c r="M516" s="33">
        <v>0.4</v>
      </c>
      <c r="O516" s="38"/>
      <c r="P516" s="36"/>
      <c r="Q516" s="34"/>
      <c r="R516" s="35"/>
    </row>
    <row r="517" spans="1:18" ht="15.75" customHeight="1">
      <c r="A517" s="23"/>
      <c r="B517" s="28" t="s">
        <v>34</v>
      </c>
      <c r="C517" s="28">
        <v>1128299</v>
      </c>
      <c r="D517" s="29">
        <v>44242</v>
      </c>
      <c r="E517" s="28" t="s">
        <v>35</v>
      </c>
      <c r="F517" s="28" t="s">
        <v>47</v>
      </c>
      <c r="G517" s="28" t="s">
        <v>48</v>
      </c>
      <c r="H517" s="28" t="s">
        <v>25</v>
      </c>
      <c r="I517" s="30">
        <v>0.45</v>
      </c>
      <c r="J517" s="31">
        <v>4250</v>
      </c>
      <c r="K517" s="32">
        <f t="shared" si="4"/>
        <v>1912.5</v>
      </c>
      <c r="L517" s="32">
        <f t="shared" si="5"/>
        <v>478.125</v>
      </c>
      <c r="M517" s="33">
        <v>0.25</v>
      </c>
      <c r="O517" s="38"/>
      <c r="P517" s="36"/>
      <c r="Q517" s="34"/>
      <c r="R517" s="35"/>
    </row>
    <row r="518" spans="1:18" ht="15.75" customHeight="1">
      <c r="A518" s="23"/>
      <c r="B518" s="28" t="s">
        <v>34</v>
      </c>
      <c r="C518" s="28">
        <v>1128299</v>
      </c>
      <c r="D518" s="29">
        <v>44242</v>
      </c>
      <c r="E518" s="28" t="s">
        <v>35</v>
      </c>
      <c r="F518" s="28" t="s">
        <v>47</v>
      </c>
      <c r="G518" s="28" t="s">
        <v>48</v>
      </c>
      <c r="H518" s="28" t="s">
        <v>26</v>
      </c>
      <c r="I518" s="30">
        <v>0.45</v>
      </c>
      <c r="J518" s="31">
        <v>4250</v>
      </c>
      <c r="K518" s="32">
        <f t="shared" si="4"/>
        <v>1912.5</v>
      </c>
      <c r="L518" s="32">
        <f t="shared" si="5"/>
        <v>765</v>
      </c>
      <c r="M518" s="33">
        <v>0.4</v>
      </c>
      <c r="O518" s="38"/>
      <c r="P518" s="36"/>
      <c r="Q518" s="34"/>
      <c r="R518" s="35"/>
    </row>
    <row r="519" spans="1:18" ht="15.75" customHeight="1">
      <c r="A519" s="23"/>
      <c r="B519" s="28" t="s">
        <v>34</v>
      </c>
      <c r="C519" s="28">
        <v>1128299</v>
      </c>
      <c r="D519" s="29">
        <v>44242</v>
      </c>
      <c r="E519" s="28" t="s">
        <v>35</v>
      </c>
      <c r="F519" s="28" t="s">
        <v>47</v>
      </c>
      <c r="G519" s="28" t="s">
        <v>48</v>
      </c>
      <c r="H519" s="28" t="s">
        <v>27</v>
      </c>
      <c r="I519" s="30">
        <v>0.45</v>
      </c>
      <c r="J519" s="31">
        <v>2750</v>
      </c>
      <c r="K519" s="32">
        <f t="shared" si="4"/>
        <v>1237.5</v>
      </c>
      <c r="L519" s="32">
        <f t="shared" si="5"/>
        <v>433.125</v>
      </c>
      <c r="M519" s="33">
        <v>0.35</v>
      </c>
      <c r="O519" s="38"/>
      <c r="P519" s="36"/>
      <c r="Q519" s="34"/>
      <c r="R519" s="35"/>
    </row>
    <row r="520" spans="1:18" ht="15.75" customHeight="1">
      <c r="A520" s="23"/>
      <c r="B520" s="28" t="s">
        <v>34</v>
      </c>
      <c r="C520" s="28">
        <v>1128299</v>
      </c>
      <c r="D520" s="29">
        <v>44242</v>
      </c>
      <c r="E520" s="28" t="s">
        <v>35</v>
      </c>
      <c r="F520" s="28" t="s">
        <v>47</v>
      </c>
      <c r="G520" s="28" t="s">
        <v>48</v>
      </c>
      <c r="H520" s="28" t="s">
        <v>28</v>
      </c>
      <c r="I520" s="30">
        <v>0.5</v>
      </c>
      <c r="J520" s="31">
        <v>2000</v>
      </c>
      <c r="K520" s="32">
        <f t="shared" si="4"/>
        <v>1000</v>
      </c>
      <c r="L520" s="32">
        <f t="shared" si="5"/>
        <v>550</v>
      </c>
      <c r="M520" s="33">
        <v>0.55000000000000004</v>
      </c>
      <c r="O520" s="38"/>
      <c r="P520" s="36"/>
      <c r="Q520" s="34"/>
      <c r="R520" s="35"/>
    </row>
    <row r="521" spans="1:18" ht="15.75" customHeight="1">
      <c r="A521" s="23"/>
      <c r="B521" s="28" t="s">
        <v>34</v>
      </c>
      <c r="C521" s="28">
        <v>1128299</v>
      </c>
      <c r="D521" s="29">
        <v>44242</v>
      </c>
      <c r="E521" s="28" t="s">
        <v>35</v>
      </c>
      <c r="F521" s="28" t="s">
        <v>47</v>
      </c>
      <c r="G521" s="28" t="s">
        <v>48</v>
      </c>
      <c r="H521" s="28" t="s">
        <v>29</v>
      </c>
      <c r="I521" s="30">
        <v>0.45</v>
      </c>
      <c r="J521" s="31">
        <v>4000</v>
      </c>
      <c r="K521" s="32">
        <f t="shared" si="4"/>
        <v>1800</v>
      </c>
      <c r="L521" s="32">
        <f t="shared" si="5"/>
        <v>360</v>
      </c>
      <c r="M521" s="33">
        <v>0.2</v>
      </c>
      <c r="O521" s="38"/>
      <c r="P521" s="36"/>
      <c r="Q521" s="34"/>
      <c r="R521" s="35"/>
    </row>
    <row r="522" spans="1:18" ht="15.75" customHeight="1">
      <c r="A522" s="23"/>
      <c r="B522" s="28" t="s">
        <v>34</v>
      </c>
      <c r="C522" s="28">
        <v>1128299</v>
      </c>
      <c r="D522" s="29">
        <v>44269</v>
      </c>
      <c r="E522" s="28" t="s">
        <v>35</v>
      </c>
      <c r="F522" s="28" t="s">
        <v>47</v>
      </c>
      <c r="G522" s="28" t="s">
        <v>48</v>
      </c>
      <c r="H522" s="28" t="s">
        <v>24</v>
      </c>
      <c r="I522" s="30">
        <v>0.45</v>
      </c>
      <c r="J522" s="31">
        <v>5500</v>
      </c>
      <c r="K522" s="32">
        <f t="shared" si="4"/>
        <v>2475</v>
      </c>
      <c r="L522" s="32">
        <f t="shared" si="5"/>
        <v>990</v>
      </c>
      <c r="M522" s="33">
        <v>0.4</v>
      </c>
      <c r="O522" s="38"/>
      <c r="P522" s="36"/>
      <c r="Q522" s="34"/>
      <c r="R522" s="35"/>
    </row>
    <row r="523" spans="1:18" ht="15.75" customHeight="1">
      <c r="A523" s="23"/>
      <c r="B523" s="28" t="s">
        <v>34</v>
      </c>
      <c r="C523" s="28">
        <v>1128299</v>
      </c>
      <c r="D523" s="29">
        <v>44269</v>
      </c>
      <c r="E523" s="28" t="s">
        <v>35</v>
      </c>
      <c r="F523" s="28" t="s">
        <v>47</v>
      </c>
      <c r="G523" s="28" t="s">
        <v>48</v>
      </c>
      <c r="H523" s="28" t="s">
        <v>25</v>
      </c>
      <c r="I523" s="30">
        <v>0.54999999999999993</v>
      </c>
      <c r="J523" s="31">
        <v>4000</v>
      </c>
      <c r="K523" s="32">
        <f t="shared" si="4"/>
        <v>2199.9999999999995</v>
      </c>
      <c r="L523" s="32">
        <f t="shared" si="5"/>
        <v>549.99999999999989</v>
      </c>
      <c r="M523" s="33">
        <v>0.25</v>
      </c>
      <c r="O523" s="38"/>
      <c r="P523" s="36"/>
      <c r="Q523" s="34"/>
      <c r="R523" s="35"/>
    </row>
    <row r="524" spans="1:18" ht="15.75" customHeight="1">
      <c r="A524" s="23"/>
      <c r="B524" s="28" t="s">
        <v>34</v>
      </c>
      <c r="C524" s="28">
        <v>1128299</v>
      </c>
      <c r="D524" s="29">
        <v>44269</v>
      </c>
      <c r="E524" s="28" t="s">
        <v>35</v>
      </c>
      <c r="F524" s="28" t="s">
        <v>47</v>
      </c>
      <c r="G524" s="28" t="s">
        <v>48</v>
      </c>
      <c r="H524" s="28" t="s">
        <v>26</v>
      </c>
      <c r="I524" s="30">
        <v>0.54999999999999993</v>
      </c>
      <c r="J524" s="31">
        <v>4000</v>
      </c>
      <c r="K524" s="32">
        <f t="shared" si="4"/>
        <v>2199.9999999999995</v>
      </c>
      <c r="L524" s="32">
        <f t="shared" si="5"/>
        <v>879.99999999999989</v>
      </c>
      <c r="M524" s="33">
        <v>0.4</v>
      </c>
      <c r="O524" s="38"/>
      <c r="P524" s="36"/>
      <c r="Q524" s="34"/>
      <c r="R524" s="35"/>
    </row>
    <row r="525" spans="1:18" ht="15.75" customHeight="1">
      <c r="A525" s="23"/>
      <c r="B525" s="28" t="s">
        <v>34</v>
      </c>
      <c r="C525" s="28">
        <v>1128299</v>
      </c>
      <c r="D525" s="29">
        <v>44269</v>
      </c>
      <c r="E525" s="28" t="s">
        <v>35</v>
      </c>
      <c r="F525" s="28" t="s">
        <v>47</v>
      </c>
      <c r="G525" s="28" t="s">
        <v>48</v>
      </c>
      <c r="H525" s="28" t="s">
        <v>27</v>
      </c>
      <c r="I525" s="30">
        <v>0.54999999999999993</v>
      </c>
      <c r="J525" s="31">
        <v>3000</v>
      </c>
      <c r="K525" s="32">
        <f t="shared" si="4"/>
        <v>1649.9999999999998</v>
      </c>
      <c r="L525" s="32">
        <f t="shared" si="5"/>
        <v>577.49999999999989</v>
      </c>
      <c r="M525" s="33">
        <v>0.35</v>
      </c>
      <c r="O525" s="38"/>
      <c r="P525" s="36"/>
      <c r="Q525" s="34"/>
      <c r="R525" s="35"/>
    </row>
    <row r="526" spans="1:18" ht="15.75" customHeight="1">
      <c r="A526" s="23"/>
      <c r="B526" s="28" t="s">
        <v>34</v>
      </c>
      <c r="C526" s="28">
        <v>1128299</v>
      </c>
      <c r="D526" s="29">
        <v>44269</v>
      </c>
      <c r="E526" s="28" t="s">
        <v>35</v>
      </c>
      <c r="F526" s="28" t="s">
        <v>47</v>
      </c>
      <c r="G526" s="28" t="s">
        <v>48</v>
      </c>
      <c r="H526" s="28" t="s">
        <v>28</v>
      </c>
      <c r="I526" s="30">
        <v>0.6</v>
      </c>
      <c r="J526" s="31">
        <v>1750</v>
      </c>
      <c r="K526" s="32">
        <f t="shared" si="4"/>
        <v>1050</v>
      </c>
      <c r="L526" s="32">
        <f t="shared" si="5"/>
        <v>577.5</v>
      </c>
      <c r="M526" s="33">
        <v>0.55000000000000004</v>
      </c>
      <c r="O526" s="38"/>
      <c r="P526" s="36"/>
      <c r="Q526" s="34"/>
      <c r="R526" s="35"/>
    </row>
    <row r="527" spans="1:18" ht="15.75" customHeight="1">
      <c r="A527" s="23"/>
      <c r="B527" s="28" t="s">
        <v>34</v>
      </c>
      <c r="C527" s="28">
        <v>1128299</v>
      </c>
      <c r="D527" s="29">
        <v>44269</v>
      </c>
      <c r="E527" s="28" t="s">
        <v>35</v>
      </c>
      <c r="F527" s="28" t="s">
        <v>47</v>
      </c>
      <c r="G527" s="28" t="s">
        <v>48</v>
      </c>
      <c r="H527" s="28" t="s">
        <v>29</v>
      </c>
      <c r="I527" s="30">
        <v>0.54999999999999993</v>
      </c>
      <c r="J527" s="31">
        <v>3750</v>
      </c>
      <c r="K527" s="32">
        <f t="shared" si="4"/>
        <v>2062.4999999999995</v>
      </c>
      <c r="L527" s="32">
        <f t="shared" si="5"/>
        <v>412.49999999999994</v>
      </c>
      <c r="M527" s="33">
        <v>0.2</v>
      </c>
      <c r="O527" s="38"/>
      <c r="P527" s="36"/>
      <c r="Q527" s="34"/>
      <c r="R527" s="35"/>
    </row>
    <row r="528" spans="1:18" ht="15.75" customHeight="1">
      <c r="A528" s="23"/>
      <c r="B528" s="28" t="s">
        <v>34</v>
      </c>
      <c r="C528" s="28">
        <v>1128299</v>
      </c>
      <c r="D528" s="29">
        <v>44301</v>
      </c>
      <c r="E528" s="28" t="s">
        <v>35</v>
      </c>
      <c r="F528" s="28" t="s">
        <v>47</v>
      </c>
      <c r="G528" s="28" t="s">
        <v>48</v>
      </c>
      <c r="H528" s="28" t="s">
        <v>24</v>
      </c>
      <c r="I528" s="30">
        <v>0.6</v>
      </c>
      <c r="J528" s="31">
        <v>5500</v>
      </c>
      <c r="K528" s="32">
        <f t="shared" si="4"/>
        <v>3300</v>
      </c>
      <c r="L528" s="32">
        <f t="shared" si="5"/>
        <v>1320</v>
      </c>
      <c r="M528" s="33">
        <v>0.4</v>
      </c>
      <c r="O528" s="38"/>
      <c r="P528" s="36"/>
      <c r="Q528" s="34"/>
      <c r="R528" s="35"/>
    </row>
    <row r="529" spans="1:18" ht="15.75" customHeight="1">
      <c r="A529" s="23"/>
      <c r="B529" s="28" t="s">
        <v>34</v>
      </c>
      <c r="C529" s="28">
        <v>1128299</v>
      </c>
      <c r="D529" s="29">
        <v>44301</v>
      </c>
      <c r="E529" s="28" t="s">
        <v>35</v>
      </c>
      <c r="F529" s="28" t="s">
        <v>47</v>
      </c>
      <c r="G529" s="28" t="s">
        <v>48</v>
      </c>
      <c r="H529" s="28" t="s">
        <v>25</v>
      </c>
      <c r="I529" s="30">
        <v>0.65</v>
      </c>
      <c r="J529" s="31">
        <v>3500</v>
      </c>
      <c r="K529" s="32">
        <f t="shared" si="4"/>
        <v>2275</v>
      </c>
      <c r="L529" s="32">
        <f t="shared" si="5"/>
        <v>568.75</v>
      </c>
      <c r="M529" s="33">
        <v>0.25</v>
      </c>
      <c r="O529" s="38"/>
      <c r="P529" s="36"/>
      <c r="Q529" s="34"/>
      <c r="R529" s="35"/>
    </row>
    <row r="530" spans="1:18" ht="15.75" customHeight="1">
      <c r="A530" s="23"/>
      <c r="B530" s="28" t="s">
        <v>34</v>
      </c>
      <c r="C530" s="28">
        <v>1128299</v>
      </c>
      <c r="D530" s="29">
        <v>44301</v>
      </c>
      <c r="E530" s="28" t="s">
        <v>35</v>
      </c>
      <c r="F530" s="28" t="s">
        <v>47</v>
      </c>
      <c r="G530" s="28" t="s">
        <v>48</v>
      </c>
      <c r="H530" s="28" t="s">
        <v>26</v>
      </c>
      <c r="I530" s="30">
        <v>0.65</v>
      </c>
      <c r="J530" s="31">
        <v>4000</v>
      </c>
      <c r="K530" s="32">
        <f t="shared" si="4"/>
        <v>2600</v>
      </c>
      <c r="L530" s="32">
        <f t="shared" si="5"/>
        <v>1040</v>
      </c>
      <c r="M530" s="33">
        <v>0.4</v>
      </c>
      <c r="O530" s="38"/>
      <c r="P530" s="36"/>
      <c r="Q530" s="34"/>
      <c r="R530" s="35"/>
    </row>
    <row r="531" spans="1:18" ht="15.75" customHeight="1">
      <c r="A531" s="23"/>
      <c r="B531" s="28" t="s">
        <v>34</v>
      </c>
      <c r="C531" s="28">
        <v>1128299</v>
      </c>
      <c r="D531" s="29">
        <v>44301</v>
      </c>
      <c r="E531" s="28" t="s">
        <v>35</v>
      </c>
      <c r="F531" s="28" t="s">
        <v>47</v>
      </c>
      <c r="G531" s="28" t="s">
        <v>48</v>
      </c>
      <c r="H531" s="28" t="s">
        <v>27</v>
      </c>
      <c r="I531" s="30">
        <v>0.6</v>
      </c>
      <c r="J531" s="31">
        <v>3000</v>
      </c>
      <c r="K531" s="32">
        <f t="shared" si="4"/>
        <v>1800</v>
      </c>
      <c r="L531" s="32">
        <f t="shared" si="5"/>
        <v>630</v>
      </c>
      <c r="M531" s="33">
        <v>0.35</v>
      </c>
      <c r="O531" s="38"/>
      <c r="P531" s="36"/>
      <c r="Q531" s="34"/>
      <c r="R531" s="35"/>
    </row>
    <row r="532" spans="1:18" ht="15.75" customHeight="1">
      <c r="A532" s="23"/>
      <c r="B532" s="28" t="s">
        <v>34</v>
      </c>
      <c r="C532" s="28">
        <v>1128299</v>
      </c>
      <c r="D532" s="29">
        <v>44301</v>
      </c>
      <c r="E532" s="28" t="s">
        <v>35</v>
      </c>
      <c r="F532" s="28" t="s">
        <v>47</v>
      </c>
      <c r="G532" s="28" t="s">
        <v>48</v>
      </c>
      <c r="H532" s="28" t="s">
        <v>28</v>
      </c>
      <c r="I532" s="30">
        <v>0.65</v>
      </c>
      <c r="J532" s="31">
        <v>2000</v>
      </c>
      <c r="K532" s="32">
        <f t="shared" si="4"/>
        <v>1300</v>
      </c>
      <c r="L532" s="32">
        <f t="shared" si="5"/>
        <v>715.00000000000011</v>
      </c>
      <c r="M532" s="33">
        <v>0.55000000000000004</v>
      </c>
      <c r="O532" s="38"/>
      <c r="P532" s="36"/>
      <c r="Q532" s="34"/>
      <c r="R532" s="35"/>
    </row>
    <row r="533" spans="1:18" ht="15.75" customHeight="1">
      <c r="A533" s="23"/>
      <c r="B533" s="28" t="s">
        <v>34</v>
      </c>
      <c r="C533" s="28">
        <v>1128299</v>
      </c>
      <c r="D533" s="29">
        <v>44301</v>
      </c>
      <c r="E533" s="28" t="s">
        <v>35</v>
      </c>
      <c r="F533" s="28" t="s">
        <v>47</v>
      </c>
      <c r="G533" s="28" t="s">
        <v>48</v>
      </c>
      <c r="H533" s="28" t="s">
        <v>29</v>
      </c>
      <c r="I533" s="30">
        <v>0.8</v>
      </c>
      <c r="J533" s="31">
        <v>3500</v>
      </c>
      <c r="K533" s="32">
        <f t="shared" si="4"/>
        <v>2800</v>
      </c>
      <c r="L533" s="32">
        <f t="shared" si="5"/>
        <v>560</v>
      </c>
      <c r="M533" s="33">
        <v>0.2</v>
      </c>
      <c r="O533" s="38"/>
      <c r="P533" s="36"/>
      <c r="Q533" s="34"/>
      <c r="R533" s="35"/>
    </row>
    <row r="534" spans="1:18" ht="15.75" customHeight="1">
      <c r="A534" s="23"/>
      <c r="B534" s="28" t="s">
        <v>34</v>
      </c>
      <c r="C534" s="28">
        <v>1128299</v>
      </c>
      <c r="D534" s="29">
        <v>44332</v>
      </c>
      <c r="E534" s="28" t="s">
        <v>35</v>
      </c>
      <c r="F534" s="28" t="s">
        <v>47</v>
      </c>
      <c r="G534" s="28" t="s">
        <v>48</v>
      </c>
      <c r="H534" s="28" t="s">
        <v>24</v>
      </c>
      <c r="I534" s="30">
        <v>0.6</v>
      </c>
      <c r="J534" s="31">
        <v>5500</v>
      </c>
      <c r="K534" s="32">
        <f t="shared" si="4"/>
        <v>3300</v>
      </c>
      <c r="L534" s="32">
        <f t="shared" si="5"/>
        <v>1485</v>
      </c>
      <c r="M534" s="33">
        <v>0.45</v>
      </c>
      <c r="O534" s="38"/>
      <c r="P534" s="36"/>
      <c r="Q534" s="34"/>
      <c r="R534" s="35"/>
    </row>
    <row r="535" spans="1:18" ht="15.75" customHeight="1">
      <c r="A535" s="23"/>
      <c r="B535" s="28" t="s">
        <v>34</v>
      </c>
      <c r="C535" s="28">
        <v>1128299</v>
      </c>
      <c r="D535" s="29">
        <v>44332</v>
      </c>
      <c r="E535" s="28" t="s">
        <v>35</v>
      </c>
      <c r="F535" s="28" t="s">
        <v>47</v>
      </c>
      <c r="G535" s="28" t="s">
        <v>48</v>
      </c>
      <c r="H535" s="28" t="s">
        <v>25</v>
      </c>
      <c r="I535" s="30">
        <v>0.65</v>
      </c>
      <c r="J535" s="31">
        <v>4000</v>
      </c>
      <c r="K535" s="32">
        <f t="shared" si="4"/>
        <v>2600</v>
      </c>
      <c r="L535" s="32">
        <f t="shared" si="5"/>
        <v>780</v>
      </c>
      <c r="M535" s="33">
        <v>0.3</v>
      </c>
      <c r="O535" s="38"/>
      <c r="P535" s="36"/>
      <c r="Q535" s="34"/>
      <c r="R535" s="35"/>
    </row>
    <row r="536" spans="1:18" ht="15.75" customHeight="1">
      <c r="A536" s="23"/>
      <c r="B536" s="28" t="s">
        <v>34</v>
      </c>
      <c r="C536" s="28">
        <v>1128299</v>
      </c>
      <c r="D536" s="29">
        <v>44332</v>
      </c>
      <c r="E536" s="28" t="s">
        <v>35</v>
      </c>
      <c r="F536" s="28" t="s">
        <v>47</v>
      </c>
      <c r="G536" s="28" t="s">
        <v>48</v>
      </c>
      <c r="H536" s="28" t="s">
        <v>26</v>
      </c>
      <c r="I536" s="30">
        <v>0.65</v>
      </c>
      <c r="J536" s="31">
        <v>4000</v>
      </c>
      <c r="K536" s="32">
        <f t="shared" si="4"/>
        <v>2600</v>
      </c>
      <c r="L536" s="32">
        <f t="shared" si="5"/>
        <v>1170</v>
      </c>
      <c r="M536" s="33">
        <v>0.45</v>
      </c>
      <c r="O536" s="38"/>
      <c r="P536" s="36"/>
      <c r="Q536" s="34"/>
      <c r="R536" s="35"/>
    </row>
    <row r="537" spans="1:18" ht="15.75" customHeight="1">
      <c r="A537" s="23"/>
      <c r="B537" s="28" t="s">
        <v>34</v>
      </c>
      <c r="C537" s="28">
        <v>1128299</v>
      </c>
      <c r="D537" s="29">
        <v>44332</v>
      </c>
      <c r="E537" s="28" t="s">
        <v>35</v>
      </c>
      <c r="F537" s="28" t="s">
        <v>47</v>
      </c>
      <c r="G537" s="28" t="s">
        <v>48</v>
      </c>
      <c r="H537" s="28" t="s">
        <v>27</v>
      </c>
      <c r="I537" s="30">
        <v>0.6</v>
      </c>
      <c r="J537" s="31">
        <v>3000</v>
      </c>
      <c r="K537" s="32">
        <f t="shared" si="4"/>
        <v>1800</v>
      </c>
      <c r="L537" s="32">
        <f t="shared" si="5"/>
        <v>719.99999999999989</v>
      </c>
      <c r="M537" s="33">
        <v>0.39999999999999997</v>
      </c>
      <c r="O537" s="38"/>
      <c r="P537" s="36"/>
      <c r="Q537" s="34"/>
      <c r="R537" s="35"/>
    </row>
    <row r="538" spans="1:18" ht="15.75" customHeight="1">
      <c r="A538" s="23"/>
      <c r="B538" s="28" t="s">
        <v>34</v>
      </c>
      <c r="C538" s="28">
        <v>1128299</v>
      </c>
      <c r="D538" s="29">
        <v>44332</v>
      </c>
      <c r="E538" s="28" t="s">
        <v>35</v>
      </c>
      <c r="F538" s="28" t="s">
        <v>47</v>
      </c>
      <c r="G538" s="28" t="s">
        <v>48</v>
      </c>
      <c r="H538" s="28" t="s">
        <v>28</v>
      </c>
      <c r="I538" s="30">
        <v>0.65</v>
      </c>
      <c r="J538" s="31">
        <v>2000</v>
      </c>
      <c r="K538" s="32">
        <f t="shared" si="4"/>
        <v>1300</v>
      </c>
      <c r="L538" s="32">
        <f t="shared" si="5"/>
        <v>780.00000000000011</v>
      </c>
      <c r="M538" s="33">
        <v>0.60000000000000009</v>
      </c>
      <c r="O538" s="38"/>
      <c r="P538" s="36"/>
      <c r="Q538" s="34"/>
      <c r="R538" s="35"/>
    </row>
    <row r="539" spans="1:18" ht="15.75" customHeight="1">
      <c r="A539" s="23"/>
      <c r="B539" s="28" t="s">
        <v>34</v>
      </c>
      <c r="C539" s="28">
        <v>1128299</v>
      </c>
      <c r="D539" s="29">
        <v>44332</v>
      </c>
      <c r="E539" s="28" t="s">
        <v>35</v>
      </c>
      <c r="F539" s="28" t="s">
        <v>47</v>
      </c>
      <c r="G539" s="28" t="s">
        <v>48</v>
      </c>
      <c r="H539" s="28" t="s">
        <v>29</v>
      </c>
      <c r="I539" s="30">
        <v>0.8</v>
      </c>
      <c r="J539" s="31">
        <v>4500</v>
      </c>
      <c r="K539" s="32">
        <f t="shared" si="4"/>
        <v>3600</v>
      </c>
      <c r="L539" s="32">
        <f t="shared" si="5"/>
        <v>900</v>
      </c>
      <c r="M539" s="33">
        <v>0.25</v>
      </c>
      <c r="O539" s="38"/>
      <c r="P539" s="36"/>
      <c r="Q539" s="34"/>
      <c r="R539" s="35"/>
    </row>
    <row r="540" spans="1:18" ht="15.75" customHeight="1">
      <c r="A540" s="23"/>
      <c r="B540" s="28" t="s">
        <v>34</v>
      </c>
      <c r="C540" s="28">
        <v>1128299</v>
      </c>
      <c r="D540" s="29">
        <v>44362</v>
      </c>
      <c r="E540" s="28" t="s">
        <v>35</v>
      </c>
      <c r="F540" s="28" t="s">
        <v>47</v>
      </c>
      <c r="G540" s="28" t="s">
        <v>48</v>
      </c>
      <c r="H540" s="28" t="s">
        <v>24</v>
      </c>
      <c r="I540" s="30">
        <v>0.6</v>
      </c>
      <c r="J540" s="31">
        <v>7000</v>
      </c>
      <c r="K540" s="32">
        <f t="shared" si="4"/>
        <v>4200</v>
      </c>
      <c r="L540" s="32">
        <f t="shared" si="5"/>
        <v>1890</v>
      </c>
      <c r="M540" s="33">
        <v>0.45</v>
      </c>
      <c r="O540" s="38"/>
      <c r="P540" s="36"/>
      <c r="Q540" s="34"/>
      <c r="R540" s="35"/>
    </row>
    <row r="541" spans="1:18" ht="15.75" customHeight="1">
      <c r="A541" s="23"/>
      <c r="B541" s="28" t="s">
        <v>34</v>
      </c>
      <c r="C541" s="28">
        <v>1128299</v>
      </c>
      <c r="D541" s="29">
        <v>44362</v>
      </c>
      <c r="E541" s="28" t="s">
        <v>35</v>
      </c>
      <c r="F541" s="28" t="s">
        <v>47</v>
      </c>
      <c r="G541" s="28" t="s">
        <v>48</v>
      </c>
      <c r="H541" s="28" t="s">
        <v>25</v>
      </c>
      <c r="I541" s="30">
        <v>0.65</v>
      </c>
      <c r="J541" s="31">
        <v>5500</v>
      </c>
      <c r="K541" s="32">
        <f t="shared" si="4"/>
        <v>3575</v>
      </c>
      <c r="L541" s="32">
        <f t="shared" si="5"/>
        <v>1072.5</v>
      </c>
      <c r="M541" s="33">
        <v>0.3</v>
      </c>
      <c r="O541" s="38"/>
      <c r="P541" s="36"/>
      <c r="Q541" s="34"/>
      <c r="R541" s="35"/>
    </row>
    <row r="542" spans="1:18" ht="15.75" customHeight="1">
      <c r="A542" s="23"/>
      <c r="B542" s="28" t="s">
        <v>34</v>
      </c>
      <c r="C542" s="28">
        <v>1128299</v>
      </c>
      <c r="D542" s="29">
        <v>44362</v>
      </c>
      <c r="E542" s="28" t="s">
        <v>35</v>
      </c>
      <c r="F542" s="28" t="s">
        <v>47</v>
      </c>
      <c r="G542" s="28" t="s">
        <v>48</v>
      </c>
      <c r="H542" s="28" t="s">
        <v>26</v>
      </c>
      <c r="I542" s="30">
        <v>0.65</v>
      </c>
      <c r="J542" s="31">
        <v>5500</v>
      </c>
      <c r="K542" s="32">
        <f t="shared" si="4"/>
        <v>3575</v>
      </c>
      <c r="L542" s="32">
        <f t="shared" si="5"/>
        <v>1608.75</v>
      </c>
      <c r="M542" s="33">
        <v>0.45</v>
      </c>
      <c r="O542" s="38"/>
      <c r="P542" s="36"/>
      <c r="Q542" s="34"/>
      <c r="R542" s="35"/>
    </row>
    <row r="543" spans="1:18" ht="15.75" customHeight="1">
      <c r="A543" s="23"/>
      <c r="B543" s="28" t="s">
        <v>34</v>
      </c>
      <c r="C543" s="28">
        <v>1128299</v>
      </c>
      <c r="D543" s="29">
        <v>44362</v>
      </c>
      <c r="E543" s="28" t="s">
        <v>35</v>
      </c>
      <c r="F543" s="28" t="s">
        <v>47</v>
      </c>
      <c r="G543" s="28" t="s">
        <v>48</v>
      </c>
      <c r="H543" s="28" t="s">
        <v>27</v>
      </c>
      <c r="I543" s="30">
        <v>0.6</v>
      </c>
      <c r="J543" s="31">
        <v>4250</v>
      </c>
      <c r="K543" s="32">
        <f t="shared" si="4"/>
        <v>2550</v>
      </c>
      <c r="L543" s="32">
        <f t="shared" si="5"/>
        <v>1019.9999999999999</v>
      </c>
      <c r="M543" s="33">
        <v>0.39999999999999997</v>
      </c>
      <c r="O543" s="38"/>
      <c r="P543" s="36"/>
      <c r="Q543" s="34"/>
      <c r="R543" s="35"/>
    </row>
    <row r="544" spans="1:18" ht="15.75" customHeight="1">
      <c r="A544" s="23"/>
      <c r="B544" s="28" t="s">
        <v>34</v>
      </c>
      <c r="C544" s="28">
        <v>1128299</v>
      </c>
      <c r="D544" s="29">
        <v>44362</v>
      </c>
      <c r="E544" s="28" t="s">
        <v>35</v>
      </c>
      <c r="F544" s="28" t="s">
        <v>47</v>
      </c>
      <c r="G544" s="28" t="s">
        <v>48</v>
      </c>
      <c r="H544" s="28" t="s">
        <v>28</v>
      </c>
      <c r="I544" s="30">
        <v>0.65</v>
      </c>
      <c r="J544" s="31">
        <v>3000</v>
      </c>
      <c r="K544" s="32">
        <f t="shared" si="4"/>
        <v>1950</v>
      </c>
      <c r="L544" s="32">
        <f t="shared" si="5"/>
        <v>1170.0000000000002</v>
      </c>
      <c r="M544" s="33">
        <v>0.60000000000000009</v>
      </c>
      <c r="O544" s="38"/>
      <c r="P544" s="36"/>
      <c r="Q544" s="34"/>
      <c r="R544" s="35"/>
    </row>
    <row r="545" spans="1:18" ht="15.75" customHeight="1">
      <c r="A545" s="23"/>
      <c r="B545" s="28" t="s">
        <v>34</v>
      </c>
      <c r="C545" s="28">
        <v>1128299</v>
      </c>
      <c r="D545" s="29">
        <v>44362</v>
      </c>
      <c r="E545" s="28" t="s">
        <v>35</v>
      </c>
      <c r="F545" s="28" t="s">
        <v>47</v>
      </c>
      <c r="G545" s="28" t="s">
        <v>48</v>
      </c>
      <c r="H545" s="28" t="s">
        <v>29</v>
      </c>
      <c r="I545" s="30">
        <v>0.8</v>
      </c>
      <c r="J545" s="31">
        <v>6000</v>
      </c>
      <c r="K545" s="32">
        <f t="shared" si="4"/>
        <v>4800</v>
      </c>
      <c r="L545" s="32">
        <f t="shared" si="5"/>
        <v>1200</v>
      </c>
      <c r="M545" s="33">
        <v>0.25</v>
      </c>
      <c r="O545" s="38"/>
      <c r="P545" s="36"/>
      <c r="Q545" s="34"/>
      <c r="R545" s="35"/>
    </row>
    <row r="546" spans="1:18" ht="15.75" customHeight="1">
      <c r="A546" s="23"/>
      <c r="B546" s="28" t="s">
        <v>34</v>
      </c>
      <c r="C546" s="28">
        <v>1128299</v>
      </c>
      <c r="D546" s="29">
        <v>44391</v>
      </c>
      <c r="E546" s="28" t="s">
        <v>35</v>
      </c>
      <c r="F546" s="28" t="s">
        <v>47</v>
      </c>
      <c r="G546" s="28" t="s">
        <v>48</v>
      </c>
      <c r="H546" s="28" t="s">
        <v>24</v>
      </c>
      <c r="I546" s="30">
        <v>0.6</v>
      </c>
      <c r="J546" s="31">
        <v>7500</v>
      </c>
      <c r="K546" s="32">
        <f t="shared" si="4"/>
        <v>4500</v>
      </c>
      <c r="L546" s="32">
        <f t="shared" si="5"/>
        <v>1800</v>
      </c>
      <c r="M546" s="33">
        <v>0.4</v>
      </c>
      <c r="O546" s="38"/>
      <c r="P546" s="36"/>
      <c r="Q546" s="34"/>
      <c r="R546" s="35"/>
    </row>
    <row r="547" spans="1:18" ht="15.75" customHeight="1">
      <c r="A547" s="23"/>
      <c r="B547" s="28" t="s">
        <v>34</v>
      </c>
      <c r="C547" s="28">
        <v>1128299</v>
      </c>
      <c r="D547" s="29">
        <v>44391</v>
      </c>
      <c r="E547" s="28" t="s">
        <v>35</v>
      </c>
      <c r="F547" s="28" t="s">
        <v>47</v>
      </c>
      <c r="G547" s="28" t="s">
        <v>48</v>
      </c>
      <c r="H547" s="28" t="s">
        <v>25</v>
      </c>
      <c r="I547" s="30">
        <v>0.65</v>
      </c>
      <c r="J547" s="31">
        <v>6000</v>
      </c>
      <c r="K547" s="32">
        <f t="shared" si="4"/>
        <v>3900</v>
      </c>
      <c r="L547" s="32">
        <f t="shared" si="5"/>
        <v>975</v>
      </c>
      <c r="M547" s="33">
        <v>0.25</v>
      </c>
      <c r="O547" s="38"/>
      <c r="P547" s="36"/>
      <c r="Q547" s="34"/>
      <c r="R547" s="35"/>
    </row>
    <row r="548" spans="1:18" ht="15.75" customHeight="1">
      <c r="A548" s="23"/>
      <c r="B548" s="28" t="s">
        <v>34</v>
      </c>
      <c r="C548" s="28">
        <v>1128299</v>
      </c>
      <c r="D548" s="29">
        <v>44391</v>
      </c>
      <c r="E548" s="28" t="s">
        <v>35</v>
      </c>
      <c r="F548" s="28" t="s">
        <v>47</v>
      </c>
      <c r="G548" s="28" t="s">
        <v>48</v>
      </c>
      <c r="H548" s="28" t="s">
        <v>26</v>
      </c>
      <c r="I548" s="30">
        <v>0.65</v>
      </c>
      <c r="J548" s="31">
        <v>5500</v>
      </c>
      <c r="K548" s="32">
        <f t="shared" si="4"/>
        <v>3575</v>
      </c>
      <c r="L548" s="32">
        <f t="shared" si="5"/>
        <v>1430</v>
      </c>
      <c r="M548" s="33">
        <v>0.4</v>
      </c>
      <c r="O548" s="38"/>
      <c r="P548" s="36"/>
      <c r="Q548" s="34"/>
      <c r="R548" s="35"/>
    </row>
    <row r="549" spans="1:18" ht="15.75" customHeight="1">
      <c r="A549" s="23"/>
      <c r="B549" s="28" t="s">
        <v>34</v>
      </c>
      <c r="C549" s="28">
        <v>1128299</v>
      </c>
      <c r="D549" s="29">
        <v>44391</v>
      </c>
      <c r="E549" s="28" t="s">
        <v>35</v>
      </c>
      <c r="F549" s="28" t="s">
        <v>47</v>
      </c>
      <c r="G549" s="28" t="s">
        <v>48</v>
      </c>
      <c r="H549" s="28" t="s">
        <v>27</v>
      </c>
      <c r="I549" s="30">
        <v>0.6</v>
      </c>
      <c r="J549" s="31">
        <v>4500</v>
      </c>
      <c r="K549" s="32">
        <f t="shared" si="4"/>
        <v>2700</v>
      </c>
      <c r="L549" s="32">
        <f t="shared" si="5"/>
        <v>944.99999999999989</v>
      </c>
      <c r="M549" s="33">
        <v>0.35</v>
      </c>
      <c r="O549" s="38"/>
      <c r="P549" s="36"/>
      <c r="Q549" s="34"/>
      <c r="R549" s="35"/>
    </row>
    <row r="550" spans="1:18" ht="15.75" customHeight="1">
      <c r="A550" s="23"/>
      <c r="B550" s="28" t="s">
        <v>34</v>
      </c>
      <c r="C550" s="28">
        <v>1128299</v>
      </c>
      <c r="D550" s="29">
        <v>44391</v>
      </c>
      <c r="E550" s="28" t="s">
        <v>35</v>
      </c>
      <c r="F550" s="28" t="s">
        <v>47</v>
      </c>
      <c r="G550" s="28" t="s">
        <v>48</v>
      </c>
      <c r="H550" s="28" t="s">
        <v>28</v>
      </c>
      <c r="I550" s="30">
        <v>0.65</v>
      </c>
      <c r="J550" s="31">
        <v>5000</v>
      </c>
      <c r="K550" s="32">
        <f t="shared" si="4"/>
        <v>3250</v>
      </c>
      <c r="L550" s="32">
        <f t="shared" si="5"/>
        <v>1787.5000000000002</v>
      </c>
      <c r="M550" s="33">
        <v>0.55000000000000004</v>
      </c>
      <c r="O550" s="38"/>
      <c r="P550" s="36"/>
      <c r="Q550" s="34"/>
      <c r="R550" s="35"/>
    </row>
    <row r="551" spans="1:18" ht="15.75" customHeight="1">
      <c r="A551" s="23"/>
      <c r="B551" s="28" t="s">
        <v>34</v>
      </c>
      <c r="C551" s="28">
        <v>1128299</v>
      </c>
      <c r="D551" s="29">
        <v>44391</v>
      </c>
      <c r="E551" s="28" t="s">
        <v>35</v>
      </c>
      <c r="F551" s="28" t="s">
        <v>47</v>
      </c>
      <c r="G551" s="28" t="s">
        <v>48</v>
      </c>
      <c r="H551" s="28" t="s">
        <v>29</v>
      </c>
      <c r="I551" s="30">
        <v>0.8</v>
      </c>
      <c r="J551" s="31">
        <v>5000</v>
      </c>
      <c r="K551" s="32">
        <f t="shared" si="4"/>
        <v>4000</v>
      </c>
      <c r="L551" s="32">
        <f t="shared" si="5"/>
        <v>800</v>
      </c>
      <c r="M551" s="33">
        <v>0.2</v>
      </c>
      <c r="O551" s="38"/>
      <c r="P551" s="36"/>
      <c r="Q551" s="34"/>
      <c r="R551" s="35"/>
    </row>
    <row r="552" spans="1:18" ht="15.75" customHeight="1">
      <c r="A552" s="23"/>
      <c r="B552" s="28" t="s">
        <v>34</v>
      </c>
      <c r="C552" s="28">
        <v>1128299</v>
      </c>
      <c r="D552" s="29">
        <v>44423</v>
      </c>
      <c r="E552" s="28" t="s">
        <v>35</v>
      </c>
      <c r="F552" s="28" t="s">
        <v>47</v>
      </c>
      <c r="G552" s="28" t="s">
        <v>48</v>
      </c>
      <c r="H552" s="28" t="s">
        <v>24</v>
      </c>
      <c r="I552" s="30">
        <v>0.65</v>
      </c>
      <c r="J552" s="31">
        <v>7000</v>
      </c>
      <c r="K552" s="32">
        <f t="shared" si="4"/>
        <v>4550</v>
      </c>
      <c r="L552" s="32">
        <f t="shared" si="5"/>
        <v>1820</v>
      </c>
      <c r="M552" s="33">
        <v>0.4</v>
      </c>
      <c r="O552" s="38"/>
      <c r="P552" s="36"/>
      <c r="Q552" s="34"/>
      <c r="R552" s="35"/>
    </row>
    <row r="553" spans="1:18" ht="15.75" customHeight="1">
      <c r="A553" s="23"/>
      <c r="B553" s="28" t="s">
        <v>34</v>
      </c>
      <c r="C553" s="28">
        <v>1128299</v>
      </c>
      <c r="D553" s="29">
        <v>44423</v>
      </c>
      <c r="E553" s="28" t="s">
        <v>35</v>
      </c>
      <c r="F553" s="28" t="s">
        <v>47</v>
      </c>
      <c r="G553" s="28" t="s">
        <v>48</v>
      </c>
      <c r="H553" s="28" t="s">
        <v>25</v>
      </c>
      <c r="I553" s="30">
        <v>0.70000000000000007</v>
      </c>
      <c r="J553" s="31">
        <v>6500</v>
      </c>
      <c r="K553" s="32">
        <f t="shared" si="4"/>
        <v>4550</v>
      </c>
      <c r="L553" s="32">
        <f t="shared" si="5"/>
        <v>1137.5</v>
      </c>
      <c r="M553" s="33">
        <v>0.25</v>
      </c>
      <c r="O553" s="38"/>
      <c r="P553" s="36"/>
      <c r="Q553" s="34"/>
      <c r="R553" s="35"/>
    </row>
    <row r="554" spans="1:18" ht="15.75" customHeight="1">
      <c r="A554" s="23"/>
      <c r="B554" s="28" t="s">
        <v>34</v>
      </c>
      <c r="C554" s="28">
        <v>1128299</v>
      </c>
      <c r="D554" s="29">
        <v>44423</v>
      </c>
      <c r="E554" s="28" t="s">
        <v>35</v>
      </c>
      <c r="F554" s="28" t="s">
        <v>47</v>
      </c>
      <c r="G554" s="28" t="s">
        <v>48</v>
      </c>
      <c r="H554" s="28" t="s">
        <v>26</v>
      </c>
      <c r="I554" s="30">
        <v>0.65</v>
      </c>
      <c r="J554" s="31">
        <v>5250</v>
      </c>
      <c r="K554" s="32">
        <f t="shared" si="4"/>
        <v>3412.5</v>
      </c>
      <c r="L554" s="32">
        <f t="shared" si="5"/>
        <v>1365</v>
      </c>
      <c r="M554" s="33">
        <v>0.4</v>
      </c>
      <c r="O554" s="38"/>
      <c r="P554" s="36"/>
      <c r="Q554" s="34"/>
      <c r="R554" s="35"/>
    </row>
    <row r="555" spans="1:18" ht="15.75" customHeight="1">
      <c r="A555" s="23"/>
      <c r="B555" s="28" t="s">
        <v>34</v>
      </c>
      <c r="C555" s="28">
        <v>1128299</v>
      </c>
      <c r="D555" s="29">
        <v>44423</v>
      </c>
      <c r="E555" s="28" t="s">
        <v>35</v>
      </c>
      <c r="F555" s="28" t="s">
        <v>47</v>
      </c>
      <c r="G555" s="28" t="s">
        <v>48</v>
      </c>
      <c r="H555" s="28" t="s">
        <v>27</v>
      </c>
      <c r="I555" s="30">
        <v>0.65</v>
      </c>
      <c r="J555" s="31">
        <v>4750</v>
      </c>
      <c r="K555" s="32">
        <f t="shared" si="4"/>
        <v>3087.5</v>
      </c>
      <c r="L555" s="32">
        <f t="shared" si="5"/>
        <v>1080.625</v>
      </c>
      <c r="M555" s="33">
        <v>0.35</v>
      </c>
      <c r="O555" s="38"/>
      <c r="P555" s="36"/>
      <c r="Q555" s="34"/>
      <c r="R555" s="35"/>
    </row>
    <row r="556" spans="1:18" ht="15.75" customHeight="1">
      <c r="A556" s="23"/>
      <c r="B556" s="28" t="s">
        <v>34</v>
      </c>
      <c r="C556" s="28">
        <v>1128299</v>
      </c>
      <c r="D556" s="29">
        <v>44423</v>
      </c>
      <c r="E556" s="28" t="s">
        <v>35</v>
      </c>
      <c r="F556" s="28" t="s">
        <v>47</v>
      </c>
      <c r="G556" s="28" t="s">
        <v>48</v>
      </c>
      <c r="H556" s="28" t="s">
        <v>28</v>
      </c>
      <c r="I556" s="30">
        <v>0.75</v>
      </c>
      <c r="J556" s="31">
        <v>4750</v>
      </c>
      <c r="K556" s="32">
        <f t="shared" si="4"/>
        <v>3562.5</v>
      </c>
      <c r="L556" s="32">
        <f t="shared" si="5"/>
        <v>1959.3750000000002</v>
      </c>
      <c r="M556" s="33">
        <v>0.55000000000000004</v>
      </c>
      <c r="O556" s="38"/>
      <c r="P556" s="36"/>
      <c r="Q556" s="34"/>
      <c r="R556" s="35"/>
    </row>
    <row r="557" spans="1:18" ht="15.75" customHeight="1">
      <c r="A557" s="23"/>
      <c r="B557" s="28" t="s">
        <v>34</v>
      </c>
      <c r="C557" s="28">
        <v>1128299</v>
      </c>
      <c r="D557" s="29">
        <v>44423</v>
      </c>
      <c r="E557" s="28" t="s">
        <v>35</v>
      </c>
      <c r="F557" s="28" t="s">
        <v>47</v>
      </c>
      <c r="G557" s="28" t="s">
        <v>48</v>
      </c>
      <c r="H557" s="28" t="s">
        <v>29</v>
      </c>
      <c r="I557" s="30">
        <v>0.8</v>
      </c>
      <c r="J557" s="31">
        <v>4000</v>
      </c>
      <c r="K557" s="32">
        <f t="shared" si="4"/>
        <v>3200</v>
      </c>
      <c r="L557" s="32">
        <f t="shared" si="5"/>
        <v>640</v>
      </c>
      <c r="M557" s="33">
        <v>0.2</v>
      </c>
      <c r="O557" s="38"/>
      <c r="P557" s="36"/>
      <c r="Q557" s="34"/>
      <c r="R557" s="35"/>
    </row>
    <row r="558" spans="1:18" ht="15.75" customHeight="1">
      <c r="A558" s="23"/>
      <c r="B558" s="28" t="s">
        <v>34</v>
      </c>
      <c r="C558" s="28">
        <v>1128299</v>
      </c>
      <c r="D558" s="29">
        <v>44455</v>
      </c>
      <c r="E558" s="28" t="s">
        <v>35</v>
      </c>
      <c r="F558" s="28" t="s">
        <v>47</v>
      </c>
      <c r="G558" s="28" t="s">
        <v>48</v>
      </c>
      <c r="H558" s="28" t="s">
        <v>24</v>
      </c>
      <c r="I558" s="30">
        <v>0.60000000000000009</v>
      </c>
      <c r="J558" s="31">
        <v>6000</v>
      </c>
      <c r="K558" s="32">
        <f t="shared" si="4"/>
        <v>3600.0000000000005</v>
      </c>
      <c r="L558" s="32">
        <f t="shared" si="5"/>
        <v>1260.0000000000002</v>
      </c>
      <c r="M558" s="33">
        <v>0.35000000000000003</v>
      </c>
      <c r="O558" s="38"/>
      <c r="P558" s="36"/>
      <c r="Q558" s="34"/>
      <c r="R558" s="35"/>
    </row>
    <row r="559" spans="1:18" ht="15.75" customHeight="1">
      <c r="A559" s="23"/>
      <c r="B559" s="28" t="s">
        <v>34</v>
      </c>
      <c r="C559" s="28">
        <v>1128299</v>
      </c>
      <c r="D559" s="29">
        <v>44455</v>
      </c>
      <c r="E559" s="28" t="s">
        <v>35</v>
      </c>
      <c r="F559" s="28" t="s">
        <v>47</v>
      </c>
      <c r="G559" s="28" t="s">
        <v>48</v>
      </c>
      <c r="H559" s="28" t="s">
        <v>25</v>
      </c>
      <c r="I559" s="30">
        <v>0.65000000000000013</v>
      </c>
      <c r="J559" s="31">
        <v>6000</v>
      </c>
      <c r="K559" s="32">
        <f t="shared" si="4"/>
        <v>3900.0000000000009</v>
      </c>
      <c r="L559" s="32">
        <f t="shared" si="5"/>
        <v>780.00000000000023</v>
      </c>
      <c r="M559" s="33">
        <v>0.2</v>
      </c>
      <c r="O559" s="38"/>
      <c r="P559" s="36"/>
      <c r="Q559" s="34"/>
      <c r="R559" s="35"/>
    </row>
    <row r="560" spans="1:18" ht="15.75" customHeight="1">
      <c r="A560" s="23"/>
      <c r="B560" s="28" t="s">
        <v>34</v>
      </c>
      <c r="C560" s="28">
        <v>1128299</v>
      </c>
      <c r="D560" s="29">
        <v>44455</v>
      </c>
      <c r="E560" s="28" t="s">
        <v>35</v>
      </c>
      <c r="F560" s="28" t="s">
        <v>47</v>
      </c>
      <c r="G560" s="28" t="s">
        <v>48</v>
      </c>
      <c r="H560" s="28" t="s">
        <v>26</v>
      </c>
      <c r="I560" s="30">
        <v>0.60000000000000009</v>
      </c>
      <c r="J560" s="31">
        <v>4500</v>
      </c>
      <c r="K560" s="32">
        <f t="shared" si="4"/>
        <v>2700.0000000000005</v>
      </c>
      <c r="L560" s="32">
        <f t="shared" si="5"/>
        <v>945.00000000000023</v>
      </c>
      <c r="M560" s="33">
        <v>0.35000000000000003</v>
      </c>
      <c r="O560" s="38"/>
      <c r="P560" s="36"/>
      <c r="Q560" s="34"/>
      <c r="R560" s="35"/>
    </row>
    <row r="561" spans="1:18" ht="15.75" customHeight="1">
      <c r="A561" s="23"/>
      <c r="B561" s="28" t="s">
        <v>34</v>
      </c>
      <c r="C561" s="28">
        <v>1128299</v>
      </c>
      <c r="D561" s="29">
        <v>44455</v>
      </c>
      <c r="E561" s="28" t="s">
        <v>35</v>
      </c>
      <c r="F561" s="28" t="s">
        <v>47</v>
      </c>
      <c r="G561" s="28" t="s">
        <v>48</v>
      </c>
      <c r="H561" s="28" t="s">
        <v>27</v>
      </c>
      <c r="I561" s="30">
        <v>0.60000000000000009</v>
      </c>
      <c r="J561" s="31">
        <v>4000</v>
      </c>
      <c r="K561" s="32">
        <f t="shared" si="4"/>
        <v>2400.0000000000005</v>
      </c>
      <c r="L561" s="32">
        <f t="shared" si="5"/>
        <v>720.00000000000011</v>
      </c>
      <c r="M561" s="33">
        <v>0.3</v>
      </c>
      <c r="O561" s="38"/>
      <c r="P561" s="36"/>
      <c r="Q561" s="34"/>
      <c r="R561" s="35"/>
    </row>
    <row r="562" spans="1:18" ht="15.75" customHeight="1">
      <c r="A562" s="23"/>
      <c r="B562" s="28" t="s">
        <v>34</v>
      </c>
      <c r="C562" s="28">
        <v>1128299</v>
      </c>
      <c r="D562" s="29">
        <v>44455</v>
      </c>
      <c r="E562" s="28" t="s">
        <v>35</v>
      </c>
      <c r="F562" s="28" t="s">
        <v>47</v>
      </c>
      <c r="G562" s="28" t="s">
        <v>48</v>
      </c>
      <c r="H562" s="28" t="s">
        <v>28</v>
      </c>
      <c r="I562" s="30">
        <v>0.70000000000000007</v>
      </c>
      <c r="J562" s="31">
        <v>4000</v>
      </c>
      <c r="K562" s="32">
        <f t="shared" si="4"/>
        <v>2800.0000000000005</v>
      </c>
      <c r="L562" s="32">
        <f t="shared" si="5"/>
        <v>1400.0000000000005</v>
      </c>
      <c r="M562" s="33">
        <v>0.50000000000000011</v>
      </c>
      <c r="O562" s="38"/>
      <c r="P562" s="36"/>
      <c r="Q562" s="34"/>
      <c r="R562" s="35"/>
    </row>
    <row r="563" spans="1:18" ht="15.75" customHeight="1">
      <c r="A563" s="23"/>
      <c r="B563" s="28" t="s">
        <v>34</v>
      </c>
      <c r="C563" s="28">
        <v>1128299</v>
      </c>
      <c r="D563" s="29">
        <v>44455</v>
      </c>
      <c r="E563" s="28" t="s">
        <v>35</v>
      </c>
      <c r="F563" s="28" t="s">
        <v>47</v>
      </c>
      <c r="G563" s="28" t="s">
        <v>48</v>
      </c>
      <c r="H563" s="28" t="s">
        <v>29</v>
      </c>
      <c r="I563" s="30">
        <v>0.75000000000000011</v>
      </c>
      <c r="J563" s="31">
        <v>4500</v>
      </c>
      <c r="K563" s="32">
        <f t="shared" si="4"/>
        <v>3375.0000000000005</v>
      </c>
      <c r="L563" s="32">
        <f t="shared" si="5"/>
        <v>506.25000000000017</v>
      </c>
      <c r="M563" s="33">
        <v>0.15000000000000002</v>
      </c>
      <c r="O563" s="38"/>
      <c r="P563" s="36"/>
      <c r="Q563" s="34"/>
      <c r="R563" s="35"/>
    </row>
    <row r="564" spans="1:18" ht="15.75" customHeight="1">
      <c r="A564" s="23"/>
      <c r="B564" s="28" t="s">
        <v>34</v>
      </c>
      <c r="C564" s="28">
        <v>1128299</v>
      </c>
      <c r="D564" s="29">
        <v>44484</v>
      </c>
      <c r="E564" s="28" t="s">
        <v>35</v>
      </c>
      <c r="F564" s="28" t="s">
        <v>47</v>
      </c>
      <c r="G564" s="28" t="s">
        <v>48</v>
      </c>
      <c r="H564" s="28" t="s">
        <v>24</v>
      </c>
      <c r="I564" s="30">
        <v>0.60000000000000009</v>
      </c>
      <c r="J564" s="31">
        <v>5500</v>
      </c>
      <c r="K564" s="32">
        <f t="shared" si="4"/>
        <v>3300.0000000000005</v>
      </c>
      <c r="L564" s="32">
        <f t="shared" si="5"/>
        <v>1155.0000000000002</v>
      </c>
      <c r="M564" s="33">
        <v>0.35000000000000003</v>
      </c>
      <c r="O564" s="38"/>
      <c r="P564" s="36"/>
      <c r="Q564" s="34"/>
      <c r="R564" s="35"/>
    </row>
    <row r="565" spans="1:18" ht="15.75" customHeight="1">
      <c r="A565" s="23"/>
      <c r="B565" s="28" t="s">
        <v>34</v>
      </c>
      <c r="C565" s="28">
        <v>1128299</v>
      </c>
      <c r="D565" s="29">
        <v>44484</v>
      </c>
      <c r="E565" s="28" t="s">
        <v>35</v>
      </c>
      <c r="F565" s="28" t="s">
        <v>47</v>
      </c>
      <c r="G565" s="28" t="s">
        <v>48</v>
      </c>
      <c r="H565" s="28" t="s">
        <v>25</v>
      </c>
      <c r="I565" s="30">
        <v>0.65000000000000013</v>
      </c>
      <c r="J565" s="31">
        <v>5500</v>
      </c>
      <c r="K565" s="32">
        <f t="shared" si="4"/>
        <v>3575.0000000000009</v>
      </c>
      <c r="L565" s="32">
        <f t="shared" si="5"/>
        <v>715.00000000000023</v>
      </c>
      <c r="M565" s="33">
        <v>0.2</v>
      </c>
      <c r="O565" s="38"/>
      <c r="P565" s="36"/>
      <c r="Q565" s="34"/>
      <c r="R565" s="35"/>
    </row>
    <row r="566" spans="1:18" ht="15.75" customHeight="1">
      <c r="A566" s="23"/>
      <c r="B566" s="28" t="s">
        <v>34</v>
      </c>
      <c r="C566" s="28">
        <v>1128299</v>
      </c>
      <c r="D566" s="29">
        <v>44484</v>
      </c>
      <c r="E566" s="28" t="s">
        <v>35</v>
      </c>
      <c r="F566" s="28" t="s">
        <v>47</v>
      </c>
      <c r="G566" s="28" t="s">
        <v>48</v>
      </c>
      <c r="H566" s="28" t="s">
        <v>26</v>
      </c>
      <c r="I566" s="30">
        <v>0.60000000000000009</v>
      </c>
      <c r="J566" s="31">
        <v>3750</v>
      </c>
      <c r="K566" s="32">
        <f t="shared" si="4"/>
        <v>2250.0000000000005</v>
      </c>
      <c r="L566" s="32">
        <f t="shared" si="5"/>
        <v>787.50000000000023</v>
      </c>
      <c r="M566" s="33">
        <v>0.35000000000000003</v>
      </c>
      <c r="O566" s="38"/>
      <c r="P566" s="36"/>
      <c r="Q566" s="34"/>
      <c r="R566" s="35"/>
    </row>
    <row r="567" spans="1:18" ht="15.75" customHeight="1">
      <c r="A567" s="23"/>
      <c r="B567" s="28" t="s">
        <v>34</v>
      </c>
      <c r="C567" s="28">
        <v>1128299</v>
      </c>
      <c r="D567" s="29">
        <v>44484</v>
      </c>
      <c r="E567" s="28" t="s">
        <v>35</v>
      </c>
      <c r="F567" s="28" t="s">
        <v>47</v>
      </c>
      <c r="G567" s="28" t="s">
        <v>48</v>
      </c>
      <c r="H567" s="28" t="s">
        <v>27</v>
      </c>
      <c r="I567" s="30">
        <v>0.60000000000000009</v>
      </c>
      <c r="J567" s="31">
        <v>3500</v>
      </c>
      <c r="K567" s="32">
        <f t="shared" si="4"/>
        <v>2100.0000000000005</v>
      </c>
      <c r="L567" s="32">
        <f t="shared" si="5"/>
        <v>630.00000000000011</v>
      </c>
      <c r="M567" s="33">
        <v>0.3</v>
      </c>
      <c r="O567" s="38"/>
      <c r="P567" s="36"/>
      <c r="Q567" s="34"/>
      <c r="R567" s="35"/>
    </row>
    <row r="568" spans="1:18" ht="15.75" customHeight="1">
      <c r="A568" s="23"/>
      <c r="B568" s="28" t="s">
        <v>34</v>
      </c>
      <c r="C568" s="28">
        <v>1128299</v>
      </c>
      <c r="D568" s="29">
        <v>44484</v>
      </c>
      <c r="E568" s="28" t="s">
        <v>35</v>
      </c>
      <c r="F568" s="28" t="s">
        <v>47</v>
      </c>
      <c r="G568" s="28" t="s">
        <v>48</v>
      </c>
      <c r="H568" s="28" t="s">
        <v>28</v>
      </c>
      <c r="I568" s="30">
        <v>0.70000000000000007</v>
      </c>
      <c r="J568" s="31">
        <v>3250</v>
      </c>
      <c r="K568" s="32">
        <f t="shared" si="4"/>
        <v>2275</v>
      </c>
      <c r="L568" s="32">
        <f t="shared" si="5"/>
        <v>1137.5000000000002</v>
      </c>
      <c r="M568" s="33">
        <v>0.50000000000000011</v>
      </c>
      <c r="O568" s="38"/>
      <c r="P568" s="36"/>
      <c r="Q568" s="34"/>
      <c r="R568" s="35"/>
    </row>
    <row r="569" spans="1:18" ht="15.75" customHeight="1">
      <c r="A569" s="23"/>
      <c r="B569" s="28" t="s">
        <v>34</v>
      </c>
      <c r="C569" s="28">
        <v>1128299</v>
      </c>
      <c r="D569" s="29">
        <v>44484</v>
      </c>
      <c r="E569" s="28" t="s">
        <v>35</v>
      </c>
      <c r="F569" s="28" t="s">
        <v>47</v>
      </c>
      <c r="G569" s="28" t="s">
        <v>48</v>
      </c>
      <c r="H569" s="28" t="s">
        <v>29</v>
      </c>
      <c r="I569" s="30">
        <v>0.75000000000000011</v>
      </c>
      <c r="J569" s="31">
        <v>3750</v>
      </c>
      <c r="K569" s="32">
        <f t="shared" si="4"/>
        <v>2812.5000000000005</v>
      </c>
      <c r="L569" s="32">
        <f t="shared" si="5"/>
        <v>421.87500000000011</v>
      </c>
      <c r="M569" s="33">
        <v>0.15000000000000002</v>
      </c>
      <c r="O569" s="38"/>
      <c r="P569" s="36"/>
      <c r="Q569" s="34"/>
      <c r="R569" s="35"/>
    </row>
    <row r="570" spans="1:18" ht="15.75" customHeight="1">
      <c r="A570" s="23"/>
      <c r="B570" s="28" t="s">
        <v>34</v>
      </c>
      <c r="C570" s="28">
        <v>1128299</v>
      </c>
      <c r="D570" s="29">
        <v>44515</v>
      </c>
      <c r="E570" s="28" t="s">
        <v>35</v>
      </c>
      <c r="F570" s="28" t="s">
        <v>47</v>
      </c>
      <c r="G570" s="28" t="s">
        <v>48</v>
      </c>
      <c r="H570" s="28" t="s">
        <v>24</v>
      </c>
      <c r="I570" s="30">
        <v>0.60000000000000009</v>
      </c>
      <c r="J570" s="31">
        <v>5750</v>
      </c>
      <c r="K570" s="32">
        <f t="shared" si="4"/>
        <v>3450.0000000000005</v>
      </c>
      <c r="L570" s="32">
        <f t="shared" si="5"/>
        <v>1207.5000000000002</v>
      </c>
      <c r="M570" s="33">
        <v>0.35000000000000003</v>
      </c>
      <c r="O570" s="38"/>
      <c r="P570" s="36"/>
      <c r="Q570" s="34"/>
      <c r="R570" s="35"/>
    </row>
    <row r="571" spans="1:18" ht="15.75" customHeight="1">
      <c r="A571" s="23"/>
      <c r="B571" s="28" t="s">
        <v>34</v>
      </c>
      <c r="C571" s="28">
        <v>1128299</v>
      </c>
      <c r="D571" s="29">
        <v>44515</v>
      </c>
      <c r="E571" s="28" t="s">
        <v>35</v>
      </c>
      <c r="F571" s="28" t="s">
        <v>47</v>
      </c>
      <c r="G571" s="28" t="s">
        <v>48</v>
      </c>
      <c r="H571" s="28" t="s">
        <v>25</v>
      </c>
      <c r="I571" s="30">
        <v>0.65000000000000013</v>
      </c>
      <c r="J571" s="31">
        <v>5750</v>
      </c>
      <c r="K571" s="32">
        <f t="shared" si="4"/>
        <v>3737.5000000000009</v>
      </c>
      <c r="L571" s="32">
        <f t="shared" si="5"/>
        <v>747.50000000000023</v>
      </c>
      <c r="M571" s="33">
        <v>0.2</v>
      </c>
      <c r="O571" s="38"/>
      <c r="P571" s="36"/>
      <c r="Q571" s="34"/>
      <c r="R571" s="35"/>
    </row>
    <row r="572" spans="1:18" ht="15.75" customHeight="1">
      <c r="A572" s="23"/>
      <c r="B572" s="28" t="s">
        <v>34</v>
      </c>
      <c r="C572" s="28">
        <v>1128299</v>
      </c>
      <c r="D572" s="29">
        <v>44515</v>
      </c>
      <c r="E572" s="28" t="s">
        <v>35</v>
      </c>
      <c r="F572" s="28" t="s">
        <v>47</v>
      </c>
      <c r="G572" s="28" t="s">
        <v>48</v>
      </c>
      <c r="H572" s="28" t="s">
        <v>26</v>
      </c>
      <c r="I572" s="30">
        <v>0.60000000000000009</v>
      </c>
      <c r="J572" s="31">
        <v>4250</v>
      </c>
      <c r="K572" s="32">
        <f t="shared" si="4"/>
        <v>2550.0000000000005</v>
      </c>
      <c r="L572" s="32">
        <f t="shared" si="5"/>
        <v>892.50000000000023</v>
      </c>
      <c r="M572" s="33">
        <v>0.35000000000000003</v>
      </c>
      <c r="O572" s="38"/>
      <c r="P572" s="36"/>
      <c r="Q572" s="34"/>
      <c r="R572" s="35"/>
    </row>
    <row r="573" spans="1:18" ht="15.75" customHeight="1">
      <c r="A573" s="23"/>
      <c r="B573" s="28" t="s">
        <v>34</v>
      </c>
      <c r="C573" s="28">
        <v>1128299</v>
      </c>
      <c r="D573" s="29">
        <v>44515</v>
      </c>
      <c r="E573" s="28" t="s">
        <v>35</v>
      </c>
      <c r="F573" s="28" t="s">
        <v>47</v>
      </c>
      <c r="G573" s="28" t="s">
        <v>48</v>
      </c>
      <c r="H573" s="28" t="s">
        <v>27</v>
      </c>
      <c r="I573" s="30">
        <v>0.60000000000000009</v>
      </c>
      <c r="J573" s="31">
        <v>4000</v>
      </c>
      <c r="K573" s="32">
        <f t="shared" si="4"/>
        <v>2400.0000000000005</v>
      </c>
      <c r="L573" s="32">
        <f t="shared" si="5"/>
        <v>720.00000000000011</v>
      </c>
      <c r="M573" s="33">
        <v>0.3</v>
      </c>
      <c r="O573" s="38"/>
      <c r="P573" s="36"/>
      <c r="Q573" s="34"/>
      <c r="R573" s="35"/>
    </row>
    <row r="574" spans="1:18" ht="15.75" customHeight="1">
      <c r="A574" s="23"/>
      <c r="B574" s="28" t="s">
        <v>34</v>
      </c>
      <c r="C574" s="28">
        <v>1128299</v>
      </c>
      <c r="D574" s="29">
        <v>44515</v>
      </c>
      <c r="E574" s="28" t="s">
        <v>35</v>
      </c>
      <c r="F574" s="28" t="s">
        <v>47</v>
      </c>
      <c r="G574" s="28" t="s">
        <v>48</v>
      </c>
      <c r="H574" s="28" t="s">
        <v>28</v>
      </c>
      <c r="I574" s="30">
        <v>0.70000000000000007</v>
      </c>
      <c r="J574" s="31">
        <v>3500</v>
      </c>
      <c r="K574" s="32">
        <f t="shared" si="4"/>
        <v>2450.0000000000005</v>
      </c>
      <c r="L574" s="32">
        <f t="shared" si="5"/>
        <v>1225.0000000000005</v>
      </c>
      <c r="M574" s="33">
        <v>0.50000000000000011</v>
      </c>
      <c r="O574" s="38"/>
      <c r="P574" s="36"/>
      <c r="Q574" s="34"/>
      <c r="R574" s="35"/>
    </row>
    <row r="575" spans="1:18" ht="15.75" customHeight="1">
      <c r="A575" s="23"/>
      <c r="B575" s="28" t="s">
        <v>34</v>
      </c>
      <c r="C575" s="28">
        <v>1128299</v>
      </c>
      <c r="D575" s="29">
        <v>44515</v>
      </c>
      <c r="E575" s="28" t="s">
        <v>35</v>
      </c>
      <c r="F575" s="28" t="s">
        <v>47</v>
      </c>
      <c r="G575" s="28" t="s">
        <v>48</v>
      </c>
      <c r="H575" s="28" t="s">
        <v>29</v>
      </c>
      <c r="I575" s="30">
        <v>0.75000000000000011</v>
      </c>
      <c r="J575" s="31">
        <v>4750</v>
      </c>
      <c r="K575" s="32">
        <f t="shared" si="4"/>
        <v>3562.5000000000005</v>
      </c>
      <c r="L575" s="32">
        <f t="shared" si="5"/>
        <v>534.37500000000011</v>
      </c>
      <c r="M575" s="33">
        <v>0.15000000000000002</v>
      </c>
      <c r="O575" s="38"/>
      <c r="P575" s="36"/>
      <c r="Q575" s="34"/>
      <c r="R575" s="35"/>
    </row>
    <row r="576" spans="1:18" ht="15.75" customHeight="1">
      <c r="A576" s="23"/>
      <c r="B576" s="28" t="s">
        <v>34</v>
      </c>
      <c r="C576" s="28">
        <v>1128299</v>
      </c>
      <c r="D576" s="29">
        <v>44544</v>
      </c>
      <c r="E576" s="28" t="s">
        <v>35</v>
      </c>
      <c r="F576" s="28" t="s">
        <v>47</v>
      </c>
      <c r="G576" s="28" t="s">
        <v>48</v>
      </c>
      <c r="H576" s="28" t="s">
        <v>24</v>
      </c>
      <c r="I576" s="30">
        <v>0.60000000000000009</v>
      </c>
      <c r="J576" s="31">
        <v>6750</v>
      </c>
      <c r="K576" s="32">
        <f t="shared" si="4"/>
        <v>4050.0000000000005</v>
      </c>
      <c r="L576" s="32">
        <f t="shared" si="5"/>
        <v>1417.5000000000002</v>
      </c>
      <c r="M576" s="33">
        <v>0.35000000000000003</v>
      </c>
      <c r="O576" s="38"/>
      <c r="P576" s="36"/>
      <c r="Q576" s="34"/>
      <c r="R576" s="35"/>
    </row>
    <row r="577" spans="1:18" ht="15.75" customHeight="1">
      <c r="A577" s="23"/>
      <c r="B577" s="28" t="s">
        <v>34</v>
      </c>
      <c r="C577" s="28">
        <v>1128299</v>
      </c>
      <c r="D577" s="29">
        <v>44544</v>
      </c>
      <c r="E577" s="28" t="s">
        <v>35</v>
      </c>
      <c r="F577" s="28" t="s">
        <v>47</v>
      </c>
      <c r="G577" s="28" t="s">
        <v>48</v>
      </c>
      <c r="H577" s="28" t="s">
        <v>25</v>
      </c>
      <c r="I577" s="30">
        <v>0.65000000000000013</v>
      </c>
      <c r="J577" s="31">
        <v>6750</v>
      </c>
      <c r="K577" s="32">
        <f t="shared" si="4"/>
        <v>4387.5000000000009</v>
      </c>
      <c r="L577" s="32">
        <f t="shared" si="5"/>
        <v>877.50000000000023</v>
      </c>
      <c r="M577" s="33">
        <v>0.2</v>
      </c>
      <c r="O577" s="38"/>
      <c r="P577" s="36"/>
      <c r="Q577" s="34"/>
      <c r="R577" s="35"/>
    </row>
    <row r="578" spans="1:18" ht="15.75" customHeight="1">
      <c r="A578" s="23"/>
      <c r="B578" s="28" t="s">
        <v>34</v>
      </c>
      <c r="C578" s="28">
        <v>1128299</v>
      </c>
      <c r="D578" s="29">
        <v>44544</v>
      </c>
      <c r="E578" s="28" t="s">
        <v>35</v>
      </c>
      <c r="F578" s="28" t="s">
        <v>47</v>
      </c>
      <c r="G578" s="28" t="s">
        <v>48</v>
      </c>
      <c r="H578" s="28" t="s">
        <v>26</v>
      </c>
      <c r="I578" s="30">
        <v>0.60000000000000009</v>
      </c>
      <c r="J578" s="31">
        <v>4750</v>
      </c>
      <c r="K578" s="32">
        <f t="shared" si="4"/>
        <v>2850.0000000000005</v>
      </c>
      <c r="L578" s="32">
        <f t="shared" si="5"/>
        <v>997.50000000000023</v>
      </c>
      <c r="M578" s="33">
        <v>0.35000000000000003</v>
      </c>
      <c r="O578" s="38"/>
      <c r="P578" s="36"/>
      <c r="Q578" s="34"/>
      <c r="R578" s="35"/>
    </row>
    <row r="579" spans="1:18" ht="15.75" customHeight="1">
      <c r="A579" s="23"/>
      <c r="B579" s="28" t="s">
        <v>34</v>
      </c>
      <c r="C579" s="28">
        <v>1128299</v>
      </c>
      <c r="D579" s="29">
        <v>44544</v>
      </c>
      <c r="E579" s="28" t="s">
        <v>35</v>
      </c>
      <c r="F579" s="28" t="s">
        <v>47</v>
      </c>
      <c r="G579" s="28" t="s">
        <v>48</v>
      </c>
      <c r="H579" s="28" t="s">
        <v>27</v>
      </c>
      <c r="I579" s="30">
        <v>0.60000000000000009</v>
      </c>
      <c r="J579" s="31">
        <v>4750</v>
      </c>
      <c r="K579" s="32">
        <f t="shared" si="4"/>
        <v>2850.0000000000005</v>
      </c>
      <c r="L579" s="32">
        <f t="shared" si="5"/>
        <v>855.00000000000011</v>
      </c>
      <c r="M579" s="33">
        <v>0.3</v>
      </c>
      <c r="O579" s="38"/>
      <c r="P579" s="36"/>
      <c r="Q579" s="34"/>
      <c r="R579" s="35"/>
    </row>
    <row r="580" spans="1:18" ht="15.75" customHeight="1">
      <c r="A580" s="23"/>
      <c r="B580" s="28" t="s">
        <v>34</v>
      </c>
      <c r="C580" s="28">
        <v>1128299</v>
      </c>
      <c r="D580" s="29">
        <v>44544</v>
      </c>
      <c r="E580" s="28" t="s">
        <v>35</v>
      </c>
      <c r="F580" s="28" t="s">
        <v>47</v>
      </c>
      <c r="G580" s="28" t="s">
        <v>48</v>
      </c>
      <c r="H580" s="28" t="s">
        <v>28</v>
      </c>
      <c r="I580" s="30">
        <v>0.70000000000000007</v>
      </c>
      <c r="J580" s="31">
        <v>4000</v>
      </c>
      <c r="K580" s="32">
        <f t="shared" si="4"/>
        <v>2800.0000000000005</v>
      </c>
      <c r="L580" s="32">
        <f t="shared" si="5"/>
        <v>1400.0000000000005</v>
      </c>
      <c r="M580" s="33">
        <v>0.50000000000000011</v>
      </c>
      <c r="O580" s="38"/>
      <c r="P580" s="36"/>
      <c r="Q580" s="34"/>
      <c r="R580" s="35"/>
    </row>
    <row r="581" spans="1:18" ht="15.75" customHeight="1">
      <c r="A581" s="23"/>
      <c r="B581" s="28" t="s">
        <v>34</v>
      </c>
      <c r="C581" s="28">
        <v>1128299</v>
      </c>
      <c r="D581" s="29">
        <v>44544</v>
      </c>
      <c r="E581" s="28" t="s">
        <v>35</v>
      </c>
      <c r="F581" s="28" t="s">
        <v>47</v>
      </c>
      <c r="G581" s="28" t="s">
        <v>48</v>
      </c>
      <c r="H581" s="28" t="s">
        <v>29</v>
      </c>
      <c r="I581" s="30">
        <v>0.75000000000000011</v>
      </c>
      <c r="J581" s="31">
        <v>5000</v>
      </c>
      <c r="K581" s="32">
        <f t="shared" si="4"/>
        <v>3750.0000000000005</v>
      </c>
      <c r="L581" s="32">
        <f t="shared" si="5"/>
        <v>562.50000000000011</v>
      </c>
      <c r="M581" s="33">
        <v>0.15000000000000002</v>
      </c>
      <c r="O581" s="38"/>
      <c r="P581" s="36"/>
      <c r="Q581" s="34"/>
      <c r="R581" s="35"/>
    </row>
    <row r="582" spans="1:18" ht="15.75" customHeight="1">
      <c r="A582" s="23" t="s">
        <v>46</v>
      </c>
      <c r="B582" s="28" t="s">
        <v>34</v>
      </c>
      <c r="C582" s="28">
        <v>1128299</v>
      </c>
      <c r="D582" s="29">
        <v>44201</v>
      </c>
      <c r="E582" s="28" t="s">
        <v>35</v>
      </c>
      <c r="F582" s="28" t="s">
        <v>49</v>
      </c>
      <c r="G582" s="28" t="s">
        <v>50</v>
      </c>
      <c r="H582" s="28" t="s">
        <v>24</v>
      </c>
      <c r="I582" s="30">
        <v>0.3</v>
      </c>
      <c r="J582" s="31">
        <v>4250</v>
      </c>
      <c r="K582" s="32">
        <f t="shared" si="4"/>
        <v>1275</v>
      </c>
      <c r="L582" s="32">
        <f t="shared" si="5"/>
        <v>446.25000000000006</v>
      </c>
      <c r="M582" s="33">
        <v>0.35000000000000003</v>
      </c>
      <c r="O582" s="38"/>
      <c r="P582" s="36"/>
      <c r="Q582" s="34"/>
      <c r="R582" s="35"/>
    </row>
    <row r="583" spans="1:18" ht="15.75" customHeight="1">
      <c r="A583" s="23"/>
      <c r="B583" s="28" t="s">
        <v>34</v>
      </c>
      <c r="C583" s="28">
        <v>1128299</v>
      </c>
      <c r="D583" s="29">
        <v>44201</v>
      </c>
      <c r="E583" s="28" t="s">
        <v>35</v>
      </c>
      <c r="F583" s="28" t="s">
        <v>49</v>
      </c>
      <c r="G583" s="28" t="s">
        <v>50</v>
      </c>
      <c r="H583" s="28" t="s">
        <v>25</v>
      </c>
      <c r="I583" s="30">
        <v>0.4</v>
      </c>
      <c r="J583" s="31">
        <v>4250</v>
      </c>
      <c r="K583" s="32">
        <f t="shared" si="4"/>
        <v>1700</v>
      </c>
      <c r="L583" s="32">
        <f t="shared" si="5"/>
        <v>340</v>
      </c>
      <c r="M583" s="33">
        <v>0.2</v>
      </c>
      <c r="O583" s="38"/>
      <c r="P583" s="36"/>
      <c r="Q583" s="34"/>
      <c r="R583" s="35"/>
    </row>
    <row r="584" spans="1:18" ht="15.75" customHeight="1">
      <c r="A584" s="23"/>
      <c r="B584" s="28" t="s">
        <v>34</v>
      </c>
      <c r="C584" s="28">
        <v>1128299</v>
      </c>
      <c r="D584" s="29">
        <v>44201</v>
      </c>
      <c r="E584" s="28" t="s">
        <v>35</v>
      </c>
      <c r="F584" s="28" t="s">
        <v>49</v>
      </c>
      <c r="G584" s="28" t="s">
        <v>50</v>
      </c>
      <c r="H584" s="28" t="s">
        <v>26</v>
      </c>
      <c r="I584" s="30">
        <v>0.4</v>
      </c>
      <c r="J584" s="31">
        <v>4250</v>
      </c>
      <c r="K584" s="32">
        <f t="shared" si="4"/>
        <v>1700</v>
      </c>
      <c r="L584" s="32">
        <f t="shared" si="5"/>
        <v>595</v>
      </c>
      <c r="M584" s="33">
        <v>0.35000000000000003</v>
      </c>
      <c r="O584" s="38"/>
      <c r="P584" s="36"/>
      <c r="Q584" s="34"/>
      <c r="R584" s="35"/>
    </row>
    <row r="585" spans="1:18" ht="15.75" customHeight="1">
      <c r="A585" s="23"/>
      <c r="B585" s="28" t="s">
        <v>34</v>
      </c>
      <c r="C585" s="28">
        <v>1128299</v>
      </c>
      <c r="D585" s="29">
        <v>44201</v>
      </c>
      <c r="E585" s="28" t="s">
        <v>35</v>
      </c>
      <c r="F585" s="28" t="s">
        <v>49</v>
      </c>
      <c r="G585" s="28" t="s">
        <v>50</v>
      </c>
      <c r="H585" s="28" t="s">
        <v>27</v>
      </c>
      <c r="I585" s="30">
        <v>0.4</v>
      </c>
      <c r="J585" s="31">
        <v>2750</v>
      </c>
      <c r="K585" s="32">
        <f t="shared" si="4"/>
        <v>1100</v>
      </c>
      <c r="L585" s="32">
        <f t="shared" si="5"/>
        <v>330</v>
      </c>
      <c r="M585" s="33">
        <v>0.3</v>
      </c>
      <c r="O585" s="38"/>
      <c r="P585" s="36"/>
      <c r="Q585" s="34"/>
      <c r="R585" s="35"/>
    </row>
    <row r="586" spans="1:18" ht="15.75" customHeight="1">
      <c r="A586" s="23"/>
      <c r="B586" s="28" t="s">
        <v>34</v>
      </c>
      <c r="C586" s="28">
        <v>1128299</v>
      </c>
      <c r="D586" s="29">
        <v>44201</v>
      </c>
      <c r="E586" s="28" t="s">
        <v>35</v>
      </c>
      <c r="F586" s="28" t="s">
        <v>49</v>
      </c>
      <c r="G586" s="28" t="s">
        <v>50</v>
      </c>
      <c r="H586" s="28" t="s">
        <v>28</v>
      </c>
      <c r="I586" s="30">
        <v>0.45</v>
      </c>
      <c r="J586" s="31">
        <v>2250</v>
      </c>
      <c r="K586" s="32">
        <f t="shared" si="4"/>
        <v>1012.5</v>
      </c>
      <c r="L586" s="32">
        <f t="shared" si="5"/>
        <v>506.25</v>
      </c>
      <c r="M586" s="33">
        <v>0.5</v>
      </c>
      <c r="O586" s="38"/>
      <c r="P586" s="36"/>
      <c r="Q586" s="34"/>
      <c r="R586" s="35"/>
    </row>
    <row r="587" spans="1:18" ht="15.75" customHeight="1">
      <c r="A587" s="23"/>
      <c r="B587" s="28" t="s">
        <v>34</v>
      </c>
      <c r="C587" s="28">
        <v>1128299</v>
      </c>
      <c r="D587" s="29">
        <v>44201</v>
      </c>
      <c r="E587" s="28" t="s">
        <v>35</v>
      </c>
      <c r="F587" s="28" t="s">
        <v>49</v>
      </c>
      <c r="G587" s="28" t="s">
        <v>50</v>
      </c>
      <c r="H587" s="28" t="s">
        <v>29</v>
      </c>
      <c r="I587" s="30">
        <v>0.4</v>
      </c>
      <c r="J587" s="31">
        <v>4750</v>
      </c>
      <c r="K587" s="32">
        <f t="shared" si="4"/>
        <v>1900</v>
      </c>
      <c r="L587" s="32">
        <f t="shared" si="5"/>
        <v>285.00000000000006</v>
      </c>
      <c r="M587" s="33">
        <v>0.15000000000000002</v>
      </c>
      <c r="O587" s="38"/>
      <c r="P587" s="36"/>
      <c r="Q587" s="34"/>
      <c r="R587" s="35"/>
    </row>
    <row r="588" spans="1:18" ht="15.75" customHeight="1">
      <c r="A588" s="23"/>
      <c r="B588" s="28" t="s">
        <v>34</v>
      </c>
      <c r="C588" s="28">
        <v>1128299</v>
      </c>
      <c r="D588" s="29">
        <v>44232</v>
      </c>
      <c r="E588" s="28" t="s">
        <v>35</v>
      </c>
      <c r="F588" s="28" t="s">
        <v>49</v>
      </c>
      <c r="G588" s="28" t="s">
        <v>50</v>
      </c>
      <c r="H588" s="28" t="s">
        <v>24</v>
      </c>
      <c r="I588" s="30">
        <v>0.3</v>
      </c>
      <c r="J588" s="31">
        <v>5250</v>
      </c>
      <c r="K588" s="32">
        <f t="shared" si="4"/>
        <v>1575</v>
      </c>
      <c r="L588" s="32">
        <f t="shared" si="5"/>
        <v>551.25</v>
      </c>
      <c r="M588" s="33">
        <v>0.35000000000000003</v>
      </c>
      <c r="O588" s="38"/>
      <c r="P588" s="36"/>
      <c r="Q588" s="34"/>
      <c r="R588" s="35"/>
    </row>
    <row r="589" spans="1:18" ht="15.75" customHeight="1">
      <c r="A589" s="23"/>
      <c r="B589" s="28" t="s">
        <v>34</v>
      </c>
      <c r="C589" s="28">
        <v>1128299</v>
      </c>
      <c r="D589" s="29">
        <v>44232</v>
      </c>
      <c r="E589" s="28" t="s">
        <v>35</v>
      </c>
      <c r="F589" s="28" t="s">
        <v>49</v>
      </c>
      <c r="G589" s="28" t="s">
        <v>50</v>
      </c>
      <c r="H589" s="28" t="s">
        <v>25</v>
      </c>
      <c r="I589" s="30">
        <v>0.4</v>
      </c>
      <c r="J589" s="31">
        <v>4250</v>
      </c>
      <c r="K589" s="32">
        <f t="shared" si="4"/>
        <v>1700</v>
      </c>
      <c r="L589" s="32">
        <f t="shared" si="5"/>
        <v>340</v>
      </c>
      <c r="M589" s="33">
        <v>0.2</v>
      </c>
      <c r="O589" s="38"/>
      <c r="P589" s="36"/>
      <c r="Q589" s="34"/>
      <c r="R589" s="35"/>
    </row>
    <row r="590" spans="1:18" ht="15.75" customHeight="1">
      <c r="A590" s="23"/>
      <c r="B590" s="28" t="s">
        <v>34</v>
      </c>
      <c r="C590" s="28">
        <v>1128299</v>
      </c>
      <c r="D590" s="29">
        <v>44232</v>
      </c>
      <c r="E590" s="28" t="s">
        <v>35</v>
      </c>
      <c r="F590" s="28" t="s">
        <v>49</v>
      </c>
      <c r="G590" s="28" t="s">
        <v>50</v>
      </c>
      <c r="H590" s="28" t="s">
        <v>26</v>
      </c>
      <c r="I590" s="30">
        <v>0.4</v>
      </c>
      <c r="J590" s="31">
        <v>4250</v>
      </c>
      <c r="K590" s="32">
        <f t="shared" si="4"/>
        <v>1700</v>
      </c>
      <c r="L590" s="32">
        <f t="shared" si="5"/>
        <v>595</v>
      </c>
      <c r="M590" s="33">
        <v>0.35000000000000003</v>
      </c>
      <c r="O590" s="38"/>
      <c r="P590" s="36"/>
      <c r="Q590" s="34"/>
      <c r="R590" s="35"/>
    </row>
    <row r="591" spans="1:18" ht="15.75" customHeight="1">
      <c r="A591" s="23"/>
      <c r="B591" s="28" t="s">
        <v>34</v>
      </c>
      <c r="C591" s="28">
        <v>1128299</v>
      </c>
      <c r="D591" s="29">
        <v>44232</v>
      </c>
      <c r="E591" s="28" t="s">
        <v>35</v>
      </c>
      <c r="F591" s="28" t="s">
        <v>49</v>
      </c>
      <c r="G591" s="28" t="s">
        <v>50</v>
      </c>
      <c r="H591" s="28" t="s">
        <v>27</v>
      </c>
      <c r="I591" s="30">
        <v>0.4</v>
      </c>
      <c r="J591" s="31">
        <v>2750</v>
      </c>
      <c r="K591" s="32">
        <f t="shared" si="4"/>
        <v>1100</v>
      </c>
      <c r="L591" s="32">
        <f t="shared" si="5"/>
        <v>330</v>
      </c>
      <c r="M591" s="33">
        <v>0.3</v>
      </c>
      <c r="O591" s="38"/>
      <c r="P591" s="36"/>
      <c r="Q591" s="34"/>
      <c r="R591" s="35"/>
    </row>
    <row r="592" spans="1:18" ht="15.75" customHeight="1">
      <c r="A592" s="23"/>
      <c r="B592" s="28" t="s">
        <v>34</v>
      </c>
      <c r="C592" s="28">
        <v>1128299</v>
      </c>
      <c r="D592" s="29">
        <v>44232</v>
      </c>
      <c r="E592" s="28" t="s">
        <v>35</v>
      </c>
      <c r="F592" s="28" t="s">
        <v>49</v>
      </c>
      <c r="G592" s="28" t="s">
        <v>50</v>
      </c>
      <c r="H592" s="28" t="s">
        <v>28</v>
      </c>
      <c r="I592" s="30">
        <v>0.45</v>
      </c>
      <c r="J592" s="31">
        <v>2000</v>
      </c>
      <c r="K592" s="32">
        <f t="shared" si="4"/>
        <v>900</v>
      </c>
      <c r="L592" s="32">
        <f t="shared" si="5"/>
        <v>450</v>
      </c>
      <c r="M592" s="33">
        <v>0.5</v>
      </c>
      <c r="O592" s="38"/>
      <c r="P592" s="36"/>
      <c r="Q592" s="34"/>
      <c r="R592" s="35"/>
    </row>
    <row r="593" spans="1:18" ht="15.75" customHeight="1">
      <c r="A593" s="23"/>
      <c r="B593" s="28" t="s">
        <v>34</v>
      </c>
      <c r="C593" s="28">
        <v>1128299</v>
      </c>
      <c r="D593" s="29">
        <v>44232</v>
      </c>
      <c r="E593" s="28" t="s">
        <v>35</v>
      </c>
      <c r="F593" s="28" t="s">
        <v>49</v>
      </c>
      <c r="G593" s="28" t="s">
        <v>50</v>
      </c>
      <c r="H593" s="28" t="s">
        <v>29</v>
      </c>
      <c r="I593" s="30">
        <v>0.4</v>
      </c>
      <c r="J593" s="31">
        <v>4000</v>
      </c>
      <c r="K593" s="32">
        <f t="shared" si="4"/>
        <v>1600</v>
      </c>
      <c r="L593" s="32">
        <f t="shared" si="5"/>
        <v>240.00000000000003</v>
      </c>
      <c r="M593" s="33">
        <v>0.15000000000000002</v>
      </c>
      <c r="O593" s="38"/>
      <c r="P593" s="36"/>
      <c r="Q593" s="34"/>
      <c r="R593" s="35"/>
    </row>
    <row r="594" spans="1:18" ht="15.75" customHeight="1">
      <c r="A594" s="23"/>
      <c r="B594" s="28" t="s">
        <v>34</v>
      </c>
      <c r="C594" s="28">
        <v>1128299</v>
      </c>
      <c r="D594" s="29">
        <v>44259</v>
      </c>
      <c r="E594" s="28" t="s">
        <v>35</v>
      </c>
      <c r="F594" s="28" t="s">
        <v>49</v>
      </c>
      <c r="G594" s="28" t="s">
        <v>50</v>
      </c>
      <c r="H594" s="28" t="s">
        <v>24</v>
      </c>
      <c r="I594" s="30">
        <v>0.4</v>
      </c>
      <c r="J594" s="31">
        <v>5500</v>
      </c>
      <c r="K594" s="32">
        <f t="shared" si="4"/>
        <v>2200</v>
      </c>
      <c r="L594" s="32">
        <f t="shared" si="5"/>
        <v>770.00000000000011</v>
      </c>
      <c r="M594" s="33">
        <v>0.35000000000000003</v>
      </c>
      <c r="O594" s="38"/>
      <c r="P594" s="36"/>
      <c r="Q594" s="34"/>
      <c r="R594" s="35"/>
    </row>
    <row r="595" spans="1:18" ht="15.75" customHeight="1">
      <c r="A595" s="23"/>
      <c r="B595" s="28" t="s">
        <v>34</v>
      </c>
      <c r="C595" s="28">
        <v>1128299</v>
      </c>
      <c r="D595" s="29">
        <v>44259</v>
      </c>
      <c r="E595" s="28" t="s">
        <v>35</v>
      </c>
      <c r="F595" s="28" t="s">
        <v>49</v>
      </c>
      <c r="G595" s="28" t="s">
        <v>50</v>
      </c>
      <c r="H595" s="28" t="s">
        <v>25</v>
      </c>
      <c r="I595" s="30">
        <v>0.49999999999999994</v>
      </c>
      <c r="J595" s="31">
        <v>4000</v>
      </c>
      <c r="K595" s="32">
        <f t="shared" si="4"/>
        <v>1999.9999999999998</v>
      </c>
      <c r="L595" s="32">
        <f t="shared" si="5"/>
        <v>400</v>
      </c>
      <c r="M595" s="33">
        <v>0.2</v>
      </c>
      <c r="O595" s="38"/>
      <c r="P595" s="36"/>
      <c r="Q595" s="34"/>
      <c r="R595" s="35"/>
    </row>
    <row r="596" spans="1:18" ht="15.75" customHeight="1">
      <c r="A596" s="23"/>
      <c r="B596" s="28" t="s">
        <v>34</v>
      </c>
      <c r="C596" s="28">
        <v>1128299</v>
      </c>
      <c r="D596" s="29">
        <v>44259</v>
      </c>
      <c r="E596" s="28" t="s">
        <v>35</v>
      </c>
      <c r="F596" s="28" t="s">
        <v>49</v>
      </c>
      <c r="G596" s="28" t="s">
        <v>50</v>
      </c>
      <c r="H596" s="28" t="s">
        <v>26</v>
      </c>
      <c r="I596" s="30">
        <v>0.54999999999999993</v>
      </c>
      <c r="J596" s="31">
        <v>4000</v>
      </c>
      <c r="K596" s="32">
        <f t="shared" si="4"/>
        <v>2199.9999999999995</v>
      </c>
      <c r="L596" s="32">
        <f t="shared" si="5"/>
        <v>769.99999999999989</v>
      </c>
      <c r="M596" s="33">
        <v>0.35000000000000003</v>
      </c>
      <c r="O596" s="38"/>
      <c r="P596" s="36"/>
      <c r="Q596" s="34"/>
      <c r="R596" s="35"/>
    </row>
    <row r="597" spans="1:18" ht="15.75" customHeight="1">
      <c r="A597" s="23"/>
      <c r="B597" s="28" t="s">
        <v>34</v>
      </c>
      <c r="C597" s="28">
        <v>1128299</v>
      </c>
      <c r="D597" s="29">
        <v>44259</v>
      </c>
      <c r="E597" s="28" t="s">
        <v>35</v>
      </c>
      <c r="F597" s="28" t="s">
        <v>49</v>
      </c>
      <c r="G597" s="28" t="s">
        <v>50</v>
      </c>
      <c r="H597" s="28" t="s">
        <v>27</v>
      </c>
      <c r="I597" s="30">
        <v>0.54999999999999993</v>
      </c>
      <c r="J597" s="31">
        <v>3000</v>
      </c>
      <c r="K597" s="32">
        <f t="shared" si="4"/>
        <v>1649.9999999999998</v>
      </c>
      <c r="L597" s="32">
        <f t="shared" si="5"/>
        <v>494.99999999999989</v>
      </c>
      <c r="M597" s="33">
        <v>0.3</v>
      </c>
      <c r="O597" s="38"/>
      <c r="P597" s="36"/>
      <c r="Q597" s="34"/>
      <c r="R597" s="35"/>
    </row>
    <row r="598" spans="1:18" ht="15.75" customHeight="1">
      <c r="A598" s="23"/>
      <c r="B598" s="28" t="s">
        <v>34</v>
      </c>
      <c r="C598" s="28">
        <v>1128299</v>
      </c>
      <c r="D598" s="29">
        <v>44259</v>
      </c>
      <c r="E598" s="28" t="s">
        <v>35</v>
      </c>
      <c r="F598" s="28" t="s">
        <v>49</v>
      </c>
      <c r="G598" s="28" t="s">
        <v>50</v>
      </c>
      <c r="H598" s="28" t="s">
        <v>28</v>
      </c>
      <c r="I598" s="30">
        <v>0.6</v>
      </c>
      <c r="J598" s="31">
        <v>1500</v>
      </c>
      <c r="K598" s="32">
        <f t="shared" si="4"/>
        <v>900</v>
      </c>
      <c r="L598" s="32">
        <f t="shared" si="5"/>
        <v>450</v>
      </c>
      <c r="M598" s="33">
        <v>0.5</v>
      </c>
      <c r="O598" s="38"/>
      <c r="P598" s="36"/>
      <c r="Q598" s="34"/>
      <c r="R598" s="35"/>
    </row>
    <row r="599" spans="1:18" ht="15.75" customHeight="1">
      <c r="A599" s="23"/>
      <c r="B599" s="28" t="s">
        <v>34</v>
      </c>
      <c r="C599" s="28">
        <v>1128299</v>
      </c>
      <c r="D599" s="29">
        <v>44259</v>
      </c>
      <c r="E599" s="28" t="s">
        <v>35</v>
      </c>
      <c r="F599" s="28" t="s">
        <v>49</v>
      </c>
      <c r="G599" s="28" t="s">
        <v>50</v>
      </c>
      <c r="H599" s="28" t="s">
        <v>29</v>
      </c>
      <c r="I599" s="30">
        <v>0.54999999999999993</v>
      </c>
      <c r="J599" s="31">
        <v>3500</v>
      </c>
      <c r="K599" s="32">
        <f t="shared" si="4"/>
        <v>1924.9999999999998</v>
      </c>
      <c r="L599" s="32">
        <f t="shared" si="5"/>
        <v>288.75</v>
      </c>
      <c r="M599" s="33">
        <v>0.15000000000000002</v>
      </c>
      <c r="O599" s="38"/>
      <c r="P599" s="36"/>
      <c r="Q599" s="34"/>
      <c r="R599" s="35"/>
    </row>
    <row r="600" spans="1:18" ht="15.75" customHeight="1">
      <c r="A600" s="23"/>
      <c r="B600" s="28" t="s">
        <v>34</v>
      </c>
      <c r="C600" s="28">
        <v>1128299</v>
      </c>
      <c r="D600" s="29">
        <v>44291</v>
      </c>
      <c r="E600" s="28" t="s">
        <v>35</v>
      </c>
      <c r="F600" s="28" t="s">
        <v>49</v>
      </c>
      <c r="G600" s="28" t="s">
        <v>50</v>
      </c>
      <c r="H600" s="28" t="s">
        <v>24</v>
      </c>
      <c r="I600" s="30">
        <v>0.6</v>
      </c>
      <c r="J600" s="31">
        <v>5250</v>
      </c>
      <c r="K600" s="32">
        <f t="shared" si="4"/>
        <v>3150</v>
      </c>
      <c r="L600" s="32">
        <f t="shared" si="5"/>
        <v>1102.5</v>
      </c>
      <c r="M600" s="33">
        <v>0.35000000000000003</v>
      </c>
      <c r="O600" s="38"/>
      <c r="P600" s="36"/>
      <c r="Q600" s="34"/>
      <c r="R600" s="35"/>
    </row>
    <row r="601" spans="1:18" ht="15.75" customHeight="1">
      <c r="A601" s="23"/>
      <c r="B601" s="28" t="s">
        <v>34</v>
      </c>
      <c r="C601" s="28">
        <v>1128299</v>
      </c>
      <c r="D601" s="29">
        <v>44291</v>
      </c>
      <c r="E601" s="28" t="s">
        <v>35</v>
      </c>
      <c r="F601" s="28" t="s">
        <v>49</v>
      </c>
      <c r="G601" s="28" t="s">
        <v>50</v>
      </c>
      <c r="H601" s="28" t="s">
        <v>25</v>
      </c>
      <c r="I601" s="30">
        <v>0.65</v>
      </c>
      <c r="J601" s="31">
        <v>3250</v>
      </c>
      <c r="K601" s="32">
        <f t="shared" si="4"/>
        <v>2112.5</v>
      </c>
      <c r="L601" s="32">
        <f t="shared" si="5"/>
        <v>422.5</v>
      </c>
      <c r="M601" s="33">
        <v>0.2</v>
      </c>
      <c r="O601" s="38"/>
      <c r="P601" s="36"/>
      <c r="Q601" s="34"/>
      <c r="R601" s="35"/>
    </row>
    <row r="602" spans="1:18" ht="15.75" customHeight="1">
      <c r="A602" s="23"/>
      <c r="B602" s="28" t="s">
        <v>34</v>
      </c>
      <c r="C602" s="28">
        <v>1128299</v>
      </c>
      <c r="D602" s="29">
        <v>44291</v>
      </c>
      <c r="E602" s="28" t="s">
        <v>35</v>
      </c>
      <c r="F602" s="28" t="s">
        <v>49</v>
      </c>
      <c r="G602" s="28" t="s">
        <v>50</v>
      </c>
      <c r="H602" s="28" t="s">
        <v>26</v>
      </c>
      <c r="I602" s="30">
        <v>0.65</v>
      </c>
      <c r="J602" s="31">
        <v>3750</v>
      </c>
      <c r="K602" s="32">
        <f t="shared" si="4"/>
        <v>2437.5</v>
      </c>
      <c r="L602" s="32">
        <f t="shared" si="5"/>
        <v>853.12500000000011</v>
      </c>
      <c r="M602" s="33">
        <v>0.35000000000000003</v>
      </c>
      <c r="O602" s="38"/>
      <c r="P602" s="36"/>
      <c r="Q602" s="34"/>
      <c r="R602" s="35"/>
    </row>
    <row r="603" spans="1:18" ht="15.75" customHeight="1">
      <c r="A603" s="23"/>
      <c r="B603" s="28" t="s">
        <v>34</v>
      </c>
      <c r="C603" s="28">
        <v>1128299</v>
      </c>
      <c r="D603" s="29">
        <v>44291</v>
      </c>
      <c r="E603" s="28" t="s">
        <v>35</v>
      </c>
      <c r="F603" s="28" t="s">
        <v>49</v>
      </c>
      <c r="G603" s="28" t="s">
        <v>50</v>
      </c>
      <c r="H603" s="28" t="s">
        <v>27</v>
      </c>
      <c r="I603" s="30">
        <v>0.6</v>
      </c>
      <c r="J603" s="31">
        <v>2750</v>
      </c>
      <c r="K603" s="32">
        <f t="shared" si="4"/>
        <v>1650</v>
      </c>
      <c r="L603" s="32">
        <f t="shared" si="5"/>
        <v>495</v>
      </c>
      <c r="M603" s="33">
        <v>0.3</v>
      </c>
      <c r="O603" s="38"/>
      <c r="P603" s="36"/>
      <c r="Q603" s="34"/>
      <c r="R603" s="35"/>
    </row>
    <row r="604" spans="1:18" ht="15.75" customHeight="1">
      <c r="A604" s="23"/>
      <c r="B604" s="28" t="s">
        <v>34</v>
      </c>
      <c r="C604" s="28">
        <v>1128299</v>
      </c>
      <c r="D604" s="29">
        <v>44291</v>
      </c>
      <c r="E604" s="28" t="s">
        <v>35</v>
      </c>
      <c r="F604" s="28" t="s">
        <v>49</v>
      </c>
      <c r="G604" s="28" t="s">
        <v>50</v>
      </c>
      <c r="H604" s="28" t="s">
        <v>28</v>
      </c>
      <c r="I604" s="30">
        <v>0.65</v>
      </c>
      <c r="J604" s="31">
        <v>1750</v>
      </c>
      <c r="K604" s="32">
        <f t="shared" si="4"/>
        <v>1137.5</v>
      </c>
      <c r="L604" s="32">
        <f t="shared" si="5"/>
        <v>568.75</v>
      </c>
      <c r="M604" s="33">
        <v>0.5</v>
      </c>
      <c r="O604" s="38"/>
      <c r="P604" s="36"/>
      <c r="Q604" s="34"/>
      <c r="R604" s="35"/>
    </row>
    <row r="605" spans="1:18" ht="15.75" customHeight="1">
      <c r="A605" s="23"/>
      <c r="B605" s="28" t="s">
        <v>34</v>
      </c>
      <c r="C605" s="28">
        <v>1128299</v>
      </c>
      <c r="D605" s="29">
        <v>44291</v>
      </c>
      <c r="E605" s="28" t="s">
        <v>35</v>
      </c>
      <c r="F605" s="28" t="s">
        <v>49</v>
      </c>
      <c r="G605" s="28" t="s">
        <v>50</v>
      </c>
      <c r="H605" s="28" t="s">
        <v>29</v>
      </c>
      <c r="I605" s="30">
        <v>0.8</v>
      </c>
      <c r="J605" s="31">
        <v>3250</v>
      </c>
      <c r="K605" s="32">
        <f t="shared" si="4"/>
        <v>2600</v>
      </c>
      <c r="L605" s="32">
        <f t="shared" si="5"/>
        <v>390.00000000000006</v>
      </c>
      <c r="M605" s="33">
        <v>0.15000000000000002</v>
      </c>
      <c r="O605" s="38"/>
      <c r="P605" s="36"/>
      <c r="Q605" s="34"/>
      <c r="R605" s="35"/>
    </row>
    <row r="606" spans="1:18" ht="15.75" customHeight="1">
      <c r="A606" s="23"/>
      <c r="B606" s="28" t="s">
        <v>34</v>
      </c>
      <c r="C606" s="28">
        <v>1128299</v>
      </c>
      <c r="D606" s="29">
        <v>44322</v>
      </c>
      <c r="E606" s="28" t="s">
        <v>35</v>
      </c>
      <c r="F606" s="28" t="s">
        <v>49</v>
      </c>
      <c r="G606" s="28" t="s">
        <v>50</v>
      </c>
      <c r="H606" s="28" t="s">
        <v>24</v>
      </c>
      <c r="I606" s="30">
        <v>0.6</v>
      </c>
      <c r="J606" s="31">
        <v>5250</v>
      </c>
      <c r="K606" s="32">
        <f t="shared" si="4"/>
        <v>3150</v>
      </c>
      <c r="L606" s="32">
        <f t="shared" si="5"/>
        <v>1575</v>
      </c>
      <c r="M606" s="33">
        <v>0.5</v>
      </c>
      <c r="O606" s="38"/>
      <c r="P606" s="36"/>
      <c r="Q606" s="34"/>
      <c r="R606" s="35"/>
    </row>
    <row r="607" spans="1:18" ht="15.75" customHeight="1">
      <c r="A607" s="23"/>
      <c r="B607" s="28" t="s">
        <v>34</v>
      </c>
      <c r="C607" s="28">
        <v>1128299</v>
      </c>
      <c r="D607" s="29">
        <v>44322</v>
      </c>
      <c r="E607" s="28" t="s">
        <v>35</v>
      </c>
      <c r="F607" s="28" t="s">
        <v>49</v>
      </c>
      <c r="G607" s="28" t="s">
        <v>50</v>
      </c>
      <c r="H607" s="28" t="s">
        <v>25</v>
      </c>
      <c r="I607" s="30">
        <v>0.65</v>
      </c>
      <c r="J607" s="31">
        <v>3750</v>
      </c>
      <c r="K607" s="32">
        <f t="shared" si="4"/>
        <v>2437.5</v>
      </c>
      <c r="L607" s="32">
        <f t="shared" si="5"/>
        <v>853.125</v>
      </c>
      <c r="M607" s="33">
        <v>0.35</v>
      </c>
      <c r="O607" s="38"/>
      <c r="P607" s="36"/>
      <c r="Q607" s="34"/>
      <c r="R607" s="35"/>
    </row>
    <row r="608" spans="1:18" ht="15.75" customHeight="1">
      <c r="A608" s="23"/>
      <c r="B608" s="28" t="s">
        <v>34</v>
      </c>
      <c r="C608" s="28">
        <v>1128299</v>
      </c>
      <c r="D608" s="29">
        <v>44322</v>
      </c>
      <c r="E608" s="28" t="s">
        <v>35</v>
      </c>
      <c r="F608" s="28" t="s">
        <v>49</v>
      </c>
      <c r="G608" s="28" t="s">
        <v>50</v>
      </c>
      <c r="H608" s="28" t="s">
        <v>26</v>
      </c>
      <c r="I608" s="30">
        <v>0.65</v>
      </c>
      <c r="J608" s="31">
        <v>3750</v>
      </c>
      <c r="K608" s="32">
        <f t="shared" si="4"/>
        <v>2437.5</v>
      </c>
      <c r="L608" s="32">
        <f t="shared" si="5"/>
        <v>1218.75</v>
      </c>
      <c r="M608" s="33">
        <v>0.5</v>
      </c>
      <c r="O608" s="38"/>
      <c r="P608" s="36"/>
      <c r="Q608" s="34"/>
      <c r="R608" s="35"/>
    </row>
    <row r="609" spans="1:18" ht="15.75" customHeight="1">
      <c r="A609" s="23"/>
      <c r="B609" s="28" t="s">
        <v>34</v>
      </c>
      <c r="C609" s="28">
        <v>1128299</v>
      </c>
      <c r="D609" s="29">
        <v>44322</v>
      </c>
      <c r="E609" s="28" t="s">
        <v>35</v>
      </c>
      <c r="F609" s="28" t="s">
        <v>49</v>
      </c>
      <c r="G609" s="28" t="s">
        <v>50</v>
      </c>
      <c r="H609" s="28" t="s">
        <v>27</v>
      </c>
      <c r="I609" s="30">
        <v>0.6</v>
      </c>
      <c r="J609" s="31">
        <v>2750</v>
      </c>
      <c r="K609" s="32">
        <f t="shared" si="4"/>
        <v>1650</v>
      </c>
      <c r="L609" s="32">
        <f t="shared" si="5"/>
        <v>742.49999999999989</v>
      </c>
      <c r="M609" s="33">
        <v>0.44999999999999996</v>
      </c>
      <c r="O609" s="38"/>
      <c r="P609" s="36"/>
      <c r="Q609" s="34"/>
      <c r="R609" s="35"/>
    </row>
    <row r="610" spans="1:18" ht="15.75" customHeight="1">
      <c r="A610" s="23"/>
      <c r="B610" s="28" t="s">
        <v>34</v>
      </c>
      <c r="C610" s="28">
        <v>1128299</v>
      </c>
      <c r="D610" s="29">
        <v>44322</v>
      </c>
      <c r="E610" s="28" t="s">
        <v>35</v>
      </c>
      <c r="F610" s="28" t="s">
        <v>49</v>
      </c>
      <c r="G610" s="28" t="s">
        <v>50</v>
      </c>
      <c r="H610" s="28" t="s">
        <v>28</v>
      </c>
      <c r="I610" s="30">
        <v>0.65</v>
      </c>
      <c r="J610" s="31">
        <v>1750</v>
      </c>
      <c r="K610" s="32">
        <f t="shared" si="4"/>
        <v>1137.5</v>
      </c>
      <c r="L610" s="32">
        <f t="shared" si="5"/>
        <v>739.37500000000011</v>
      </c>
      <c r="M610" s="33">
        <v>0.65000000000000013</v>
      </c>
      <c r="O610" s="38"/>
      <c r="P610" s="36"/>
      <c r="Q610" s="34"/>
      <c r="R610" s="35"/>
    </row>
    <row r="611" spans="1:18" ht="15.75" customHeight="1">
      <c r="A611" s="23"/>
      <c r="B611" s="28" t="s">
        <v>34</v>
      </c>
      <c r="C611" s="28">
        <v>1128299</v>
      </c>
      <c r="D611" s="29">
        <v>44322</v>
      </c>
      <c r="E611" s="28" t="s">
        <v>35</v>
      </c>
      <c r="F611" s="28" t="s">
        <v>49</v>
      </c>
      <c r="G611" s="28" t="s">
        <v>50</v>
      </c>
      <c r="H611" s="28" t="s">
        <v>29</v>
      </c>
      <c r="I611" s="30">
        <v>0.8</v>
      </c>
      <c r="J611" s="31">
        <v>4750</v>
      </c>
      <c r="K611" s="32">
        <f t="shared" si="4"/>
        <v>3800</v>
      </c>
      <c r="L611" s="32">
        <f t="shared" si="5"/>
        <v>1140</v>
      </c>
      <c r="M611" s="33">
        <v>0.3</v>
      </c>
      <c r="O611" s="38"/>
      <c r="P611" s="36"/>
      <c r="Q611" s="34"/>
      <c r="R611" s="35"/>
    </row>
    <row r="612" spans="1:18" ht="15.75" customHeight="1">
      <c r="A612" s="23"/>
      <c r="B612" s="28" t="s">
        <v>34</v>
      </c>
      <c r="C612" s="28">
        <v>1128299</v>
      </c>
      <c r="D612" s="29">
        <v>44352</v>
      </c>
      <c r="E612" s="28" t="s">
        <v>35</v>
      </c>
      <c r="F612" s="28" t="s">
        <v>49</v>
      </c>
      <c r="G612" s="28" t="s">
        <v>50</v>
      </c>
      <c r="H612" s="28" t="s">
        <v>24</v>
      </c>
      <c r="I612" s="30">
        <v>0.6</v>
      </c>
      <c r="J612" s="31">
        <v>7250</v>
      </c>
      <c r="K612" s="32">
        <f t="shared" si="4"/>
        <v>4350</v>
      </c>
      <c r="L612" s="32">
        <f t="shared" si="5"/>
        <v>2175</v>
      </c>
      <c r="M612" s="33">
        <v>0.5</v>
      </c>
      <c r="O612" s="38"/>
      <c r="P612" s="36"/>
      <c r="Q612" s="34"/>
      <c r="R612" s="35"/>
    </row>
    <row r="613" spans="1:18" ht="15.75" customHeight="1">
      <c r="A613" s="23"/>
      <c r="B613" s="28" t="s">
        <v>34</v>
      </c>
      <c r="C613" s="28">
        <v>1128299</v>
      </c>
      <c r="D613" s="29">
        <v>44352</v>
      </c>
      <c r="E613" s="28" t="s">
        <v>35</v>
      </c>
      <c r="F613" s="28" t="s">
        <v>49</v>
      </c>
      <c r="G613" s="28" t="s">
        <v>50</v>
      </c>
      <c r="H613" s="28" t="s">
        <v>25</v>
      </c>
      <c r="I613" s="30">
        <v>0.65</v>
      </c>
      <c r="J613" s="31">
        <v>5750</v>
      </c>
      <c r="K613" s="32">
        <f t="shared" si="4"/>
        <v>3737.5</v>
      </c>
      <c r="L613" s="32">
        <f t="shared" si="5"/>
        <v>1308.125</v>
      </c>
      <c r="M613" s="33">
        <v>0.35</v>
      </c>
      <c r="O613" s="38"/>
      <c r="P613" s="36"/>
      <c r="Q613" s="34"/>
      <c r="R613" s="35"/>
    </row>
    <row r="614" spans="1:18" ht="15.75" customHeight="1">
      <c r="A614" s="23"/>
      <c r="B614" s="28" t="s">
        <v>34</v>
      </c>
      <c r="C614" s="28">
        <v>1128299</v>
      </c>
      <c r="D614" s="29">
        <v>44352</v>
      </c>
      <c r="E614" s="28" t="s">
        <v>35</v>
      </c>
      <c r="F614" s="28" t="s">
        <v>49</v>
      </c>
      <c r="G614" s="28" t="s">
        <v>50</v>
      </c>
      <c r="H614" s="28" t="s">
        <v>26</v>
      </c>
      <c r="I614" s="30">
        <v>0.65</v>
      </c>
      <c r="J614" s="31">
        <v>5750</v>
      </c>
      <c r="K614" s="32">
        <f t="shared" si="4"/>
        <v>3737.5</v>
      </c>
      <c r="L614" s="32">
        <f t="shared" si="5"/>
        <v>1868.75</v>
      </c>
      <c r="M614" s="33">
        <v>0.5</v>
      </c>
      <c r="O614" s="38"/>
      <c r="P614" s="36"/>
      <c r="Q614" s="34"/>
      <c r="R614" s="35"/>
    </row>
    <row r="615" spans="1:18" ht="15.75" customHeight="1">
      <c r="A615" s="23"/>
      <c r="B615" s="28" t="s">
        <v>34</v>
      </c>
      <c r="C615" s="28">
        <v>1128299</v>
      </c>
      <c r="D615" s="29">
        <v>44352</v>
      </c>
      <c r="E615" s="28" t="s">
        <v>35</v>
      </c>
      <c r="F615" s="28" t="s">
        <v>49</v>
      </c>
      <c r="G615" s="28" t="s">
        <v>50</v>
      </c>
      <c r="H615" s="28" t="s">
        <v>27</v>
      </c>
      <c r="I615" s="30">
        <v>0.65</v>
      </c>
      <c r="J615" s="31">
        <v>4500</v>
      </c>
      <c r="K615" s="32">
        <f t="shared" si="4"/>
        <v>2925</v>
      </c>
      <c r="L615" s="32">
        <f t="shared" si="5"/>
        <v>1316.2499999999998</v>
      </c>
      <c r="M615" s="33">
        <v>0.44999999999999996</v>
      </c>
      <c r="O615" s="38"/>
      <c r="P615" s="36"/>
      <c r="Q615" s="34"/>
      <c r="R615" s="35"/>
    </row>
    <row r="616" spans="1:18" ht="15.75" customHeight="1">
      <c r="A616" s="23"/>
      <c r="B616" s="28" t="s">
        <v>34</v>
      </c>
      <c r="C616" s="28">
        <v>1128299</v>
      </c>
      <c r="D616" s="29">
        <v>44352</v>
      </c>
      <c r="E616" s="28" t="s">
        <v>35</v>
      </c>
      <c r="F616" s="28" t="s">
        <v>49</v>
      </c>
      <c r="G616" s="28" t="s">
        <v>50</v>
      </c>
      <c r="H616" s="28" t="s">
        <v>28</v>
      </c>
      <c r="I616" s="30">
        <v>0.70000000000000007</v>
      </c>
      <c r="J616" s="31">
        <v>3250</v>
      </c>
      <c r="K616" s="32">
        <f t="shared" si="4"/>
        <v>2275</v>
      </c>
      <c r="L616" s="32">
        <f t="shared" si="5"/>
        <v>1478.7500000000002</v>
      </c>
      <c r="M616" s="33">
        <v>0.65000000000000013</v>
      </c>
      <c r="O616" s="38"/>
      <c r="P616" s="36"/>
      <c r="Q616" s="34"/>
      <c r="R616" s="35"/>
    </row>
    <row r="617" spans="1:18" ht="15.75" customHeight="1">
      <c r="A617" s="23"/>
      <c r="B617" s="28" t="s">
        <v>34</v>
      </c>
      <c r="C617" s="28">
        <v>1128299</v>
      </c>
      <c r="D617" s="29">
        <v>44352</v>
      </c>
      <c r="E617" s="28" t="s">
        <v>35</v>
      </c>
      <c r="F617" s="28" t="s">
        <v>49</v>
      </c>
      <c r="G617" s="28" t="s">
        <v>50</v>
      </c>
      <c r="H617" s="28" t="s">
        <v>29</v>
      </c>
      <c r="I617" s="30">
        <v>0.85000000000000009</v>
      </c>
      <c r="J617" s="31">
        <v>6250</v>
      </c>
      <c r="K617" s="32">
        <f t="shared" si="4"/>
        <v>5312.5000000000009</v>
      </c>
      <c r="L617" s="32">
        <f t="shared" si="5"/>
        <v>1593.7500000000002</v>
      </c>
      <c r="M617" s="33">
        <v>0.3</v>
      </c>
      <c r="O617" s="38"/>
      <c r="P617" s="36"/>
      <c r="Q617" s="34"/>
      <c r="R617" s="35"/>
    </row>
    <row r="618" spans="1:18" ht="15.75" customHeight="1">
      <c r="A618" s="23"/>
      <c r="B618" s="28" t="s">
        <v>34</v>
      </c>
      <c r="C618" s="28">
        <v>1128299</v>
      </c>
      <c r="D618" s="29">
        <v>44381</v>
      </c>
      <c r="E618" s="28" t="s">
        <v>35</v>
      </c>
      <c r="F618" s="28" t="s">
        <v>49</v>
      </c>
      <c r="G618" s="28" t="s">
        <v>50</v>
      </c>
      <c r="H618" s="28" t="s">
        <v>24</v>
      </c>
      <c r="I618" s="30">
        <v>0.65</v>
      </c>
      <c r="J618" s="31">
        <v>7750</v>
      </c>
      <c r="K618" s="32">
        <f t="shared" si="4"/>
        <v>5037.5</v>
      </c>
      <c r="L618" s="32">
        <f t="shared" si="5"/>
        <v>2266.875</v>
      </c>
      <c r="M618" s="33">
        <v>0.45</v>
      </c>
      <c r="O618" s="38"/>
      <c r="P618" s="36"/>
      <c r="Q618" s="34"/>
      <c r="R618" s="35"/>
    </row>
    <row r="619" spans="1:18" ht="15.75" customHeight="1">
      <c r="A619" s="23"/>
      <c r="B619" s="28" t="s">
        <v>34</v>
      </c>
      <c r="C619" s="28">
        <v>1128299</v>
      </c>
      <c r="D619" s="29">
        <v>44381</v>
      </c>
      <c r="E619" s="28" t="s">
        <v>35</v>
      </c>
      <c r="F619" s="28" t="s">
        <v>49</v>
      </c>
      <c r="G619" s="28" t="s">
        <v>50</v>
      </c>
      <c r="H619" s="28" t="s">
        <v>25</v>
      </c>
      <c r="I619" s="30">
        <v>0.70000000000000007</v>
      </c>
      <c r="J619" s="31">
        <v>6250</v>
      </c>
      <c r="K619" s="32">
        <f t="shared" si="4"/>
        <v>4375</v>
      </c>
      <c r="L619" s="32">
        <f t="shared" si="5"/>
        <v>1312.5</v>
      </c>
      <c r="M619" s="33">
        <v>0.3</v>
      </c>
      <c r="O619" s="38"/>
      <c r="P619" s="36"/>
      <c r="Q619" s="34"/>
      <c r="R619" s="35"/>
    </row>
    <row r="620" spans="1:18" ht="15.75" customHeight="1">
      <c r="A620" s="23"/>
      <c r="B620" s="28" t="s">
        <v>34</v>
      </c>
      <c r="C620" s="28">
        <v>1128299</v>
      </c>
      <c r="D620" s="29">
        <v>44381</v>
      </c>
      <c r="E620" s="28" t="s">
        <v>35</v>
      </c>
      <c r="F620" s="28" t="s">
        <v>49</v>
      </c>
      <c r="G620" s="28" t="s">
        <v>50</v>
      </c>
      <c r="H620" s="28" t="s">
        <v>26</v>
      </c>
      <c r="I620" s="30">
        <v>0.70000000000000007</v>
      </c>
      <c r="J620" s="31">
        <v>5750</v>
      </c>
      <c r="K620" s="32">
        <f t="shared" si="4"/>
        <v>4025.0000000000005</v>
      </c>
      <c r="L620" s="32">
        <f t="shared" si="5"/>
        <v>1811.2500000000002</v>
      </c>
      <c r="M620" s="33">
        <v>0.45</v>
      </c>
      <c r="O620" s="38"/>
      <c r="P620" s="36"/>
      <c r="Q620" s="34"/>
      <c r="R620" s="35"/>
    </row>
    <row r="621" spans="1:18" ht="15.75" customHeight="1">
      <c r="A621" s="23"/>
      <c r="B621" s="28" t="s">
        <v>34</v>
      </c>
      <c r="C621" s="28">
        <v>1128299</v>
      </c>
      <c r="D621" s="29">
        <v>44381</v>
      </c>
      <c r="E621" s="28" t="s">
        <v>35</v>
      </c>
      <c r="F621" s="28" t="s">
        <v>49</v>
      </c>
      <c r="G621" s="28" t="s">
        <v>50</v>
      </c>
      <c r="H621" s="28" t="s">
        <v>27</v>
      </c>
      <c r="I621" s="30">
        <v>0.65</v>
      </c>
      <c r="J621" s="31">
        <v>4750</v>
      </c>
      <c r="K621" s="32">
        <f t="shared" si="4"/>
        <v>3087.5</v>
      </c>
      <c r="L621" s="32">
        <f t="shared" si="5"/>
        <v>1235</v>
      </c>
      <c r="M621" s="33">
        <v>0.39999999999999997</v>
      </c>
      <c r="O621" s="38"/>
      <c r="P621" s="36"/>
      <c r="Q621" s="34"/>
      <c r="R621" s="35"/>
    </row>
    <row r="622" spans="1:18" ht="15.75" customHeight="1">
      <c r="A622" s="23"/>
      <c r="B622" s="28" t="s">
        <v>34</v>
      </c>
      <c r="C622" s="28">
        <v>1128299</v>
      </c>
      <c r="D622" s="29">
        <v>44381</v>
      </c>
      <c r="E622" s="28" t="s">
        <v>35</v>
      </c>
      <c r="F622" s="28" t="s">
        <v>49</v>
      </c>
      <c r="G622" s="28" t="s">
        <v>50</v>
      </c>
      <c r="H622" s="28" t="s">
        <v>28</v>
      </c>
      <c r="I622" s="30">
        <v>0.70000000000000007</v>
      </c>
      <c r="J622" s="31">
        <v>5250</v>
      </c>
      <c r="K622" s="32">
        <f t="shared" si="4"/>
        <v>3675.0000000000005</v>
      </c>
      <c r="L622" s="32">
        <f t="shared" si="5"/>
        <v>2205.0000000000005</v>
      </c>
      <c r="M622" s="33">
        <v>0.60000000000000009</v>
      </c>
      <c r="O622" s="38"/>
      <c r="P622" s="36"/>
      <c r="Q622" s="34"/>
      <c r="R622" s="35"/>
    </row>
    <row r="623" spans="1:18" ht="15.75" customHeight="1">
      <c r="A623" s="23"/>
      <c r="B623" s="28" t="s">
        <v>34</v>
      </c>
      <c r="C623" s="28">
        <v>1128299</v>
      </c>
      <c r="D623" s="29">
        <v>44381</v>
      </c>
      <c r="E623" s="28" t="s">
        <v>35</v>
      </c>
      <c r="F623" s="28" t="s">
        <v>49</v>
      </c>
      <c r="G623" s="28" t="s">
        <v>50</v>
      </c>
      <c r="H623" s="28" t="s">
        <v>29</v>
      </c>
      <c r="I623" s="30">
        <v>0.85000000000000009</v>
      </c>
      <c r="J623" s="31">
        <v>5250</v>
      </c>
      <c r="K623" s="32">
        <f t="shared" si="4"/>
        <v>4462.5000000000009</v>
      </c>
      <c r="L623" s="32">
        <f t="shared" si="5"/>
        <v>1115.6250000000002</v>
      </c>
      <c r="M623" s="33">
        <v>0.25</v>
      </c>
      <c r="O623" s="38"/>
      <c r="P623" s="36"/>
      <c r="Q623" s="34"/>
      <c r="R623" s="35"/>
    </row>
    <row r="624" spans="1:18" ht="15.75" customHeight="1">
      <c r="A624" s="23"/>
      <c r="B624" s="28" t="s">
        <v>34</v>
      </c>
      <c r="C624" s="28">
        <v>1128299</v>
      </c>
      <c r="D624" s="29">
        <v>44413</v>
      </c>
      <c r="E624" s="28" t="s">
        <v>35</v>
      </c>
      <c r="F624" s="28" t="s">
        <v>49</v>
      </c>
      <c r="G624" s="28" t="s">
        <v>50</v>
      </c>
      <c r="H624" s="28" t="s">
        <v>24</v>
      </c>
      <c r="I624" s="30">
        <v>0.70000000000000007</v>
      </c>
      <c r="J624" s="31">
        <v>7250</v>
      </c>
      <c r="K624" s="32">
        <f t="shared" si="4"/>
        <v>5075.0000000000009</v>
      </c>
      <c r="L624" s="32">
        <f t="shared" si="5"/>
        <v>2283.7500000000005</v>
      </c>
      <c r="M624" s="33">
        <v>0.45</v>
      </c>
      <c r="O624" s="38"/>
      <c r="P624" s="36"/>
      <c r="Q624" s="34"/>
      <c r="R624" s="35"/>
    </row>
    <row r="625" spans="1:18" ht="15.75" customHeight="1">
      <c r="A625" s="23"/>
      <c r="B625" s="28" t="s">
        <v>34</v>
      </c>
      <c r="C625" s="28">
        <v>1128299</v>
      </c>
      <c r="D625" s="29">
        <v>44413</v>
      </c>
      <c r="E625" s="28" t="s">
        <v>35</v>
      </c>
      <c r="F625" s="28" t="s">
        <v>49</v>
      </c>
      <c r="G625" s="28" t="s">
        <v>50</v>
      </c>
      <c r="H625" s="28" t="s">
        <v>25</v>
      </c>
      <c r="I625" s="30">
        <v>0.75000000000000011</v>
      </c>
      <c r="J625" s="31">
        <v>6750</v>
      </c>
      <c r="K625" s="32">
        <f t="shared" si="4"/>
        <v>5062.5000000000009</v>
      </c>
      <c r="L625" s="32">
        <f t="shared" si="5"/>
        <v>1518.7500000000002</v>
      </c>
      <c r="M625" s="33">
        <v>0.3</v>
      </c>
      <c r="O625" s="38"/>
      <c r="P625" s="36"/>
      <c r="Q625" s="34"/>
      <c r="R625" s="35"/>
    </row>
    <row r="626" spans="1:18" ht="15.75" customHeight="1">
      <c r="A626" s="23"/>
      <c r="B626" s="28" t="s">
        <v>34</v>
      </c>
      <c r="C626" s="28">
        <v>1128299</v>
      </c>
      <c r="D626" s="29">
        <v>44413</v>
      </c>
      <c r="E626" s="28" t="s">
        <v>35</v>
      </c>
      <c r="F626" s="28" t="s">
        <v>49</v>
      </c>
      <c r="G626" s="28" t="s">
        <v>50</v>
      </c>
      <c r="H626" s="28" t="s">
        <v>26</v>
      </c>
      <c r="I626" s="30">
        <v>0.70000000000000007</v>
      </c>
      <c r="J626" s="31">
        <v>5500</v>
      </c>
      <c r="K626" s="32">
        <f t="shared" si="4"/>
        <v>3850.0000000000005</v>
      </c>
      <c r="L626" s="32">
        <f t="shared" si="5"/>
        <v>1732.5000000000002</v>
      </c>
      <c r="M626" s="33">
        <v>0.45</v>
      </c>
      <c r="O626" s="38"/>
      <c r="P626" s="36"/>
      <c r="Q626" s="34"/>
      <c r="R626" s="35"/>
    </row>
    <row r="627" spans="1:18" ht="15.75" customHeight="1">
      <c r="A627" s="23"/>
      <c r="B627" s="28" t="s">
        <v>34</v>
      </c>
      <c r="C627" s="28">
        <v>1128299</v>
      </c>
      <c r="D627" s="29">
        <v>44413</v>
      </c>
      <c r="E627" s="28" t="s">
        <v>35</v>
      </c>
      <c r="F627" s="28" t="s">
        <v>49</v>
      </c>
      <c r="G627" s="28" t="s">
        <v>50</v>
      </c>
      <c r="H627" s="28" t="s">
        <v>27</v>
      </c>
      <c r="I627" s="30">
        <v>0.70000000000000007</v>
      </c>
      <c r="J627" s="31">
        <v>5000</v>
      </c>
      <c r="K627" s="32">
        <f t="shared" si="4"/>
        <v>3500.0000000000005</v>
      </c>
      <c r="L627" s="32">
        <f t="shared" si="5"/>
        <v>1400</v>
      </c>
      <c r="M627" s="33">
        <v>0.39999999999999997</v>
      </c>
      <c r="O627" s="38"/>
      <c r="P627" s="36"/>
      <c r="Q627" s="34"/>
      <c r="R627" s="35"/>
    </row>
    <row r="628" spans="1:18" ht="15.75" customHeight="1">
      <c r="A628" s="23"/>
      <c r="B628" s="28" t="s">
        <v>34</v>
      </c>
      <c r="C628" s="28">
        <v>1128299</v>
      </c>
      <c r="D628" s="29">
        <v>44413</v>
      </c>
      <c r="E628" s="28" t="s">
        <v>35</v>
      </c>
      <c r="F628" s="28" t="s">
        <v>49</v>
      </c>
      <c r="G628" s="28" t="s">
        <v>50</v>
      </c>
      <c r="H628" s="28" t="s">
        <v>28</v>
      </c>
      <c r="I628" s="30">
        <v>0.75</v>
      </c>
      <c r="J628" s="31">
        <v>5000</v>
      </c>
      <c r="K628" s="32">
        <f t="shared" si="4"/>
        <v>3750</v>
      </c>
      <c r="L628" s="32">
        <f t="shared" si="5"/>
        <v>2250.0000000000005</v>
      </c>
      <c r="M628" s="33">
        <v>0.60000000000000009</v>
      </c>
      <c r="O628" s="38"/>
      <c r="P628" s="36"/>
      <c r="Q628" s="34"/>
      <c r="R628" s="35"/>
    </row>
    <row r="629" spans="1:18" ht="15.75" customHeight="1">
      <c r="A629" s="23"/>
      <c r="B629" s="28" t="s">
        <v>34</v>
      </c>
      <c r="C629" s="28">
        <v>1128299</v>
      </c>
      <c r="D629" s="29">
        <v>44413</v>
      </c>
      <c r="E629" s="28" t="s">
        <v>35</v>
      </c>
      <c r="F629" s="28" t="s">
        <v>49</v>
      </c>
      <c r="G629" s="28" t="s">
        <v>50</v>
      </c>
      <c r="H629" s="28" t="s">
        <v>29</v>
      </c>
      <c r="I629" s="30">
        <v>0.8</v>
      </c>
      <c r="J629" s="31">
        <v>4000</v>
      </c>
      <c r="K629" s="32">
        <f t="shared" si="4"/>
        <v>3200</v>
      </c>
      <c r="L629" s="32">
        <f t="shared" si="5"/>
        <v>800</v>
      </c>
      <c r="M629" s="33">
        <v>0.25</v>
      </c>
      <c r="O629" s="38"/>
      <c r="P629" s="36"/>
      <c r="Q629" s="34"/>
      <c r="R629" s="35"/>
    </row>
    <row r="630" spans="1:18" ht="15.75" customHeight="1">
      <c r="A630" s="23"/>
      <c r="B630" s="28" t="s">
        <v>34</v>
      </c>
      <c r="C630" s="28">
        <v>1128299</v>
      </c>
      <c r="D630" s="29">
        <v>44445</v>
      </c>
      <c r="E630" s="28" t="s">
        <v>35</v>
      </c>
      <c r="F630" s="28" t="s">
        <v>49</v>
      </c>
      <c r="G630" s="28" t="s">
        <v>50</v>
      </c>
      <c r="H630" s="28" t="s">
        <v>24</v>
      </c>
      <c r="I630" s="30">
        <v>0.65000000000000013</v>
      </c>
      <c r="J630" s="31">
        <v>6000</v>
      </c>
      <c r="K630" s="32">
        <f t="shared" si="4"/>
        <v>3900.0000000000009</v>
      </c>
      <c r="L630" s="32">
        <f t="shared" si="5"/>
        <v>1560.0000000000005</v>
      </c>
      <c r="M630" s="33">
        <v>0.4</v>
      </c>
      <c r="O630" s="38"/>
      <c r="P630" s="36"/>
      <c r="Q630" s="34"/>
      <c r="R630" s="35"/>
    </row>
    <row r="631" spans="1:18" ht="15.75" customHeight="1">
      <c r="A631" s="23"/>
      <c r="B631" s="28" t="s">
        <v>34</v>
      </c>
      <c r="C631" s="28">
        <v>1128299</v>
      </c>
      <c r="D631" s="29">
        <v>44445</v>
      </c>
      <c r="E631" s="28" t="s">
        <v>35</v>
      </c>
      <c r="F631" s="28" t="s">
        <v>49</v>
      </c>
      <c r="G631" s="28" t="s">
        <v>50</v>
      </c>
      <c r="H631" s="28" t="s">
        <v>25</v>
      </c>
      <c r="I631" s="30">
        <v>0.70000000000000018</v>
      </c>
      <c r="J631" s="31">
        <v>6000</v>
      </c>
      <c r="K631" s="32">
        <f t="shared" si="4"/>
        <v>4200.0000000000009</v>
      </c>
      <c r="L631" s="32">
        <f t="shared" si="5"/>
        <v>1050.0000000000002</v>
      </c>
      <c r="M631" s="33">
        <v>0.25</v>
      </c>
      <c r="O631" s="38"/>
      <c r="P631" s="36"/>
      <c r="Q631" s="34"/>
      <c r="R631" s="35"/>
    </row>
    <row r="632" spans="1:18" ht="15.75" customHeight="1">
      <c r="A632" s="23"/>
      <c r="B632" s="28" t="s">
        <v>34</v>
      </c>
      <c r="C632" s="28">
        <v>1128299</v>
      </c>
      <c r="D632" s="29">
        <v>44445</v>
      </c>
      <c r="E632" s="28" t="s">
        <v>35</v>
      </c>
      <c r="F632" s="28" t="s">
        <v>49</v>
      </c>
      <c r="G632" s="28" t="s">
        <v>50</v>
      </c>
      <c r="H632" s="28" t="s">
        <v>26</v>
      </c>
      <c r="I632" s="30">
        <v>0.65000000000000013</v>
      </c>
      <c r="J632" s="31">
        <v>4500</v>
      </c>
      <c r="K632" s="32">
        <f t="shared" si="4"/>
        <v>2925.0000000000005</v>
      </c>
      <c r="L632" s="32">
        <f t="shared" si="5"/>
        <v>1170.0000000000002</v>
      </c>
      <c r="M632" s="33">
        <v>0.4</v>
      </c>
      <c r="O632" s="38"/>
      <c r="P632" s="36"/>
      <c r="Q632" s="34"/>
      <c r="R632" s="35"/>
    </row>
    <row r="633" spans="1:18" ht="15.75" customHeight="1">
      <c r="A633" s="23"/>
      <c r="B633" s="28" t="s">
        <v>34</v>
      </c>
      <c r="C633" s="28">
        <v>1128299</v>
      </c>
      <c r="D633" s="29">
        <v>44445</v>
      </c>
      <c r="E633" s="28" t="s">
        <v>35</v>
      </c>
      <c r="F633" s="28" t="s">
        <v>49</v>
      </c>
      <c r="G633" s="28" t="s">
        <v>50</v>
      </c>
      <c r="H633" s="28" t="s">
        <v>27</v>
      </c>
      <c r="I633" s="30">
        <v>0.65000000000000013</v>
      </c>
      <c r="J633" s="31">
        <v>4000</v>
      </c>
      <c r="K633" s="32">
        <f t="shared" si="4"/>
        <v>2600.0000000000005</v>
      </c>
      <c r="L633" s="32">
        <f t="shared" si="5"/>
        <v>910.00000000000011</v>
      </c>
      <c r="M633" s="33">
        <v>0.35</v>
      </c>
      <c r="O633" s="38"/>
      <c r="P633" s="36"/>
      <c r="Q633" s="34"/>
      <c r="R633" s="35"/>
    </row>
    <row r="634" spans="1:18" ht="15.75" customHeight="1">
      <c r="A634" s="23"/>
      <c r="B634" s="28" t="s">
        <v>34</v>
      </c>
      <c r="C634" s="28">
        <v>1128299</v>
      </c>
      <c r="D634" s="29">
        <v>44445</v>
      </c>
      <c r="E634" s="28" t="s">
        <v>35</v>
      </c>
      <c r="F634" s="28" t="s">
        <v>49</v>
      </c>
      <c r="G634" s="28" t="s">
        <v>50</v>
      </c>
      <c r="H634" s="28" t="s">
        <v>28</v>
      </c>
      <c r="I634" s="30">
        <v>0.75000000000000011</v>
      </c>
      <c r="J634" s="31">
        <v>4000</v>
      </c>
      <c r="K634" s="32">
        <f t="shared" si="4"/>
        <v>3000.0000000000005</v>
      </c>
      <c r="L634" s="32">
        <f t="shared" si="5"/>
        <v>1650.0000000000007</v>
      </c>
      <c r="M634" s="33">
        <v>0.55000000000000016</v>
      </c>
      <c r="O634" s="38"/>
      <c r="P634" s="36"/>
      <c r="Q634" s="34"/>
      <c r="R634" s="35"/>
    </row>
    <row r="635" spans="1:18" ht="15.75" customHeight="1">
      <c r="A635" s="23"/>
      <c r="B635" s="28" t="s">
        <v>34</v>
      </c>
      <c r="C635" s="28">
        <v>1128299</v>
      </c>
      <c r="D635" s="29">
        <v>44445</v>
      </c>
      <c r="E635" s="28" t="s">
        <v>35</v>
      </c>
      <c r="F635" s="28" t="s">
        <v>49</v>
      </c>
      <c r="G635" s="28" t="s">
        <v>50</v>
      </c>
      <c r="H635" s="28" t="s">
        <v>29</v>
      </c>
      <c r="I635" s="30">
        <v>0.70000000000000007</v>
      </c>
      <c r="J635" s="31">
        <v>4250</v>
      </c>
      <c r="K635" s="32">
        <f t="shared" si="4"/>
        <v>2975.0000000000005</v>
      </c>
      <c r="L635" s="32">
        <f t="shared" si="5"/>
        <v>595.00000000000011</v>
      </c>
      <c r="M635" s="33">
        <v>0.2</v>
      </c>
      <c r="O635" s="38"/>
      <c r="P635" s="36"/>
      <c r="Q635" s="34"/>
      <c r="R635" s="35"/>
    </row>
    <row r="636" spans="1:18" ht="15.75" customHeight="1">
      <c r="A636" s="23"/>
      <c r="B636" s="28" t="s">
        <v>34</v>
      </c>
      <c r="C636" s="28">
        <v>1128299</v>
      </c>
      <c r="D636" s="29">
        <v>44474</v>
      </c>
      <c r="E636" s="28" t="s">
        <v>35</v>
      </c>
      <c r="F636" s="28" t="s">
        <v>49</v>
      </c>
      <c r="G636" s="28" t="s">
        <v>50</v>
      </c>
      <c r="H636" s="28" t="s">
        <v>24</v>
      </c>
      <c r="I636" s="30">
        <v>0.55000000000000004</v>
      </c>
      <c r="J636" s="31">
        <v>5250</v>
      </c>
      <c r="K636" s="32">
        <f t="shared" si="4"/>
        <v>2887.5000000000005</v>
      </c>
      <c r="L636" s="32">
        <f t="shared" si="5"/>
        <v>1155.0000000000002</v>
      </c>
      <c r="M636" s="33">
        <v>0.4</v>
      </c>
      <c r="O636" s="38"/>
      <c r="P636" s="36"/>
      <c r="Q636" s="34"/>
      <c r="R636" s="35"/>
    </row>
    <row r="637" spans="1:18" ht="15.75" customHeight="1">
      <c r="A637" s="23"/>
      <c r="B637" s="28" t="s">
        <v>34</v>
      </c>
      <c r="C637" s="28">
        <v>1128299</v>
      </c>
      <c r="D637" s="29">
        <v>44474</v>
      </c>
      <c r="E637" s="28" t="s">
        <v>35</v>
      </c>
      <c r="F637" s="28" t="s">
        <v>49</v>
      </c>
      <c r="G637" s="28" t="s">
        <v>50</v>
      </c>
      <c r="H637" s="28" t="s">
        <v>25</v>
      </c>
      <c r="I637" s="30">
        <v>0.60000000000000009</v>
      </c>
      <c r="J637" s="31">
        <v>5250</v>
      </c>
      <c r="K637" s="32">
        <f t="shared" si="4"/>
        <v>3150.0000000000005</v>
      </c>
      <c r="L637" s="32">
        <f t="shared" si="5"/>
        <v>787.50000000000011</v>
      </c>
      <c r="M637" s="33">
        <v>0.25</v>
      </c>
      <c r="O637" s="38"/>
      <c r="P637" s="36"/>
      <c r="Q637" s="34"/>
      <c r="R637" s="35"/>
    </row>
    <row r="638" spans="1:18" ht="15.75" customHeight="1">
      <c r="A638" s="23"/>
      <c r="B638" s="28" t="s">
        <v>34</v>
      </c>
      <c r="C638" s="28">
        <v>1128299</v>
      </c>
      <c r="D638" s="29">
        <v>44474</v>
      </c>
      <c r="E638" s="28" t="s">
        <v>35</v>
      </c>
      <c r="F638" s="28" t="s">
        <v>49</v>
      </c>
      <c r="G638" s="28" t="s">
        <v>50</v>
      </c>
      <c r="H638" s="28" t="s">
        <v>26</v>
      </c>
      <c r="I638" s="30">
        <v>0.55000000000000004</v>
      </c>
      <c r="J638" s="31">
        <v>3500</v>
      </c>
      <c r="K638" s="32">
        <f t="shared" si="4"/>
        <v>1925.0000000000002</v>
      </c>
      <c r="L638" s="32">
        <f t="shared" si="5"/>
        <v>770.00000000000011</v>
      </c>
      <c r="M638" s="33">
        <v>0.4</v>
      </c>
      <c r="O638" s="38"/>
      <c r="P638" s="36"/>
      <c r="Q638" s="34"/>
      <c r="R638" s="35"/>
    </row>
    <row r="639" spans="1:18" ht="15.75" customHeight="1">
      <c r="A639" s="23"/>
      <c r="B639" s="28" t="s">
        <v>34</v>
      </c>
      <c r="C639" s="28">
        <v>1128299</v>
      </c>
      <c r="D639" s="29">
        <v>44474</v>
      </c>
      <c r="E639" s="28" t="s">
        <v>35</v>
      </c>
      <c r="F639" s="28" t="s">
        <v>49</v>
      </c>
      <c r="G639" s="28" t="s">
        <v>50</v>
      </c>
      <c r="H639" s="28" t="s">
        <v>27</v>
      </c>
      <c r="I639" s="30">
        <v>0.55000000000000004</v>
      </c>
      <c r="J639" s="31">
        <v>3250</v>
      </c>
      <c r="K639" s="32">
        <f t="shared" si="4"/>
        <v>1787.5000000000002</v>
      </c>
      <c r="L639" s="32">
        <f t="shared" si="5"/>
        <v>625.625</v>
      </c>
      <c r="M639" s="33">
        <v>0.35</v>
      </c>
      <c r="O639" s="38"/>
      <c r="P639" s="36"/>
      <c r="Q639" s="34"/>
      <c r="R639" s="35"/>
    </row>
    <row r="640" spans="1:18" ht="15.75" customHeight="1">
      <c r="A640" s="23"/>
      <c r="B640" s="28" t="s">
        <v>34</v>
      </c>
      <c r="C640" s="28">
        <v>1128299</v>
      </c>
      <c r="D640" s="29">
        <v>44474</v>
      </c>
      <c r="E640" s="28" t="s">
        <v>35</v>
      </c>
      <c r="F640" s="28" t="s">
        <v>49</v>
      </c>
      <c r="G640" s="28" t="s">
        <v>50</v>
      </c>
      <c r="H640" s="28" t="s">
        <v>28</v>
      </c>
      <c r="I640" s="30">
        <v>0.65</v>
      </c>
      <c r="J640" s="31">
        <v>3000</v>
      </c>
      <c r="K640" s="32">
        <f t="shared" si="4"/>
        <v>1950</v>
      </c>
      <c r="L640" s="32">
        <f t="shared" si="5"/>
        <v>1072.5000000000002</v>
      </c>
      <c r="M640" s="33">
        <v>0.55000000000000016</v>
      </c>
      <c r="O640" s="38"/>
      <c r="P640" s="36"/>
      <c r="Q640" s="34"/>
      <c r="R640" s="35"/>
    </row>
    <row r="641" spans="1:18" ht="15.75" customHeight="1">
      <c r="A641" s="23"/>
      <c r="B641" s="28" t="s">
        <v>34</v>
      </c>
      <c r="C641" s="28">
        <v>1128299</v>
      </c>
      <c r="D641" s="29">
        <v>44474</v>
      </c>
      <c r="E641" s="28" t="s">
        <v>35</v>
      </c>
      <c r="F641" s="28" t="s">
        <v>49</v>
      </c>
      <c r="G641" s="28" t="s">
        <v>50</v>
      </c>
      <c r="H641" s="28" t="s">
        <v>29</v>
      </c>
      <c r="I641" s="30">
        <v>0.70000000000000007</v>
      </c>
      <c r="J641" s="31">
        <v>3500</v>
      </c>
      <c r="K641" s="32">
        <f t="shared" si="4"/>
        <v>2450.0000000000005</v>
      </c>
      <c r="L641" s="32">
        <f t="shared" si="5"/>
        <v>490.00000000000011</v>
      </c>
      <c r="M641" s="33">
        <v>0.2</v>
      </c>
      <c r="O641" s="38"/>
      <c r="P641" s="36"/>
      <c r="Q641" s="34"/>
      <c r="R641" s="35"/>
    </row>
    <row r="642" spans="1:18" ht="15.75" customHeight="1">
      <c r="A642" s="23"/>
      <c r="B642" s="28" t="s">
        <v>34</v>
      </c>
      <c r="C642" s="28">
        <v>1128299</v>
      </c>
      <c r="D642" s="29">
        <v>44505</v>
      </c>
      <c r="E642" s="28" t="s">
        <v>35</v>
      </c>
      <c r="F642" s="28" t="s">
        <v>49</v>
      </c>
      <c r="G642" s="28" t="s">
        <v>50</v>
      </c>
      <c r="H642" s="28" t="s">
        <v>24</v>
      </c>
      <c r="I642" s="30">
        <v>0.55000000000000004</v>
      </c>
      <c r="J642" s="31">
        <v>5750</v>
      </c>
      <c r="K642" s="32">
        <f t="shared" si="4"/>
        <v>3162.5000000000005</v>
      </c>
      <c r="L642" s="32">
        <f t="shared" si="5"/>
        <v>1265.0000000000002</v>
      </c>
      <c r="M642" s="33">
        <v>0.4</v>
      </c>
      <c r="O642" s="38"/>
      <c r="P642" s="36"/>
      <c r="Q642" s="34"/>
      <c r="R642" s="35"/>
    </row>
    <row r="643" spans="1:18" ht="15.75" customHeight="1">
      <c r="A643" s="23"/>
      <c r="B643" s="28" t="s">
        <v>34</v>
      </c>
      <c r="C643" s="28">
        <v>1128299</v>
      </c>
      <c r="D643" s="29">
        <v>44505</v>
      </c>
      <c r="E643" s="28" t="s">
        <v>35</v>
      </c>
      <c r="F643" s="28" t="s">
        <v>49</v>
      </c>
      <c r="G643" s="28" t="s">
        <v>50</v>
      </c>
      <c r="H643" s="28" t="s">
        <v>25</v>
      </c>
      <c r="I643" s="30">
        <v>0.60000000000000009</v>
      </c>
      <c r="J643" s="31">
        <v>5750</v>
      </c>
      <c r="K643" s="32">
        <f t="shared" si="4"/>
        <v>3450.0000000000005</v>
      </c>
      <c r="L643" s="32">
        <f t="shared" si="5"/>
        <v>862.50000000000011</v>
      </c>
      <c r="M643" s="33">
        <v>0.25</v>
      </c>
      <c r="O643" s="38"/>
      <c r="P643" s="36"/>
      <c r="Q643" s="34"/>
      <c r="R643" s="35"/>
    </row>
    <row r="644" spans="1:18" ht="15.75" customHeight="1">
      <c r="A644" s="23"/>
      <c r="B644" s="28" t="s">
        <v>34</v>
      </c>
      <c r="C644" s="28">
        <v>1128299</v>
      </c>
      <c r="D644" s="29">
        <v>44505</v>
      </c>
      <c r="E644" s="28" t="s">
        <v>35</v>
      </c>
      <c r="F644" s="28" t="s">
        <v>49</v>
      </c>
      <c r="G644" s="28" t="s">
        <v>50</v>
      </c>
      <c r="H644" s="28" t="s">
        <v>26</v>
      </c>
      <c r="I644" s="30">
        <v>0.55000000000000004</v>
      </c>
      <c r="J644" s="31">
        <v>4250</v>
      </c>
      <c r="K644" s="32">
        <f t="shared" si="4"/>
        <v>2337.5</v>
      </c>
      <c r="L644" s="32">
        <f t="shared" si="5"/>
        <v>935</v>
      </c>
      <c r="M644" s="33">
        <v>0.4</v>
      </c>
      <c r="O644" s="38"/>
      <c r="P644" s="36"/>
      <c r="Q644" s="34"/>
      <c r="R644" s="35"/>
    </row>
    <row r="645" spans="1:18" ht="15.75" customHeight="1">
      <c r="A645" s="23"/>
      <c r="B645" s="28" t="s">
        <v>34</v>
      </c>
      <c r="C645" s="28">
        <v>1128299</v>
      </c>
      <c r="D645" s="29">
        <v>44505</v>
      </c>
      <c r="E645" s="28" t="s">
        <v>35</v>
      </c>
      <c r="F645" s="28" t="s">
        <v>49</v>
      </c>
      <c r="G645" s="28" t="s">
        <v>50</v>
      </c>
      <c r="H645" s="28" t="s">
        <v>27</v>
      </c>
      <c r="I645" s="30">
        <v>0.65000000000000013</v>
      </c>
      <c r="J645" s="31">
        <v>4000</v>
      </c>
      <c r="K645" s="32">
        <f t="shared" si="4"/>
        <v>2600.0000000000005</v>
      </c>
      <c r="L645" s="32">
        <f t="shared" si="5"/>
        <v>910.00000000000011</v>
      </c>
      <c r="M645" s="33">
        <v>0.35</v>
      </c>
      <c r="O645" s="38"/>
      <c r="P645" s="36"/>
      <c r="Q645" s="34"/>
      <c r="R645" s="35"/>
    </row>
    <row r="646" spans="1:18" ht="15.75" customHeight="1">
      <c r="A646" s="23"/>
      <c r="B646" s="28" t="s">
        <v>34</v>
      </c>
      <c r="C646" s="28">
        <v>1128299</v>
      </c>
      <c r="D646" s="29">
        <v>44505</v>
      </c>
      <c r="E646" s="28" t="s">
        <v>35</v>
      </c>
      <c r="F646" s="28" t="s">
        <v>49</v>
      </c>
      <c r="G646" s="28" t="s">
        <v>50</v>
      </c>
      <c r="H646" s="28" t="s">
        <v>28</v>
      </c>
      <c r="I646" s="30">
        <v>0.75000000000000011</v>
      </c>
      <c r="J646" s="31">
        <v>3750</v>
      </c>
      <c r="K646" s="32">
        <f t="shared" si="4"/>
        <v>2812.5000000000005</v>
      </c>
      <c r="L646" s="32">
        <f t="shared" si="5"/>
        <v>1546.8750000000007</v>
      </c>
      <c r="M646" s="33">
        <v>0.55000000000000016</v>
      </c>
      <c r="O646" s="38"/>
      <c r="P646" s="36"/>
      <c r="Q646" s="34"/>
      <c r="R646" s="35"/>
    </row>
    <row r="647" spans="1:18" ht="15.75" customHeight="1">
      <c r="A647" s="23"/>
      <c r="B647" s="28" t="s">
        <v>34</v>
      </c>
      <c r="C647" s="28">
        <v>1128299</v>
      </c>
      <c r="D647" s="29">
        <v>44505</v>
      </c>
      <c r="E647" s="28" t="s">
        <v>35</v>
      </c>
      <c r="F647" s="28" t="s">
        <v>49</v>
      </c>
      <c r="G647" s="28" t="s">
        <v>50</v>
      </c>
      <c r="H647" s="28" t="s">
        <v>29</v>
      </c>
      <c r="I647" s="30">
        <v>0.80000000000000016</v>
      </c>
      <c r="J647" s="31">
        <v>5000</v>
      </c>
      <c r="K647" s="32">
        <f t="shared" si="4"/>
        <v>4000.0000000000009</v>
      </c>
      <c r="L647" s="32">
        <f t="shared" si="5"/>
        <v>800.00000000000023</v>
      </c>
      <c r="M647" s="33">
        <v>0.2</v>
      </c>
      <c r="O647" s="38"/>
      <c r="P647" s="36"/>
      <c r="Q647" s="34"/>
      <c r="R647" s="35"/>
    </row>
    <row r="648" spans="1:18" ht="15.75" customHeight="1">
      <c r="A648" s="23"/>
      <c r="B648" s="28" t="s">
        <v>34</v>
      </c>
      <c r="C648" s="28">
        <v>1128299</v>
      </c>
      <c r="D648" s="29">
        <v>44534</v>
      </c>
      <c r="E648" s="28" t="s">
        <v>35</v>
      </c>
      <c r="F648" s="28" t="s">
        <v>49</v>
      </c>
      <c r="G648" s="28" t="s">
        <v>50</v>
      </c>
      <c r="H648" s="28" t="s">
        <v>24</v>
      </c>
      <c r="I648" s="30">
        <v>0.65000000000000013</v>
      </c>
      <c r="J648" s="31">
        <v>7000</v>
      </c>
      <c r="K648" s="32">
        <f t="shared" si="4"/>
        <v>4550.0000000000009</v>
      </c>
      <c r="L648" s="32">
        <f t="shared" si="5"/>
        <v>1820.0000000000005</v>
      </c>
      <c r="M648" s="33">
        <v>0.4</v>
      </c>
      <c r="O648" s="38"/>
      <c r="P648" s="36"/>
      <c r="Q648" s="34"/>
      <c r="R648" s="35"/>
    </row>
    <row r="649" spans="1:18" ht="15.75" customHeight="1">
      <c r="A649" s="23"/>
      <c r="B649" s="28" t="s">
        <v>34</v>
      </c>
      <c r="C649" s="28">
        <v>1128299</v>
      </c>
      <c r="D649" s="29">
        <v>44534</v>
      </c>
      <c r="E649" s="28" t="s">
        <v>35</v>
      </c>
      <c r="F649" s="28" t="s">
        <v>49</v>
      </c>
      <c r="G649" s="28" t="s">
        <v>50</v>
      </c>
      <c r="H649" s="28" t="s">
        <v>25</v>
      </c>
      <c r="I649" s="30">
        <v>0.70000000000000018</v>
      </c>
      <c r="J649" s="31">
        <v>7000</v>
      </c>
      <c r="K649" s="32">
        <f t="shared" si="4"/>
        <v>4900.0000000000009</v>
      </c>
      <c r="L649" s="32">
        <f t="shared" si="5"/>
        <v>1225.0000000000002</v>
      </c>
      <c r="M649" s="33">
        <v>0.25</v>
      </c>
      <c r="O649" s="38"/>
      <c r="P649" s="36"/>
      <c r="Q649" s="34"/>
      <c r="R649" s="35"/>
    </row>
    <row r="650" spans="1:18" ht="15.75" customHeight="1">
      <c r="A650" s="23"/>
      <c r="B650" s="28" t="s">
        <v>34</v>
      </c>
      <c r="C650" s="28">
        <v>1128299</v>
      </c>
      <c r="D650" s="29">
        <v>44534</v>
      </c>
      <c r="E650" s="28" t="s">
        <v>35</v>
      </c>
      <c r="F650" s="28" t="s">
        <v>49</v>
      </c>
      <c r="G650" s="28" t="s">
        <v>50</v>
      </c>
      <c r="H650" s="28" t="s">
        <v>26</v>
      </c>
      <c r="I650" s="30">
        <v>0.65000000000000013</v>
      </c>
      <c r="J650" s="31">
        <v>5000</v>
      </c>
      <c r="K650" s="32">
        <f t="shared" si="4"/>
        <v>3250.0000000000005</v>
      </c>
      <c r="L650" s="32">
        <f t="shared" si="5"/>
        <v>1300.0000000000002</v>
      </c>
      <c r="M650" s="33">
        <v>0.4</v>
      </c>
      <c r="O650" s="38"/>
      <c r="P650" s="36"/>
      <c r="Q650" s="34"/>
      <c r="R650" s="35"/>
    </row>
    <row r="651" spans="1:18" ht="15.75" customHeight="1">
      <c r="A651" s="23"/>
      <c r="B651" s="28" t="s">
        <v>34</v>
      </c>
      <c r="C651" s="28">
        <v>1128299</v>
      </c>
      <c r="D651" s="29">
        <v>44534</v>
      </c>
      <c r="E651" s="28" t="s">
        <v>35</v>
      </c>
      <c r="F651" s="28" t="s">
        <v>49</v>
      </c>
      <c r="G651" s="28" t="s">
        <v>50</v>
      </c>
      <c r="H651" s="28" t="s">
        <v>27</v>
      </c>
      <c r="I651" s="30">
        <v>0.65000000000000013</v>
      </c>
      <c r="J651" s="31">
        <v>5000</v>
      </c>
      <c r="K651" s="32">
        <f t="shared" si="4"/>
        <v>3250.0000000000005</v>
      </c>
      <c r="L651" s="32">
        <f t="shared" si="5"/>
        <v>1137.5</v>
      </c>
      <c r="M651" s="33">
        <v>0.35</v>
      </c>
      <c r="O651" s="38"/>
      <c r="P651" s="36"/>
      <c r="Q651" s="34"/>
      <c r="R651" s="35"/>
    </row>
    <row r="652" spans="1:18" ht="15.75" customHeight="1">
      <c r="A652" s="23"/>
      <c r="B652" s="28" t="s">
        <v>34</v>
      </c>
      <c r="C652" s="28">
        <v>1128299</v>
      </c>
      <c r="D652" s="29">
        <v>44534</v>
      </c>
      <c r="E652" s="28" t="s">
        <v>35</v>
      </c>
      <c r="F652" s="28" t="s">
        <v>49</v>
      </c>
      <c r="G652" s="28" t="s">
        <v>50</v>
      </c>
      <c r="H652" s="28" t="s">
        <v>28</v>
      </c>
      <c r="I652" s="30">
        <v>0.75000000000000011</v>
      </c>
      <c r="J652" s="31">
        <v>4250</v>
      </c>
      <c r="K652" s="32">
        <f t="shared" si="4"/>
        <v>3187.5000000000005</v>
      </c>
      <c r="L652" s="32">
        <f t="shared" si="5"/>
        <v>1753.1250000000007</v>
      </c>
      <c r="M652" s="33">
        <v>0.55000000000000016</v>
      </c>
      <c r="O652" s="38"/>
      <c r="P652" s="36"/>
      <c r="Q652" s="34"/>
      <c r="R652" s="35"/>
    </row>
    <row r="653" spans="1:18" ht="15.75" customHeight="1">
      <c r="A653" s="23"/>
      <c r="B653" s="28" t="s">
        <v>34</v>
      </c>
      <c r="C653" s="28">
        <v>1128299</v>
      </c>
      <c r="D653" s="29">
        <v>44534</v>
      </c>
      <c r="E653" s="28" t="s">
        <v>35</v>
      </c>
      <c r="F653" s="28" t="s">
        <v>49</v>
      </c>
      <c r="G653" s="28" t="s">
        <v>50</v>
      </c>
      <c r="H653" s="28" t="s">
        <v>29</v>
      </c>
      <c r="I653" s="30">
        <v>0.80000000000000016</v>
      </c>
      <c r="J653" s="31">
        <v>5250</v>
      </c>
      <c r="K653" s="32">
        <f t="shared" si="4"/>
        <v>4200.0000000000009</v>
      </c>
      <c r="L653" s="32">
        <f t="shared" si="5"/>
        <v>840.00000000000023</v>
      </c>
      <c r="M653" s="33">
        <v>0.2</v>
      </c>
      <c r="O653" s="38"/>
      <c r="P653" s="36"/>
      <c r="Q653" s="34"/>
      <c r="R653" s="35"/>
    </row>
    <row r="654" spans="1:18" ht="15.75" customHeight="1">
      <c r="A654" s="23" t="s">
        <v>46</v>
      </c>
      <c r="B654" s="28" t="s">
        <v>34</v>
      </c>
      <c r="C654" s="28">
        <v>1128299</v>
      </c>
      <c r="D654" s="29">
        <v>44199</v>
      </c>
      <c r="E654" s="28" t="s">
        <v>35</v>
      </c>
      <c r="F654" s="28" t="s">
        <v>51</v>
      </c>
      <c r="G654" s="28" t="s">
        <v>52</v>
      </c>
      <c r="H654" s="28" t="s">
        <v>24</v>
      </c>
      <c r="I654" s="30">
        <v>0.4</v>
      </c>
      <c r="J654" s="31">
        <v>4500</v>
      </c>
      <c r="K654" s="32">
        <f t="shared" si="4"/>
        <v>1800</v>
      </c>
      <c r="L654" s="32">
        <f t="shared" si="5"/>
        <v>540</v>
      </c>
      <c r="M654" s="33">
        <v>0.3</v>
      </c>
      <c r="O654" s="38"/>
      <c r="P654" s="36"/>
      <c r="Q654" s="34"/>
      <c r="R654" s="35"/>
    </row>
    <row r="655" spans="1:18" ht="15.75" customHeight="1">
      <c r="A655" s="23"/>
      <c r="B655" s="28" t="s">
        <v>34</v>
      </c>
      <c r="C655" s="28">
        <v>1128299</v>
      </c>
      <c r="D655" s="29">
        <v>44199</v>
      </c>
      <c r="E655" s="28" t="s">
        <v>35</v>
      </c>
      <c r="F655" s="28" t="s">
        <v>51</v>
      </c>
      <c r="G655" s="28" t="s">
        <v>52</v>
      </c>
      <c r="H655" s="28" t="s">
        <v>25</v>
      </c>
      <c r="I655" s="30">
        <v>0.5</v>
      </c>
      <c r="J655" s="31">
        <v>4500</v>
      </c>
      <c r="K655" s="32">
        <f t="shared" si="4"/>
        <v>2250</v>
      </c>
      <c r="L655" s="32">
        <f t="shared" si="5"/>
        <v>562.5</v>
      </c>
      <c r="M655" s="33">
        <v>0.25</v>
      </c>
      <c r="O655" s="38"/>
      <c r="P655" s="36"/>
      <c r="Q655" s="34"/>
      <c r="R655" s="35"/>
    </row>
    <row r="656" spans="1:18" ht="15.75" customHeight="1">
      <c r="A656" s="23"/>
      <c r="B656" s="28" t="s">
        <v>34</v>
      </c>
      <c r="C656" s="28">
        <v>1128299</v>
      </c>
      <c r="D656" s="29">
        <v>44199</v>
      </c>
      <c r="E656" s="28" t="s">
        <v>35</v>
      </c>
      <c r="F656" s="28" t="s">
        <v>51</v>
      </c>
      <c r="G656" s="28" t="s">
        <v>52</v>
      </c>
      <c r="H656" s="28" t="s">
        <v>26</v>
      </c>
      <c r="I656" s="30">
        <v>0.5</v>
      </c>
      <c r="J656" s="31">
        <v>4500</v>
      </c>
      <c r="K656" s="32">
        <f t="shared" si="4"/>
        <v>2250</v>
      </c>
      <c r="L656" s="32">
        <f t="shared" si="5"/>
        <v>562.5</v>
      </c>
      <c r="M656" s="33">
        <v>0.25</v>
      </c>
      <c r="O656" s="38"/>
      <c r="P656" s="36"/>
      <c r="Q656" s="34"/>
      <c r="R656" s="35"/>
    </row>
    <row r="657" spans="1:18" ht="15.75" customHeight="1">
      <c r="A657" s="23"/>
      <c r="B657" s="28" t="s">
        <v>34</v>
      </c>
      <c r="C657" s="28">
        <v>1128299</v>
      </c>
      <c r="D657" s="29">
        <v>44199</v>
      </c>
      <c r="E657" s="28" t="s">
        <v>35</v>
      </c>
      <c r="F657" s="28" t="s">
        <v>51</v>
      </c>
      <c r="G657" s="28" t="s">
        <v>52</v>
      </c>
      <c r="H657" s="28" t="s">
        <v>27</v>
      </c>
      <c r="I657" s="30">
        <v>0.5</v>
      </c>
      <c r="J657" s="31">
        <v>3000</v>
      </c>
      <c r="K657" s="32">
        <f t="shared" si="4"/>
        <v>1500</v>
      </c>
      <c r="L657" s="32">
        <f t="shared" si="5"/>
        <v>450</v>
      </c>
      <c r="M657" s="33">
        <v>0.3</v>
      </c>
      <c r="O657" s="38"/>
      <c r="P657" s="36"/>
      <c r="Q657" s="34"/>
      <c r="R657" s="35"/>
    </row>
    <row r="658" spans="1:18" ht="15.75" customHeight="1">
      <c r="A658" s="23"/>
      <c r="B658" s="28" t="s">
        <v>34</v>
      </c>
      <c r="C658" s="28">
        <v>1128299</v>
      </c>
      <c r="D658" s="29">
        <v>44199</v>
      </c>
      <c r="E658" s="28" t="s">
        <v>35</v>
      </c>
      <c r="F658" s="28" t="s">
        <v>51</v>
      </c>
      <c r="G658" s="28" t="s">
        <v>52</v>
      </c>
      <c r="H658" s="28" t="s">
        <v>28</v>
      </c>
      <c r="I658" s="30">
        <v>0.55000000000000004</v>
      </c>
      <c r="J658" s="31">
        <v>2500</v>
      </c>
      <c r="K658" s="32">
        <f t="shared" si="4"/>
        <v>1375</v>
      </c>
      <c r="L658" s="32">
        <f t="shared" si="5"/>
        <v>343.75</v>
      </c>
      <c r="M658" s="33">
        <v>0.25</v>
      </c>
      <c r="O658" s="38"/>
      <c r="P658" s="36"/>
      <c r="Q658" s="34"/>
      <c r="R658" s="35"/>
    </row>
    <row r="659" spans="1:18" ht="15.75" customHeight="1">
      <c r="A659" s="23"/>
      <c r="B659" s="28" t="s">
        <v>34</v>
      </c>
      <c r="C659" s="28">
        <v>1128299</v>
      </c>
      <c r="D659" s="29">
        <v>44199</v>
      </c>
      <c r="E659" s="28" t="s">
        <v>35</v>
      </c>
      <c r="F659" s="28" t="s">
        <v>51</v>
      </c>
      <c r="G659" s="28" t="s">
        <v>52</v>
      </c>
      <c r="H659" s="28" t="s">
        <v>29</v>
      </c>
      <c r="I659" s="30">
        <v>0.5</v>
      </c>
      <c r="J659" s="31">
        <v>5000</v>
      </c>
      <c r="K659" s="32">
        <f t="shared" si="4"/>
        <v>2500</v>
      </c>
      <c r="L659" s="32">
        <f t="shared" si="5"/>
        <v>500</v>
      </c>
      <c r="M659" s="33">
        <v>0.2</v>
      </c>
      <c r="O659" s="38"/>
      <c r="P659" s="36"/>
      <c r="Q659" s="34"/>
      <c r="R659" s="35"/>
    </row>
    <row r="660" spans="1:18" ht="15.75" customHeight="1">
      <c r="A660" s="23"/>
      <c r="B660" s="28" t="s">
        <v>34</v>
      </c>
      <c r="C660" s="28">
        <v>1128299</v>
      </c>
      <c r="D660" s="29">
        <v>44230</v>
      </c>
      <c r="E660" s="28" t="s">
        <v>35</v>
      </c>
      <c r="F660" s="28" t="s">
        <v>51</v>
      </c>
      <c r="G660" s="28" t="s">
        <v>52</v>
      </c>
      <c r="H660" s="28" t="s">
        <v>24</v>
      </c>
      <c r="I660" s="30">
        <v>0.4</v>
      </c>
      <c r="J660" s="31">
        <v>5500</v>
      </c>
      <c r="K660" s="32">
        <f t="shared" si="4"/>
        <v>2200</v>
      </c>
      <c r="L660" s="32">
        <f t="shared" si="5"/>
        <v>660</v>
      </c>
      <c r="M660" s="33">
        <v>0.3</v>
      </c>
      <c r="O660" s="38"/>
      <c r="P660" s="36"/>
      <c r="Q660" s="34"/>
      <c r="R660" s="35"/>
    </row>
    <row r="661" spans="1:18" ht="15.75" customHeight="1">
      <c r="A661" s="23"/>
      <c r="B661" s="28" t="s">
        <v>34</v>
      </c>
      <c r="C661" s="28">
        <v>1128299</v>
      </c>
      <c r="D661" s="29">
        <v>44230</v>
      </c>
      <c r="E661" s="28" t="s">
        <v>35</v>
      </c>
      <c r="F661" s="28" t="s">
        <v>51</v>
      </c>
      <c r="G661" s="28" t="s">
        <v>52</v>
      </c>
      <c r="H661" s="28" t="s">
        <v>25</v>
      </c>
      <c r="I661" s="30">
        <v>0.5</v>
      </c>
      <c r="J661" s="31">
        <v>4500</v>
      </c>
      <c r="K661" s="32">
        <f t="shared" si="4"/>
        <v>2250</v>
      </c>
      <c r="L661" s="32">
        <f t="shared" si="5"/>
        <v>562.5</v>
      </c>
      <c r="M661" s="33">
        <v>0.25</v>
      </c>
      <c r="O661" s="38"/>
      <c r="P661" s="36"/>
      <c r="Q661" s="34"/>
      <c r="R661" s="35"/>
    </row>
    <row r="662" spans="1:18" ht="15.75" customHeight="1">
      <c r="A662" s="23"/>
      <c r="B662" s="28" t="s">
        <v>34</v>
      </c>
      <c r="C662" s="28">
        <v>1128299</v>
      </c>
      <c r="D662" s="29">
        <v>44230</v>
      </c>
      <c r="E662" s="28" t="s">
        <v>35</v>
      </c>
      <c r="F662" s="28" t="s">
        <v>51</v>
      </c>
      <c r="G662" s="28" t="s">
        <v>52</v>
      </c>
      <c r="H662" s="28" t="s">
        <v>26</v>
      </c>
      <c r="I662" s="30">
        <v>0.5</v>
      </c>
      <c r="J662" s="31">
        <v>4500</v>
      </c>
      <c r="K662" s="32">
        <f t="shared" si="4"/>
        <v>2250</v>
      </c>
      <c r="L662" s="32">
        <f t="shared" si="5"/>
        <v>562.5</v>
      </c>
      <c r="M662" s="33">
        <v>0.25</v>
      </c>
      <c r="O662" s="38"/>
      <c r="P662" s="36"/>
      <c r="Q662" s="34"/>
      <c r="R662" s="35"/>
    </row>
    <row r="663" spans="1:18" ht="15.75" customHeight="1">
      <c r="A663" s="23"/>
      <c r="B663" s="28" t="s">
        <v>34</v>
      </c>
      <c r="C663" s="28">
        <v>1128299</v>
      </c>
      <c r="D663" s="29">
        <v>44230</v>
      </c>
      <c r="E663" s="28" t="s">
        <v>35</v>
      </c>
      <c r="F663" s="28" t="s">
        <v>51</v>
      </c>
      <c r="G663" s="28" t="s">
        <v>52</v>
      </c>
      <c r="H663" s="28" t="s">
        <v>27</v>
      </c>
      <c r="I663" s="30">
        <v>0.5</v>
      </c>
      <c r="J663" s="31">
        <v>3000</v>
      </c>
      <c r="K663" s="32">
        <f t="shared" si="4"/>
        <v>1500</v>
      </c>
      <c r="L663" s="32">
        <f t="shared" si="5"/>
        <v>450</v>
      </c>
      <c r="M663" s="33">
        <v>0.3</v>
      </c>
      <c r="O663" s="38"/>
      <c r="P663" s="36"/>
      <c r="Q663" s="34"/>
      <c r="R663" s="35"/>
    </row>
    <row r="664" spans="1:18" ht="15.75" customHeight="1">
      <c r="A664" s="23"/>
      <c r="B664" s="28" t="s">
        <v>34</v>
      </c>
      <c r="C664" s="28">
        <v>1128299</v>
      </c>
      <c r="D664" s="29">
        <v>44230</v>
      </c>
      <c r="E664" s="28" t="s">
        <v>35</v>
      </c>
      <c r="F664" s="28" t="s">
        <v>51</v>
      </c>
      <c r="G664" s="28" t="s">
        <v>52</v>
      </c>
      <c r="H664" s="28" t="s">
        <v>28</v>
      </c>
      <c r="I664" s="30">
        <v>0.55000000000000004</v>
      </c>
      <c r="J664" s="31">
        <v>2250</v>
      </c>
      <c r="K664" s="32">
        <f t="shared" si="4"/>
        <v>1237.5</v>
      </c>
      <c r="L664" s="32">
        <f t="shared" si="5"/>
        <v>309.375</v>
      </c>
      <c r="M664" s="33">
        <v>0.25</v>
      </c>
      <c r="O664" s="38"/>
      <c r="P664" s="36"/>
      <c r="Q664" s="34"/>
      <c r="R664" s="35"/>
    </row>
    <row r="665" spans="1:18" ht="15.75" customHeight="1">
      <c r="A665" s="23"/>
      <c r="B665" s="28" t="s">
        <v>34</v>
      </c>
      <c r="C665" s="28">
        <v>1128299</v>
      </c>
      <c r="D665" s="29">
        <v>44230</v>
      </c>
      <c r="E665" s="28" t="s">
        <v>35</v>
      </c>
      <c r="F665" s="28" t="s">
        <v>51</v>
      </c>
      <c r="G665" s="28" t="s">
        <v>52</v>
      </c>
      <c r="H665" s="28" t="s">
        <v>29</v>
      </c>
      <c r="I665" s="30">
        <v>0.5</v>
      </c>
      <c r="J665" s="31">
        <v>4250</v>
      </c>
      <c r="K665" s="32">
        <f t="shared" si="4"/>
        <v>2125</v>
      </c>
      <c r="L665" s="32">
        <f t="shared" si="5"/>
        <v>425</v>
      </c>
      <c r="M665" s="33">
        <v>0.2</v>
      </c>
      <c r="O665" s="38"/>
      <c r="P665" s="36"/>
      <c r="Q665" s="34"/>
      <c r="R665" s="35"/>
    </row>
    <row r="666" spans="1:18" ht="15.75" customHeight="1">
      <c r="A666" s="23"/>
      <c r="B666" s="28" t="s">
        <v>34</v>
      </c>
      <c r="C666" s="28">
        <v>1128299</v>
      </c>
      <c r="D666" s="29">
        <v>44257</v>
      </c>
      <c r="E666" s="28" t="s">
        <v>35</v>
      </c>
      <c r="F666" s="28" t="s">
        <v>51</v>
      </c>
      <c r="G666" s="28" t="s">
        <v>52</v>
      </c>
      <c r="H666" s="28" t="s">
        <v>24</v>
      </c>
      <c r="I666" s="30">
        <v>0.5</v>
      </c>
      <c r="J666" s="31">
        <v>5750</v>
      </c>
      <c r="K666" s="32">
        <f t="shared" si="4"/>
        <v>2875</v>
      </c>
      <c r="L666" s="32">
        <f t="shared" si="5"/>
        <v>862.5</v>
      </c>
      <c r="M666" s="33">
        <v>0.3</v>
      </c>
      <c r="O666" s="38"/>
      <c r="P666" s="36"/>
      <c r="Q666" s="34"/>
      <c r="R666" s="35"/>
    </row>
    <row r="667" spans="1:18" ht="15.75" customHeight="1">
      <c r="A667" s="23"/>
      <c r="B667" s="28" t="s">
        <v>34</v>
      </c>
      <c r="C667" s="28">
        <v>1128299</v>
      </c>
      <c r="D667" s="29">
        <v>44257</v>
      </c>
      <c r="E667" s="28" t="s">
        <v>35</v>
      </c>
      <c r="F667" s="28" t="s">
        <v>51</v>
      </c>
      <c r="G667" s="28" t="s">
        <v>52</v>
      </c>
      <c r="H667" s="28" t="s">
        <v>25</v>
      </c>
      <c r="I667" s="30">
        <v>0.6</v>
      </c>
      <c r="J667" s="31">
        <v>4250</v>
      </c>
      <c r="K667" s="32">
        <f t="shared" si="4"/>
        <v>2550</v>
      </c>
      <c r="L667" s="32">
        <f t="shared" si="5"/>
        <v>637.5</v>
      </c>
      <c r="M667" s="33">
        <v>0.25</v>
      </c>
      <c r="O667" s="38"/>
      <c r="P667" s="36"/>
      <c r="Q667" s="34"/>
      <c r="R667" s="35"/>
    </row>
    <row r="668" spans="1:18" ht="15.75" customHeight="1">
      <c r="A668" s="23"/>
      <c r="B668" s="28" t="s">
        <v>34</v>
      </c>
      <c r="C668" s="28">
        <v>1128299</v>
      </c>
      <c r="D668" s="29">
        <v>44257</v>
      </c>
      <c r="E668" s="28" t="s">
        <v>35</v>
      </c>
      <c r="F668" s="28" t="s">
        <v>51</v>
      </c>
      <c r="G668" s="28" t="s">
        <v>52</v>
      </c>
      <c r="H668" s="28" t="s">
        <v>26</v>
      </c>
      <c r="I668" s="30">
        <v>0.64999999999999991</v>
      </c>
      <c r="J668" s="31">
        <v>4250</v>
      </c>
      <c r="K668" s="32">
        <f t="shared" si="4"/>
        <v>2762.4999999999995</v>
      </c>
      <c r="L668" s="32">
        <f t="shared" si="5"/>
        <v>690.62499999999989</v>
      </c>
      <c r="M668" s="33">
        <v>0.25</v>
      </c>
      <c r="O668" s="38"/>
      <c r="P668" s="36"/>
      <c r="Q668" s="34"/>
      <c r="R668" s="35"/>
    </row>
    <row r="669" spans="1:18" ht="15.75" customHeight="1">
      <c r="A669" s="23"/>
      <c r="B669" s="28" t="s">
        <v>34</v>
      </c>
      <c r="C669" s="28">
        <v>1128299</v>
      </c>
      <c r="D669" s="29">
        <v>44257</v>
      </c>
      <c r="E669" s="28" t="s">
        <v>35</v>
      </c>
      <c r="F669" s="28" t="s">
        <v>51</v>
      </c>
      <c r="G669" s="28" t="s">
        <v>52</v>
      </c>
      <c r="H669" s="28" t="s">
        <v>27</v>
      </c>
      <c r="I669" s="30">
        <v>0.64999999999999991</v>
      </c>
      <c r="J669" s="31">
        <v>3250</v>
      </c>
      <c r="K669" s="32">
        <f t="shared" si="4"/>
        <v>2112.4999999999995</v>
      </c>
      <c r="L669" s="32">
        <f t="shared" si="5"/>
        <v>633.74999999999989</v>
      </c>
      <c r="M669" s="33">
        <v>0.3</v>
      </c>
      <c r="O669" s="38"/>
      <c r="P669" s="36"/>
      <c r="Q669" s="34"/>
      <c r="R669" s="35"/>
    </row>
    <row r="670" spans="1:18" ht="15.75" customHeight="1">
      <c r="A670" s="23"/>
      <c r="B670" s="28" t="s">
        <v>34</v>
      </c>
      <c r="C670" s="28">
        <v>1128299</v>
      </c>
      <c r="D670" s="29">
        <v>44257</v>
      </c>
      <c r="E670" s="28" t="s">
        <v>35</v>
      </c>
      <c r="F670" s="28" t="s">
        <v>51</v>
      </c>
      <c r="G670" s="28" t="s">
        <v>52</v>
      </c>
      <c r="H670" s="28" t="s">
        <v>28</v>
      </c>
      <c r="I670" s="30">
        <v>0.7</v>
      </c>
      <c r="J670" s="31">
        <v>1750</v>
      </c>
      <c r="K670" s="32">
        <f t="shared" si="4"/>
        <v>1225</v>
      </c>
      <c r="L670" s="32">
        <f t="shared" si="5"/>
        <v>306.25</v>
      </c>
      <c r="M670" s="33">
        <v>0.25</v>
      </c>
      <c r="O670" s="38"/>
      <c r="P670" s="36"/>
      <c r="Q670" s="34"/>
      <c r="R670" s="35"/>
    </row>
    <row r="671" spans="1:18" ht="15.75" customHeight="1">
      <c r="A671" s="23"/>
      <c r="B671" s="28" t="s">
        <v>34</v>
      </c>
      <c r="C671" s="28">
        <v>1128299</v>
      </c>
      <c r="D671" s="29">
        <v>44257</v>
      </c>
      <c r="E671" s="28" t="s">
        <v>35</v>
      </c>
      <c r="F671" s="28" t="s">
        <v>51</v>
      </c>
      <c r="G671" s="28" t="s">
        <v>52</v>
      </c>
      <c r="H671" s="28" t="s">
        <v>29</v>
      </c>
      <c r="I671" s="30">
        <v>0.64999999999999991</v>
      </c>
      <c r="J671" s="31">
        <v>3750</v>
      </c>
      <c r="K671" s="32">
        <f t="shared" si="4"/>
        <v>2437.4999999999995</v>
      </c>
      <c r="L671" s="32">
        <f t="shared" si="5"/>
        <v>487.49999999999994</v>
      </c>
      <c r="M671" s="33">
        <v>0.2</v>
      </c>
      <c r="O671" s="38"/>
      <c r="P671" s="36"/>
      <c r="Q671" s="34"/>
      <c r="R671" s="35"/>
    </row>
    <row r="672" spans="1:18" ht="15.75" customHeight="1">
      <c r="A672" s="23"/>
      <c r="B672" s="28" t="s">
        <v>34</v>
      </c>
      <c r="C672" s="28">
        <v>1128299</v>
      </c>
      <c r="D672" s="29">
        <v>44289</v>
      </c>
      <c r="E672" s="28" t="s">
        <v>35</v>
      </c>
      <c r="F672" s="28" t="s">
        <v>51</v>
      </c>
      <c r="G672" s="28" t="s">
        <v>52</v>
      </c>
      <c r="H672" s="28" t="s">
        <v>24</v>
      </c>
      <c r="I672" s="30">
        <v>0.7</v>
      </c>
      <c r="J672" s="31">
        <v>5500</v>
      </c>
      <c r="K672" s="32">
        <f t="shared" si="4"/>
        <v>3849.9999999999995</v>
      </c>
      <c r="L672" s="32">
        <f t="shared" si="5"/>
        <v>1154.9999999999998</v>
      </c>
      <c r="M672" s="33">
        <v>0.3</v>
      </c>
      <c r="O672" s="38"/>
      <c r="P672" s="36"/>
      <c r="Q672" s="34"/>
      <c r="R672" s="35"/>
    </row>
    <row r="673" spans="1:18" ht="15.75" customHeight="1">
      <c r="A673" s="23"/>
      <c r="B673" s="28" t="s">
        <v>34</v>
      </c>
      <c r="C673" s="28">
        <v>1128299</v>
      </c>
      <c r="D673" s="29">
        <v>44289</v>
      </c>
      <c r="E673" s="28" t="s">
        <v>35</v>
      </c>
      <c r="F673" s="28" t="s">
        <v>51</v>
      </c>
      <c r="G673" s="28" t="s">
        <v>52</v>
      </c>
      <c r="H673" s="28" t="s">
        <v>25</v>
      </c>
      <c r="I673" s="30">
        <v>0.75</v>
      </c>
      <c r="J673" s="31">
        <v>3500</v>
      </c>
      <c r="K673" s="32">
        <f t="shared" si="4"/>
        <v>2625</v>
      </c>
      <c r="L673" s="32">
        <f t="shared" si="5"/>
        <v>656.25</v>
      </c>
      <c r="M673" s="33">
        <v>0.25</v>
      </c>
      <c r="O673" s="38"/>
      <c r="P673" s="36"/>
      <c r="Q673" s="34"/>
      <c r="R673" s="35"/>
    </row>
    <row r="674" spans="1:18" ht="15.75" customHeight="1">
      <c r="A674" s="23"/>
      <c r="B674" s="28" t="s">
        <v>34</v>
      </c>
      <c r="C674" s="28">
        <v>1128299</v>
      </c>
      <c r="D674" s="29">
        <v>44289</v>
      </c>
      <c r="E674" s="28" t="s">
        <v>35</v>
      </c>
      <c r="F674" s="28" t="s">
        <v>51</v>
      </c>
      <c r="G674" s="28" t="s">
        <v>52</v>
      </c>
      <c r="H674" s="28" t="s">
        <v>26</v>
      </c>
      <c r="I674" s="30">
        <v>0.75</v>
      </c>
      <c r="J674" s="31">
        <v>4000</v>
      </c>
      <c r="K674" s="32">
        <f t="shared" si="4"/>
        <v>3000</v>
      </c>
      <c r="L674" s="32">
        <f t="shared" si="5"/>
        <v>750</v>
      </c>
      <c r="M674" s="33">
        <v>0.25</v>
      </c>
      <c r="O674" s="38"/>
      <c r="P674" s="36"/>
      <c r="Q674" s="34"/>
      <c r="R674" s="35"/>
    </row>
    <row r="675" spans="1:18" ht="15.75" customHeight="1">
      <c r="A675" s="23"/>
      <c r="B675" s="28" t="s">
        <v>34</v>
      </c>
      <c r="C675" s="28">
        <v>1128299</v>
      </c>
      <c r="D675" s="29">
        <v>44289</v>
      </c>
      <c r="E675" s="28" t="s">
        <v>35</v>
      </c>
      <c r="F675" s="28" t="s">
        <v>51</v>
      </c>
      <c r="G675" s="28" t="s">
        <v>52</v>
      </c>
      <c r="H675" s="28" t="s">
        <v>27</v>
      </c>
      <c r="I675" s="30">
        <v>0.6</v>
      </c>
      <c r="J675" s="31">
        <v>3000</v>
      </c>
      <c r="K675" s="32">
        <f t="shared" si="4"/>
        <v>1800</v>
      </c>
      <c r="L675" s="32">
        <f t="shared" si="5"/>
        <v>540</v>
      </c>
      <c r="M675" s="33">
        <v>0.3</v>
      </c>
      <c r="O675" s="38"/>
      <c r="P675" s="36"/>
      <c r="Q675" s="34"/>
      <c r="R675" s="35"/>
    </row>
    <row r="676" spans="1:18" ht="15.75" customHeight="1">
      <c r="A676" s="23"/>
      <c r="B676" s="28" t="s">
        <v>34</v>
      </c>
      <c r="C676" s="28">
        <v>1128299</v>
      </c>
      <c r="D676" s="29">
        <v>44289</v>
      </c>
      <c r="E676" s="28" t="s">
        <v>35</v>
      </c>
      <c r="F676" s="28" t="s">
        <v>51</v>
      </c>
      <c r="G676" s="28" t="s">
        <v>52</v>
      </c>
      <c r="H676" s="28" t="s">
        <v>28</v>
      </c>
      <c r="I676" s="30">
        <v>0.65</v>
      </c>
      <c r="J676" s="31">
        <v>2000</v>
      </c>
      <c r="K676" s="32">
        <f t="shared" si="4"/>
        <v>1300</v>
      </c>
      <c r="L676" s="32">
        <f t="shared" si="5"/>
        <v>325</v>
      </c>
      <c r="M676" s="33">
        <v>0.25</v>
      </c>
      <c r="O676" s="38"/>
      <c r="P676" s="36"/>
      <c r="Q676" s="34"/>
      <c r="R676" s="35"/>
    </row>
    <row r="677" spans="1:18" ht="15.75" customHeight="1">
      <c r="A677" s="23"/>
      <c r="B677" s="28" t="s">
        <v>34</v>
      </c>
      <c r="C677" s="28">
        <v>1128299</v>
      </c>
      <c r="D677" s="29">
        <v>44289</v>
      </c>
      <c r="E677" s="28" t="s">
        <v>35</v>
      </c>
      <c r="F677" s="28" t="s">
        <v>51</v>
      </c>
      <c r="G677" s="28" t="s">
        <v>52</v>
      </c>
      <c r="H677" s="28" t="s">
        <v>29</v>
      </c>
      <c r="I677" s="30">
        <v>0.8</v>
      </c>
      <c r="J677" s="31">
        <v>3500</v>
      </c>
      <c r="K677" s="32">
        <f t="shared" si="4"/>
        <v>2800</v>
      </c>
      <c r="L677" s="32">
        <f t="shared" si="5"/>
        <v>560</v>
      </c>
      <c r="M677" s="33">
        <v>0.2</v>
      </c>
      <c r="O677" s="38"/>
      <c r="P677" s="36"/>
      <c r="Q677" s="34"/>
      <c r="R677" s="35"/>
    </row>
    <row r="678" spans="1:18" ht="15.75" customHeight="1">
      <c r="A678" s="23"/>
      <c r="B678" s="28" t="s">
        <v>34</v>
      </c>
      <c r="C678" s="28">
        <v>1128299</v>
      </c>
      <c r="D678" s="29">
        <v>44320</v>
      </c>
      <c r="E678" s="28" t="s">
        <v>35</v>
      </c>
      <c r="F678" s="28" t="s">
        <v>51</v>
      </c>
      <c r="G678" s="28" t="s">
        <v>52</v>
      </c>
      <c r="H678" s="28" t="s">
        <v>24</v>
      </c>
      <c r="I678" s="30">
        <v>0.6</v>
      </c>
      <c r="J678" s="31">
        <v>5500</v>
      </c>
      <c r="K678" s="32">
        <f t="shared" si="4"/>
        <v>3300</v>
      </c>
      <c r="L678" s="32">
        <f t="shared" si="5"/>
        <v>990</v>
      </c>
      <c r="M678" s="33">
        <v>0.3</v>
      </c>
      <c r="O678" s="38"/>
      <c r="P678" s="36"/>
      <c r="Q678" s="34"/>
      <c r="R678" s="35"/>
    </row>
    <row r="679" spans="1:18" ht="15.75" customHeight="1">
      <c r="A679" s="23"/>
      <c r="B679" s="28" t="s">
        <v>34</v>
      </c>
      <c r="C679" s="28">
        <v>1128299</v>
      </c>
      <c r="D679" s="29">
        <v>44320</v>
      </c>
      <c r="E679" s="28" t="s">
        <v>35</v>
      </c>
      <c r="F679" s="28" t="s">
        <v>51</v>
      </c>
      <c r="G679" s="28" t="s">
        <v>52</v>
      </c>
      <c r="H679" s="28" t="s">
        <v>25</v>
      </c>
      <c r="I679" s="30">
        <v>0.65</v>
      </c>
      <c r="J679" s="31">
        <v>4000</v>
      </c>
      <c r="K679" s="32">
        <f t="shared" si="4"/>
        <v>2600</v>
      </c>
      <c r="L679" s="32">
        <f t="shared" si="5"/>
        <v>650</v>
      </c>
      <c r="M679" s="33">
        <v>0.25</v>
      </c>
      <c r="O679" s="38"/>
      <c r="P679" s="36"/>
      <c r="Q679" s="34"/>
      <c r="R679" s="35"/>
    </row>
    <row r="680" spans="1:18" ht="15.75" customHeight="1">
      <c r="A680" s="23"/>
      <c r="B680" s="28" t="s">
        <v>34</v>
      </c>
      <c r="C680" s="28">
        <v>1128299</v>
      </c>
      <c r="D680" s="29">
        <v>44320</v>
      </c>
      <c r="E680" s="28" t="s">
        <v>35</v>
      </c>
      <c r="F680" s="28" t="s">
        <v>51</v>
      </c>
      <c r="G680" s="28" t="s">
        <v>52</v>
      </c>
      <c r="H680" s="28" t="s">
        <v>26</v>
      </c>
      <c r="I680" s="30">
        <v>0.65</v>
      </c>
      <c r="J680" s="31">
        <v>4000</v>
      </c>
      <c r="K680" s="32">
        <f t="shared" si="4"/>
        <v>2600</v>
      </c>
      <c r="L680" s="32">
        <f t="shared" si="5"/>
        <v>650</v>
      </c>
      <c r="M680" s="33">
        <v>0.25</v>
      </c>
      <c r="O680" s="38"/>
      <c r="P680" s="36"/>
      <c r="Q680" s="34"/>
      <c r="R680" s="35"/>
    </row>
    <row r="681" spans="1:18" ht="15.75" customHeight="1">
      <c r="A681" s="23"/>
      <c r="B681" s="28" t="s">
        <v>34</v>
      </c>
      <c r="C681" s="28">
        <v>1128299</v>
      </c>
      <c r="D681" s="29">
        <v>44320</v>
      </c>
      <c r="E681" s="28" t="s">
        <v>35</v>
      </c>
      <c r="F681" s="28" t="s">
        <v>51</v>
      </c>
      <c r="G681" s="28" t="s">
        <v>52</v>
      </c>
      <c r="H681" s="28" t="s">
        <v>27</v>
      </c>
      <c r="I681" s="30">
        <v>0.6</v>
      </c>
      <c r="J681" s="31">
        <v>3000</v>
      </c>
      <c r="K681" s="32">
        <f t="shared" si="4"/>
        <v>1800</v>
      </c>
      <c r="L681" s="32">
        <f t="shared" si="5"/>
        <v>540</v>
      </c>
      <c r="M681" s="33">
        <v>0.3</v>
      </c>
      <c r="O681" s="38"/>
      <c r="P681" s="36"/>
      <c r="Q681" s="34"/>
      <c r="R681" s="35"/>
    </row>
    <row r="682" spans="1:18" ht="15.75" customHeight="1">
      <c r="A682" s="23"/>
      <c r="B682" s="28" t="s">
        <v>34</v>
      </c>
      <c r="C682" s="28">
        <v>1128299</v>
      </c>
      <c r="D682" s="29">
        <v>44320</v>
      </c>
      <c r="E682" s="28" t="s">
        <v>35</v>
      </c>
      <c r="F682" s="28" t="s">
        <v>51</v>
      </c>
      <c r="G682" s="28" t="s">
        <v>52</v>
      </c>
      <c r="H682" s="28" t="s">
        <v>28</v>
      </c>
      <c r="I682" s="30">
        <v>0.65</v>
      </c>
      <c r="J682" s="31">
        <v>2000</v>
      </c>
      <c r="K682" s="32">
        <f t="shared" si="4"/>
        <v>1300</v>
      </c>
      <c r="L682" s="32">
        <f t="shared" si="5"/>
        <v>325</v>
      </c>
      <c r="M682" s="33">
        <v>0.25</v>
      </c>
      <c r="O682" s="38"/>
      <c r="P682" s="36"/>
      <c r="Q682" s="34"/>
      <c r="R682" s="35"/>
    </row>
    <row r="683" spans="1:18" ht="15.75" customHeight="1">
      <c r="A683" s="23"/>
      <c r="B683" s="28" t="s">
        <v>34</v>
      </c>
      <c r="C683" s="28">
        <v>1128299</v>
      </c>
      <c r="D683" s="29">
        <v>44320</v>
      </c>
      <c r="E683" s="28" t="s">
        <v>35</v>
      </c>
      <c r="F683" s="28" t="s">
        <v>51</v>
      </c>
      <c r="G683" s="28" t="s">
        <v>52</v>
      </c>
      <c r="H683" s="28" t="s">
        <v>29</v>
      </c>
      <c r="I683" s="30">
        <v>0.8</v>
      </c>
      <c r="J683" s="31">
        <v>5000</v>
      </c>
      <c r="K683" s="32">
        <f t="shared" si="4"/>
        <v>4000</v>
      </c>
      <c r="L683" s="32">
        <f t="shared" si="5"/>
        <v>800</v>
      </c>
      <c r="M683" s="33">
        <v>0.2</v>
      </c>
      <c r="O683" s="38"/>
      <c r="P683" s="36"/>
      <c r="Q683" s="34"/>
      <c r="R683" s="35"/>
    </row>
    <row r="684" spans="1:18" ht="15.75" customHeight="1">
      <c r="A684" s="23"/>
      <c r="B684" s="28" t="s">
        <v>34</v>
      </c>
      <c r="C684" s="28">
        <v>1128299</v>
      </c>
      <c r="D684" s="29">
        <v>44350</v>
      </c>
      <c r="E684" s="28" t="s">
        <v>35</v>
      </c>
      <c r="F684" s="28" t="s">
        <v>51</v>
      </c>
      <c r="G684" s="28" t="s">
        <v>52</v>
      </c>
      <c r="H684" s="28" t="s">
        <v>24</v>
      </c>
      <c r="I684" s="30">
        <v>0.75</v>
      </c>
      <c r="J684" s="31">
        <v>7500</v>
      </c>
      <c r="K684" s="32">
        <f t="shared" si="4"/>
        <v>5625</v>
      </c>
      <c r="L684" s="32">
        <f t="shared" si="5"/>
        <v>1687.5</v>
      </c>
      <c r="M684" s="33">
        <v>0.3</v>
      </c>
      <c r="O684" s="38"/>
      <c r="P684" s="36"/>
      <c r="Q684" s="34"/>
      <c r="R684" s="35"/>
    </row>
    <row r="685" spans="1:18" ht="15.75" customHeight="1">
      <c r="A685" s="23"/>
      <c r="B685" s="28" t="s">
        <v>34</v>
      </c>
      <c r="C685" s="28">
        <v>1128299</v>
      </c>
      <c r="D685" s="29">
        <v>44350</v>
      </c>
      <c r="E685" s="28" t="s">
        <v>35</v>
      </c>
      <c r="F685" s="28" t="s">
        <v>51</v>
      </c>
      <c r="G685" s="28" t="s">
        <v>52</v>
      </c>
      <c r="H685" s="28" t="s">
        <v>25</v>
      </c>
      <c r="I685" s="30">
        <v>0.8</v>
      </c>
      <c r="J685" s="31">
        <v>6250</v>
      </c>
      <c r="K685" s="32">
        <f t="shared" si="4"/>
        <v>5000</v>
      </c>
      <c r="L685" s="32">
        <f t="shared" si="5"/>
        <v>1250</v>
      </c>
      <c r="M685" s="33">
        <v>0.25</v>
      </c>
      <c r="O685" s="38"/>
      <c r="P685" s="36"/>
      <c r="Q685" s="34"/>
      <c r="R685" s="35"/>
    </row>
    <row r="686" spans="1:18" ht="15.75" customHeight="1">
      <c r="A686" s="23"/>
      <c r="B686" s="28" t="s">
        <v>34</v>
      </c>
      <c r="C686" s="28">
        <v>1128299</v>
      </c>
      <c r="D686" s="29">
        <v>44350</v>
      </c>
      <c r="E686" s="28" t="s">
        <v>35</v>
      </c>
      <c r="F686" s="28" t="s">
        <v>51</v>
      </c>
      <c r="G686" s="28" t="s">
        <v>52</v>
      </c>
      <c r="H686" s="28" t="s">
        <v>26</v>
      </c>
      <c r="I686" s="30">
        <v>0.8</v>
      </c>
      <c r="J686" s="31">
        <v>6250</v>
      </c>
      <c r="K686" s="32">
        <f t="shared" si="4"/>
        <v>5000</v>
      </c>
      <c r="L686" s="32">
        <f t="shared" si="5"/>
        <v>1250</v>
      </c>
      <c r="M686" s="33">
        <v>0.25</v>
      </c>
      <c r="O686" s="38"/>
      <c r="P686" s="36"/>
      <c r="Q686" s="34"/>
      <c r="R686" s="35"/>
    </row>
    <row r="687" spans="1:18" ht="15.75" customHeight="1">
      <c r="A687" s="23"/>
      <c r="B687" s="28" t="s">
        <v>34</v>
      </c>
      <c r="C687" s="28">
        <v>1128299</v>
      </c>
      <c r="D687" s="29">
        <v>44350</v>
      </c>
      <c r="E687" s="28" t="s">
        <v>35</v>
      </c>
      <c r="F687" s="28" t="s">
        <v>51</v>
      </c>
      <c r="G687" s="28" t="s">
        <v>52</v>
      </c>
      <c r="H687" s="28" t="s">
        <v>27</v>
      </c>
      <c r="I687" s="30">
        <v>0.8</v>
      </c>
      <c r="J687" s="31">
        <v>5000</v>
      </c>
      <c r="K687" s="32">
        <f t="shared" si="4"/>
        <v>4000</v>
      </c>
      <c r="L687" s="32">
        <f t="shared" si="5"/>
        <v>1200</v>
      </c>
      <c r="M687" s="33">
        <v>0.3</v>
      </c>
      <c r="O687" s="38"/>
      <c r="P687" s="36"/>
      <c r="Q687" s="34"/>
      <c r="R687" s="35"/>
    </row>
    <row r="688" spans="1:18" ht="15.75" customHeight="1">
      <c r="A688" s="23"/>
      <c r="B688" s="28" t="s">
        <v>34</v>
      </c>
      <c r="C688" s="28">
        <v>1128299</v>
      </c>
      <c r="D688" s="29">
        <v>44350</v>
      </c>
      <c r="E688" s="28" t="s">
        <v>35</v>
      </c>
      <c r="F688" s="28" t="s">
        <v>51</v>
      </c>
      <c r="G688" s="28" t="s">
        <v>52</v>
      </c>
      <c r="H688" s="28" t="s">
        <v>28</v>
      </c>
      <c r="I688" s="30">
        <v>0.85000000000000009</v>
      </c>
      <c r="J688" s="31">
        <v>3750</v>
      </c>
      <c r="K688" s="32">
        <f t="shared" si="4"/>
        <v>3187.5000000000005</v>
      </c>
      <c r="L688" s="32">
        <f t="shared" si="5"/>
        <v>796.87500000000011</v>
      </c>
      <c r="M688" s="33">
        <v>0.25</v>
      </c>
      <c r="O688" s="38"/>
      <c r="P688" s="36"/>
      <c r="Q688" s="34"/>
      <c r="R688" s="35"/>
    </row>
    <row r="689" spans="1:18" ht="15.75" customHeight="1">
      <c r="A689" s="23"/>
      <c r="B689" s="28" t="s">
        <v>34</v>
      </c>
      <c r="C689" s="28">
        <v>1128299</v>
      </c>
      <c r="D689" s="29">
        <v>44350</v>
      </c>
      <c r="E689" s="28" t="s">
        <v>35</v>
      </c>
      <c r="F689" s="28" t="s">
        <v>51</v>
      </c>
      <c r="G689" s="28" t="s">
        <v>52</v>
      </c>
      <c r="H689" s="28" t="s">
        <v>29</v>
      </c>
      <c r="I689" s="30">
        <v>1</v>
      </c>
      <c r="J689" s="31">
        <v>6750</v>
      </c>
      <c r="K689" s="32">
        <f t="shared" si="4"/>
        <v>6750</v>
      </c>
      <c r="L689" s="32">
        <f t="shared" si="5"/>
        <v>1350</v>
      </c>
      <c r="M689" s="33">
        <v>0.2</v>
      </c>
      <c r="O689" s="38"/>
      <c r="P689" s="36"/>
      <c r="Q689" s="34"/>
      <c r="R689" s="35"/>
    </row>
    <row r="690" spans="1:18" ht="15.75" customHeight="1">
      <c r="A690" s="23"/>
      <c r="B690" s="28" t="s">
        <v>34</v>
      </c>
      <c r="C690" s="28">
        <v>1128299</v>
      </c>
      <c r="D690" s="29">
        <v>44379</v>
      </c>
      <c r="E690" s="28" t="s">
        <v>35</v>
      </c>
      <c r="F690" s="28" t="s">
        <v>51</v>
      </c>
      <c r="G690" s="28" t="s">
        <v>52</v>
      </c>
      <c r="H690" s="28" t="s">
        <v>24</v>
      </c>
      <c r="I690" s="30">
        <v>0.8</v>
      </c>
      <c r="J690" s="31">
        <v>8250</v>
      </c>
      <c r="K690" s="32">
        <f t="shared" si="4"/>
        <v>6600</v>
      </c>
      <c r="L690" s="32">
        <f t="shared" si="5"/>
        <v>1980</v>
      </c>
      <c r="M690" s="33">
        <v>0.3</v>
      </c>
      <c r="O690" s="38"/>
      <c r="P690" s="36"/>
      <c r="Q690" s="34"/>
      <c r="R690" s="35"/>
    </row>
    <row r="691" spans="1:18" ht="15.75" customHeight="1">
      <c r="A691" s="23"/>
      <c r="B691" s="28" t="s">
        <v>34</v>
      </c>
      <c r="C691" s="28">
        <v>1128299</v>
      </c>
      <c r="D691" s="29">
        <v>44379</v>
      </c>
      <c r="E691" s="28" t="s">
        <v>35</v>
      </c>
      <c r="F691" s="28" t="s">
        <v>51</v>
      </c>
      <c r="G691" s="28" t="s">
        <v>52</v>
      </c>
      <c r="H691" s="28" t="s">
        <v>25</v>
      </c>
      <c r="I691" s="30">
        <v>0.85000000000000009</v>
      </c>
      <c r="J691" s="31">
        <v>6750</v>
      </c>
      <c r="K691" s="32">
        <f t="shared" si="4"/>
        <v>5737.5000000000009</v>
      </c>
      <c r="L691" s="32">
        <f t="shared" si="5"/>
        <v>1434.3750000000002</v>
      </c>
      <c r="M691" s="33">
        <v>0.25</v>
      </c>
      <c r="O691" s="38"/>
      <c r="P691" s="36"/>
      <c r="Q691" s="34"/>
      <c r="R691" s="35"/>
    </row>
    <row r="692" spans="1:18" ht="15.75" customHeight="1">
      <c r="A692" s="23"/>
      <c r="B692" s="28" t="s">
        <v>34</v>
      </c>
      <c r="C692" s="28">
        <v>1128299</v>
      </c>
      <c r="D692" s="29">
        <v>44379</v>
      </c>
      <c r="E692" s="28" t="s">
        <v>35</v>
      </c>
      <c r="F692" s="28" t="s">
        <v>51</v>
      </c>
      <c r="G692" s="28" t="s">
        <v>52</v>
      </c>
      <c r="H692" s="28" t="s">
        <v>26</v>
      </c>
      <c r="I692" s="30">
        <v>0.85000000000000009</v>
      </c>
      <c r="J692" s="31">
        <v>6250</v>
      </c>
      <c r="K692" s="32">
        <f t="shared" si="4"/>
        <v>5312.5000000000009</v>
      </c>
      <c r="L692" s="32">
        <f t="shared" si="5"/>
        <v>1328.1250000000002</v>
      </c>
      <c r="M692" s="33">
        <v>0.25</v>
      </c>
      <c r="O692" s="38"/>
      <c r="P692" s="36"/>
      <c r="Q692" s="34"/>
      <c r="R692" s="35"/>
    </row>
    <row r="693" spans="1:18" ht="15.75" customHeight="1">
      <c r="A693" s="23"/>
      <c r="B693" s="28" t="s">
        <v>34</v>
      </c>
      <c r="C693" s="28">
        <v>1128299</v>
      </c>
      <c r="D693" s="29">
        <v>44379</v>
      </c>
      <c r="E693" s="28" t="s">
        <v>35</v>
      </c>
      <c r="F693" s="28" t="s">
        <v>51</v>
      </c>
      <c r="G693" s="28" t="s">
        <v>52</v>
      </c>
      <c r="H693" s="28" t="s">
        <v>27</v>
      </c>
      <c r="I693" s="30">
        <v>0.8</v>
      </c>
      <c r="J693" s="31">
        <v>5250</v>
      </c>
      <c r="K693" s="32">
        <f t="shared" si="4"/>
        <v>4200</v>
      </c>
      <c r="L693" s="32">
        <f t="shared" si="5"/>
        <v>1260</v>
      </c>
      <c r="M693" s="33">
        <v>0.3</v>
      </c>
      <c r="O693" s="38"/>
      <c r="P693" s="36"/>
      <c r="Q693" s="34"/>
      <c r="R693" s="35"/>
    </row>
    <row r="694" spans="1:18" ht="15.75" customHeight="1">
      <c r="A694" s="23"/>
      <c r="B694" s="28" t="s">
        <v>34</v>
      </c>
      <c r="C694" s="28">
        <v>1128299</v>
      </c>
      <c r="D694" s="29">
        <v>44379</v>
      </c>
      <c r="E694" s="28" t="s">
        <v>35</v>
      </c>
      <c r="F694" s="28" t="s">
        <v>51</v>
      </c>
      <c r="G694" s="28" t="s">
        <v>52</v>
      </c>
      <c r="H694" s="28" t="s">
        <v>28</v>
      </c>
      <c r="I694" s="30">
        <v>0.85000000000000009</v>
      </c>
      <c r="J694" s="31">
        <v>5750</v>
      </c>
      <c r="K694" s="32">
        <f t="shared" si="4"/>
        <v>4887.5000000000009</v>
      </c>
      <c r="L694" s="32">
        <f t="shared" si="5"/>
        <v>1221.8750000000002</v>
      </c>
      <c r="M694" s="33">
        <v>0.25</v>
      </c>
      <c r="O694" s="38"/>
      <c r="P694" s="36"/>
      <c r="Q694" s="34"/>
      <c r="R694" s="35"/>
    </row>
    <row r="695" spans="1:18" ht="15.75" customHeight="1">
      <c r="A695" s="23"/>
      <c r="B695" s="28" t="s">
        <v>34</v>
      </c>
      <c r="C695" s="28">
        <v>1128299</v>
      </c>
      <c r="D695" s="29">
        <v>44379</v>
      </c>
      <c r="E695" s="28" t="s">
        <v>35</v>
      </c>
      <c r="F695" s="28" t="s">
        <v>51</v>
      </c>
      <c r="G695" s="28" t="s">
        <v>52</v>
      </c>
      <c r="H695" s="28" t="s">
        <v>29</v>
      </c>
      <c r="I695" s="30">
        <v>1</v>
      </c>
      <c r="J695" s="31">
        <v>5750</v>
      </c>
      <c r="K695" s="32">
        <f t="shared" si="4"/>
        <v>5750</v>
      </c>
      <c r="L695" s="32">
        <f t="shared" si="5"/>
        <v>1150</v>
      </c>
      <c r="M695" s="33">
        <v>0.2</v>
      </c>
      <c r="O695" s="38"/>
      <c r="P695" s="36"/>
      <c r="Q695" s="34"/>
      <c r="R695" s="35"/>
    </row>
    <row r="696" spans="1:18" ht="15.75" customHeight="1">
      <c r="A696" s="23"/>
      <c r="B696" s="28" t="s">
        <v>34</v>
      </c>
      <c r="C696" s="28">
        <v>1128299</v>
      </c>
      <c r="D696" s="29">
        <v>44411</v>
      </c>
      <c r="E696" s="28" t="s">
        <v>35</v>
      </c>
      <c r="F696" s="28" t="s">
        <v>51</v>
      </c>
      <c r="G696" s="28" t="s">
        <v>52</v>
      </c>
      <c r="H696" s="28" t="s">
        <v>24</v>
      </c>
      <c r="I696" s="30">
        <v>0.85000000000000009</v>
      </c>
      <c r="J696" s="31">
        <v>7750</v>
      </c>
      <c r="K696" s="32">
        <f t="shared" si="4"/>
        <v>6587.5000000000009</v>
      </c>
      <c r="L696" s="32">
        <f t="shared" si="5"/>
        <v>1976.2500000000002</v>
      </c>
      <c r="M696" s="33">
        <v>0.3</v>
      </c>
      <c r="O696" s="38"/>
      <c r="P696" s="36"/>
      <c r="Q696" s="34"/>
      <c r="R696" s="35"/>
    </row>
    <row r="697" spans="1:18" ht="15.75" customHeight="1">
      <c r="A697" s="23"/>
      <c r="B697" s="28" t="s">
        <v>34</v>
      </c>
      <c r="C697" s="28">
        <v>1128299</v>
      </c>
      <c r="D697" s="29">
        <v>44411</v>
      </c>
      <c r="E697" s="28" t="s">
        <v>35</v>
      </c>
      <c r="F697" s="28" t="s">
        <v>51</v>
      </c>
      <c r="G697" s="28" t="s">
        <v>52</v>
      </c>
      <c r="H697" s="28" t="s">
        <v>25</v>
      </c>
      <c r="I697" s="30">
        <v>0.80000000000000016</v>
      </c>
      <c r="J697" s="31">
        <v>7500</v>
      </c>
      <c r="K697" s="32">
        <f t="shared" si="4"/>
        <v>6000.0000000000009</v>
      </c>
      <c r="L697" s="32">
        <f t="shared" si="5"/>
        <v>1500.0000000000002</v>
      </c>
      <c r="M697" s="33">
        <v>0.25</v>
      </c>
      <c r="O697" s="38"/>
      <c r="P697" s="36"/>
      <c r="Q697" s="34"/>
      <c r="R697" s="35"/>
    </row>
    <row r="698" spans="1:18" ht="15.75" customHeight="1">
      <c r="A698" s="23"/>
      <c r="B698" s="28" t="s">
        <v>34</v>
      </c>
      <c r="C698" s="28">
        <v>1128299</v>
      </c>
      <c r="D698" s="29">
        <v>44411</v>
      </c>
      <c r="E698" s="28" t="s">
        <v>35</v>
      </c>
      <c r="F698" s="28" t="s">
        <v>51</v>
      </c>
      <c r="G698" s="28" t="s">
        <v>52</v>
      </c>
      <c r="H698" s="28" t="s">
        <v>26</v>
      </c>
      <c r="I698" s="30">
        <v>0.75000000000000011</v>
      </c>
      <c r="J698" s="31">
        <v>6250</v>
      </c>
      <c r="K698" s="32">
        <f t="shared" si="4"/>
        <v>4687.5000000000009</v>
      </c>
      <c r="L698" s="32">
        <f t="shared" si="5"/>
        <v>1171.8750000000002</v>
      </c>
      <c r="M698" s="33">
        <v>0.25</v>
      </c>
      <c r="O698" s="38"/>
      <c r="P698" s="36"/>
      <c r="Q698" s="34"/>
      <c r="R698" s="35"/>
    </row>
    <row r="699" spans="1:18" ht="15.75" customHeight="1">
      <c r="A699" s="23"/>
      <c r="B699" s="28" t="s">
        <v>34</v>
      </c>
      <c r="C699" s="28">
        <v>1128299</v>
      </c>
      <c r="D699" s="29">
        <v>44411</v>
      </c>
      <c r="E699" s="28" t="s">
        <v>35</v>
      </c>
      <c r="F699" s="28" t="s">
        <v>51</v>
      </c>
      <c r="G699" s="28" t="s">
        <v>52</v>
      </c>
      <c r="H699" s="28" t="s">
        <v>27</v>
      </c>
      <c r="I699" s="30">
        <v>0.75000000000000011</v>
      </c>
      <c r="J699" s="31">
        <v>5750</v>
      </c>
      <c r="K699" s="32">
        <f t="shared" si="4"/>
        <v>4312.5000000000009</v>
      </c>
      <c r="L699" s="32">
        <f t="shared" si="5"/>
        <v>1293.7500000000002</v>
      </c>
      <c r="M699" s="33">
        <v>0.3</v>
      </c>
      <c r="O699" s="38"/>
      <c r="P699" s="36"/>
      <c r="Q699" s="34"/>
      <c r="R699" s="35"/>
    </row>
    <row r="700" spans="1:18" ht="15.75" customHeight="1">
      <c r="A700" s="23"/>
      <c r="B700" s="28" t="s">
        <v>34</v>
      </c>
      <c r="C700" s="28">
        <v>1128299</v>
      </c>
      <c r="D700" s="29">
        <v>44411</v>
      </c>
      <c r="E700" s="28" t="s">
        <v>35</v>
      </c>
      <c r="F700" s="28" t="s">
        <v>51</v>
      </c>
      <c r="G700" s="28" t="s">
        <v>52</v>
      </c>
      <c r="H700" s="28" t="s">
        <v>28</v>
      </c>
      <c r="I700" s="30">
        <v>0.75</v>
      </c>
      <c r="J700" s="31">
        <v>5750</v>
      </c>
      <c r="K700" s="32">
        <f t="shared" si="4"/>
        <v>4312.5</v>
      </c>
      <c r="L700" s="32">
        <f t="shared" si="5"/>
        <v>1078.125</v>
      </c>
      <c r="M700" s="33">
        <v>0.25</v>
      </c>
      <c r="O700" s="38"/>
      <c r="P700" s="36"/>
      <c r="Q700" s="34"/>
      <c r="R700" s="35"/>
    </row>
    <row r="701" spans="1:18" ht="15.75" customHeight="1">
      <c r="A701" s="23"/>
      <c r="B701" s="28" t="s">
        <v>34</v>
      </c>
      <c r="C701" s="28">
        <v>1128299</v>
      </c>
      <c r="D701" s="29">
        <v>44411</v>
      </c>
      <c r="E701" s="28" t="s">
        <v>35</v>
      </c>
      <c r="F701" s="28" t="s">
        <v>51</v>
      </c>
      <c r="G701" s="28" t="s">
        <v>52</v>
      </c>
      <c r="H701" s="28" t="s">
        <v>29</v>
      </c>
      <c r="I701" s="30">
        <v>0.8</v>
      </c>
      <c r="J701" s="31">
        <v>4000</v>
      </c>
      <c r="K701" s="32">
        <f t="shared" si="4"/>
        <v>3200</v>
      </c>
      <c r="L701" s="32">
        <f t="shared" si="5"/>
        <v>640</v>
      </c>
      <c r="M701" s="33">
        <v>0.2</v>
      </c>
      <c r="O701" s="38"/>
      <c r="P701" s="36"/>
      <c r="Q701" s="34"/>
      <c r="R701" s="35"/>
    </row>
    <row r="702" spans="1:18" ht="15.75" customHeight="1">
      <c r="A702" s="23"/>
      <c r="B702" s="28" t="s">
        <v>34</v>
      </c>
      <c r="C702" s="28">
        <v>1128299</v>
      </c>
      <c r="D702" s="29">
        <v>44443</v>
      </c>
      <c r="E702" s="28" t="s">
        <v>35</v>
      </c>
      <c r="F702" s="28" t="s">
        <v>51</v>
      </c>
      <c r="G702" s="28" t="s">
        <v>52</v>
      </c>
      <c r="H702" s="28" t="s">
        <v>24</v>
      </c>
      <c r="I702" s="30">
        <v>0.70000000000000018</v>
      </c>
      <c r="J702" s="31">
        <v>6000</v>
      </c>
      <c r="K702" s="32">
        <f t="shared" si="4"/>
        <v>4200.0000000000009</v>
      </c>
      <c r="L702" s="32">
        <f t="shared" si="5"/>
        <v>1260.0000000000002</v>
      </c>
      <c r="M702" s="33">
        <v>0.3</v>
      </c>
      <c r="O702" s="38"/>
      <c r="P702" s="36"/>
      <c r="Q702" s="34"/>
      <c r="R702" s="35"/>
    </row>
    <row r="703" spans="1:18" ht="15.75" customHeight="1">
      <c r="A703" s="23"/>
      <c r="B703" s="28" t="s">
        <v>34</v>
      </c>
      <c r="C703" s="28">
        <v>1128299</v>
      </c>
      <c r="D703" s="29">
        <v>44443</v>
      </c>
      <c r="E703" s="28" t="s">
        <v>35</v>
      </c>
      <c r="F703" s="28" t="s">
        <v>51</v>
      </c>
      <c r="G703" s="28" t="s">
        <v>52</v>
      </c>
      <c r="H703" s="28" t="s">
        <v>25</v>
      </c>
      <c r="I703" s="30">
        <v>0.75000000000000022</v>
      </c>
      <c r="J703" s="31">
        <v>6000</v>
      </c>
      <c r="K703" s="32">
        <f t="shared" si="4"/>
        <v>4500.0000000000009</v>
      </c>
      <c r="L703" s="32">
        <f t="shared" si="5"/>
        <v>1125.0000000000002</v>
      </c>
      <c r="M703" s="33">
        <v>0.25</v>
      </c>
      <c r="O703" s="38"/>
      <c r="P703" s="36"/>
      <c r="Q703" s="34"/>
      <c r="R703" s="35"/>
    </row>
    <row r="704" spans="1:18" ht="15.75" customHeight="1">
      <c r="A704" s="23"/>
      <c r="B704" s="28" t="s">
        <v>34</v>
      </c>
      <c r="C704" s="28">
        <v>1128299</v>
      </c>
      <c r="D704" s="29">
        <v>44443</v>
      </c>
      <c r="E704" s="28" t="s">
        <v>35</v>
      </c>
      <c r="F704" s="28" t="s">
        <v>51</v>
      </c>
      <c r="G704" s="28" t="s">
        <v>52</v>
      </c>
      <c r="H704" s="28" t="s">
        <v>26</v>
      </c>
      <c r="I704" s="30">
        <v>0.70000000000000018</v>
      </c>
      <c r="J704" s="31">
        <v>4500</v>
      </c>
      <c r="K704" s="32">
        <f t="shared" si="4"/>
        <v>3150.0000000000009</v>
      </c>
      <c r="L704" s="32">
        <f t="shared" si="5"/>
        <v>787.50000000000023</v>
      </c>
      <c r="M704" s="33">
        <v>0.25</v>
      </c>
      <c r="O704" s="38"/>
      <c r="P704" s="36"/>
      <c r="Q704" s="34"/>
      <c r="R704" s="35"/>
    </row>
    <row r="705" spans="1:18" ht="15.75" customHeight="1">
      <c r="A705" s="23"/>
      <c r="B705" s="28" t="s">
        <v>34</v>
      </c>
      <c r="C705" s="28">
        <v>1128299</v>
      </c>
      <c r="D705" s="29">
        <v>44443</v>
      </c>
      <c r="E705" s="28" t="s">
        <v>35</v>
      </c>
      <c r="F705" s="28" t="s">
        <v>51</v>
      </c>
      <c r="G705" s="28" t="s">
        <v>52</v>
      </c>
      <c r="H705" s="28" t="s">
        <v>27</v>
      </c>
      <c r="I705" s="30">
        <v>0.70000000000000018</v>
      </c>
      <c r="J705" s="31">
        <v>4000</v>
      </c>
      <c r="K705" s="32">
        <f t="shared" si="4"/>
        <v>2800.0000000000009</v>
      </c>
      <c r="L705" s="32">
        <f t="shared" si="5"/>
        <v>840.00000000000023</v>
      </c>
      <c r="M705" s="33">
        <v>0.3</v>
      </c>
      <c r="O705" s="38"/>
      <c r="P705" s="36"/>
      <c r="Q705" s="34"/>
      <c r="R705" s="35"/>
    </row>
    <row r="706" spans="1:18" ht="15.75" customHeight="1">
      <c r="A706" s="23"/>
      <c r="B706" s="28" t="s">
        <v>34</v>
      </c>
      <c r="C706" s="28">
        <v>1128299</v>
      </c>
      <c r="D706" s="29">
        <v>44443</v>
      </c>
      <c r="E706" s="28" t="s">
        <v>35</v>
      </c>
      <c r="F706" s="28" t="s">
        <v>51</v>
      </c>
      <c r="G706" s="28" t="s">
        <v>52</v>
      </c>
      <c r="H706" s="28" t="s">
        <v>28</v>
      </c>
      <c r="I706" s="30">
        <v>0.80000000000000016</v>
      </c>
      <c r="J706" s="31">
        <v>4250</v>
      </c>
      <c r="K706" s="32">
        <f t="shared" si="4"/>
        <v>3400.0000000000005</v>
      </c>
      <c r="L706" s="32">
        <f t="shared" si="5"/>
        <v>850.00000000000011</v>
      </c>
      <c r="M706" s="33">
        <v>0.25</v>
      </c>
      <c r="O706" s="38"/>
      <c r="P706" s="36"/>
      <c r="Q706" s="34"/>
      <c r="R706" s="35"/>
    </row>
    <row r="707" spans="1:18" ht="15.75" customHeight="1">
      <c r="A707" s="23"/>
      <c r="B707" s="28" t="s">
        <v>34</v>
      </c>
      <c r="C707" s="28">
        <v>1128299</v>
      </c>
      <c r="D707" s="29">
        <v>44443</v>
      </c>
      <c r="E707" s="28" t="s">
        <v>35</v>
      </c>
      <c r="F707" s="28" t="s">
        <v>51</v>
      </c>
      <c r="G707" s="28" t="s">
        <v>52</v>
      </c>
      <c r="H707" s="28" t="s">
        <v>29</v>
      </c>
      <c r="I707" s="30">
        <v>0.65</v>
      </c>
      <c r="J707" s="31">
        <v>4500</v>
      </c>
      <c r="K707" s="32">
        <f t="shared" si="4"/>
        <v>2925</v>
      </c>
      <c r="L707" s="32">
        <f t="shared" si="5"/>
        <v>585</v>
      </c>
      <c r="M707" s="33">
        <v>0.2</v>
      </c>
      <c r="O707" s="38"/>
      <c r="P707" s="36"/>
      <c r="Q707" s="34"/>
      <c r="R707" s="35"/>
    </row>
    <row r="708" spans="1:18" ht="15.75" customHeight="1">
      <c r="A708" s="23"/>
      <c r="B708" s="28" t="s">
        <v>34</v>
      </c>
      <c r="C708" s="28">
        <v>1128299</v>
      </c>
      <c r="D708" s="29">
        <v>44472</v>
      </c>
      <c r="E708" s="28" t="s">
        <v>35</v>
      </c>
      <c r="F708" s="28" t="s">
        <v>51</v>
      </c>
      <c r="G708" s="28" t="s">
        <v>52</v>
      </c>
      <c r="H708" s="28" t="s">
        <v>24</v>
      </c>
      <c r="I708" s="30">
        <v>0.60000000000000009</v>
      </c>
      <c r="J708" s="31">
        <v>5500</v>
      </c>
      <c r="K708" s="32">
        <f t="shared" si="4"/>
        <v>3300.0000000000005</v>
      </c>
      <c r="L708" s="32">
        <f t="shared" si="5"/>
        <v>990.00000000000011</v>
      </c>
      <c r="M708" s="33">
        <v>0.3</v>
      </c>
      <c r="O708" s="38"/>
      <c r="P708" s="36"/>
      <c r="Q708" s="34"/>
      <c r="R708" s="35"/>
    </row>
    <row r="709" spans="1:18" ht="15.75" customHeight="1">
      <c r="A709" s="23"/>
      <c r="B709" s="28" t="s">
        <v>34</v>
      </c>
      <c r="C709" s="28">
        <v>1128299</v>
      </c>
      <c r="D709" s="29">
        <v>44472</v>
      </c>
      <c r="E709" s="28" t="s">
        <v>35</v>
      </c>
      <c r="F709" s="28" t="s">
        <v>51</v>
      </c>
      <c r="G709" s="28" t="s">
        <v>52</v>
      </c>
      <c r="H709" s="28" t="s">
        <v>25</v>
      </c>
      <c r="I709" s="30">
        <v>0.65000000000000013</v>
      </c>
      <c r="J709" s="31">
        <v>5500</v>
      </c>
      <c r="K709" s="32">
        <f t="shared" si="4"/>
        <v>3575.0000000000009</v>
      </c>
      <c r="L709" s="32">
        <f t="shared" si="5"/>
        <v>893.75000000000023</v>
      </c>
      <c r="M709" s="33">
        <v>0.25</v>
      </c>
      <c r="O709" s="38"/>
      <c r="P709" s="36"/>
      <c r="Q709" s="34"/>
      <c r="R709" s="35"/>
    </row>
    <row r="710" spans="1:18" ht="15.75" customHeight="1">
      <c r="A710" s="23"/>
      <c r="B710" s="28" t="s">
        <v>34</v>
      </c>
      <c r="C710" s="28">
        <v>1128299</v>
      </c>
      <c r="D710" s="29">
        <v>44472</v>
      </c>
      <c r="E710" s="28" t="s">
        <v>35</v>
      </c>
      <c r="F710" s="28" t="s">
        <v>51</v>
      </c>
      <c r="G710" s="28" t="s">
        <v>52</v>
      </c>
      <c r="H710" s="28" t="s">
        <v>26</v>
      </c>
      <c r="I710" s="30">
        <v>0.60000000000000009</v>
      </c>
      <c r="J710" s="31">
        <v>3750</v>
      </c>
      <c r="K710" s="32">
        <f t="shared" si="4"/>
        <v>2250.0000000000005</v>
      </c>
      <c r="L710" s="32">
        <f t="shared" si="5"/>
        <v>562.50000000000011</v>
      </c>
      <c r="M710" s="33">
        <v>0.25</v>
      </c>
      <c r="O710" s="38"/>
      <c r="P710" s="36"/>
      <c r="Q710" s="34"/>
      <c r="R710" s="35"/>
    </row>
    <row r="711" spans="1:18" ht="15.75" customHeight="1">
      <c r="A711" s="23"/>
      <c r="B711" s="28" t="s">
        <v>34</v>
      </c>
      <c r="C711" s="28">
        <v>1128299</v>
      </c>
      <c r="D711" s="29">
        <v>44472</v>
      </c>
      <c r="E711" s="28" t="s">
        <v>35</v>
      </c>
      <c r="F711" s="28" t="s">
        <v>51</v>
      </c>
      <c r="G711" s="28" t="s">
        <v>52</v>
      </c>
      <c r="H711" s="28" t="s">
        <v>27</v>
      </c>
      <c r="I711" s="30">
        <v>0.60000000000000009</v>
      </c>
      <c r="J711" s="31">
        <v>3500</v>
      </c>
      <c r="K711" s="32">
        <f t="shared" si="4"/>
        <v>2100.0000000000005</v>
      </c>
      <c r="L711" s="32">
        <f t="shared" si="5"/>
        <v>630.00000000000011</v>
      </c>
      <c r="M711" s="33">
        <v>0.3</v>
      </c>
      <c r="O711" s="38"/>
      <c r="P711" s="36"/>
      <c r="Q711" s="34"/>
      <c r="R711" s="35"/>
    </row>
    <row r="712" spans="1:18" ht="15.75" customHeight="1">
      <c r="A712" s="23"/>
      <c r="B712" s="28" t="s">
        <v>34</v>
      </c>
      <c r="C712" s="28">
        <v>1128299</v>
      </c>
      <c r="D712" s="29">
        <v>44472</v>
      </c>
      <c r="E712" s="28" t="s">
        <v>35</v>
      </c>
      <c r="F712" s="28" t="s">
        <v>51</v>
      </c>
      <c r="G712" s="28" t="s">
        <v>52</v>
      </c>
      <c r="H712" s="28" t="s">
        <v>28</v>
      </c>
      <c r="I712" s="30">
        <v>0.70000000000000007</v>
      </c>
      <c r="J712" s="31">
        <v>3250</v>
      </c>
      <c r="K712" s="32">
        <f t="shared" si="4"/>
        <v>2275</v>
      </c>
      <c r="L712" s="32">
        <f t="shared" si="5"/>
        <v>568.75</v>
      </c>
      <c r="M712" s="33">
        <v>0.25</v>
      </c>
      <c r="O712" s="38"/>
      <c r="P712" s="36"/>
      <c r="Q712" s="34"/>
      <c r="R712" s="35"/>
    </row>
    <row r="713" spans="1:18" ht="15.75" customHeight="1">
      <c r="A713" s="23"/>
      <c r="B713" s="28" t="s">
        <v>34</v>
      </c>
      <c r="C713" s="28">
        <v>1128299</v>
      </c>
      <c r="D713" s="29">
        <v>44472</v>
      </c>
      <c r="E713" s="28" t="s">
        <v>35</v>
      </c>
      <c r="F713" s="28" t="s">
        <v>51</v>
      </c>
      <c r="G713" s="28" t="s">
        <v>52</v>
      </c>
      <c r="H713" s="28" t="s">
        <v>29</v>
      </c>
      <c r="I713" s="30">
        <v>0.75000000000000011</v>
      </c>
      <c r="J713" s="31">
        <v>3750</v>
      </c>
      <c r="K713" s="32">
        <f t="shared" si="4"/>
        <v>2812.5000000000005</v>
      </c>
      <c r="L713" s="32">
        <f t="shared" si="5"/>
        <v>562.50000000000011</v>
      </c>
      <c r="M713" s="33">
        <v>0.2</v>
      </c>
      <c r="O713" s="38"/>
      <c r="P713" s="36"/>
      <c r="Q713" s="34"/>
      <c r="R713" s="35"/>
    </row>
    <row r="714" spans="1:18" ht="15.75" customHeight="1">
      <c r="A714" s="23"/>
      <c r="B714" s="28" t="s">
        <v>34</v>
      </c>
      <c r="C714" s="28">
        <v>1128299</v>
      </c>
      <c r="D714" s="29">
        <v>44503</v>
      </c>
      <c r="E714" s="28" t="s">
        <v>35</v>
      </c>
      <c r="F714" s="28" t="s">
        <v>51</v>
      </c>
      <c r="G714" s="28" t="s">
        <v>52</v>
      </c>
      <c r="H714" s="28" t="s">
        <v>24</v>
      </c>
      <c r="I714" s="30">
        <v>0.60000000000000009</v>
      </c>
      <c r="J714" s="31">
        <v>6000</v>
      </c>
      <c r="K714" s="32">
        <f t="shared" si="4"/>
        <v>3600.0000000000005</v>
      </c>
      <c r="L714" s="32">
        <f t="shared" si="5"/>
        <v>1080</v>
      </c>
      <c r="M714" s="33">
        <v>0.3</v>
      </c>
      <c r="O714" s="38"/>
      <c r="P714" s="36"/>
      <c r="Q714" s="34"/>
      <c r="R714" s="35"/>
    </row>
    <row r="715" spans="1:18" ht="15.75" customHeight="1">
      <c r="A715" s="23"/>
      <c r="B715" s="28" t="s">
        <v>34</v>
      </c>
      <c r="C715" s="28">
        <v>1128299</v>
      </c>
      <c r="D715" s="29">
        <v>44503</v>
      </c>
      <c r="E715" s="28" t="s">
        <v>35</v>
      </c>
      <c r="F715" s="28" t="s">
        <v>51</v>
      </c>
      <c r="G715" s="28" t="s">
        <v>52</v>
      </c>
      <c r="H715" s="28" t="s">
        <v>25</v>
      </c>
      <c r="I715" s="30">
        <v>0.65000000000000013</v>
      </c>
      <c r="J715" s="31">
        <v>6250</v>
      </c>
      <c r="K715" s="32">
        <f t="shared" si="4"/>
        <v>4062.5000000000009</v>
      </c>
      <c r="L715" s="32">
        <f t="shared" si="5"/>
        <v>1015.6250000000002</v>
      </c>
      <c r="M715" s="33">
        <v>0.25</v>
      </c>
      <c r="O715" s="38"/>
      <c r="P715" s="36"/>
      <c r="Q715" s="34"/>
      <c r="R715" s="35"/>
    </row>
    <row r="716" spans="1:18" ht="15.75" customHeight="1">
      <c r="A716" s="23"/>
      <c r="B716" s="28" t="s">
        <v>34</v>
      </c>
      <c r="C716" s="28">
        <v>1128299</v>
      </c>
      <c r="D716" s="29">
        <v>44503</v>
      </c>
      <c r="E716" s="28" t="s">
        <v>35</v>
      </c>
      <c r="F716" s="28" t="s">
        <v>51</v>
      </c>
      <c r="G716" s="28" t="s">
        <v>52</v>
      </c>
      <c r="H716" s="28" t="s">
        <v>26</v>
      </c>
      <c r="I716" s="30">
        <v>0.60000000000000009</v>
      </c>
      <c r="J716" s="31">
        <v>4750</v>
      </c>
      <c r="K716" s="32">
        <f t="shared" si="4"/>
        <v>2850.0000000000005</v>
      </c>
      <c r="L716" s="32">
        <f t="shared" si="5"/>
        <v>712.50000000000011</v>
      </c>
      <c r="M716" s="33">
        <v>0.25</v>
      </c>
      <c r="O716" s="38"/>
      <c r="P716" s="36"/>
      <c r="Q716" s="34"/>
      <c r="R716" s="35"/>
    </row>
    <row r="717" spans="1:18" ht="15.75" customHeight="1">
      <c r="A717" s="23"/>
      <c r="B717" s="28" t="s">
        <v>34</v>
      </c>
      <c r="C717" s="28">
        <v>1128299</v>
      </c>
      <c r="D717" s="29">
        <v>44503</v>
      </c>
      <c r="E717" s="28" t="s">
        <v>35</v>
      </c>
      <c r="F717" s="28" t="s">
        <v>51</v>
      </c>
      <c r="G717" s="28" t="s">
        <v>52</v>
      </c>
      <c r="H717" s="28" t="s">
        <v>27</v>
      </c>
      <c r="I717" s="30">
        <v>0.70000000000000018</v>
      </c>
      <c r="J717" s="31">
        <v>4500</v>
      </c>
      <c r="K717" s="32">
        <f t="shared" si="4"/>
        <v>3150.0000000000009</v>
      </c>
      <c r="L717" s="32">
        <f t="shared" si="5"/>
        <v>945.00000000000023</v>
      </c>
      <c r="M717" s="33">
        <v>0.3</v>
      </c>
      <c r="O717" s="38"/>
      <c r="P717" s="36"/>
      <c r="Q717" s="34"/>
      <c r="R717" s="35"/>
    </row>
    <row r="718" spans="1:18" ht="15.75" customHeight="1">
      <c r="A718" s="23"/>
      <c r="B718" s="28" t="s">
        <v>34</v>
      </c>
      <c r="C718" s="28">
        <v>1128299</v>
      </c>
      <c r="D718" s="29">
        <v>44503</v>
      </c>
      <c r="E718" s="28" t="s">
        <v>35</v>
      </c>
      <c r="F718" s="28" t="s">
        <v>51</v>
      </c>
      <c r="G718" s="28" t="s">
        <v>52</v>
      </c>
      <c r="H718" s="28" t="s">
        <v>28</v>
      </c>
      <c r="I718" s="30">
        <v>0.90000000000000013</v>
      </c>
      <c r="J718" s="31">
        <v>4250</v>
      </c>
      <c r="K718" s="32">
        <f t="shared" si="4"/>
        <v>3825.0000000000005</v>
      </c>
      <c r="L718" s="32">
        <f t="shared" si="5"/>
        <v>956.25000000000011</v>
      </c>
      <c r="M718" s="33">
        <v>0.25</v>
      </c>
      <c r="O718" s="38"/>
      <c r="P718" s="36"/>
      <c r="Q718" s="34"/>
      <c r="R718" s="35"/>
    </row>
    <row r="719" spans="1:18" ht="15.75" customHeight="1">
      <c r="A719" s="23"/>
      <c r="B719" s="28" t="s">
        <v>34</v>
      </c>
      <c r="C719" s="28">
        <v>1128299</v>
      </c>
      <c r="D719" s="29">
        <v>44503</v>
      </c>
      <c r="E719" s="28" t="s">
        <v>35</v>
      </c>
      <c r="F719" s="28" t="s">
        <v>51</v>
      </c>
      <c r="G719" s="28" t="s">
        <v>52</v>
      </c>
      <c r="H719" s="28" t="s">
        <v>29</v>
      </c>
      <c r="I719" s="30">
        <v>0.95000000000000018</v>
      </c>
      <c r="J719" s="31">
        <v>5500</v>
      </c>
      <c r="K719" s="32">
        <f t="shared" si="4"/>
        <v>5225.0000000000009</v>
      </c>
      <c r="L719" s="32">
        <f t="shared" si="5"/>
        <v>1045.0000000000002</v>
      </c>
      <c r="M719" s="33">
        <v>0.2</v>
      </c>
      <c r="O719" s="38"/>
      <c r="P719" s="36"/>
      <c r="Q719" s="34"/>
      <c r="R719" s="35"/>
    </row>
    <row r="720" spans="1:18" ht="15.75" customHeight="1">
      <c r="A720" s="23"/>
      <c r="B720" s="28" t="s">
        <v>34</v>
      </c>
      <c r="C720" s="28">
        <v>1128299</v>
      </c>
      <c r="D720" s="29">
        <v>44532</v>
      </c>
      <c r="E720" s="28" t="s">
        <v>35</v>
      </c>
      <c r="F720" s="28" t="s">
        <v>51</v>
      </c>
      <c r="G720" s="28" t="s">
        <v>52</v>
      </c>
      <c r="H720" s="28" t="s">
        <v>24</v>
      </c>
      <c r="I720" s="30">
        <v>0.80000000000000016</v>
      </c>
      <c r="J720" s="31">
        <v>7500</v>
      </c>
      <c r="K720" s="32">
        <f t="shared" si="4"/>
        <v>6000.0000000000009</v>
      </c>
      <c r="L720" s="32">
        <f t="shared" si="5"/>
        <v>1800.0000000000002</v>
      </c>
      <c r="M720" s="33">
        <v>0.3</v>
      </c>
      <c r="O720" s="38"/>
      <c r="P720" s="36"/>
      <c r="Q720" s="34"/>
      <c r="R720" s="35"/>
    </row>
    <row r="721" spans="1:18" ht="15.75" customHeight="1">
      <c r="A721" s="23"/>
      <c r="B721" s="28" t="s">
        <v>34</v>
      </c>
      <c r="C721" s="28">
        <v>1128299</v>
      </c>
      <c r="D721" s="29">
        <v>44532</v>
      </c>
      <c r="E721" s="28" t="s">
        <v>35</v>
      </c>
      <c r="F721" s="28" t="s">
        <v>51</v>
      </c>
      <c r="G721" s="28" t="s">
        <v>52</v>
      </c>
      <c r="H721" s="28" t="s">
        <v>25</v>
      </c>
      <c r="I721" s="30">
        <v>0.8500000000000002</v>
      </c>
      <c r="J721" s="31">
        <v>7500</v>
      </c>
      <c r="K721" s="32">
        <f t="shared" si="4"/>
        <v>6375.0000000000018</v>
      </c>
      <c r="L721" s="32">
        <f t="shared" si="5"/>
        <v>1593.7500000000005</v>
      </c>
      <c r="M721" s="33">
        <v>0.25</v>
      </c>
      <c r="O721" s="38"/>
      <c r="P721" s="36"/>
      <c r="Q721" s="34"/>
      <c r="R721" s="35"/>
    </row>
    <row r="722" spans="1:18" ht="15.75" customHeight="1">
      <c r="A722" s="23"/>
      <c r="B722" s="28" t="s">
        <v>34</v>
      </c>
      <c r="C722" s="28">
        <v>1128299</v>
      </c>
      <c r="D722" s="29">
        <v>44532</v>
      </c>
      <c r="E722" s="28" t="s">
        <v>35</v>
      </c>
      <c r="F722" s="28" t="s">
        <v>51</v>
      </c>
      <c r="G722" s="28" t="s">
        <v>52</v>
      </c>
      <c r="H722" s="28" t="s">
        <v>26</v>
      </c>
      <c r="I722" s="30">
        <v>0.80000000000000016</v>
      </c>
      <c r="J722" s="31">
        <v>5500</v>
      </c>
      <c r="K722" s="32">
        <f t="shared" si="4"/>
        <v>4400.0000000000009</v>
      </c>
      <c r="L722" s="32">
        <f t="shared" si="5"/>
        <v>1100.0000000000002</v>
      </c>
      <c r="M722" s="33">
        <v>0.25</v>
      </c>
      <c r="O722" s="38"/>
      <c r="P722" s="36"/>
      <c r="Q722" s="34"/>
      <c r="R722" s="35"/>
    </row>
    <row r="723" spans="1:18" ht="15.75" customHeight="1">
      <c r="A723" s="23"/>
      <c r="B723" s="28" t="s">
        <v>34</v>
      </c>
      <c r="C723" s="28">
        <v>1128299</v>
      </c>
      <c r="D723" s="29">
        <v>44532</v>
      </c>
      <c r="E723" s="28" t="s">
        <v>35</v>
      </c>
      <c r="F723" s="28" t="s">
        <v>51</v>
      </c>
      <c r="G723" s="28" t="s">
        <v>52</v>
      </c>
      <c r="H723" s="28" t="s">
        <v>27</v>
      </c>
      <c r="I723" s="30">
        <v>0.80000000000000016</v>
      </c>
      <c r="J723" s="31">
        <v>5500</v>
      </c>
      <c r="K723" s="32">
        <f t="shared" si="4"/>
        <v>4400.0000000000009</v>
      </c>
      <c r="L723" s="32">
        <f t="shared" si="5"/>
        <v>1320.0000000000002</v>
      </c>
      <c r="M723" s="33">
        <v>0.3</v>
      </c>
      <c r="O723" s="38"/>
      <c r="P723" s="36"/>
      <c r="Q723" s="34"/>
      <c r="R723" s="35"/>
    </row>
    <row r="724" spans="1:18" ht="15.75" customHeight="1">
      <c r="A724" s="23"/>
      <c r="B724" s="28" t="s">
        <v>34</v>
      </c>
      <c r="C724" s="28">
        <v>1128299</v>
      </c>
      <c r="D724" s="29">
        <v>44532</v>
      </c>
      <c r="E724" s="28" t="s">
        <v>35</v>
      </c>
      <c r="F724" s="28" t="s">
        <v>51</v>
      </c>
      <c r="G724" s="28" t="s">
        <v>52</v>
      </c>
      <c r="H724" s="28" t="s">
        <v>28</v>
      </c>
      <c r="I724" s="30">
        <v>0.90000000000000013</v>
      </c>
      <c r="J724" s="31">
        <v>4750</v>
      </c>
      <c r="K724" s="32">
        <f t="shared" si="4"/>
        <v>4275.0000000000009</v>
      </c>
      <c r="L724" s="32">
        <f t="shared" si="5"/>
        <v>1068.7500000000002</v>
      </c>
      <c r="M724" s="33">
        <v>0.25</v>
      </c>
      <c r="O724" s="38"/>
      <c r="P724" s="36"/>
      <c r="Q724" s="34"/>
      <c r="R724" s="35"/>
    </row>
    <row r="725" spans="1:18" ht="15.75" customHeight="1">
      <c r="A725" s="23"/>
      <c r="B725" s="28" t="s">
        <v>34</v>
      </c>
      <c r="C725" s="28">
        <v>1128299</v>
      </c>
      <c r="D725" s="29">
        <v>44532</v>
      </c>
      <c r="E725" s="28" t="s">
        <v>35</v>
      </c>
      <c r="F725" s="28" t="s">
        <v>51</v>
      </c>
      <c r="G725" s="28" t="s">
        <v>52</v>
      </c>
      <c r="H725" s="28" t="s">
        <v>29</v>
      </c>
      <c r="I725" s="30">
        <v>0.95000000000000018</v>
      </c>
      <c r="J725" s="31">
        <v>5750</v>
      </c>
      <c r="K725" s="32">
        <f t="shared" si="4"/>
        <v>5462.5000000000009</v>
      </c>
      <c r="L725" s="32">
        <f t="shared" si="5"/>
        <v>1092.5000000000002</v>
      </c>
      <c r="M725" s="33">
        <v>0.2</v>
      </c>
      <c r="O725" s="38"/>
      <c r="P725" s="36"/>
      <c r="Q725" s="34"/>
      <c r="R725" s="35"/>
    </row>
    <row r="726" spans="1:18" ht="15.75" customHeight="1">
      <c r="A726" s="23" t="s">
        <v>46</v>
      </c>
      <c r="B726" s="28" t="s">
        <v>21</v>
      </c>
      <c r="C726" s="28">
        <v>1185732</v>
      </c>
      <c r="D726" s="29">
        <v>44208</v>
      </c>
      <c r="E726" s="28" t="s">
        <v>53</v>
      </c>
      <c r="F726" s="28" t="s">
        <v>54</v>
      </c>
      <c r="G726" s="28" t="s">
        <v>55</v>
      </c>
      <c r="H726" s="28" t="s">
        <v>24</v>
      </c>
      <c r="I726" s="30">
        <v>0.45</v>
      </c>
      <c r="J726" s="31">
        <v>10500</v>
      </c>
      <c r="K726" s="32">
        <f t="shared" si="4"/>
        <v>4725</v>
      </c>
      <c r="L726" s="32">
        <f t="shared" si="5"/>
        <v>2126.25</v>
      </c>
      <c r="M726" s="33">
        <v>0.45</v>
      </c>
      <c r="O726" s="34"/>
      <c r="P726" s="39">
        <f>Data!$I726+0.05</f>
        <v>0.5</v>
      </c>
      <c r="Q726" s="34"/>
      <c r="R726" s="35"/>
    </row>
    <row r="727" spans="1:18" ht="15.75" customHeight="1">
      <c r="A727" s="23"/>
      <c r="B727" s="28" t="s">
        <v>21</v>
      </c>
      <c r="C727" s="28">
        <v>1185732</v>
      </c>
      <c r="D727" s="29">
        <v>44208</v>
      </c>
      <c r="E727" s="28" t="s">
        <v>53</v>
      </c>
      <c r="F727" s="28" t="s">
        <v>54</v>
      </c>
      <c r="G727" s="28" t="s">
        <v>55</v>
      </c>
      <c r="H727" s="28" t="s">
        <v>25</v>
      </c>
      <c r="I727" s="30">
        <v>0.45</v>
      </c>
      <c r="J727" s="31">
        <v>8500</v>
      </c>
      <c r="K727" s="32">
        <f t="shared" si="4"/>
        <v>3825</v>
      </c>
      <c r="L727" s="32">
        <f t="shared" si="5"/>
        <v>1338.75</v>
      </c>
      <c r="M727" s="33">
        <v>0.35</v>
      </c>
      <c r="O727" s="34"/>
      <c r="P727" s="39">
        <f>Data!$I727+0.05</f>
        <v>0.5</v>
      </c>
      <c r="Q727" s="34"/>
      <c r="R727" s="35"/>
    </row>
    <row r="728" spans="1:18" ht="15.75" customHeight="1">
      <c r="A728" s="23"/>
      <c r="B728" s="28" t="s">
        <v>21</v>
      </c>
      <c r="C728" s="28">
        <v>1185732</v>
      </c>
      <c r="D728" s="29">
        <v>44208</v>
      </c>
      <c r="E728" s="28" t="s">
        <v>53</v>
      </c>
      <c r="F728" s="28" t="s">
        <v>54</v>
      </c>
      <c r="G728" s="28" t="s">
        <v>55</v>
      </c>
      <c r="H728" s="28" t="s">
        <v>26</v>
      </c>
      <c r="I728" s="30">
        <v>0.35000000000000003</v>
      </c>
      <c r="J728" s="31">
        <v>8500</v>
      </c>
      <c r="K728" s="32">
        <f t="shared" si="4"/>
        <v>2975.0000000000005</v>
      </c>
      <c r="L728" s="32">
        <f t="shared" si="5"/>
        <v>743.75000000000011</v>
      </c>
      <c r="M728" s="33">
        <v>0.25</v>
      </c>
      <c r="O728" s="34"/>
      <c r="P728" s="39">
        <f>Data!$I728+0.05</f>
        <v>0.4</v>
      </c>
      <c r="Q728" s="34"/>
      <c r="R728" s="35"/>
    </row>
    <row r="729" spans="1:18" ht="15.75" customHeight="1">
      <c r="A729" s="23"/>
      <c r="B729" s="28" t="s">
        <v>21</v>
      </c>
      <c r="C729" s="28">
        <v>1185732</v>
      </c>
      <c r="D729" s="29">
        <v>44208</v>
      </c>
      <c r="E729" s="28" t="s">
        <v>53</v>
      </c>
      <c r="F729" s="28" t="s">
        <v>54</v>
      </c>
      <c r="G729" s="28" t="s">
        <v>55</v>
      </c>
      <c r="H729" s="28" t="s">
        <v>27</v>
      </c>
      <c r="I729" s="30">
        <v>0.39999999999999997</v>
      </c>
      <c r="J729" s="31">
        <v>7000</v>
      </c>
      <c r="K729" s="32">
        <f t="shared" si="4"/>
        <v>2799.9999999999995</v>
      </c>
      <c r="L729" s="32">
        <f t="shared" si="5"/>
        <v>839.99999999999989</v>
      </c>
      <c r="M729" s="33">
        <v>0.3</v>
      </c>
      <c r="O729" s="34"/>
      <c r="P729" s="39">
        <f>Data!$I729+0.05</f>
        <v>0.44999999999999996</v>
      </c>
      <c r="Q729" s="34"/>
      <c r="R729" s="35"/>
    </row>
    <row r="730" spans="1:18" ht="15.75" customHeight="1">
      <c r="A730" s="23"/>
      <c r="B730" s="28" t="s">
        <v>21</v>
      </c>
      <c r="C730" s="28">
        <v>1185732</v>
      </c>
      <c r="D730" s="29">
        <v>44208</v>
      </c>
      <c r="E730" s="28" t="s">
        <v>53</v>
      </c>
      <c r="F730" s="28" t="s">
        <v>54</v>
      </c>
      <c r="G730" s="28" t="s">
        <v>55</v>
      </c>
      <c r="H730" s="28" t="s">
        <v>28</v>
      </c>
      <c r="I730" s="30">
        <v>0.55000000000000004</v>
      </c>
      <c r="J730" s="31">
        <v>7500</v>
      </c>
      <c r="K730" s="32">
        <f t="shared" si="4"/>
        <v>4125</v>
      </c>
      <c r="L730" s="32">
        <f t="shared" si="5"/>
        <v>1443.75</v>
      </c>
      <c r="M730" s="33">
        <v>0.35</v>
      </c>
      <c r="O730" s="34"/>
      <c r="P730" s="39">
        <f>Data!$I730+0.05</f>
        <v>0.60000000000000009</v>
      </c>
      <c r="Q730" s="34"/>
      <c r="R730" s="35"/>
    </row>
    <row r="731" spans="1:18" ht="15.75" customHeight="1">
      <c r="A731" s="23"/>
      <c r="B731" s="28" t="s">
        <v>21</v>
      </c>
      <c r="C731" s="28">
        <v>1185732</v>
      </c>
      <c r="D731" s="29">
        <v>44208</v>
      </c>
      <c r="E731" s="28" t="s">
        <v>53</v>
      </c>
      <c r="F731" s="28" t="s">
        <v>54</v>
      </c>
      <c r="G731" s="28" t="s">
        <v>55</v>
      </c>
      <c r="H731" s="28" t="s">
        <v>29</v>
      </c>
      <c r="I731" s="30">
        <v>0.45</v>
      </c>
      <c r="J731" s="31">
        <v>8500</v>
      </c>
      <c r="K731" s="32">
        <f t="shared" si="4"/>
        <v>3825</v>
      </c>
      <c r="L731" s="32">
        <f t="shared" si="5"/>
        <v>1912.5</v>
      </c>
      <c r="M731" s="33">
        <v>0.5</v>
      </c>
      <c r="O731" s="34"/>
      <c r="P731" s="39">
        <f>Data!$I731+0.05</f>
        <v>0.5</v>
      </c>
      <c r="Q731" s="34"/>
      <c r="R731" s="35"/>
    </row>
    <row r="732" spans="1:18" ht="15.75" customHeight="1">
      <c r="A732" s="23"/>
      <c r="B732" s="28" t="s">
        <v>21</v>
      </c>
      <c r="C732" s="28">
        <v>1185732</v>
      </c>
      <c r="D732" s="29">
        <v>44237</v>
      </c>
      <c r="E732" s="28" t="s">
        <v>53</v>
      </c>
      <c r="F732" s="28" t="s">
        <v>54</v>
      </c>
      <c r="G732" s="28" t="s">
        <v>55</v>
      </c>
      <c r="H732" s="28" t="s">
        <v>24</v>
      </c>
      <c r="I732" s="30">
        <v>0.45</v>
      </c>
      <c r="J732" s="31">
        <v>11000</v>
      </c>
      <c r="K732" s="32">
        <f t="shared" si="4"/>
        <v>4950</v>
      </c>
      <c r="L732" s="32">
        <f t="shared" si="5"/>
        <v>2227.5</v>
      </c>
      <c r="M732" s="33">
        <v>0.45</v>
      </c>
      <c r="O732" s="34"/>
      <c r="P732" s="39">
        <f>Data!$I732+0.05</f>
        <v>0.5</v>
      </c>
      <c r="Q732" s="34"/>
      <c r="R732" s="35"/>
    </row>
    <row r="733" spans="1:18" ht="15.75" customHeight="1">
      <c r="A733" s="23"/>
      <c r="B733" s="28" t="s">
        <v>21</v>
      </c>
      <c r="C733" s="28">
        <v>1185732</v>
      </c>
      <c r="D733" s="29">
        <v>44237</v>
      </c>
      <c r="E733" s="28" t="s">
        <v>53</v>
      </c>
      <c r="F733" s="28" t="s">
        <v>54</v>
      </c>
      <c r="G733" s="28" t="s">
        <v>55</v>
      </c>
      <c r="H733" s="28" t="s">
        <v>25</v>
      </c>
      <c r="I733" s="30">
        <v>0.45</v>
      </c>
      <c r="J733" s="31">
        <v>7500</v>
      </c>
      <c r="K733" s="32">
        <f t="shared" si="4"/>
        <v>3375</v>
      </c>
      <c r="L733" s="32">
        <f t="shared" si="5"/>
        <v>1181.25</v>
      </c>
      <c r="M733" s="33">
        <v>0.35</v>
      </c>
      <c r="O733" s="34"/>
      <c r="P733" s="39">
        <f>Data!$I733+0.05</f>
        <v>0.5</v>
      </c>
      <c r="Q733" s="34"/>
      <c r="R733" s="35"/>
    </row>
    <row r="734" spans="1:18" ht="15.75" customHeight="1">
      <c r="A734" s="23"/>
      <c r="B734" s="28" t="s">
        <v>21</v>
      </c>
      <c r="C734" s="28">
        <v>1185732</v>
      </c>
      <c r="D734" s="29">
        <v>44237</v>
      </c>
      <c r="E734" s="28" t="s">
        <v>53</v>
      </c>
      <c r="F734" s="28" t="s">
        <v>54</v>
      </c>
      <c r="G734" s="28" t="s">
        <v>55</v>
      </c>
      <c r="H734" s="28" t="s">
        <v>26</v>
      </c>
      <c r="I734" s="30">
        <v>0.35000000000000003</v>
      </c>
      <c r="J734" s="31">
        <v>8000</v>
      </c>
      <c r="K734" s="32">
        <f t="shared" si="4"/>
        <v>2800.0000000000005</v>
      </c>
      <c r="L734" s="32">
        <f t="shared" si="5"/>
        <v>700.00000000000011</v>
      </c>
      <c r="M734" s="33">
        <v>0.25</v>
      </c>
      <c r="O734" s="34"/>
      <c r="P734" s="39">
        <f>Data!$I734+0.05</f>
        <v>0.4</v>
      </c>
      <c r="Q734" s="34"/>
      <c r="R734" s="35"/>
    </row>
    <row r="735" spans="1:18" ht="15.75" customHeight="1">
      <c r="A735" s="23"/>
      <c r="B735" s="28" t="s">
        <v>21</v>
      </c>
      <c r="C735" s="28">
        <v>1185732</v>
      </c>
      <c r="D735" s="29">
        <v>44237</v>
      </c>
      <c r="E735" s="28" t="s">
        <v>53</v>
      </c>
      <c r="F735" s="28" t="s">
        <v>54</v>
      </c>
      <c r="G735" s="28" t="s">
        <v>55</v>
      </c>
      <c r="H735" s="28" t="s">
        <v>27</v>
      </c>
      <c r="I735" s="30">
        <v>0.39999999999999997</v>
      </c>
      <c r="J735" s="31">
        <v>6750</v>
      </c>
      <c r="K735" s="32">
        <f t="shared" si="4"/>
        <v>2700</v>
      </c>
      <c r="L735" s="32">
        <f t="shared" si="5"/>
        <v>810</v>
      </c>
      <c r="M735" s="33">
        <v>0.3</v>
      </c>
      <c r="O735" s="34"/>
      <c r="P735" s="39">
        <f>Data!$I735+0.05</f>
        <v>0.44999999999999996</v>
      </c>
      <c r="Q735" s="34"/>
      <c r="R735" s="35"/>
    </row>
    <row r="736" spans="1:18" ht="15.75" customHeight="1">
      <c r="A736" s="23"/>
      <c r="B736" s="28" t="s">
        <v>21</v>
      </c>
      <c r="C736" s="28">
        <v>1185732</v>
      </c>
      <c r="D736" s="29">
        <v>44237</v>
      </c>
      <c r="E736" s="28" t="s">
        <v>53</v>
      </c>
      <c r="F736" s="28" t="s">
        <v>54</v>
      </c>
      <c r="G736" s="28" t="s">
        <v>55</v>
      </c>
      <c r="H736" s="28" t="s">
        <v>28</v>
      </c>
      <c r="I736" s="30">
        <v>0.55000000000000004</v>
      </c>
      <c r="J736" s="31">
        <v>7500</v>
      </c>
      <c r="K736" s="32">
        <f t="shared" si="4"/>
        <v>4125</v>
      </c>
      <c r="L736" s="32">
        <f t="shared" si="5"/>
        <v>1443.75</v>
      </c>
      <c r="M736" s="33">
        <v>0.35</v>
      </c>
      <c r="O736" s="34"/>
      <c r="P736" s="39">
        <f>Data!$I736+0.05</f>
        <v>0.60000000000000009</v>
      </c>
      <c r="Q736" s="34"/>
      <c r="R736" s="35"/>
    </row>
    <row r="737" spans="1:18" ht="15.75" customHeight="1">
      <c r="A737" s="23"/>
      <c r="B737" s="28" t="s">
        <v>21</v>
      </c>
      <c r="C737" s="28">
        <v>1185732</v>
      </c>
      <c r="D737" s="29">
        <v>44237</v>
      </c>
      <c r="E737" s="28" t="s">
        <v>53</v>
      </c>
      <c r="F737" s="28" t="s">
        <v>54</v>
      </c>
      <c r="G737" s="28" t="s">
        <v>55</v>
      </c>
      <c r="H737" s="28" t="s">
        <v>29</v>
      </c>
      <c r="I737" s="30">
        <v>0.45</v>
      </c>
      <c r="J737" s="31">
        <v>8500</v>
      </c>
      <c r="K737" s="32">
        <f t="shared" si="4"/>
        <v>3825</v>
      </c>
      <c r="L737" s="32">
        <f t="shared" si="5"/>
        <v>1912.5</v>
      </c>
      <c r="M737" s="33">
        <v>0.5</v>
      </c>
      <c r="O737" s="34"/>
      <c r="P737" s="39">
        <f>Data!$I737+0.05</f>
        <v>0.5</v>
      </c>
      <c r="Q737" s="34"/>
      <c r="R737" s="35"/>
    </row>
    <row r="738" spans="1:18" ht="15.75" customHeight="1">
      <c r="A738" s="23"/>
      <c r="B738" s="28" t="s">
        <v>21</v>
      </c>
      <c r="C738" s="28">
        <v>1185732</v>
      </c>
      <c r="D738" s="29">
        <v>44263</v>
      </c>
      <c r="E738" s="28" t="s">
        <v>53</v>
      </c>
      <c r="F738" s="28" t="s">
        <v>54</v>
      </c>
      <c r="G738" s="28" t="s">
        <v>55</v>
      </c>
      <c r="H738" s="28" t="s">
        <v>24</v>
      </c>
      <c r="I738" s="30">
        <v>0.45</v>
      </c>
      <c r="J738" s="31">
        <v>10700</v>
      </c>
      <c r="K738" s="32">
        <f t="shared" si="4"/>
        <v>4815</v>
      </c>
      <c r="L738" s="32">
        <f t="shared" si="5"/>
        <v>2166.75</v>
      </c>
      <c r="M738" s="33">
        <v>0.45</v>
      </c>
      <c r="O738" s="34"/>
      <c r="P738" s="39">
        <f>Data!$I738+0.05</f>
        <v>0.5</v>
      </c>
      <c r="Q738" s="34"/>
      <c r="R738" s="35"/>
    </row>
    <row r="739" spans="1:18" ht="15.75" customHeight="1">
      <c r="A739" s="23"/>
      <c r="B739" s="28" t="s">
        <v>21</v>
      </c>
      <c r="C739" s="28">
        <v>1185732</v>
      </c>
      <c r="D739" s="29">
        <v>44263</v>
      </c>
      <c r="E739" s="28" t="s">
        <v>53</v>
      </c>
      <c r="F739" s="28" t="s">
        <v>54</v>
      </c>
      <c r="G739" s="28" t="s">
        <v>55</v>
      </c>
      <c r="H739" s="28" t="s">
        <v>25</v>
      </c>
      <c r="I739" s="30">
        <v>0.45</v>
      </c>
      <c r="J739" s="31">
        <v>7500</v>
      </c>
      <c r="K739" s="32">
        <f t="shared" si="4"/>
        <v>3375</v>
      </c>
      <c r="L739" s="32">
        <f t="shared" si="5"/>
        <v>1181.25</v>
      </c>
      <c r="M739" s="33">
        <v>0.35</v>
      </c>
      <c r="O739" s="34"/>
      <c r="P739" s="39">
        <f>Data!$I739+0.05</f>
        <v>0.5</v>
      </c>
      <c r="Q739" s="34"/>
      <c r="R739" s="35"/>
    </row>
    <row r="740" spans="1:18" ht="15.75" customHeight="1">
      <c r="A740" s="23"/>
      <c r="B740" s="28" t="s">
        <v>21</v>
      </c>
      <c r="C740" s="28">
        <v>1185732</v>
      </c>
      <c r="D740" s="29">
        <v>44263</v>
      </c>
      <c r="E740" s="28" t="s">
        <v>53</v>
      </c>
      <c r="F740" s="28" t="s">
        <v>54</v>
      </c>
      <c r="G740" s="28" t="s">
        <v>55</v>
      </c>
      <c r="H740" s="28" t="s">
        <v>26</v>
      </c>
      <c r="I740" s="30">
        <v>0.35000000000000003</v>
      </c>
      <c r="J740" s="31">
        <v>7750</v>
      </c>
      <c r="K740" s="32">
        <f t="shared" si="4"/>
        <v>2712.5000000000005</v>
      </c>
      <c r="L740" s="32">
        <f t="shared" si="5"/>
        <v>678.12500000000011</v>
      </c>
      <c r="M740" s="33">
        <v>0.25</v>
      </c>
      <c r="O740" s="34"/>
      <c r="P740" s="39">
        <f>Data!$I740+0.05</f>
        <v>0.4</v>
      </c>
      <c r="Q740" s="34"/>
      <c r="R740" s="35"/>
    </row>
    <row r="741" spans="1:18" ht="15.75" customHeight="1">
      <c r="A741" s="23"/>
      <c r="B741" s="28" t="s">
        <v>21</v>
      </c>
      <c r="C741" s="28">
        <v>1185732</v>
      </c>
      <c r="D741" s="29">
        <v>44263</v>
      </c>
      <c r="E741" s="28" t="s">
        <v>53</v>
      </c>
      <c r="F741" s="28" t="s">
        <v>54</v>
      </c>
      <c r="G741" s="28" t="s">
        <v>55</v>
      </c>
      <c r="H741" s="28" t="s">
        <v>27</v>
      </c>
      <c r="I741" s="30">
        <v>0.39999999999999997</v>
      </c>
      <c r="J741" s="31">
        <v>6250</v>
      </c>
      <c r="K741" s="32">
        <f t="shared" si="4"/>
        <v>2500</v>
      </c>
      <c r="L741" s="32">
        <f t="shared" si="5"/>
        <v>750</v>
      </c>
      <c r="M741" s="33">
        <v>0.3</v>
      </c>
      <c r="O741" s="34"/>
      <c r="P741" s="39">
        <f>Data!$I741+0.05</f>
        <v>0.44999999999999996</v>
      </c>
      <c r="Q741" s="34"/>
      <c r="R741" s="35"/>
    </row>
    <row r="742" spans="1:18" ht="15.75" customHeight="1">
      <c r="A742" s="23"/>
      <c r="B742" s="28" t="s">
        <v>21</v>
      </c>
      <c r="C742" s="28">
        <v>1185732</v>
      </c>
      <c r="D742" s="29">
        <v>44263</v>
      </c>
      <c r="E742" s="28" t="s">
        <v>53</v>
      </c>
      <c r="F742" s="28" t="s">
        <v>54</v>
      </c>
      <c r="G742" s="28" t="s">
        <v>55</v>
      </c>
      <c r="H742" s="28" t="s">
        <v>28</v>
      </c>
      <c r="I742" s="30">
        <v>0.55000000000000004</v>
      </c>
      <c r="J742" s="31">
        <v>6750</v>
      </c>
      <c r="K742" s="32">
        <f t="shared" si="4"/>
        <v>3712.5000000000005</v>
      </c>
      <c r="L742" s="32">
        <f t="shared" si="5"/>
        <v>1299.375</v>
      </c>
      <c r="M742" s="33">
        <v>0.35</v>
      </c>
      <c r="O742" s="34"/>
      <c r="P742" s="39">
        <f>Data!$I742+0.05</f>
        <v>0.60000000000000009</v>
      </c>
      <c r="Q742" s="34"/>
      <c r="R742" s="35"/>
    </row>
    <row r="743" spans="1:18" ht="15.75" customHeight="1">
      <c r="A743" s="23"/>
      <c r="B743" s="28" t="s">
        <v>21</v>
      </c>
      <c r="C743" s="28">
        <v>1185732</v>
      </c>
      <c r="D743" s="29">
        <v>44263</v>
      </c>
      <c r="E743" s="28" t="s">
        <v>53</v>
      </c>
      <c r="F743" s="28" t="s">
        <v>54</v>
      </c>
      <c r="G743" s="28" t="s">
        <v>55</v>
      </c>
      <c r="H743" s="28" t="s">
        <v>29</v>
      </c>
      <c r="I743" s="30">
        <v>0.45</v>
      </c>
      <c r="J743" s="31">
        <v>7750</v>
      </c>
      <c r="K743" s="32">
        <f t="shared" si="4"/>
        <v>3487.5</v>
      </c>
      <c r="L743" s="32">
        <f t="shared" si="5"/>
        <v>1743.75</v>
      </c>
      <c r="M743" s="33">
        <v>0.5</v>
      </c>
      <c r="O743" s="34"/>
      <c r="P743" s="39">
        <f>Data!$I743+0.05</f>
        <v>0.5</v>
      </c>
      <c r="Q743" s="34"/>
      <c r="R743" s="35"/>
    </row>
    <row r="744" spans="1:18" ht="15.75" customHeight="1">
      <c r="A744" s="23"/>
      <c r="B744" s="28" t="s">
        <v>21</v>
      </c>
      <c r="C744" s="28">
        <v>1185732</v>
      </c>
      <c r="D744" s="29">
        <v>44295</v>
      </c>
      <c r="E744" s="28" t="s">
        <v>53</v>
      </c>
      <c r="F744" s="28" t="s">
        <v>54</v>
      </c>
      <c r="G744" s="28" t="s">
        <v>55</v>
      </c>
      <c r="H744" s="28" t="s">
        <v>24</v>
      </c>
      <c r="I744" s="30">
        <v>0.45</v>
      </c>
      <c r="J744" s="31">
        <v>10250</v>
      </c>
      <c r="K744" s="32">
        <f t="shared" si="4"/>
        <v>4612.5</v>
      </c>
      <c r="L744" s="32">
        <f t="shared" si="5"/>
        <v>2075.625</v>
      </c>
      <c r="M744" s="33">
        <v>0.45</v>
      </c>
      <c r="O744" s="34"/>
      <c r="P744" s="39">
        <f>Data!$I744+0.05</f>
        <v>0.5</v>
      </c>
      <c r="Q744" s="34"/>
      <c r="R744" s="35"/>
    </row>
    <row r="745" spans="1:18" ht="15.75" customHeight="1">
      <c r="A745" s="23"/>
      <c r="B745" s="28" t="s">
        <v>21</v>
      </c>
      <c r="C745" s="28">
        <v>1185732</v>
      </c>
      <c r="D745" s="29">
        <v>44295</v>
      </c>
      <c r="E745" s="28" t="s">
        <v>53</v>
      </c>
      <c r="F745" s="28" t="s">
        <v>54</v>
      </c>
      <c r="G745" s="28" t="s">
        <v>55</v>
      </c>
      <c r="H745" s="28" t="s">
        <v>25</v>
      </c>
      <c r="I745" s="30">
        <v>0.45</v>
      </c>
      <c r="J745" s="31">
        <v>7250</v>
      </c>
      <c r="K745" s="32">
        <f t="shared" si="4"/>
        <v>3262.5</v>
      </c>
      <c r="L745" s="32">
        <f t="shared" si="5"/>
        <v>1141.875</v>
      </c>
      <c r="M745" s="33">
        <v>0.35</v>
      </c>
      <c r="O745" s="34"/>
      <c r="P745" s="39">
        <f>Data!$I745+0.05</f>
        <v>0.5</v>
      </c>
      <c r="Q745" s="34"/>
      <c r="R745" s="35"/>
    </row>
    <row r="746" spans="1:18" ht="15.75" customHeight="1">
      <c r="A746" s="23"/>
      <c r="B746" s="28" t="s">
        <v>21</v>
      </c>
      <c r="C746" s="28">
        <v>1185732</v>
      </c>
      <c r="D746" s="29">
        <v>44295</v>
      </c>
      <c r="E746" s="28" t="s">
        <v>53</v>
      </c>
      <c r="F746" s="28" t="s">
        <v>54</v>
      </c>
      <c r="G746" s="28" t="s">
        <v>55</v>
      </c>
      <c r="H746" s="28" t="s">
        <v>26</v>
      </c>
      <c r="I746" s="30">
        <v>0.35000000000000003</v>
      </c>
      <c r="J746" s="31">
        <v>7250</v>
      </c>
      <c r="K746" s="32">
        <f t="shared" si="4"/>
        <v>2537.5000000000005</v>
      </c>
      <c r="L746" s="32">
        <f t="shared" si="5"/>
        <v>634.37500000000011</v>
      </c>
      <c r="M746" s="33">
        <v>0.25</v>
      </c>
      <c r="O746" s="34"/>
      <c r="P746" s="39">
        <f>Data!$I746+0.05</f>
        <v>0.4</v>
      </c>
      <c r="Q746" s="34"/>
      <c r="R746" s="35"/>
    </row>
    <row r="747" spans="1:18" ht="15.75" customHeight="1">
      <c r="A747" s="23"/>
      <c r="B747" s="28" t="s">
        <v>21</v>
      </c>
      <c r="C747" s="28">
        <v>1185732</v>
      </c>
      <c r="D747" s="29">
        <v>44295</v>
      </c>
      <c r="E747" s="28" t="s">
        <v>53</v>
      </c>
      <c r="F747" s="28" t="s">
        <v>54</v>
      </c>
      <c r="G747" s="28" t="s">
        <v>55</v>
      </c>
      <c r="H747" s="28" t="s">
        <v>27</v>
      </c>
      <c r="I747" s="30">
        <v>0.39999999999999997</v>
      </c>
      <c r="J747" s="31">
        <v>6500</v>
      </c>
      <c r="K747" s="32">
        <f t="shared" si="4"/>
        <v>2600</v>
      </c>
      <c r="L747" s="32">
        <f t="shared" si="5"/>
        <v>780</v>
      </c>
      <c r="M747" s="33">
        <v>0.3</v>
      </c>
      <c r="O747" s="34"/>
      <c r="P747" s="39">
        <f>Data!$I747+0.05</f>
        <v>0.44999999999999996</v>
      </c>
      <c r="Q747" s="34"/>
      <c r="R747" s="35"/>
    </row>
    <row r="748" spans="1:18" ht="15.75" customHeight="1">
      <c r="A748" s="23"/>
      <c r="B748" s="28" t="s">
        <v>21</v>
      </c>
      <c r="C748" s="28">
        <v>1185732</v>
      </c>
      <c r="D748" s="29">
        <v>44295</v>
      </c>
      <c r="E748" s="28" t="s">
        <v>53</v>
      </c>
      <c r="F748" s="28" t="s">
        <v>54</v>
      </c>
      <c r="G748" s="28" t="s">
        <v>55</v>
      </c>
      <c r="H748" s="28" t="s">
        <v>28</v>
      </c>
      <c r="I748" s="30">
        <v>0.55000000000000004</v>
      </c>
      <c r="J748" s="31">
        <v>6750</v>
      </c>
      <c r="K748" s="32">
        <f t="shared" si="4"/>
        <v>3712.5000000000005</v>
      </c>
      <c r="L748" s="32">
        <f t="shared" si="5"/>
        <v>1299.375</v>
      </c>
      <c r="M748" s="33">
        <v>0.35</v>
      </c>
      <c r="O748" s="34"/>
      <c r="P748" s="39">
        <f>Data!$I748+0.05</f>
        <v>0.60000000000000009</v>
      </c>
      <c r="Q748" s="34"/>
      <c r="R748" s="35"/>
    </row>
    <row r="749" spans="1:18" ht="15.75" customHeight="1">
      <c r="A749" s="23"/>
      <c r="B749" s="28" t="s">
        <v>21</v>
      </c>
      <c r="C749" s="28">
        <v>1185732</v>
      </c>
      <c r="D749" s="29">
        <v>44295</v>
      </c>
      <c r="E749" s="28" t="s">
        <v>53</v>
      </c>
      <c r="F749" s="28" t="s">
        <v>54</v>
      </c>
      <c r="G749" s="28" t="s">
        <v>55</v>
      </c>
      <c r="H749" s="28" t="s">
        <v>29</v>
      </c>
      <c r="I749" s="30">
        <v>0.45</v>
      </c>
      <c r="J749" s="31">
        <v>8000</v>
      </c>
      <c r="K749" s="32">
        <f t="shared" si="4"/>
        <v>3600</v>
      </c>
      <c r="L749" s="32">
        <f t="shared" si="5"/>
        <v>1800</v>
      </c>
      <c r="M749" s="33">
        <v>0.5</v>
      </c>
      <c r="O749" s="34"/>
      <c r="P749" s="39">
        <f>Data!$I749+0.05</f>
        <v>0.5</v>
      </c>
      <c r="Q749" s="34"/>
      <c r="R749" s="35"/>
    </row>
    <row r="750" spans="1:18" ht="15.75" customHeight="1">
      <c r="A750" s="23"/>
      <c r="B750" s="28" t="s">
        <v>21</v>
      </c>
      <c r="C750" s="28">
        <v>1185732</v>
      </c>
      <c r="D750" s="29">
        <v>44324</v>
      </c>
      <c r="E750" s="28" t="s">
        <v>53</v>
      </c>
      <c r="F750" s="28" t="s">
        <v>54</v>
      </c>
      <c r="G750" s="28" t="s">
        <v>55</v>
      </c>
      <c r="H750" s="28" t="s">
        <v>24</v>
      </c>
      <c r="I750" s="30">
        <v>0.55000000000000004</v>
      </c>
      <c r="J750" s="31">
        <v>10700</v>
      </c>
      <c r="K750" s="32">
        <f t="shared" si="4"/>
        <v>5885.0000000000009</v>
      </c>
      <c r="L750" s="32">
        <f t="shared" si="5"/>
        <v>2648.2500000000005</v>
      </c>
      <c r="M750" s="33">
        <v>0.45</v>
      </c>
      <c r="O750" s="34"/>
      <c r="P750" s="39">
        <f>Data!$I750+0.05</f>
        <v>0.60000000000000009</v>
      </c>
      <c r="Q750" s="34"/>
      <c r="R750" s="35"/>
    </row>
    <row r="751" spans="1:18" ht="15.75" customHeight="1">
      <c r="A751" s="23"/>
      <c r="B751" s="28" t="s">
        <v>21</v>
      </c>
      <c r="C751" s="28">
        <v>1185732</v>
      </c>
      <c r="D751" s="29">
        <v>44324</v>
      </c>
      <c r="E751" s="28" t="s">
        <v>53</v>
      </c>
      <c r="F751" s="28" t="s">
        <v>54</v>
      </c>
      <c r="G751" s="28" t="s">
        <v>55</v>
      </c>
      <c r="H751" s="28" t="s">
        <v>25</v>
      </c>
      <c r="I751" s="30">
        <v>0.55000000000000004</v>
      </c>
      <c r="J751" s="31">
        <v>7750</v>
      </c>
      <c r="K751" s="32">
        <f t="shared" si="4"/>
        <v>4262.5</v>
      </c>
      <c r="L751" s="32">
        <f t="shared" si="5"/>
        <v>1491.875</v>
      </c>
      <c r="M751" s="33">
        <v>0.35</v>
      </c>
      <c r="O751" s="34"/>
      <c r="P751" s="39">
        <f>Data!$I751+0.05</f>
        <v>0.60000000000000009</v>
      </c>
      <c r="Q751" s="34"/>
      <c r="R751" s="35"/>
    </row>
    <row r="752" spans="1:18" ht="15.75" customHeight="1">
      <c r="A752" s="23"/>
      <c r="B752" s="28" t="s">
        <v>21</v>
      </c>
      <c r="C752" s="28">
        <v>1185732</v>
      </c>
      <c r="D752" s="29">
        <v>44324</v>
      </c>
      <c r="E752" s="28" t="s">
        <v>53</v>
      </c>
      <c r="F752" s="28" t="s">
        <v>54</v>
      </c>
      <c r="G752" s="28" t="s">
        <v>55</v>
      </c>
      <c r="H752" s="28" t="s">
        <v>26</v>
      </c>
      <c r="I752" s="30">
        <v>0.5</v>
      </c>
      <c r="J752" s="31">
        <v>7500</v>
      </c>
      <c r="K752" s="32">
        <f t="shared" si="4"/>
        <v>3750</v>
      </c>
      <c r="L752" s="32">
        <f t="shared" si="5"/>
        <v>937.5</v>
      </c>
      <c r="M752" s="33">
        <v>0.25</v>
      </c>
      <c r="O752" s="34"/>
      <c r="P752" s="39">
        <f>Data!$I752+0.05</f>
        <v>0.55000000000000004</v>
      </c>
      <c r="Q752" s="34"/>
      <c r="R752" s="35"/>
    </row>
    <row r="753" spans="1:18" ht="15.75" customHeight="1">
      <c r="A753" s="23"/>
      <c r="B753" s="28" t="s">
        <v>21</v>
      </c>
      <c r="C753" s="28">
        <v>1185732</v>
      </c>
      <c r="D753" s="29">
        <v>44324</v>
      </c>
      <c r="E753" s="28" t="s">
        <v>53</v>
      </c>
      <c r="F753" s="28" t="s">
        <v>54</v>
      </c>
      <c r="G753" s="28" t="s">
        <v>55</v>
      </c>
      <c r="H753" s="28" t="s">
        <v>27</v>
      </c>
      <c r="I753" s="30">
        <v>0.5</v>
      </c>
      <c r="J753" s="31">
        <v>7000</v>
      </c>
      <c r="K753" s="32">
        <f t="shared" si="4"/>
        <v>3500</v>
      </c>
      <c r="L753" s="32">
        <f t="shared" si="5"/>
        <v>1050</v>
      </c>
      <c r="M753" s="33">
        <v>0.3</v>
      </c>
      <c r="O753" s="34"/>
      <c r="P753" s="39">
        <f>Data!$I753+0.05</f>
        <v>0.55000000000000004</v>
      </c>
      <c r="Q753" s="34"/>
      <c r="R753" s="35"/>
    </row>
    <row r="754" spans="1:18" ht="15.75" customHeight="1">
      <c r="A754" s="23"/>
      <c r="B754" s="28" t="s">
        <v>21</v>
      </c>
      <c r="C754" s="28">
        <v>1185732</v>
      </c>
      <c r="D754" s="29">
        <v>44324</v>
      </c>
      <c r="E754" s="28" t="s">
        <v>53</v>
      </c>
      <c r="F754" s="28" t="s">
        <v>54</v>
      </c>
      <c r="G754" s="28" t="s">
        <v>55</v>
      </c>
      <c r="H754" s="28" t="s">
        <v>28</v>
      </c>
      <c r="I754" s="30">
        <v>0.6</v>
      </c>
      <c r="J754" s="31">
        <v>7250</v>
      </c>
      <c r="K754" s="32">
        <f t="shared" si="4"/>
        <v>4350</v>
      </c>
      <c r="L754" s="32">
        <f t="shared" si="5"/>
        <v>1522.5</v>
      </c>
      <c r="M754" s="33">
        <v>0.35</v>
      </c>
      <c r="O754" s="34"/>
      <c r="P754" s="39">
        <f>Data!$I754+0.05</f>
        <v>0.65</v>
      </c>
      <c r="Q754" s="34"/>
      <c r="R754" s="35"/>
    </row>
    <row r="755" spans="1:18" ht="15.75" customHeight="1">
      <c r="A755" s="23"/>
      <c r="B755" s="28" t="s">
        <v>21</v>
      </c>
      <c r="C755" s="28">
        <v>1185732</v>
      </c>
      <c r="D755" s="29">
        <v>44324</v>
      </c>
      <c r="E755" s="28" t="s">
        <v>53</v>
      </c>
      <c r="F755" s="28" t="s">
        <v>54</v>
      </c>
      <c r="G755" s="28" t="s">
        <v>55</v>
      </c>
      <c r="H755" s="28" t="s">
        <v>29</v>
      </c>
      <c r="I755" s="30">
        <v>0.65</v>
      </c>
      <c r="J755" s="31">
        <v>8250</v>
      </c>
      <c r="K755" s="32">
        <f t="shared" si="4"/>
        <v>5362.5</v>
      </c>
      <c r="L755" s="32">
        <f t="shared" si="5"/>
        <v>2681.25</v>
      </c>
      <c r="M755" s="33">
        <v>0.5</v>
      </c>
      <c r="O755" s="34"/>
      <c r="P755" s="39">
        <f>Data!$I755+0.05</f>
        <v>0.70000000000000007</v>
      </c>
      <c r="Q755" s="34"/>
      <c r="R755" s="35"/>
    </row>
    <row r="756" spans="1:18" ht="15.75" customHeight="1">
      <c r="A756" s="23"/>
      <c r="B756" s="28" t="s">
        <v>21</v>
      </c>
      <c r="C756" s="28">
        <v>1185732</v>
      </c>
      <c r="D756" s="29">
        <v>44357</v>
      </c>
      <c r="E756" s="28" t="s">
        <v>53</v>
      </c>
      <c r="F756" s="28" t="s">
        <v>54</v>
      </c>
      <c r="G756" s="28" t="s">
        <v>55</v>
      </c>
      <c r="H756" s="28" t="s">
        <v>24</v>
      </c>
      <c r="I756" s="30">
        <v>0.6</v>
      </c>
      <c r="J756" s="31">
        <v>10750</v>
      </c>
      <c r="K756" s="32">
        <f t="shared" si="4"/>
        <v>6450</v>
      </c>
      <c r="L756" s="32">
        <f t="shared" si="5"/>
        <v>2902.5</v>
      </c>
      <c r="M756" s="33">
        <v>0.45</v>
      </c>
      <c r="O756" s="34"/>
      <c r="P756" s="39">
        <f>Data!$I756+0.05</f>
        <v>0.65</v>
      </c>
      <c r="Q756" s="34"/>
      <c r="R756" s="35"/>
    </row>
    <row r="757" spans="1:18" ht="15.75" customHeight="1">
      <c r="A757" s="23"/>
      <c r="B757" s="28" t="s">
        <v>21</v>
      </c>
      <c r="C757" s="28">
        <v>1185732</v>
      </c>
      <c r="D757" s="29">
        <v>44357</v>
      </c>
      <c r="E757" s="28" t="s">
        <v>53</v>
      </c>
      <c r="F757" s="28" t="s">
        <v>54</v>
      </c>
      <c r="G757" s="28" t="s">
        <v>55</v>
      </c>
      <c r="H757" s="28" t="s">
        <v>25</v>
      </c>
      <c r="I757" s="30">
        <v>0.55000000000000004</v>
      </c>
      <c r="J757" s="31">
        <v>8250</v>
      </c>
      <c r="K757" s="32">
        <f t="shared" si="4"/>
        <v>4537.5</v>
      </c>
      <c r="L757" s="32">
        <f t="shared" si="5"/>
        <v>1588.125</v>
      </c>
      <c r="M757" s="33">
        <v>0.35</v>
      </c>
      <c r="O757" s="34"/>
      <c r="P757" s="39">
        <f>Data!$I757+0.05</f>
        <v>0.60000000000000009</v>
      </c>
      <c r="Q757" s="34"/>
      <c r="R757" s="35"/>
    </row>
    <row r="758" spans="1:18" ht="15.75" customHeight="1">
      <c r="A758" s="23"/>
      <c r="B758" s="28" t="s">
        <v>21</v>
      </c>
      <c r="C758" s="28">
        <v>1185732</v>
      </c>
      <c r="D758" s="29">
        <v>44357</v>
      </c>
      <c r="E758" s="28" t="s">
        <v>53</v>
      </c>
      <c r="F758" s="28" t="s">
        <v>54</v>
      </c>
      <c r="G758" s="28" t="s">
        <v>55</v>
      </c>
      <c r="H758" s="28" t="s">
        <v>26</v>
      </c>
      <c r="I758" s="30">
        <v>0.5</v>
      </c>
      <c r="J758" s="31">
        <v>8000</v>
      </c>
      <c r="K758" s="32">
        <f t="shared" si="4"/>
        <v>4000</v>
      </c>
      <c r="L758" s="32">
        <f t="shared" si="5"/>
        <v>1000</v>
      </c>
      <c r="M758" s="33">
        <v>0.25</v>
      </c>
      <c r="O758" s="34"/>
      <c r="P758" s="39">
        <f>Data!$I758+0.05</f>
        <v>0.55000000000000004</v>
      </c>
      <c r="Q758" s="34"/>
      <c r="R758" s="35"/>
    </row>
    <row r="759" spans="1:18" ht="15.75" customHeight="1">
      <c r="A759" s="23"/>
      <c r="B759" s="28" t="s">
        <v>21</v>
      </c>
      <c r="C759" s="28">
        <v>1185732</v>
      </c>
      <c r="D759" s="29">
        <v>44357</v>
      </c>
      <c r="E759" s="28" t="s">
        <v>53</v>
      </c>
      <c r="F759" s="28" t="s">
        <v>54</v>
      </c>
      <c r="G759" s="28" t="s">
        <v>55</v>
      </c>
      <c r="H759" s="28" t="s">
        <v>27</v>
      </c>
      <c r="I759" s="30">
        <v>0.5</v>
      </c>
      <c r="J759" s="31">
        <v>7750</v>
      </c>
      <c r="K759" s="32">
        <f t="shared" si="4"/>
        <v>3875</v>
      </c>
      <c r="L759" s="32">
        <f t="shared" si="5"/>
        <v>1162.5</v>
      </c>
      <c r="M759" s="33">
        <v>0.3</v>
      </c>
      <c r="O759" s="34"/>
      <c r="P759" s="39">
        <f>Data!$I759+0.05</f>
        <v>0.55000000000000004</v>
      </c>
      <c r="Q759" s="34"/>
      <c r="R759" s="35"/>
    </row>
    <row r="760" spans="1:18" ht="15.75" customHeight="1">
      <c r="A760" s="23"/>
      <c r="B760" s="28" t="s">
        <v>21</v>
      </c>
      <c r="C760" s="28">
        <v>1185732</v>
      </c>
      <c r="D760" s="29">
        <v>44357</v>
      </c>
      <c r="E760" s="28" t="s">
        <v>53</v>
      </c>
      <c r="F760" s="28" t="s">
        <v>54</v>
      </c>
      <c r="G760" s="28" t="s">
        <v>55</v>
      </c>
      <c r="H760" s="28" t="s">
        <v>28</v>
      </c>
      <c r="I760" s="30">
        <v>0.65</v>
      </c>
      <c r="J760" s="31">
        <v>7750</v>
      </c>
      <c r="K760" s="32">
        <f t="shared" si="4"/>
        <v>5037.5</v>
      </c>
      <c r="L760" s="32">
        <f t="shared" si="5"/>
        <v>1763.125</v>
      </c>
      <c r="M760" s="33">
        <v>0.35</v>
      </c>
      <c r="O760" s="34"/>
      <c r="P760" s="39">
        <f>Data!$I760+0.05</f>
        <v>0.70000000000000007</v>
      </c>
      <c r="Q760" s="34"/>
      <c r="R760" s="35"/>
    </row>
    <row r="761" spans="1:18" ht="15.75" customHeight="1">
      <c r="A761" s="23"/>
      <c r="B761" s="28" t="s">
        <v>21</v>
      </c>
      <c r="C761" s="28">
        <v>1185732</v>
      </c>
      <c r="D761" s="29">
        <v>44357</v>
      </c>
      <c r="E761" s="28" t="s">
        <v>53</v>
      </c>
      <c r="F761" s="28" t="s">
        <v>54</v>
      </c>
      <c r="G761" s="28" t="s">
        <v>55</v>
      </c>
      <c r="H761" s="28" t="s">
        <v>29</v>
      </c>
      <c r="I761" s="30">
        <v>0.70000000000000007</v>
      </c>
      <c r="J761" s="31">
        <v>9250</v>
      </c>
      <c r="K761" s="32">
        <f t="shared" si="4"/>
        <v>6475.0000000000009</v>
      </c>
      <c r="L761" s="32">
        <f t="shared" si="5"/>
        <v>3237.5000000000005</v>
      </c>
      <c r="M761" s="33">
        <v>0.5</v>
      </c>
      <c r="O761" s="34"/>
      <c r="P761" s="39">
        <f>Data!$I761+0.05</f>
        <v>0.75000000000000011</v>
      </c>
      <c r="Q761" s="34"/>
      <c r="R761" s="35"/>
    </row>
    <row r="762" spans="1:18" ht="15.75" customHeight="1">
      <c r="A762" s="23"/>
      <c r="B762" s="28" t="s">
        <v>21</v>
      </c>
      <c r="C762" s="28">
        <v>1185732</v>
      </c>
      <c r="D762" s="29">
        <v>44385</v>
      </c>
      <c r="E762" s="28" t="s">
        <v>53</v>
      </c>
      <c r="F762" s="28" t="s">
        <v>54</v>
      </c>
      <c r="G762" s="28" t="s">
        <v>55</v>
      </c>
      <c r="H762" s="28" t="s">
        <v>24</v>
      </c>
      <c r="I762" s="30">
        <v>0.65</v>
      </c>
      <c r="J762" s="31">
        <v>11500</v>
      </c>
      <c r="K762" s="32">
        <f t="shared" si="4"/>
        <v>7475</v>
      </c>
      <c r="L762" s="32">
        <f t="shared" si="5"/>
        <v>3363.75</v>
      </c>
      <c r="M762" s="33">
        <v>0.45</v>
      </c>
      <c r="O762" s="34"/>
      <c r="P762" s="39">
        <f>Data!$I762+0.05</f>
        <v>0.70000000000000007</v>
      </c>
      <c r="Q762" s="34"/>
      <c r="R762" s="35"/>
    </row>
    <row r="763" spans="1:18" ht="15.75" customHeight="1">
      <c r="A763" s="23"/>
      <c r="B763" s="28" t="s">
        <v>21</v>
      </c>
      <c r="C763" s="28">
        <v>1185732</v>
      </c>
      <c r="D763" s="29">
        <v>44385</v>
      </c>
      <c r="E763" s="28" t="s">
        <v>53</v>
      </c>
      <c r="F763" s="28" t="s">
        <v>54</v>
      </c>
      <c r="G763" s="28" t="s">
        <v>55</v>
      </c>
      <c r="H763" s="28" t="s">
        <v>25</v>
      </c>
      <c r="I763" s="30">
        <v>0.60000000000000009</v>
      </c>
      <c r="J763" s="31">
        <v>9000</v>
      </c>
      <c r="K763" s="32">
        <f t="shared" si="4"/>
        <v>5400.0000000000009</v>
      </c>
      <c r="L763" s="32">
        <f t="shared" si="5"/>
        <v>1890.0000000000002</v>
      </c>
      <c r="M763" s="33">
        <v>0.35</v>
      </c>
      <c r="O763" s="34"/>
      <c r="P763" s="39">
        <f>Data!$I763+0.05</f>
        <v>0.65000000000000013</v>
      </c>
      <c r="Q763" s="34"/>
      <c r="R763" s="35"/>
    </row>
    <row r="764" spans="1:18" ht="15.75" customHeight="1">
      <c r="A764" s="23"/>
      <c r="B764" s="28" t="s">
        <v>21</v>
      </c>
      <c r="C764" s="28">
        <v>1185732</v>
      </c>
      <c r="D764" s="29">
        <v>44385</v>
      </c>
      <c r="E764" s="28" t="s">
        <v>53</v>
      </c>
      <c r="F764" s="28" t="s">
        <v>54</v>
      </c>
      <c r="G764" s="28" t="s">
        <v>55</v>
      </c>
      <c r="H764" s="28" t="s">
        <v>26</v>
      </c>
      <c r="I764" s="30">
        <v>0.55000000000000004</v>
      </c>
      <c r="J764" s="31">
        <v>8250</v>
      </c>
      <c r="K764" s="32">
        <f t="shared" si="4"/>
        <v>4537.5</v>
      </c>
      <c r="L764" s="32">
        <f t="shared" si="5"/>
        <v>1134.375</v>
      </c>
      <c r="M764" s="33">
        <v>0.25</v>
      </c>
      <c r="O764" s="34"/>
      <c r="P764" s="39">
        <f>Data!$I764+0.05</f>
        <v>0.60000000000000009</v>
      </c>
      <c r="Q764" s="34"/>
      <c r="R764" s="35"/>
    </row>
    <row r="765" spans="1:18" ht="15.75" customHeight="1">
      <c r="A765" s="23"/>
      <c r="B765" s="28" t="s">
        <v>21</v>
      </c>
      <c r="C765" s="28">
        <v>1185732</v>
      </c>
      <c r="D765" s="29">
        <v>44385</v>
      </c>
      <c r="E765" s="28" t="s">
        <v>53</v>
      </c>
      <c r="F765" s="28" t="s">
        <v>54</v>
      </c>
      <c r="G765" s="28" t="s">
        <v>55</v>
      </c>
      <c r="H765" s="28" t="s">
        <v>27</v>
      </c>
      <c r="I765" s="30">
        <v>0.55000000000000004</v>
      </c>
      <c r="J765" s="31">
        <v>7750</v>
      </c>
      <c r="K765" s="32">
        <f t="shared" si="4"/>
        <v>4262.5</v>
      </c>
      <c r="L765" s="32">
        <f t="shared" si="5"/>
        <v>1278.75</v>
      </c>
      <c r="M765" s="33">
        <v>0.3</v>
      </c>
      <c r="O765" s="34"/>
      <c r="P765" s="39">
        <f>Data!$I765+0.05</f>
        <v>0.60000000000000009</v>
      </c>
      <c r="Q765" s="34"/>
      <c r="R765" s="35"/>
    </row>
    <row r="766" spans="1:18" ht="15.75" customHeight="1">
      <c r="A766" s="23"/>
      <c r="B766" s="28" t="s">
        <v>21</v>
      </c>
      <c r="C766" s="28">
        <v>1185732</v>
      </c>
      <c r="D766" s="29">
        <v>44385</v>
      </c>
      <c r="E766" s="28" t="s">
        <v>53</v>
      </c>
      <c r="F766" s="28" t="s">
        <v>54</v>
      </c>
      <c r="G766" s="28" t="s">
        <v>55</v>
      </c>
      <c r="H766" s="28" t="s">
        <v>28</v>
      </c>
      <c r="I766" s="30">
        <v>0.65</v>
      </c>
      <c r="J766" s="31">
        <v>8000</v>
      </c>
      <c r="K766" s="32">
        <f t="shared" si="4"/>
        <v>5200</v>
      </c>
      <c r="L766" s="32">
        <f t="shared" si="5"/>
        <v>1819.9999999999998</v>
      </c>
      <c r="M766" s="33">
        <v>0.35</v>
      </c>
      <c r="O766" s="34"/>
      <c r="P766" s="39">
        <f>Data!$I766+0.05</f>
        <v>0.70000000000000007</v>
      </c>
      <c r="Q766" s="34"/>
      <c r="R766" s="35"/>
    </row>
    <row r="767" spans="1:18" ht="15.75" customHeight="1">
      <c r="A767" s="23"/>
      <c r="B767" s="28" t="s">
        <v>21</v>
      </c>
      <c r="C767" s="28">
        <v>1185732</v>
      </c>
      <c r="D767" s="29">
        <v>44385</v>
      </c>
      <c r="E767" s="28" t="s">
        <v>53</v>
      </c>
      <c r="F767" s="28" t="s">
        <v>54</v>
      </c>
      <c r="G767" s="28" t="s">
        <v>55</v>
      </c>
      <c r="H767" s="28" t="s">
        <v>29</v>
      </c>
      <c r="I767" s="30">
        <v>0.70000000000000007</v>
      </c>
      <c r="J767" s="31">
        <v>9750</v>
      </c>
      <c r="K767" s="32">
        <f t="shared" si="4"/>
        <v>6825.0000000000009</v>
      </c>
      <c r="L767" s="32">
        <f t="shared" si="5"/>
        <v>3412.5000000000005</v>
      </c>
      <c r="M767" s="33">
        <v>0.5</v>
      </c>
      <c r="O767" s="34"/>
      <c r="P767" s="39">
        <f>Data!$I767+0.05</f>
        <v>0.75000000000000011</v>
      </c>
      <c r="Q767" s="34"/>
      <c r="R767" s="35"/>
    </row>
    <row r="768" spans="1:18" ht="15.75" customHeight="1">
      <c r="A768" s="23"/>
      <c r="B768" s="28" t="s">
        <v>21</v>
      </c>
      <c r="C768" s="28">
        <v>1185732</v>
      </c>
      <c r="D768" s="29">
        <v>44417</v>
      </c>
      <c r="E768" s="28" t="s">
        <v>53</v>
      </c>
      <c r="F768" s="28" t="s">
        <v>54</v>
      </c>
      <c r="G768" s="28" t="s">
        <v>55</v>
      </c>
      <c r="H768" s="28" t="s">
        <v>24</v>
      </c>
      <c r="I768" s="30">
        <v>0.65</v>
      </c>
      <c r="J768" s="31">
        <v>11250</v>
      </c>
      <c r="K768" s="32">
        <f t="shared" si="4"/>
        <v>7312.5</v>
      </c>
      <c r="L768" s="32">
        <f t="shared" si="5"/>
        <v>3290.625</v>
      </c>
      <c r="M768" s="33">
        <v>0.45</v>
      </c>
      <c r="O768" s="34"/>
      <c r="P768" s="39">
        <f>Data!$I768+0.05</f>
        <v>0.70000000000000007</v>
      </c>
      <c r="Q768" s="34"/>
      <c r="R768" s="35"/>
    </row>
    <row r="769" spans="1:18" ht="15.75" customHeight="1">
      <c r="A769" s="23"/>
      <c r="B769" s="28" t="s">
        <v>21</v>
      </c>
      <c r="C769" s="28">
        <v>1185732</v>
      </c>
      <c r="D769" s="29">
        <v>44417</v>
      </c>
      <c r="E769" s="28" t="s">
        <v>53</v>
      </c>
      <c r="F769" s="28" t="s">
        <v>54</v>
      </c>
      <c r="G769" s="28" t="s">
        <v>55</v>
      </c>
      <c r="H769" s="28" t="s">
        <v>25</v>
      </c>
      <c r="I769" s="30">
        <v>0.60000000000000009</v>
      </c>
      <c r="J769" s="31">
        <v>9000</v>
      </c>
      <c r="K769" s="32">
        <f t="shared" si="4"/>
        <v>5400.0000000000009</v>
      </c>
      <c r="L769" s="32">
        <f t="shared" si="5"/>
        <v>1890.0000000000002</v>
      </c>
      <c r="M769" s="33">
        <v>0.35</v>
      </c>
      <c r="O769" s="34"/>
      <c r="P769" s="39">
        <f>Data!$I769+0.05</f>
        <v>0.65000000000000013</v>
      </c>
      <c r="Q769" s="34"/>
      <c r="R769" s="35"/>
    </row>
    <row r="770" spans="1:18" ht="15.75" customHeight="1">
      <c r="A770" s="23"/>
      <c r="B770" s="28" t="s">
        <v>21</v>
      </c>
      <c r="C770" s="28">
        <v>1185732</v>
      </c>
      <c r="D770" s="29">
        <v>44417</v>
      </c>
      <c r="E770" s="28" t="s">
        <v>53</v>
      </c>
      <c r="F770" s="28" t="s">
        <v>54</v>
      </c>
      <c r="G770" s="28" t="s">
        <v>55</v>
      </c>
      <c r="H770" s="28" t="s">
        <v>26</v>
      </c>
      <c r="I770" s="30">
        <v>0.55000000000000004</v>
      </c>
      <c r="J770" s="31">
        <v>8250</v>
      </c>
      <c r="K770" s="32">
        <f t="shared" si="4"/>
        <v>4537.5</v>
      </c>
      <c r="L770" s="32">
        <f t="shared" si="5"/>
        <v>1134.375</v>
      </c>
      <c r="M770" s="33">
        <v>0.25</v>
      </c>
      <c r="O770" s="34"/>
      <c r="P770" s="39">
        <f>Data!$I770+0.05</f>
        <v>0.60000000000000009</v>
      </c>
      <c r="Q770" s="34"/>
      <c r="R770" s="35"/>
    </row>
    <row r="771" spans="1:18" ht="15.75" customHeight="1">
      <c r="A771" s="23"/>
      <c r="B771" s="28" t="s">
        <v>21</v>
      </c>
      <c r="C771" s="28">
        <v>1185732</v>
      </c>
      <c r="D771" s="29">
        <v>44417</v>
      </c>
      <c r="E771" s="28" t="s">
        <v>53</v>
      </c>
      <c r="F771" s="28" t="s">
        <v>54</v>
      </c>
      <c r="G771" s="28" t="s">
        <v>55</v>
      </c>
      <c r="H771" s="28" t="s">
        <v>27</v>
      </c>
      <c r="I771" s="30">
        <v>0.45</v>
      </c>
      <c r="J771" s="31">
        <v>7750</v>
      </c>
      <c r="K771" s="32">
        <f t="shared" ref="K771:K1025" si="6">I771*J771</f>
        <v>3487.5</v>
      </c>
      <c r="L771" s="32">
        <f t="shared" ref="L771:L1025" si="7">K771*M771</f>
        <v>1046.25</v>
      </c>
      <c r="M771" s="33">
        <v>0.3</v>
      </c>
      <c r="O771" s="34"/>
      <c r="P771" s="39">
        <f>Data!$I771+0.05</f>
        <v>0.5</v>
      </c>
      <c r="Q771" s="34"/>
      <c r="R771" s="35"/>
    </row>
    <row r="772" spans="1:18" ht="15.75" customHeight="1">
      <c r="A772" s="23"/>
      <c r="B772" s="28" t="s">
        <v>21</v>
      </c>
      <c r="C772" s="28">
        <v>1185732</v>
      </c>
      <c r="D772" s="29">
        <v>44417</v>
      </c>
      <c r="E772" s="28" t="s">
        <v>53</v>
      </c>
      <c r="F772" s="28" t="s">
        <v>54</v>
      </c>
      <c r="G772" s="28" t="s">
        <v>55</v>
      </c>
      <c r="H772" s="28" t="s">
        <v>28</v>
      </c>
      <c r="I772" s="30">
        <v>0.55000000000000004</v>
      </c>
      <c r="J772" s="31">
        <v>7500</v>
      </c>
      <c r="K772" s="32">
        <f t="shared" si="6"/>
        <v>4125</v>
      </c>
      <c r="L772" s="32">
        <f t="shared" si="7"/>
        <v>1443.75</v>
      </c>
      <c r="M772" s="33">
        <v>0.35</v>
      </c>
      <c r="O772" s="34"/>
      <c r="P772" s="39">
        <f>Data!$I772+0.05</f>
        <v>0.60000000000000009</v>
      </c>
      <c r="Q772" s="34"/>
      <c r="R772" s="35"/>
    </row>
    <row r="773" spans="1:18" ht="15.75" customHeight="1">
      <c r="A773" s="23"/>
      <c r="B773" s="28" t="s">
        <v>21</v>
      </c>
      <c r="C773" s="28">
        <v>1185732</v>
      </c>
      <c r="D773" s="29">
        <v>44417</v>
      </c>
      <c r="E773" s="28" t="s">
        <v>53</v>
      </c>
      <c r="F773" s="28" t="s">
        <v>54</v>
      </c>
      <c r="G773" s="28" t="s">
        <v>55</v>
      </c>
      <c r="H773" s="28" t="s">
        <v>29</v>
      </c>
      <c r="I773" s="30">
        <v>0.60000000000000009</v>
      </c>
      <c r="J773" s="31">
        <v>9250</v>
      </c>
      <c r="K773" s="32">
        <f t="shared" si="6"/>
        <v>5550.0000000000009</v>
      </c>
      <c r="L773" s="32">
        <f t="shared" si="7"/>
        <v>2775.0000000000005</v>
      </c>
      <c r="M773" s="33">
        <v>0.5</v>
      </c>
      <c r="O773" s="34"/>
      <c r="P773" s="39">
        <f>Data!$I773+0.05</f>
        <v>0.65000000000000013</v>
      </c>
      <c r="Q773" s="34"/>
      <c r="R773" s="35"/>
    </row>
    <row r="774" spans="1:18" ht="15.75" customHeight="1">
      <c r="A774" s="23"/>
      <c r="B774" s="28" t="s">
        <v>21</v>
      </c>
      <c r="C774" s="28">
        <v>1185732</v>
      </c>
      <c r="D774" s="29">
        <v>44447</v>
      </c>
      <c r="E774" s="28" t="s">
        <v>53</v>
      </c>
      <c r="F774" s="28" t="s">
        <v>54</v>
      </c>
      <c r="G774" s="28" t="s">
        <v>55</v>
      </c>
      <c r="H774" s="28" t="s">
        <v>24</v>
      </c>
      <c r="I774" s="30">
        <v>0.55000000000000004</v>
      </c>
      <c r="J774" s="31">
        <v>10500</v>
      </c>
      <c r="K774" s="32">
        <f t="shared" si="6"/>
        <v>5775.0000000000009</v>
      </c>
      <c r="L774" s="32">
        <f t="shared" si="7"/>
        <v>2598.7500000000005</v>
      </c>
      <c r="M774" s="33">
        <v>0.45</v>
      </c>
      <c r="O774" s="34"/>
      <c r="P774" s="39">
        <f>Data!$I774+0.05</f>
        <v>0.60000000000000009</v>
      </c>
      <c r="Q774" s="34"/>
      <c r="R774" s="35"/>
    </row>
    <row r="775" spans="1:18" ht="15.75" customHeight="1">
      <c r="A775" s="23"/>
      <c r="B775" s="28" t="s">
        <v>21</v>
      </c>
      <c r="C775" s="28">
        <v>1185732</v>
      </c>
      <c r="D775" s="29">
        <v>44447</v>
      </c>
      <c r="E775" s="28" t="s">
        <v>53</v>
      </c>
      <c r="F775" s="28" t="s">
        <v>54</v>
      </c>
      <c r="G775" s="28" t="s">
        <v>55</v>
      </c>
      <c r="H775" s="28" t="s">
        <v>25</v>
      </c>
      <c r="I775" s="30">
        <v>0.50000000000000011</v>
      </c>
      <c r="J775" s="31">
        <v>8500</v>
      </c>
      <c r="K775" s="32">
        <f t="shared" si="6"/>
        <v>4250.0000000000009</v>
      </c>
      <c r="L775" s="32">
        <f t="shared" si="7"/>
        <v>1487.5000000000002</v>
      </c>
      <c r="M775" s="33">
        <v>0.35</v>
      </c>
      <c r="O775" s="34"/>
      <c r="P775" s="39">
        <f>Data!$I775+0.05</f>
        <v>0.55000000000000016</v>
      </c>
      <c r="Q775" s="34"/>
      <c r="R775" s="35"/>
    </row>
    <row r="776" spans="1:18" ht="15.75" customHeight="1">
      <c r="A776" s="23"/>
      <c r="B776" s="28" t="s">
        <v>21</v>
      </c>
      <c r="C776" s="28">
        <v>1185732</v>
      </c>
      <c r="D776" s="29">
        <v>44447</v>
      </c>
      <c r="E776" s="28" t="s">
        <v>53</v>
      </c>
      <c r="F776" s="28" t="s">
        <v>54</v>
      </c>
      <c r="G776" s="28" t="s">
        <v>55</v>
      </c>
      <c r="H776" s="28" t="s">
        <v>26</v>
      </c>
      <c r="I776" s="30">
        <v>0.45</v>
      </c>
      <c r="J776" s="31">
        <v>7500</v>
      </c>
      <c r="K776" s="32">
        <f t="shared" si="6"/>
        <v>3375</v>
      </c>
      <c r="L776" s="32">
        <f t="shared" si="7"/>
        <v>843.75</v>
      </c>
      <c r="M776" s="33">
        <v>0.25</v>
      </c>
      <c r="O776" s="34"/>
      <c r="P776" s="39">
        <f>Data!$I776+0.05</f>
        <v>0.5</v>
      </c>
      <c r="Q776" s="34"/>
      <c r="R776" s="35"/>
    </row>
    <row r="777" spans="1:18" ht="15.75" customHeight="1">
      <c r="A777" s="23"/>
      <c r="B777" s="28" t="s">
        <v>21</v>
      </c>
      <c r="C777" s="28">
        <v>1185732</v>
      </c>
      <c r="D777" s="29">
        <v>44447</v>
      </c>
      <c r="E777" s="28" t="s">
        <v>53</v>
      </c>
      <c r="F777" s="28" t="s">
        <v>54</v>
      </c>
      <c r="G777" s="28" t="s">
        <v>55</v>
      </c>
      <c r="H777" s="28" t="s">
        <v>27</v>
      </c>
      <c r="I777" s="30">
        <v>0.45</v>
      </c>
      <c r="J777" s="31">
        <v>7250</v>
      </c>
      <c r="K777" s="32">
        <f t="shared" si="6"/>
        <v>3262.5</v>
      </c>
      <c r="L777" s="32">
        <f t="shared" si="7"/>
        <v>978.75</v>
      </c>
      <c r="M777" s="33">
        <v>0.3</v>
      </c>
      <c r="O777" s="34"/>
      <c r="P777" s="39">
        <f>Data!$I777+0.05</f>
        <v>0.5</v>
      </c>
      <c r="Q777" s="34"/>
      <c r="R777" s="35"/>
    </row>
    <row r="778" spans="1:18" ht="15.75" customHeight="1">
      <c r="A778" s="23"/>
      <c r="B778" s="28" t="s">
        <v>21</v>
      </c>
      <c r="C778" s="28">
        <v>1185732</v>
      </c>
      <c r="D778" s="29">
        <v>44447</v>
      </c>
      <c r="E778" s="28" t="s">
        <v>53</v>
      </c>
      <c r="F778" s="28" t="s">
        <v>54</v>
      </c>
      <c r="G778" s="28" t="s">
        <v>55</v>
      </c>
      <c r="H778" s="28" t="s">
        <v>28</v>
      </c>
      <c r="I778" s="30">
        <v>0.55000000000000004</v>
      </c>
      <c r="J778" s="31">
        <v>7250</v>
      </c>
      <c r="K778" s="32">
        <f t="shared" si="6"/>
        <v>3987.5000000000005</v>
      </c>
      <c r="L778" s="32">
        <f t="shared" si="7"/>
        <v>1395.625</v>
      </c>
      <c r="M778" s="33">
        <v>0.35</v>
      </c>
      <c r="O778" s="34"/>
      <c r="P778" s="39">
        <f>Data!$I778+0.05</f>
        <v>0.60000000000000009</v>
      </c>
      <c r="Q778" s="34"/>
      <c r="R778" s="35"/>
    </row>
    <row r="779" spans="1:18" ht="15.75" customHeight="1">
      <c r="A779" s="23"/>
      <c r="B779" s="28" t="s">
        <v>21</v>
      </c>
      <c r="C779" s="28">
        <v>1185732</v>
      </c>
      <c r="D779" s="29">
        <v>44447</v>
      </c>
      <c r="E779" s="28" t="s">
        <v>53</v>
      </c>
      <c r="F779" s="28" t="s">
        <v>54</v>
      </c>
      <c r="G779" s="28" t="s">
        <v>55</v>
      </c>
      <c r="H779" s="28" t="s">
        <v>29</v>
      </c>
      <c r="I779" s="30">
        <v>0.60000000000000009</v>
      </c>
      <c r="J779" s="31">
        <v>8250</v>
      </c>
      <c r="K779" s="32">
        <f t="shared" si="6"/>
        <v>4950.0000000000009</v>
      </c>
      <c r="L779" s="32">
        <f t="shared" si="7"/>
        <v>2475.0000000000005</v>
      </c>
      <c r="M779" s="33">
        <v>0.5</v>
      </c>
      <c r="O779" s="34"/>
      <c r="P779" s="39">
        <f>Data!$I779+0.05</f>
        <v>0.65000000000000013</v>
      </c>
      <c r="Q779" s="34"/>
      <c r="R779" s="35"/>
    </row>
    <row r="780" spans="1:18" ht="15.75" customHeight="1">
      <c r="A780" s="23"/>
      <c r="B780" s="28" t="s">
        <v>21</v>
      </c>
      <c r="C780" s="28">
        <v>1185732</v>
      </c>
      <c r="D780" s="29">
        <v>44479</v>
      </c>
      <c r="E780" s="28" t="s">
        <v>53</v>
      </c>
      <c r="F780" s="28" t="s">
        <v>54</v>
      </c>
      <c r="G780" s="28" t="s">
        <v>55</v>
      </c>
      <c r="H780" s="28" t="s">
        <v>24</v>
      </c>
      <c r="I780" s="30">
        <v>0.60000000000000009</v>
      </c>
      <c r="J780" s="31">
        <v>10000</v>
      </c>
      <c r="K780" s="32">
        <f t="shared" si="6"/>
        <v>6000.0000000000009</v>
      </c>
      <c r="L780" s="32">
        <f t="shared" si="7"/>
        <v>2700.0000000000005</v>
      </c>
      <c r="M780" s="33">
        <v>0.45</v>
      </c>
      <c r="O780" s="34"/>
      <c r="P780" s="39">
        <f>Data!$I780+0.05</f>
        <v>0.65000000000000013</v>
      </c>
      <c r="Q780" s="34"/>
      <c r="R780" s="35"/>
    </row>
    <row r="781" spans="1:18" ht="15.75" customHeight="1">
      <c r="A781" s="23"/>
      <c r="B781" s="28" t="s">
        <v>21</v>
      </c>
      <c r="C781" s="28">
        <v>1185732</v>
      </c>
      <c r="D781" s="29">
        <v>44479</v>
      </c>
      <c r="E781" s="28" t="s">
        <v>53</v>
      </c>
      <c r="F781" s="28" t="s">
        <v>54</v>
      </c>
      <c r="G781" s="28" t="s">
        <v>55</v>
      </c>
      <c r="H781" s="28" t="s">
        <v>25</v>
      </c>
      <c r="I781" s="30">
        <v>0.50000000000000011</v>
      </c>
      <c r="J781" s="31">
        <v>8250</v>
      </c>
      <c r="K781" s="32">
        <f t="shared" si="6"/>
        <v>4125.0000000000009</v>
      </c>
      <c r="L781" s="32">
        <f t="shared" si="7"/>
        <v>1443.7500000000002</v>
      </c>
      <c r="M781" s="33">
        <v>0.35</v>
      </c>
      <c r="O781" s="34"/>
      <c r="P781" s="39">
        <f>Data!$I781+0.05</f>
        <v>0.55000000000000016</v>
      </c>
      <c r="Q781" s="34"/>
      <c r="R781" s="35"/>
    </row>
    <row r="782" spans="1:18" ht="15.75" customHeight="1">
      <c r="A782" s="23"/>
      <c r="B782" s="28" t="s">
        <v>21</v>
      </c>
      <c r="C782" s="28">
        <v>1185732</v>
      </c>
      <c r="D782" s="29">
        <v>44479</v>
      </c>
      <c r="E782" s="28" t="s">
        <v>53</v>
      </c>
      <c r="F782" s="28" t="s">
        <v>54</v>
      </c>
      <c r="G782" s="28" t="s">
        <v>55</v>
      </c>
      <c r="H782" s="28" t="s">
        <v>26</v>
      </c>
      <c r="I782" s="30">
        <v>0.50000000000000011</v>
      </c>
      <c r="J782" s="31">
        <v>7250</v>
      </c>
      <c r="K782" s="32">
        <f t="shared" si="6"/>
        <v>3625.0000000000009</v>
      </c>
      <c r="L782" s="32">
        <f t="shared" si="7"/>
        <v>906.25000000000023</v>
      </c>
      <c r="M782" s="33">
        <v>0.25</v>
      </c>
      <c r="O782" s="34"/>
      <c r="P782" s="39">
        <f>Data!$I782+0.05</f>
        <v>0.55000000000000016</v>
      </c>
      <c r="Q782" s="34"/>
      <c r="R782" s="35"/>
    </row>
    <row r="783" spans="1:18" ht="15.75" customHeight="1">
      <c r="A783" s="23"/>
      <c r="B783" s="28" t="s">
        <v>21</v>
      </c>
      <c r="C783" s="28">
        <v>1185732</v>
      </c>
      <c r="D783" s="29">
        <v>44479</v>
      </c>
      <c r="E783" s="28" t="s">
        <v>53</v>
      </c>
      <c r="F783" s="28" t="s">
        <v>54</v>
      </c>
      <c r="G783" s="28" t="s">
        <v>55</v>
      </c>
      <c r="H783" s="28" t="s">
        <v>27</v>
      </c>
      <c r="I783" s="30">
        <v>0.50000000000000011</v>
      </c>
      <c r="J783" s="31">
        <v>7000</v>
      </c>
      <c r="K783" s="32">
        <f t="shared" si="6"/>
        <v>3500.0000000000009</v>
      </c>
      <c r="L783" s="32">
        <f t="shared" si="7"/>
        <v>1050.0000000000002</v>
      </c>
      <c r="M783" s="33">
        <v>0.3</v>
      </c>
      <c r="O783" s="34"/>
      <c r="P783" s="39">
        <f>Data!$I783+0.05</f>
        <v>0.55000000000000016</v>
      </c>
      <c r="Q783" s="34"/>
      <c r="R783" s="35"/>
    </row>
    <row r="784" spans="1:18" ht="15.75" customHeight="1">
      <c r="A784" s="23"/>
      <c r="B784" s="28" t="s">
        <v>21</v>
      </c>
      <c r="C784" s="28">
        <v>1185732</v>
      </c>
      <c r="D784" s="29">
        <v>44479</v>
      </c>
      <c r="E784" s="28" t="s">
        <v>53</v>
      </c>
      <c r="F784" s="28" t="s">
        <v>54</v>
      </c>
      <c r="G784" s="28" t="s">
        <v>55</v>
      </c>
      <c r="H784" s="28" t="s">
        <v>28</v>
      </c>
      <c r="I784" s="30">
        <v>0.60000000000000009</v>
      </c>
      <c r="J784" s="31">
        <v>7000</v>
      </c>
      <c r="K784" s="32">
        <f t="shared" si="6"/>
        <v>4200.0000000000009</v>
      </c>
      <c r="L784" s="32">
        <f t="shared" si="7"/>
        <v>1470.0000000000002</v>
      </c>
      <c r="M784" s="33">
        <v>0.35</v>
      </c>
      <c r="O784" s="34"/>
      <c r="P784" s="39">
        <f>Data!$I784+0.05</f>
        <v>0.65000000000000013</v>
      </c>
      <c r="Q784" s="34"/>
      <c r="R784" s="35"/>
    </row>
    <row r="785" spans="1:18" ht="15.75" customHeight="1">
      <c r="A785" s="23"/>
      <c r="B785" s="28" t="s">
        <v>21</v>
      </c>
      <c r="C785" s="28">
        <v>1185732</v>
      </c>
      <c r="D785" s="29">
        <v>44479</v>
      </c>
      <c r="E785" s="28" t="s">
        <v>53</v>
      </c>
      <c r="F785" s="28" t="s">
        <v>54</v>
      </c>
      <c r="G785" s="28" t="s">
        <v>55</v>
      </c>
      <c r="H785" s="28" t="s">
        <v>29</v>
      </c>
      <c r="I785" s="30">
        <v>0.65</v>
      </c>
      <c r="J785" s="31">
        <v>8250</v>
      </c>
      <c r="K785" s="32">
        <f t="shared" si="6"/>
        <v>5362.5</v>
      </c>
      <c r="L785" s="32">
        <f t="shared" si="7"/>
        <v>2681.25</v>
      </c>
      <c r="M785" s="33">
        <v>0.5</v>
      </c>
      <c r="O785" s="34"/>
      <c r="P785" s="39">
        <f>Data!$I785+0.05</f>
        <v>0.70000000000000007</v>
      </c>
      <c r="Q785" s="34"/>
      <c r="R785" s="35"/>
    </row>
    <row r="786" spans="1:18" ht="15.75" customHeight="1">
      <c r="A786" s="23"/>
      <c r="B786" s="28" t="s">
        <v>21</v>
      </c>
      <c r="C786" s="28">
        <v>1185732</v>
      </c>
      <c r="D786" s="29">
        <v>44509</v>
      </c>
      <c r="E786" s="28" t="s">
        <v>53</v>
      </c>
      <c r="F786" s="28" t="s">
        <v>54</v>
      </c>
      <c r="G786" s="28" t="s">
        <v>55</v>
      </c>
      <c r="H786" s="28" t="s">
        <v>24</v>
      </c>
      <c r="I786" s="30">
        <v>0.60000000000000009</v>
      </c>
      <c r="J786" s="31">
        <v>9750</v>
      </c>
      <c r="K786" s="32">
        <f t="shared" si="6"/>
        <v>5850.0000000000009</v>
      </c>
      <c r="L786" s="32">
        <f t="shared" si="7"/>
        <v>2632.5000000000005</v>
      </c>
      <c r="M786" s="33">
        <v>0.45</v>
      </c>
      <c r="O786" s="34"/>
      <c r="P786" s="39">
        <f>Data!$I786+0.05</f>
        <v>0.65000000000000013</v>
      </c>
      <c r="Q786" s="34"/>
      <c r="R786" s="35"/>
    </row>
    <row r="787" spans="1:18" ht="15.75" customHeight="1">
      <c r="A787" s="23"/>
      <c r="B787" s="28" t="s">
        <v>21</v>
      </c>
      <c r="C787" s="28">
        <v>1185732</v>
      </c>
      <c r="D787" s="29">
        <v>44509</v>
      </c>
      <c r="E787" s="28" t="s">
        <v>53</v>
      </c>
      <c r="F787" s="28" t="s">
        <v>54</v>
      </c>
      <c r="G787" s="28" t="s">
        <v>55</v>
      </c>
      <c r="H787" s="28" t="s">
        <v>25</v>
      </c>
      <c r="I787" s="30">
        <v>0.50000000000000011</v>
      </c>
      <c r="J787" s="31">
        <v>8000</v>
      </c>
      <c r="K787" s="32">
        <f t="shared" si="6"/>
        <v>4000.0000000000009</v>
      </c>
      <c r="L787" s="32">
        <f t="shared" si="7"/>
        <v>1400.0000000000002</v>
      </c>
      <c r="M787" s="33">
        <v>0.35</v>
      </c>
      <c r="O787" s="34"/>
      <c r="P787" s="39">
        <f>Data!$I787+0.05</f>
        <v>0.55000000000000016</v>
      </c>
      <c r="Q787" s="34"/>
      <c r="R787" s="35"/>
    </row>
    <row r="788" spans="1:18" ht="15.75" customHeight="1">
      <c r="A788" s="23"/>
      <c r="B788" s="28" t="s">
        <v>21</v>
      </c>
      <c r="C788" s="28">
        <v>1185732</v>
      </c>
      <c r="D788" s="29">
        <v>44509</v>
      </c>
      <c r="E788" s="28" t="s">
        <v>53</v>
      </c>
      <c r="F788" s="28" t="s">
        <v>54</v>
      </c>
      <c r="G788" s="28" t="s">
        <v>55</v>
      </c>
      <c r="H788" s="28" t="s">
        <v>26</v>
      </c>
      <c r="I788" s="30">
        <v>0.50000000000000011</v>
      </c>
      <c r="J788" s="31">
        <v>7450</v>
      </c>
      <c r="K788" s="32">
        <f t="shared" si="6"/>
        <v>3725.0000000000009</v>
      </c>
      <c r="L788" s="32">
        <f t="shared" si="7"/>
        <v>931.25000000000023</v>
      </c>
      <c r="M788" s="33">
        <v>0.25</v>
      </c>
      <c r="O788" s="34"/>
      <c r="P788" s="39">
        <f>Data!$I788+0.05</f>
        <v>0.55000000000000016</v>
      </c>
      <c r="Q788" s="34"/>
      <c r="R788" s="35"/>
    </row>
    <row r="789" spans="1:18" ht="15.75" customHeight="1">
      <c r="A789" s="23"/>
      <c r="B789" s="28" t="s">
        <v>21</v>
      </c>
      <c r="C789" s="28">
        <v>1185732</v>
      </c>
      <c r="D789" s="29">
        <v>44509</v>
      </c>
      <c r="E789" s="28" t="s">
        <v>53</v>
      </c>
      <c r="F789" s="28" t="s">
        <v>54</v>
      </c>
      <c r="G789" s="28" t="s">
        <v>55</v>
      </c>
      <c r="H789" s="28" t="s">
        <v>27</v>
      </c>
      <c r="I789" s="30">
        <v>0.50000000000000011</v>
      </c>
      <c r="J789" s="31">
        <v>7750</v>
      </c>
      <c r="K789" s="32">
        <f t="shared" si="6"/>
        <v>3875.0000000000009</v>
      </c>
      <c r="L789" s="32">
        <f t="shared" si="7"/>
        <v>1162.5000000000002</v>
      </c>
      <c r="M789" s="33">
        <v>0.3</v>
      </c>
      <c r="O789" s="34"/>
      <c r="P789" s="39">
        <f>Data!$I789+0.05</f>
        <v>0.55000000000000016</v>
      </c>
      <c r="Q789" s="34"/>
      <c r="R789" s="35"/>
    </row>
    <row r="790" spans="1:18" ht="15.75" customHeight="1">
      <c r="A790" s="23"/>
      <c r="B790" s="28" t="s">
        <v>21</v>
      </c>
      <c r="C790" s="28">
        <v>1185732</v>
      </c>
      <c r="D790" s="29">
        <v>44509</v>
      </c>
      <c r="E790" s="28" t="s">
        <v>53</v>
      </c>
      <c r="F790" s="28" t="s">
        <v>54</v>
      </c>
      <c r="G790" s="28" t="s">
        <v>55</v>
      </c>
      <c r="H790" s="28" t="s">
        <v>28</v>
      </c>
      <c r="I790" s="30">
        <v>0.65</v>
      </c>
      <c r="J790" s="31">
        <v>7500</v>
      </c>
      <c r="K790" s="32">
        <f t="shared" si="6"/>
        <v>4875</v>
      </c>
      <c r="L790" s="32">
        <f t="shared" si="7"/>
        <v>1706.25</v>
      </c>
      <c r="M790" s="33">
        <v>0.35</v>
      </c>
      <c r="O790" s="34"/>
      <c r="P790" s="39">
        <f>Data!$I790+0.05</f>
        <v>0.70000000000000007</v>
      </c>
      <c r="Q790" s="34"/>
      <c r="R790" s="35"/>
    </row>
    <row r="791" spans="1:18" ht="15.75" customHeight="1">
      <c r="A791" s="23"/>
      <c r="B791" s="28" t="s">
        <v>21</v>
      </c>
      <c r="C791" s="28">
        <v>1185732</v>
      </c>
      <c r="D791" s="29">
        <v>44509</v>
      </c>
      <c r="E791" s="28" t="s">
        <v>53</v>
      </c>
      <c r="F791" s="28" t="s">
        <v>54</v>
      </c>
      <c r="G791" s="28" t="s">
        <v>55</v>
      </c>
      <c r="H791" s="28" t="s">
        <v>29</v>
      </c>
      <c r="I791" s="30">
        <v>0.7</v>
      </c>
      <c r="J791" s="31">
        <v>8500</v>
      </c>
      <c r="K791" s="32">
        <f t="shared" si="6"/>
        <v>5950</v>
      </c>
      <c r="L791" s="32">
        <f t="shared" si="7"/>
        <v>2975</v>
      </c>
      <c r="M791" s="33">
        <v>0.5</v>
      </c>
      <c r="O791" s="34"/>
      <c r="P791" s="39">
        <f>Data!$I791+0.05</f>
        <v>0.75</v>
      </c>
      <c r="Q791" s="34"/>
      <c r="R791" s="35"/>
    </row>
    <row r="792" spans="1:18" ht="15.75" customHeight="1">
      <c r="A792" s="23"/>
      <c r="B792" s="28" t="s">
        <v>21</v>
      </c>
      <c r="C792" s="28">
        <v>1185732</v>
      </c>
      <c r="D792" s="29">
        <v>44538</v>
      </c>
      <c r="E792" s="28" t="s">
        <v>53</v>
      </c>
      <c r="F792" s="28" t="s">
        <v>54</v>
      </c>
      <c r="G792" s="28" t="s">
        <v>55</v>
      </c>
      <c r="H792" s="28" t="s">
        <v>24</v>
      </c>
      <c r="I792" s="30">
        <v>0.65</v>
      </c>
      <c r="J792" s="31">
        <v>10750</v>
      </c>
      <c r="K792" s="32">
        <f t="shared" si="6"/>
        <v>6987.5</v>
      </c>
      <c r="L792" s="32">
        <f t="shared" si="7"/>
        <v>3144.375</v>
      </c>
      <c r="M792" s="33">
        <v>0.45</v>
      </c>
      <c r="O792" s="34"/>
      <c r="P792" s="39">
        <f>Data!$I792+0.05</f>
        <v>0.70000000000000007</v>
      </c>
      <c r="Q792" s="34"/>
      <c r="R792" s="35"/>
    </row>
    <row r="793" spans="1:18" ht="15.75" customHeight="1">
      <c r="A793" s="23"/>
      <c r="B793" s="28" t="s">
        <v>21</v>
      </c>
      <c r="C793" s="28">
        <v>1185732</v>
      </c>
      <c r="D793" s="29">
        <v>44538</v>
      </c>
      <c r="E793" s="28" t="s">
        <v>53</v>
      </c>
      <c r="F793" s="28" t="s">
        <v>54</v>
      </c>
      <c r="G793" s="28" t="s">
        <v>55</v>
      </c>
      <c r="H793" s="28" t="s">
        <v>25</v>
      </c>
      <c r="I793" s="30">
        <v>0.55000000000000004</v>
      </c>
      <c r="J793" s="31">
        <v>8750</v>
      </c>
      <c r="K793" s="32">
        <f t="shared" si="6"/>
        <v>4812.5</v>
      </c>
      <c r="L793" s="32">
        <f t="shared" si="7"/>
        <v>1684.375</v>
      </c>
      <c r="M793" s="33">
        <v>0.35</v>
      </c>
      <c r="O793" s="34"/>
      <c r="P793" s="39">
        <f>Data!$I793+0.05</f>
        <v>0.60000000000000009</v>
      </c>
      <c r="Q793" s="34"/>
      <c r="R793" s="35"/>
    </row>
    <row r="794" spans="1:18" ht="15.75" customHeight="1">
      <c r="A794" s="23"/>
      <c r="B794" s="28" t="s">
        <v>21</v>
      </c>
      <c r="C794" s="28">
        <v>1185732</v>
      </c>
      <c r="D794" s="29">
        <v>44538</v>
      </c>
      <c r="E794" s="28" t="s">
        <v>53</v>
      </c>
      <c r="F794" s="28" t="s">
        <v>54</v>
      </c>
      <c r="G794" s="28" t="s">
        <v>55</v>
      </c>
      <c r="H794" s="28" t="s">
        <v>26</v>
      </c>
      <c r="I794" s="30">
        <v>0.55000000000000004</v>
      </c>
      <c r="J794" s="31">
        <v>8250</v>
      </c>
      <c r="K794" s="32">
        <f t="shared" si="6"/>
        <v>4537.5</v>
      </c>
      <c r="L794" s="32">
        <f t="shared" si="7"/>
        <v>1134.375</v>
      </c>
      <c r="M794" s="33">
        <v>0.25</v>
      </c>
      <c r="O794" s="34"/>
      <c r="P794" s="39">
        <f>Data!$I794+0.05</f>
        <v>0.60000000000000009</v>
      </c>
      <c r="Q794" s="34"/>
      <c r="R794" s="35"/>
    </row>
    <row r="795" spans="1:18" ht="15.75" customHeight="1">
      <c r="A795" s="23"/>
      <c r="B795" s="28" t="s">
        <v>21</v>
      </c>
      <c r="C795" s="28">
        <v>1185732</v>
      </c>
      <c r="D795" s="29">
        <v>44538</v>
      </c>
      <c r="E795" s="28" t="s">
        <v>53</v>
      </c>
      <c r="F795" s="28" t="s">
        <v>54</v>
      </c>
      <c r="G795" s="28" t="s">
        <v>55</v>
      </c>
      <c r="H795" s="28" t="s">
        <v>27</v>
      </c>
      <c r="I795" s="30">
        <v>0.55000000000000004</v>
      </c>
      <c r="J795" s="31">
        <v>7750</v>
      </c>
      <c r="K795" s="32">
        <f t="shared" si="6"/>
        <v>4262.5</v>
      </c>
      <c r="L795" s="32">
        <f t="shared" si="7"/>
        <v>1278.75</v>
      </c>
      <c r="M795" s="33">
        <v>0.3</v>
      </c>
      <c r="O795" s="34"/>
      <c r="P795" s="39">
        <f>Data!$I795+0.05</f>
        <v>0.60000000000000009</v>
      </c>
      <c r="Q795" s="34"/>
      <c r="R795" s="35"/>
    </row>
    <row r="796" spans="1:18" ht="15.75" customHeight="1">
      <c r="A796" s="23"/>
      <c r="B796" s="28" t="s">
        <v>21</v>
      </c>
      <c r="C796" s="28">
        <v>1185732</v>
      </c>
      <c r="D796" s="29">
        <v>44538</v>
      </c>
      <c r="E796" s="28" t="s">
        <v>53</v>
      </c>
      <c r="F796" s="28" t="s">
        <v>54</v>
      </c>
      <c r="G796" s="28" t="s">
        <v>55</v>
      </c>
      <c r="H796" s="28" t="s">
        <v>28</v>
      </c>
      <c r="I796" s="30">
        <v>0.65</v>
      </c>
      <c r="J796" s="31">
        <v>7750</v>
      </c>
      <c r="K796" s="32">
        <f t="shared" si="6"/>
        <v>5037.5</v>
      </c>
      <c r="L796" s="32">
        <f t="shared" si="7"/>
        <v>1763.125</v>
      </c>
      <c r="M796" s="33">
        <v>0.35</v>
      </c>
      <c r="O796" s="34"/>
      <c r="P796" s="39">
        <f>Data!$I796+0.05</f>
        <v>0.70000000000000007</v>
      </c>
      <c r="Q796" s="34"/>
      <c r="R796" s="35"/>
    </row>
    <row r="797" spans="1:18" ht="15.75" customHeight="1">
      <c r="A797" s="23"/>
      <c r="B797" s="28" t="s">
        <v>21</v>
      </c>
      <c r="C797" s="28">
        <v>1185732</v>
      </c>
      <c r="D797" s="29">
        <v>44538</v>
      </c>
      <c r="E797" s="28" t="s">
        <v>53</v>
      </c>
      <c r="F797" s="28" t="s">
        <v>54</v>
      </c>
      <c r="G797" s="28" t="s">
        <v>55</v>
      </c>
      <c r="H797" s="28" t="s">
        <v>29</v>
      </c>
      <c r="I797" s="30">
        <v>0.7</v>
      </c>
      <c r="J797" s="31">
        <v>8750</v>
      </c>
      <c r="K797" s="32">
        <f t="shared" si="6"/>
        <v>6125</v>
      </c>
      <c r="L797" s="32">
        <f t="shared" si="7"/>
        <v>3062.5</v>
      </c>
      <c r="M797" s="33">
        <v>0.5</v>
      </c>
      <c r="O797" s="34"/>
      <c r="P797" s="39">
        <f>Data!$I797+0.05</f>
        <v>0.75</v>
      </c>
      <c r="Q797" s="34"/>
      <c r="R797" s="35"/>
    </row>
    <row r="798" spans="1:18" ht="15.75" customHeight="1">
      <c r="A798" s="23" t="s">
        <v>46</v>
      </c>
      <c r="B798" s="28" t="s">
        <v>21</v>
      </c>
      <c r="C798" s="28">
        <v>1185732</v>
      </c>
      <c r="D798" s="29">
        <v>44209</v>
      </c>
      <c r="E798" s="28" t="s">
        <v>40</v>
      </c>
      <c r="F798" s="28" t="s">
        <v>56</v>
      </c>
      <c r="G798" s="28" t="s">
        <v>57</v>
      </c>
      <c r="H798" s="28" t="s">
        <v>24</v>
      </c>
      <c r="I798" s="30">
        <v>0.35</v>
      </c>
      <c r="J798" s="31">
        <v>4500</v>
      </c>
      <c r="K798" s="32">
        <f t="shared" si="6"/>
        <v>1575</v>
      </c>
      <c r="L798" s="32">
        <f t="shared" si="7"/>
        <v>551.25</v>
      </c>
      <c r="M798" s="33">
        <v>0.35000000000000003</v>
      </c>
      <c r="O798" s="38"/>
      <c r="P798" s="39"/>
      <c r="Q798" s="34"/>
      <c r="R798" s="35"/>
    </row>
    <row r="799" spans="1:18" ht="15.75" customHeight="1">
      <c r="A799" s="23"/>
      <c r="B799" s="28" t="s">
        <v>21</v>
      </c>
      <c r="C799" s="28">
        <v>1185732</v>
      </c>
      <c r="D799" s="29">
        <v>44209</v>
      </c>
      <c r="E799" s="28" t="s">
        <v>40</v>
      </c>
      <c r="F799" s="28" t="s">
        <v>56</v>
      </c>
      <c r="G799" s="28" t="s">
        <v>57</v>
      </c>
      <c r="H799" s="28" t="s">
        <v>25</v>
      </c>
      <c r="I799" s="30">
        <v>0.35</v>
      </c>
      <c r="J799" s="31">
        <v>2500</v>
      </c>
      <c r="K799" s="32">
        <f t="shared" si="6"/>
        <v>875</v>
      </c>
      <c r="L799" s="32">
        <f t="shared" si="7"/>
        <v>262.5</v>
      </c>
      <c r="M799" s="33">
        <v>0.3</v>
      </c>
      <c r="O799" s="38"/>
      <c r="P799" s="39"/>
      <c r="Q799" s="34"/>
      <c r="R799" s="35"/>
    </row>
    <row r="800" spans="1:18" ht="15.75" customHeight="1">
      <c r="A800" s="23"/>
      <c r="B800" s="28" t="s">
        <v>21</v>
      </c>
      <c r="C800" s="28">
        <v>1185732</v>
      </c>
      <c r="D800" s="29">
        <v>44209</v>
      </c>
      <c r="E800" s="28" t="s">
        <v>40</v>
      </c>
      <c r="F800" s="28" t="s">
        <v>56</v>
      </c>
      <c r="G800" s="28" t="s">
        <v>57</v>
      </c>
      <c r="H800" s="28" t="s">
        <v>26</v>
      </c>
      <c r="I800" s="30">
        <v>0.25</v>
      </c>
      <c r="J800" s="31">
        <v>2500</v>
      </c>
      <c r="K800" s="32">
        <f t="shared" si="6"/>
        <v>625</v>
      </c>
      <c r="L800" s="32">
        <f t="shared" si="7"/>
        <v>187.5</v>
      </c>
      <c r="M800" s="33">
        <v>0.3</v>
      </c>
      <c r="O800" s="38"/>
      <c r="P800" s="39"/>
      <c r="Q800" s="34"/>
      <c r="R800" s="35"/>
    </row>
    <row r="801" spans="1:18" ht="15.75" customHeight="1">
      <c r="A801" s="23"/>
      <c r="B801" s="28" t="s">
        <v>21</v>
      </c>
      <c r="C801" s="28">
        <v>1185732</v>
      </c>
      <c r="D801" s="29">
        <v>44209</v>
      </c>
      <c r="E801" s="28" t="s">
        <v>40</v>
      </c>
      <c r="F801" s="28" t="s">
        <v>56</v>
      </c>
      <c r="G801" s="28" t="s">
        <v>57</v>
      </c>
      <c r="H801" s="28" t="s">
        <v>27</v>
      </c>
      <c r="I801" s="30">
        <v>0.30000000000000004</v>
      </c>
      <c r="J801" s="31">
        <v>1000</v>
      </c>
      <c r="K801" s="32">
        <f t="shared" si="6"/>
        <v>300.00000000000006</v>
      </c>
      <c r="L801" s="32">
        <f t="shared" si="7"/>
        <v>105.00000000000003</v>
      </c>
      <c r="M801" s="33">
        <v>0.35000000000000003</v>
      </c>
      <c r="O801" s="38"/>
      <c r="P801" s="39"/>
      <c r="Q801" s="34"/>
      <c r="R801" s="35"/>
    </row>
    <row r="802" spans="1:18" ht="15.75" customHeight="1">
      <c r="A802" s="23"/>
      <c r="B802" s="28" t="s">
        <v>21</v>
      </c>
      <c r="C802" s="28">
        <v>1185732</v>
      </c>
      <c r="D802" s="29">
        <v>44209</v>
      </c>
      <c r="E802" s="28" t="s">
        <v>40</v>
      </c>
      <c r="F802" s="28" t="s">
        <v>56</v>
      </c>
      <c r="G802" s="28" t="s">
        <v>57</v>
      </c>
      <c r="H802" s="28" t="s">
        <v>28</v>
      </c>
      <c r="I802" s="30">
        <v>0.44999999999999996</v>
      </c>
      <c r="J802" s="31">
        <v>1500</v>
      </c>
      <c r="K802" s="32">
        <f t="shared" si="6"/>
        <v>674.99999999999989</v>
      </c>
      <c r="L802" s="32">
        <f t="shared" si="7"/>
        <v>202.49999999999997</v>
      </c>
      <c r="M802" s="33">
        <v>0.3</v>
      </c>
      <c r="O802" s="38"/>
      <c r="P802" s="39"/>
      <c r="Q802" s="34"/>
      <c r="R802" s="35"/>
    </row>
    <row r="803" spans="1:18" ht="15.75" customHeight="1">
      <c r="A803" s="23"/>
      <c r="B803" s="28" t="s">
        <v>21</v>
      </c>
      <c r="C803" s="28">
        <v>1185732</v>
      </c>
      <c r="D803" s="29">
        <v>44209</v>
      </c>
      <c r="E803" s="28" t="s">
        <v>40</v>
      </c>
      <c r="F803" s="28" t="s">
        <v>56</v>
      </c>
      <c r="G803" s="28" t="s">
        <v>57</v>
      </c>
      <c r="H803" s="28" t="s">
        <v>29</v>
      </c>
      <c r="I803" s="30">
        <v>0.35</v>
      </c>
      <c r="J803" s="31">
        <v>2500</v>
      </c>
      <c r="K803" s="32">
        <f t="shared" si="6"/>
        <v>875</v>
      </c>
      <c r="L803" s="32">
        <f t="shared" si="7"/>
        <v>393.75</v>
      </c>
      <c r="M803" s="33">
        <v>0.45</v>
      </c>
      <c r="O803" s="38"/>
      <c r="P803" s="39"/>
      <c r="Q803" s="34"/>
      <c r="R803" s="35"/>
    </row>
    <row r="804" spans="1:18" ht="15.75" customHeight="1">
      <c r="A804" s="23"/>
      <c r="B804" s="28" t="s">
        <v>21</v>
      </c>
      <c r="C804" s="28">
        <v>1185732</v>
      </c>
      <c r="D804" s="29">
        <v>44240</v>
      </c>
      <c r="E804" s="28" t="s">
        <v>40</v>
      </c>
      <c r="F804" s="28" t="s">
        <v>56</v>
      </c>
      <c r="G804" s="28" t="s">
        <v>57</v>
      </c>
      <c r="H804" s="28" t="s">
        <v>24</v>
      </c>
      <c r="I804" s="30">
        <v>0.35</v>
      </c>
      <c r="J804" s="31">
        <v>5000</v>
      </c>
      <c r="K804" s="32">
        <f t="shared" si="6"/>
        <v>1750</v>
      </c>
      <c r="L804" s="32">
        <f t="shared" si="7"/>
        <v>612.50000000000011</v>
      </c>
      <c r="M804" s="33">
        <v>0.35000000000000003</v>
      </c>
      <c r="O804" s="38"/>
      <c r="P804" s="39"/>
      <c r="Q804" s="34"/>
      <c r="R804" s="35"/>
    </row>
    <row r="805" spans="1:18" ht="15.75" customHeight="1">
      <c r="A805" s="23"/>
      <c r="B805" s="28" t="s">
        <v>21</v>
      </c>
      <c r="C805" s="28">
        <v>1185732</v>
      </c>
      <c r="D805" s="29">
        <v>44240</v>
      </c>
      <c r="E805" s="28" t="s">
        <v>40</v>
      </c>
      <c r="F805" s="28" t="s">
        <v>56</v>
      </c>
      <c r="G805" s="28" t="s">
        <v>57</v>
      </c>
      <c r="H805" s="28" t="s">
        <v>25</v>
      </c>
      <c r="I805" s="30">
        <v>0.35</v>
      </c>
      <c r="J805" s="31">
        <v>1500</v>
      </c>
      <c r="K805" s="32">
        <f t="shared" si="6"/>
        <v>525</v>
      </c>
      <c r="L805" s="32">
        <f t="shared" si="7"/>
        <v>157.5</v>
      </c>
      <c r="M805" s="33">
        <v>0.3</v>
      </c>
      <c r="O805" s="38"/>
      <c r="P805" s="39"/>
      <c r="Q805" s="34"/>
      <c r="R805" s="35"/>
    </row>
    <row r="806" spans="1:18" ht="15.75" customHeight="1">
      <c r="A806" s="23"/>
      <c r="B806" s="28" t="s">
        <v>21</v>
      </c>
      <c r="C806" s="28">
        <v>1185732</v>
      </c>
      <c r="D806" s="29">
        <v>44240</v>
      </c>
      <c r="E806" s="28" t="s">
        <v>40</v>
      </c>
      <c r="F806" s="28" t="s">
        <v>56</v>
      </c>
      <c r="G806" s="28" t="s">
        <v>57</v>
      </c>
      <c r="H806" s="28" t="s">
        <v>26</v>
      </c>
      <c r="I806" s="30">
        <v>0.25</v>
      </c>
      <c r="J806" s="31">
        <v>2000</v>
      </c>
      <c r="K806" s="32">
        <f t="shared" si="6"/>
        <v>500</v>
      </c>
      <c r="L806" s="32">
        <f t="shared" si="7"/>
        <v>150</v>
      </c>
      <c r="M806" s="33">
        <v>0.3</v>
      </c>
      <c r="O806" s="38"/>
      <c r="P806" s="39"/>
      <c r="Q806" s="34"/>
      <c r="R806" s="35"/>
    </row>
    <row r="807" spans="1:18" ht="15.75" customHeight="1">
      <c r="A807" s="23"/>
      <c r="B807" s="28" t="s">
        <v>21</v>
      </c>
      <c r="C807" s="28">
        <v>1185732</v>
      </c>
      <c r="D807" s="29">
        <v>44240</v>
      </c>
      <c r="E807" s="28" t="s">
        <v>40</v>
      </c>
      <c r="F807" s="28" t="s">
        <v>56</v>
      </c>
      <c r="G807" s="28" t="s">
        <v>57</v>
      </c>
      <c r="H807" s="28" t="s">
        <v>27</v>
      </c>
      <c r="I807" s="30">
        <v>0.30000000000000004</v>
      </c>
      <c r="J807" s="31">
        <v>750</v>
      </c>
      <c r="K807" s="32">
        <f t="shared" si="6"/>
        <v>225.00000000000003</v>
      </c>
      <c r="L807" s="32">
        <f t="shared" si="7"/>
        <v>78.750000000000014</v>
      </c>
      <c r="M807" s="33">
        <v>0.35000000000000003</v>
      </c>
      <c r="O807" s="38"/>
      <c r="P807" s="39"/>
      <c r="Q807" s="34"/>
      <c r="R807" s="35"/>
    </row>
    <row r="808" spans="1:18" ht="15.75" customHeight="1">
      <c r="A808" s="23"/>
      <c r="B808" s="28" t="s">
        <v>21</v>
      </c>
      <c r="C808" s="28">
        <v>1185732</v>
      </c>
      <c r="D808" s="29">
        <v>44240</v>
      </c>
      <c r="E808" s="28" t="s">
        <v>40</v>
      </c>
      <c r="F808" s="28" t="s">
        <v>56</v>
      </c>
      <c r="G808" s="28" t="s">
        <v>57</v>
      </c>
      <c r="H808" s="28" t="s">
        <v>28</v>
      </c>
      <c r="I808" s="30">
        <v>0.44999999999999996</v>
      </c>
      <c r="J808" s="31">
        <v>1500</v>
      </c>
      <c r="K808" s="32">
        <f t="shared" si="6"/>
        <v>674.99999999999989</v>
      </c>
      <c r="L808" s="32">
        <f t="shared" si="7"/>
        <v>202.49999999999997</v>
      </c>
      <c r="M808" s="33">
        <v>0.3</v>
      </c>
      <c r="O808" s="38"/>
      <c r="P808" s="39"/>
      <c r="Q808" s="34"/>
      <c r="R808" s="35"/>
    </row>
    <row r="809" spans="1:18" ht="15.75" customHeight="1">
      <c r="A809" s="23"/>
      <c r="B809" s="28" t="s">
        <v>21</v>
      </c>
      <c r="C809" s="28">
        <v>1185732</v>
      </c>
      <c r="D809" s="29">
        <v>44240</v>
      </c>
      <c r="E809" s="28" t="s">
        <v>40</v>
      </c>
      <c r="F809" s="28" t="s">
        <v>56</v>
      </c>
      <c r="G809" s="28" t="s">
        <v>57</v>
      </c>
      <c r="H809" s="28" t="s">
        <v>29</v>
      </c>
      <c r="I809" s="30">
        <v>0.35</v>
      </c>
      <c r="J809" s="31">
        <v>2250</v>
      </c>
      <c r="K809" s="32">
        <f t="shared" si="6"/>
        <v>787.5</v>
      </c>
      <c r="L809" s="32">
        <f t="shared" si="7"/>
        <v>354.375</v>
      </c>
      <c r="M809" s="33">
        <v>0.45</v>
      </c>
      <c r="O809" s="38"/>
      <c r="P809" s="39"/>
      <c r="Q809" s="34"/>
      <c r="R809" s="35"/>
    </row>
    <row r="810" spans="1:18" ht="15.75" customHeight="1">
      <c r="A810" s="23"/>
      <c r="B810" s="28" t="s">
        <v>21</v>
      </c>
      <c r="C810" s="28">
        <v>1185732</v>
      </c>
      <c r="D810" s="29">
        <v>44267</v>
      </c>
      <c r="E810" s="28" t="s">
        <v>40</v>
      </c>
      <c r="F810" s="28" t="s">
        <v>56</v>
      </c>
      <c r="G810" s="28" t="s">
        <v>57</v>
      </c>
      <c r="H810" s="28" t="s">
        <v>24</v>
      </c>
      <c r="I810" s="30">
        <v>0.4</v>
      </c>
      <c r="J810" s="31">
        <v>4450</v>
      </c>
      <c r="K810" s="32">
        <f t="shared" si="6"/>
        <v>1780</v>
      </c>
      <c r="L810" s="32">
        <f t="shared" si="7"/>
        <v>623.00000000000011</v>
      </c>
      <c r="M810" s="33">
        <v>0.35000000000000003</v>
      </c>
      <c r="O810" s="38"/>
      <c r="P810" s="39"/>
      <c r="Q810" s="34"/>
      <c r="R810" s="35"/>
    </row>
    <row r="811" spans="1:18" ht="15.75" customHeight="1">
      <c r="A811" s="23"/>
      <c r="B811" s="28" t="s">
        <v>21</v>
      </c>
      <c r="C811" s="28">
        <v>1185732</v>
      </c>
      <c r="D811" s="29">
        <v>44267</v>
      </c>
      <c r="E811" s="28" t="s">
        <v>40</v>
      </c>
      <c r="F811" s="28" t="s">
        <v>56</v>
      </c>
      <c r="G811" s="28" t="s">
        <v>57</v>
      </c>
      <c r="H811" s="28" t="s">
        <v>25</v>
      </c>
      <c r="I811" s="30">
        <v>0.4</v>
      </c>
      <c r="J811" s="31">
        <v>1250</v>
      </c>
      <c r="K811" s="32">
        <f t="shared" si="6"/>
        <v>500</v>
      </c>
      <c r="L811" s="32">
        <f t="shared" si="7"/>
        <v>150</v>
      </c>
      <c r="M811" s="33">
        <v>0.3</v>
      </c>
      <c r="O811" s="38"/>
      <c r="P811" s="39"/>
      <c r="Q811" s="34"/>
      <c r="R811" s="35"/>
    </row>
    <row r="812" spans="1:18" ht="15.75" customHeight="1">
      <c r="A812" s="23"/>
      <c r="B812" s="28" t="s">
        <v>21</v>
      </c>
      <c r="C812" s="28">
        <v>1185732</v>
      </c>
      <c r="D812" s="29">
        <v>44267</v>
      </c>
      <c r="E812" s="28" t="s">
        <v>40</v>
      </c>
      <c r="F812" s="28" t="s">
        <v>56</v>
      </c>
      <c r="G812" s="28" t="s">
        <v>57</v>
      </c>
      <c r="H812" s="28" t="s">
        <v>26</v>
      </c>
      <c r="I812" s="30">
        <v>0.30000000000000004</v>
      </c>
      <c r="J812" s="31">
        <v>1750</v>
      </c>
      <c r="K812" s="32">
        <f t="shared" si="6"/>
        <v>525.00000000000011</v>
      </c>
      <c r="L812" s="32">
        <f t="shared" si="7"/>
        <v>157.50000000000003</v>
      </c>
      <c r="M812" s="33">
        <v>0.3</v>
      </c>
      <c r="O812" s="38"/>
      <c r="P812" s="39"/>
      <c r="Q812" s="34"/>
      <c r="R812" s="35"/>
    </row>
    <row r="813" spans="1:18" ht="15.75" customHeight="1">
      <c r="A813" s="23"/>
      <c r="B813" s="28" t="s">
        <v>21</v>
      </c>
      <c r="C813" s="28">
        <v>1185732</v>
      </c>
      <c r="D813" s="29">
        <v>44267</v>
      </c>
      <c r="E813" s="28" t="s">
        <v>40</v>
      </c>
      <c r="F813" s="28" t="s">
        <v>56</v>
      </c>
      <c r="G813" s="28" t="s">
        <v>57</v>
      </c>
      <c r="H813" s="28" t="s">
        <v>27</v>
      </c>
      <c r="I813" s="30">
        <v>0.35</v>
      </c>
      <c r="J813" s="31">
        <v>250</v>
      </c>
      <c r="K813" s="32">
        <f t="shared" si="6"/>
        <v>87.5</v>
      </c>
      <c r="L813" s="32">
        <f t="shared" si="7"/>
        <v>30.625000000000004</v>
      </c>
      <c r="M813" s="33">
        <v>0.35000000000000003</v>
      </c>
      <c r="O813" s="38"/>
      <c r="P813" s="39"/>
      <c r="Q813" s="34"/>
      <c r="R813" s="35"/>
    </row>
    <row r="814" spans="1:18" ht="15.75" customHeight="1">
      <c r="A814" s="23"/>
      <c r="B814" s="28" t="s">
        <v>21</v>
      </c>
      <c r="C814" s="28">
        <v>1185732</v>
      </c>
      <c r="D814" s="29">
        <v>44267</v>
      </c>
      <c r="E814" s="28" t="s">
        <v>40</v>
      </c>
      <c r="F814" s="28" t="s">
        <v>56</v>
      </c>
      <c r="G814" s="28" t="s">
        <v>57</v>
      </c>
      <c r="H814" s="28" t="s">
        <v>28</v>
      </c>
      <c r="I814" s="30">
        <v>0.5</v>
      </c>
      <c r="J814" s="31">
        <v>750</v>
      </c>
      <c r="K814" s="32">
        <f t="shared" si="6"/>
        <v>375</v>
      </c>
      <c r="L814" s="32">
        <f t="shared" si="7"/>
        <v>112.5</v>
      </c>
      <c r="M814" s="33">
        <v>0.3</v>
      </c>
      <c r="O814" s="38"/>
      <c r="P814" s="39"/>
      <c r="Q814" s="34"/>
      <c r="R814" s="35"/>
    </row>
    <row r="815" spans="1:18" ht="15.75" customHeight="1">
      <c r="A815" s="23"/>
      <c r="B815" s="28" t="s">
        <v>21</v>
      </c>
      <c r="C815" s="28">
        <v>1185732</v>
      </c>
      <c r="D815" s="29">
        <v>44267</v>
      </c>
      <c r="E815" s="28" t="s">
        <v>40</v>
      </c>
      <c r="F815" s="28" t="s">
        <v>56</v>
      </c>
      <c r="G815" s="28" t="s">
        <v>57</v>
      </c>
      <c r="H815" s="28" t="s">
        <v>29</v>
      </c>
      <c r="I815" s="30">
        <v>0.4</v>
      </c>
      <c r="J815" s="31">
        <v>1750</v>
      </c>
      <c r="K815" s="32">
        <f t="shared" si="6"/>
        <v>700</v>
      </c>
      <c r="L815" s="32">
        <f t="shared" si="7"/>
        <v>315</v>
      </c>
      <c r="M815" s="33">
        <v>0.45</v>
      </c>
      <c r="O815" s="38"/>
      <c r="P815" s="39"/>
      <c r="Q815" s="34"/>
      <c r="R815" s="35"/>
    </row>
    <row r="816" spans="1:18" ht="15.75" customHeight="1">
      <c r="A816" s="23"/>
      <c r="B816" s="28" t="s">
        <v>21</v>
      </c>
      <c r="C816" s="28">
        <v>1185732</v>
      </c>
      <c r="D816" s="29">
        <v>44299</v>
      </c>
      <c r="E816" s="28" t="s">
        <v>40</v>
      </c>
      <c r="F816" s="28" t="s">
        <v>56</v>
      </c>
      <c r="G816" s="28" t="s">
        <v>57</v>
      </c>
      <c r="H816" s="28" t="s">
        <v>24</v>
      </c>
      <c r="I816" s="30">
        <v>0.4</v>
      </c>
      <c r="J816" s="31">
        <v>4000</v>
      </c>
      <c r="K816" s="32">
        <f t="shared" si="6"/>
        <v>1600</v>
      </c>
      <c r="L816" s="32">
        <f t="shared" si="7"/>
        <v>560</v>
      </c>
      <c r="M816" s="33">
        <v>0.35000000000000003</v>
      </c>
      <c r="O816" s="38"/>
      <c r="P816" s="39"/>
      <c r="Q816" s="34"/>
      <c r="R816" s="35"/>
    </row>
    <row r="817" spans="1:18" ht="15.75" customHeight="1">
      <c r="A817" s="23"/>
      <c r="B817" s="28" t="s">
        <v>21</v>
      </c>
      <c r="C817" s="28">
        <v>1185732</v>
      </c>
      <c r="D817" s="29">
        <v>44299</v>
      </c>
      <c r="E817" s="28" t="s">
        <v>40</v>
      </c>
      <c r="F817" s="28" t="s">
        <v>56</v>
      </c>
      <c r="G817" s="28" t="s">
        <v>57</v>
      </c>
      <c r="H817" s="28" t="s">
        <v>25</v>
      </c>
      <c r="I817" s="30">
        <v>0.4</v>
      </c>
      <c r="J817" s="31">
        <v>1000</v>
      </c>
      <c r="K817" s="32">
        <f t="shared" si="6"/>
        <v>400</v>
      </c>
      <c r="L817" s="32">
        <f t="shared" si="7"/>
        <v>120</v>
      </c>
      <c r="M817" s="33">
        <v>0.3</v>
      </c>
      <c r="O817" s="38"/>
      <c r="P817" s="39"/>
      <c r="Q817" s="34"/>
      <c r="R817" s="35"/>
    </row>
    <row r="818" spans="1:18" ht="15.75" customHeight="1">
      <c r="A818" s="23"/>
      <c r="B818" s="28" t="s">
        <v>21</v>
      </c>
      <c r="C818" s="28">
        <v>1185732</v>
      </c>
      <c r="D818" s="29">
        <v>44299</v>
      </c>
      <c r="E818" s="28" t="s">
        <v>40</v>
      </c>
      <c r="F818" s="28" t="s">
        <v>56</v>
      </c>
      <c r="G818" s="28" t="s">
        <v>57</v>
      </c>
      <c r="H818" s="28" t="s">
        <v>26</v>
      </c>
      <c r="I818" s="30">
        <v>0.30000000000000004</v>
      </c>
      <c r="J818" s="31">
        <v>1000</v>
      </c>
      <c r="K818" s="32">
        <f t="shared" si="6"/>
        <v>300.00000000000006</v>
      </c>
      <c r="L818" s="32">
        <f t="shared" si="7"/>
        <v>90.000000000000014</v>
      </c>
      <c r="M818" s="33">
        <v>0.3</v>
      </c>
      <c r="O818" s="38"/>
      <c r="P818" s="39"/>
      <c r="Q818" s="34"/>
      <c r="R818" s="35"/>
    </row>
    <row r="819" spans="1:18" ht="15.75" customHeight="1">
      <c r="A819" s="23"/>
      <c r="B819" s="28" t="s">
        <v>21</v>
      </c>
      <c r="C819" s="28">
        <v>1185732</v>
      </c>
      <c r="D819" s="29">
        <v>44299</v>
      </c>
      <c r="E819" s="28" t="s">
        <v>40</v>
      </c>
      <c r="F819" s="28" t="s">
        <v>56</v>
      </c>
      <c r="G819" s="28" t="s">
        <v>57</v>
      </c>
      <c r="H819" s="28" t="s">
        <v>27</v>
      </c>
      <c r="I819" s="30">
        <v>0.35</v>
      </c>
      <c r="J819" s="31">
        <v>250</v>
      </c>
      <c r="K819" s="32">
        <f t="shared" si="6"/>
        <v>87.5</v>
      </c>
      <c r="L819" s="32">
        <f t="shared" si="7"/>
        <v>30.625000000000004</v>
      </c>
      <c r="M819" s="33">
        <v>0.35000000000000003</v>
      </c>
      <c r="O819" s="38"/>
      <c r="P819" s="39"/>
      <c r="Q819" s="34"/>
      <c r="R819" s="35"/>
    </row>
    <row r="820" spans="1:18" ht="15.75" customHeight="1">
      <c r="A820" s="23"/>
      <c r="B820" s="28" t="s">
        <v>21</v>
      </c>
      <c r="C820" s="28">
        <v>1185732</v>
      </c>
      <c r="D820" s="29">
        <v>44299</v>
      </c>
      <c r="E820" s="28" t="s">
        <v>40</v>
      </c>
      <c r="F820" s="28" t="s">
        <v>56</v>
      </c>
      <c r="G820" s="28" t="s">
        <v>57</v>
      </c>
      <c r="H820" s="28" t="s">
        <v>28</v>
      </c>
      <c r="I820" s="30">
        <v>0.5</v>
      </c>
      <c r="J820" s="31">
        <v>500</v>
      </c>
      <c r="K820" s="32">
        <f t="shared" si="6"/>
        <v>250</v>
      </c>
      <c r="L820" s="32">
        <f t="shared" si="7"/>
        <v>75</v>
      </c>
      <c r="M820" s="33">
        <v>0.3</v>
      </c>
      <c r="O820" s="38"/>
      <c r="P820" s="39"/>
      <c r="Q820" s="34"/>
      <c r="R820" s="35"/>
    </row>
    <row r="821" spans="1:18" ht="15.75" customHeight="1">
      <c r="A821" s="23"/>
      <c r="B821" s="28" t="s">
        <v>21</v>
      </c>
      <c r="C821" s="28">
        <v>1185732</v>
      </c>
      <c r="D821" s="29">
        <v>44299</v>
      </c>
      <c r="E821" s="28" t="s">
        <v>40</v>
      </c>
      <c r="F821" s="28" t="s">
        <v>56</v>
      </c>
      <c r="G821" s="28" t="s">
        <v>57</v>
      </c>
      <c r="H821" s="28" t="s">
        <v>29</v>
      </c>
      <c r="I821" s="30">
        <v>0.4</v>
      </c>
      <c r="J821" s="31">
        <v>1750</v>
      </c>
      <c r="K821" s="32">
        <f t="shared" si="6"/>
        <v>700</v>
      </c>
      <c r="L821" s="32">
        <f t="shared" si="7"/>
        <v>315</v>
      </c>
      <c r="M821" s="33">
        <v>0.45</v>
      </c>
      <c r="O821" s="38"/>
      <c r="P821" s="39"/>
      <c r="Q821" s="34"/>
      <c r="R821" s="35"/>
    </row>
    <row r="822" spans="1:18" ht="15.75" customHeight="1">
      <c r="A822" s="23"/>
      <c r="B822" s="28" t="s">
        <v>21</v>
      </c>
      <c r="C822" s="28">
        <v>1185732</v>
      </c>
      <c r="D822" s="29">
        <v>44330</v>
      </c>
      <c r="E822" s="28" t="s">
        <v>40</v>
      </c>
      <c r="F822" s="28" t="s">
        <v>56</v>
      </c>
      <c r="G822" s="28" t="s">
        <v>57</v>
      </c>
      <c r="H822" s="28" t="s">
        <v>24</v>
      </c>
      <c r="I822" s="30">
        <v>0.5</v>
      </c>
      <c r="J822" s="31">
        <v>4450</v>
      </c>
      <c r="K822" s="32">
        <f t="shared" si="6"/>
        <v>2225</v>
      </c>
      <c r="L822" s="32">
        <f t="shared" si="7"/>
        <v>778.75000000000011</v>
      </c>
      <c r="M822" s="33">
        <v>0.35000000000000003</v>
      </c>
      <c r="O822" s="38"/>
      <c r="P822" s="39"/>
      <c r="Q822" s="34"/>
      <c r="R822" s="35"/>
    </row>
    <row r="823" spans="1:18" ht="15.75" customHeight="1">
      <c r="A823" s="23"/>
      <c r="B823" s="28" t="s">
        <v>21</v>
      </c>
      <c r="C823" s="28">
        <v>1185732</v>
      </c>
      <c r="D823" s="29">
        <v>44330</v>
      </c>
      <c r="E823" s="28" t="s">
        <v>40</v>
      </c>
      <c r="F823" s="28" t="s">
        <v>56</v>
      </c>
      <c r="G823" s="28" t="s">
        <v>57</v>
      </c>
      <c r="H823" s="28" t="s">
        <v>25</v>
      </c>
      <c r="I823" s="30">
        <v>0.45000000000000007</v>
      </c>
      <c r="J823" s="31">
        <v>1500</v>
      </c>
      <c r="K823" s="32">
        <f t="shared" si="6"/>
        <v>675.00000000000011</v>
      </c>
      <c r="L823" s="32">
        <f t="shared" si="7"/>
        <v>202.50000000000003</v>
      </c>
      <c r="M823" s="33">
        <v>0.3</v>
      </c>
      <c r="O823" s="38"/>
      <c r="P823" s="39"/>
      <c r="Q823" s="34"/>
      <c r="R823" s="35"/>
    </row>
    <row r="824" spans="1:18" ht="15.75" customHeight="1">
      <c r="A824" s="23"/>
      <c r="B824" s="28" t="s">
        <v>21</v>
      </c>
      <c r="C824" s="28">
        <v>1185732</v>
      </c>
      <c r="D824" s="29">
        <v>44330</v>
      </c>
      <c r="E824" s="28" t="s">
        <v>40</v>
      </c>
      <c r="F824" s="28" t="s">
        <v>56</v>
      </c>
      <c r="G824" s="28" t="s">
        <v>57</v>
      </c>
      <c r="H824" s="28" t="s">
        <v>26</v>
      </c>
      <c r="I824" s="30">
        <v>0.4</v>
      </c>
      <c r="J824" s="31">
        <v>1250</v>
      </c>
      <c r="K824" s="32">
        <f t="shared" si="6"/>
        <v>500</v>
      </c>
      <c r="L824" s="32">
        <f t="shared" si="7"/>
        <v>150</v>
      </c>
      <c r="M824" s="33">
        <v>0.3</v>
      </c>
      <c r="O824" s="38"/>
      <c r="P824" s="39"/>
      <c r="Q824" s="34"/>
      <c r="R824" s="35"/>
    </row>
    <row r="825" spans="1:18" ht="15.75" customHeight="1">
      <c r="A825" s="23"/>
      <c r="B825" s="28" t="s">
        <v>21</v>
      </c>
      <c r="C825" s="28">
        <v>1185732</v>
      </c>
      <c r="D825" s="29">
        <v>44330</v>
      </c>
      <c r="E825" s="28" t="s">
        <v>40</v>
      </c>
      <c r="F825" s="28" t="s">
        <v>56</v>
      </c>
      <c r="G825" s="28" t="s">
        <v>57</v>
      </c>
      <c r="H825" s="28" t="s">
        <v>27</v>
      </c>
      <c r="I825" s="30">
        <v>0.4</v>
      </c>
      <c r="J825" s="31">
        <v>500</v>
      </c>
      <c r="K825" s="32">
        <f t="shared" si="6"/>
        <v>200</v>
      </c>
      <c r="L825" s="32">
        <f t="shared" si="7"/>
        <v>70</v>
      </c>
      <c r="M825" s="33">
        <v>0.35000000000000003</v>
      </c>
      <c r="O825" s="38"/>
      <c r="P825" s="39"/>
      <c r="Q825" s="34"/>
      <c r="R825" s="35"/>
    </row>
    <row r="826" spans="1:18" ht="15.75" customHeight="1">
      <c r="A826" s="23"/>
      <c r="B826" s="28" t="s">
        <v>21</v>
      </c>
      <c r="C826" s="28">
        <v>1185732</v>
      </c>
      <c r="D826" s="29">
        <v>44330</v>
      </c>
      <c r="E826" s="28" t="s">
        <v>40</v>
      </c>
      <c r="F826" s="28" t="s">
        <v>56</v>
      </c>
      <c r="G826" s="28" t="s">
        <v>57</v>
      </c>
      <c r="H826" s="28" t="s">
        <v>28</v>
      </c>
      <c r="I826" s="30">
        <v>0.54999999999999993</v>
      </c>
      <c r="J826" s="31">
        <v>750</v>
      </c>
      <c r="K826" s="32">
        <f t="shared" si="6"/>
        <v>412.49999999999994</v>
      </c>
      <c r="L826" s="32">
        <f t="shared" si="7"/>
        <v>123.74999999999997</v>
      </c>
      <c r="M826" s="33">
        <v>0.3</v>
      </c>
      <c r="O826" s="38"/>
      <c r="P826" s="39"/>
      <c r="Q826" s="34"/>
      <c r="R826" s="35"/>
    </row>
    <row r="827" spans="1:18" ht="15.75" customHeight="1">
      <c r="A827" s="23"/>
      <c r="B827" s="28" t="s">
        <v>21</v>
      </c>
      <c r="C827" s="28">
        <v>1185732</v>
      </c>
      <c r="D827" s="29">
        <v>44330</v>
      </c>
      <c r="E827" s="28" t="s">
        <v>40</v>
      </c>
      <c r="F827" s="28" t="s">
        <v>56</v>
      </c>
      <c r="G827" s="28" t="s">
        <v>57</v>
      </c>
      <c r="H827" s="28" t="s">
        <v>29</v>
      </c>
      <c r="I827" s="30">
        <v>0.6</v>
      </c>
      <c r="J827" s="31">
        <v>1750</v>
      </c>
      <c r="K827" s="32">
        <f t="shared" si="6"/>
        <v>1050</v>
      </c>
      <c r="L827" s="32">
        <f t="shared" si="7"/>
        <v>472.5</v>
      </c>
      <c r="M827" s="33">
        <v>0.45</v>
      </c>
      <c r="O827" s="38"/>
      <c r="P827" s="39"/>
      <c r="Q827" s="34"/>
      <c r="R827" s="35"/>
    </row>
    <row r="828" spans="1:18" ht="15.75" customHeight="1">
      <c r="A828" s="23"/>
      <c r="B828" s="28" t="s">
        <v>21</v>
      </c>
      <c r="C828" s="28">
        <v>1185732</v>
      </c>
      <c r="D828" s="29">
        <v>44360</v>
      </c>
      <c r="E828" s="28" t="s">
        <v>40</v>
      </c>
      <c r="F828" s="28" t="s">
        <v>56</v>
      </c>
      <c r="G828" s="28" t="s">
        <v>57</v>
      </c>
      <c r="H828" s="28" t="s">
        <v>24</v>
      </c>
      <c r="I828" s="30">
        <v>0.45</v>
      </c>
      <c r="J828" s="31">
        <v>4250</v>
      </c>
      <c r="K828" s="32">
        <f t="shared" si="6"/>
        <v>1912.5</v>
      </c>
      <c r="L828" s="32">
        <f t="shared" si="7"/>
        <v>669.37500000000011</v>
      </c>
      <c r="M828" s="33">
        <v>0.35000000000000003</v>
      </c>
      <c r="O828" s="38"/>
      <c r="P828" s="39"/>
      <c r="Q828" s="34"/>
      <c r="R828" s="35"/>
    </row>
    <row r="829" spans="1:18" ht="15.75" customHeight="1">
      <c r="A829" s="23"/>
      <c r="B829" s="28" t="s">
        <v>21</v>
      </c>
      <c r="C829" s="28">
        <v>1185732</v>
      </c>
      <c r="D829" s="29">
        <v>44360</v>
      </c>
      <c r="E829" s="28" t="s">
        <v>40</v>
      </c>
      <c r="F829" s="28" t="s">
        <v>56</v>
      </c>
      <c r="G829" s="28" t="s">
        <v>57</v>
      </c>
      <c r="H829" s="28" t="s">
        <v>25</v>
      </c>
      <c r="I829" s="30">
        <v>0.40000000000000008</v>
      </c>
      <c r="J829" s="31">
        <v>1750</v>
      </c>
      <c r="K829" s="32">
        <f t="shared" si="6"/>
        <v>700.00000000000011</v>
      </c>
      <c r="L829" s="32">
        <f t="shared" si="7"/>
        <v>210.00000000000003</v>
      </c>
      <c r="M829" s="33">
        <v>0.3</v>
      </c>
      <c r="O829" s="38"/>
      <c r="P829" s="39"/>
      <c r="Q829" s="34"/>
      <c r="R829" s="35"/>
    </row>
    <row r="830" spans="1:18" ht="15.75" customHeight="1">
      <c r="A830" s="23"/>
      <c r="B830" s="28" t="s">
        <v>21</v>
      </c>
      <c r="C830" s="28">
        <v>1185732</v>
      </c>
      <c r="D830" s="29">
        <v>44360</v>
      </c>
      <c r="E830" s="28" t="s">
        <v>40</v>
      </c>
      <c r="F830" s="28" t="s">
        <v>56</v>
      </c>
      <c r="G830" s="28" t="s">
        <v>57</v>
      </c>
      <c r="H830" s="28" t="s">
        <v>26</v>
      </c>
      <c r="I830" s="30">
        <v>0.35000000000000003</v>
      </c>
      <c r="J830" s="31">
        <v>1750</v>
      </c>
      <c r="K830" s="32">
        <f t="shared" si="6"/>
        <v>612.50000000000011</v>
      </c>
      <c r="L830" s="32">
        <f t="shared" si="7"/>
        <v>183.75000000000003</v>
      </c>
      <c r="M830" s="33">
        <v>0.3</v>
      </c>
      <c r="O830" s="38"/>
      <c r="P830" s="39"/>
      <c r="Q830" s="34"/>
      <c r="R830" s="35"/>
    </row>
    <row r="831" spans="1:18" ht="15.75" customHeight="1">
      <c r="A831" s="23"/>
      <c r="B831" s="28" t="s">
        <v>21</v>
      </c>
      <c r="C831" s="28">
        <v>1185732</v>
      </c>
      <c r="D831" s="29">
        <v>44360</v>
      </c>
      <c r="E831" s="28" t="s">
        <v>40</v>
      </c>
      <c r="F831" s="28" t="s">
        <v>56</v>
      </c>
      <c r="G831" s="28" t="s">
        <v>57</v>
      </c>
      <c r="H831" s="28" t="s">
        <v>27</v>
      </c>
      <c r="I831" s="30">
        <v>0.35000000000000003</v>
      </c>
      <c r="J831" s="31">
        <v>1500</v>
      </c>
      <c r="K831" s="32">
        <f t="shared" si="6"/>
        <v>525</v>
      </c>
      <c r="L831" s="32">
        <f t="shared" si="7"/>
        <v>183.75000000000003</v>
      </c>
      <c r="M831" s="33">
        <v>0.35000000000000003</v>
      </c>
      <c r="O831" s="38"/>
      <c r="P831" s="39"/>
      <c r="Q831" s="34"/>
      <c r="R831" s="35"/>
    </row>
    <row r="832" spans="1:18" ht="15.75" customHeight="1">
      <c r="A832" s="23"/>
      <c r="B832" s="28" t="s">
        <v>21</v>
      </c>
      <c r="C832" s="28">
        <v>1185732</v>
      </c>
      <c r="D832" s="29">
        <v>44360</v>
      </c>
      <c r="E832" s="28" t="s">
        <v>40</v>
      </c>
      <c r="F832" s="28" t="s">
        <v>56</v>
      </c>
      <c r="G832" s="28" t="s">
        <v>57</v>
      </c>
      <c r="H832" s="28" t="s">
        <v>28</v>
      </c>
      <c r="I832" s="30">
        <v>0.5</v>
      </c>
      <c r="J832" s="31">
        <v>1500</v>
      </c>
      <c r="K832" s="32">
        <f t="shared" si="6"/>
        <v>750</v>
      </c>
      <c r="L832" s="32">
        <f t="shared" si="7"/>
        <v>225</v>
      </c>
      <c r="M832" s="33">
        <v>0.3</v>
      </c>
      <c r="O832" s="38"/>
      <c r="P832" s="39"/>
      <c r="Q832" s="34"/>
      <c r="R832" s="35"/>
    </row>
    <row r="833" spans="1:18" ht="15.75" customHeight="1">
      <c r="A833" s="23"/>
      <c r="B833" s="28" t="s">
        <v>21</v>
      </c>
      <c r="C833" s="28">
        <v>1185732</v>
      </c>
      <c r="D833" s="29">
        <v>44360</v>
      </c>
      <c r="E833" s="28" t="s">
        <v>40</v>
      </c>
      <c r="F833" s="28" t="s">
        <v>56</v>
      </c>
      <c r="G833" s="28" t="s">
        <v>57</v>
      </c>
      <c r="H833" s="28" t="s">
        <v>29</v>
      </c>
      <c r="I833" s="30">
        <v>0.55000000000000004</v>
      </c>
      <c r="J833" s="31">
        <v>3250</v>
      </c>
      <c r="K833" s="32">
        <f t="shared" si="6"/>
        <v>1787.5000000000002</v>
      </c>
      <c r="L833" s="32">
        <f t="shared" si="7"/>
        <v>804.37500000000011</v>
      </c>
      <c r="M833" s="33">
        <v>0.45</v>
      </c>
      <c r="O833" s="38"/>
      <c r="P833" s="39"/>
      <c r="Q833" s="34"/>
      <c r="R833" s="35"/>
    </row>
    <row r="834" spans="1:18" ht="15.75" customHeight="1">
      <c r="A834" s="23"/>
      <c r="B834" s="28" t="s">
        <v>21</v>
      </c>
      <c r="C834" s="28">
        <v>1185732</v>
      </c>
      <c r="D834" s="29">
        <v>44389</v>
      </c>
      <c r="E834" s="28" t="s">
        <v>40</v>
      </c>
      <c r="F834" s="28" t="s">
        <v>56</v>
      </c>
      <c r="G834" s="28" t="s">
        <v>57</v>
      </c>
      <c r="H834" s="28" t="s">
        <v>24</v>
      </c>
      <c r="I834" s="30">
        <v>0.5</v>
      </c>
      <c r="J834" s="31">
        <v>5500</v>
      </c>
      <c r="K834" s="32">
        <f t="shared" si="6"/>
        <v>2750</v>
      </c>
      <c r="L834" s="32">
        <f t="shared" si="7"/>
        <v>962.50000000000011</v>
      </c>
      <c r="M834" s="33">
        <v>0.35000000000000003</v>
      </c>
      <c r="O834" s="38"/>
      <c r="P834" s="39"/>
      <c r="Q834" s="34"/>
      <c r="R834" s="35"/>
    </row>
    <row r="835" spans="1:18" ht="15.75" customHeight="1">
      <c r="A835" s="23"/>
      <c r="B835" s="28" t="s">
        <v>21</v>
      </c>
      <c r="C835" s="28">
        <v>1185732</v>
      </c>
      <c r="D835" s="29">
        <v>44389</v>
      </c>
      <c r="E835" s="28" t="s">
        <v>40</v>
      </c>
      <c r="F835" s="28" t="s">
        <v>56</v>
      </c>
      <c r="G835" s="28" t="s">
        <v>57</v>
      </c>
      <c r="H835" s="28" t="s">
        <v>25</v>
      </c>
      <c r="I835" s="30">
        <v>0.45000000000000007</v>
      </c>
      <c r="J835" s="31">
        <v>3000</v>
      </c>
      <c r="K835" s="32">
        <f t="shared" si="6"/>
        <v>1350.0000000000002</v>
      </c>
      <c r="L835" s="32">
        <f t="shared" si="7"/>
        <v>405.00000000000006</v>
      </c>
      <c r="M835" s="33">
        <v>0.3</v>
      </c>
      <c r="O835" s="38"/>
      <c r="P835" s="39"/>
      <c r="Q835" s="34"/>
      <c r="R835" s="35"/>
    </row>
    <row r="836" spans="1:18" ht="15.75" customHeight="1">
      <c r="A836" s="23"/>
      <c r="B836" s="28" t="s">
        <v>21</v>
      </c>
      <c r="C836" s="28">
        <v>1185732</v>
      </c>
      <c r="D836" s="29">
        <v>44389</v>
      </c>
      <c r="E836" s="28" t="s">
        <v>40</v>
      </c>
      <c r="F836" s="28" t="s">
        <v>56</v>
      </c>
      <c r="G836" s="28" t="s">
        <v>57</v>
      </c>
      <c r="H836" s="28" t="s">
        <v>26</v>
      </c>
      <c r="I836" s="30">
        <v>0.4</v>
      </c>
      <c r="J836" s="31">
        <v>2250</v>
      </c>
      <c r="K836" s="32">
        <f t="shared" si="6"/>
        <v>900</v>
      </c>
      <c r="L836" s="32">
        <f t="shared" si="7"/>
        <v>270</v>
      </c>
      <c r="M836" s="33">
        <v>0.3</v>
      </c>
      <c r="O836" s="38"/>
      <c r="P836" s="39"/>
      <c r="Q836" s="34"/>
      <c r="R836" s="35"/>
    </row>
    <row r="837" spans="1:18" ht="15.75" customHeight="1">
      <c r="A837" s="23"/>
      <c r="B837" s="28" t="s">
        <v>21</v>
      </c>
      <c r="C837" s="28">
        <v>1185732</v>
      </c>
      <c r="D837" s="29">
        <v>44389</v>
      </c>
      <c r="E837" s="28" t="s">
        <v>40</v>
      </c>
      <c r="F837" s="28" t="s">
        <v>56</v>
      </c>
      <c r="G837" s="28" t="s">
        <v>57</v>
      </c>
      <c r="H837" s="28" t="s">
        <v>27</v>
      </c>
      <c r="I837" s="30">
        <v>0.4</v>
      </c>
      <c r="J837" s="31">
        <v>1750</v>
      </c>
      <c r="K837" s="32">
        <f t="shared" si="6"/>
        <v>700</v>
      </c>
      <c r="L837" s="32">
        <f t="shared" si="7"/>
        <v>245.00000000000003</v>
      </c>
      <c r="M837" s="33">
        <v>0.35000000000000003</v>
      </c>
      <c r="O837" s="38"/>
      <c r="P837" s="39"/>
      <c r="Q837" s="34"/>
      <c r="R837" s="35"/>
    </row>
    <row r="838" spans="1:18" ht="15.75" customHeight="1">
      <c r="A838" s="23"/>
      <c r="B838" s="28" t="s">
        <v>21</v>
      </c>
      <c r="C838" s="28">
        <v>1185732</v>
      </c>
      <c r="D838" s="29">
        <v>44389</v>
      </c>
      <c r="E838" s="28" t="s">
        <v>40</v>
      </c>
      <c r="F838" s="28" t="s">
        <v>56</v>
      </c>
      <c r="G838" s="28" t="s">
        <v>57</v>
      </c>
      <c r="H838" s="28" t="s">
        <v>28</v>
      </c>
      <c r="I838" s="30">
        <v>0.5</v>
      </c>
      <c r="J838" s="31">
        <v>2000</v>
      </c>
      <c r="K838" s="32">
        <f t="shared" si="6"/>
        <v>1000</v>
      </c>
      <c r="L838" s="32">
        <f t="shared" si="7"/>
        <v>300</v>
      </c>
      <c r="M838" s="33">
        <v>0.3</v>
      </c>
      <c r="O838" s="38"/>
      <c r="P838" s="39"/>
      <c r="Q838" s="34"/>
      <c r="R838" s="35"/>
    </row>
    <row r="839" spans="1:18" ht="15.75" customHeight="1">
      <c r="A839" s="23"/>
      <c r="B839" s="28" t="s">
        <v>21</v>
      </c>
      <c r="C839" s="28">
        <v>1185732</v>
      </c>
      <c r="D839" s="29">
        <v>44389</v>
      </c>
      <c r="E839" s="28" t="s">
        <v>40</v>
      </c>
      <c r="F839" s="28" t="s">
        <v>56</v>
      </c>
      <c r="G839" s="28" t="s">
        <v>57</v>
      </c>
      <c r="H839" s="28" t="s">
        <v>29</v>
      </c>
      <c r="I839" s="30">
        <v>0.55000000000000004</v>
      </c>
      <c r="J839" s="31">
        <v>3750</v>
      </c>
      <c r="K839" s="32">
        <f t="shared" si="6"/>
        <v>2062.5</v>
      </c>
      <c r="L839" s="32">
        <f t="shared" si="7"/>
        <v>928.125</v>
      </c>
      <c r="M839" s="33">
        <v>0.45</v>
      </c>
      <c r="O839" s="38"/>
      <c r="P839" s="39"/>
      <c r="Q839" s="34"/>
      <c r="R839" s="35"/>
    </row>
    <row r="840" spans="1:18" ht="15.75" customHeight="1">
      <c r="A840" s="23"/>
      <c r="B840" s="28" t="s">
        <v>21</v>
      </c>
      <c r="C840" s="28">
        <v>1185732</v>
      </c>
      <c r="D840" s="29">
        <v>44421</v>
      </c>
      <c r="E840" s="28" t="s">
        <v>40</v>
      </c>
      <c r="F840" s="28" t="s">
        <v>56</v>
      </c>
      <c r="G840" s="28" t="s">
        <v>57</v>
      </c>
      <c r="H840" s="28" t="s">
        <v>24</v>
      </c>
      <c r="I840" s="30">
        <v>0.5</v>
      </c>
      <c r="J840" s="31">
        <v>5250</v>
      </c>
      <c r="K840" s="32">
        <f t="shared" si="6"/>
        <v>2625</v>
      </c>
      <c r="L840" s="32">
        <f t="shared" si="7"/>
        <v>918.75000000000011</v>
      </c>
      <c r="M840" s="33">
        <v>0.35000000000000003</v>
      </c>
      <c r="O840" s="38"/>
      <c r="P840" s="39"/>
      <c r="Q840" s="34"/>
      <c r="R840" s="35"/>
    </row>
    <row r="841" spans="1:18" ht="15.75" customHeight="1">
      <c r="A841" s="23"/>
      <c r="B841" s="28" t="s">
        <v>21</v>
      </c>
      <c r="C841" s="28">
        <v>1185732</v>
      </c>
      <c r="D841" s="29">
        <v>44421</v>
      </c>
      <c r="E841" s="28" t="s">
        <v>40</v>
      </c>
      <c r="F841" s="28" t="s">
        <v>56</v>
      </c>
      <c r="G841" s="28" t="s">
        <v>57</v>
      </c>
      <c r="H841" s="28" t="s">
        <v>25</v>
      </c>
      <c r="I841" s="30">
        <v>0.45000000000000007</v>
      </c>
      <c r="J841" s="31">
        <v>3000</v>
      </c>
      <c r="K841" s="32">
        <f t="shared" si="6"/>
        <v>1350.0000000000002</v>
      </c>
      <c r="L841" s="32">
        <f t="shared" si="7"/>
        <v>405.00000000000006</v>
      </c>
      <c r="M841" s="33">
        <v>0.3</v>
      </c>
      <c r="O841" s="38"/>
      <c r="P841" s="39"/>
      <c r="Q841" s="34"/>
      <c r="R841" s="35"/>
    </row>
    <row r="842" spans="1:18" ht="15.75" customHeight="1">
      <c r="A842" s="23"/>
      <c r="B842" s="28" t="s">
        <v>21</v>
      </c>
      <c r="C842" s="28">
        <v>1185732</v>
      </c>
      <c r="D842" s="29">
        <v>44421</v>
      </c>
      <c r="E842" s="28" t="s">
        <v>40</v>
      </c>
      <c r="F842" s="28" t="s">
        <v>56</v>
      </c>
      <c r="G842" s="28" t="s">
        <v>57</v>
      </c>
      <c r="H842" s="28" t="s">
        <v>26</v>
      </c>
      <c r="I842" s="30">
        <v>0.4</v>
      </c>
      <c r="J842" s="31">
        <v>2250</v>
      </c>
      <c r="K842" s="32">
        <f t="shared" si="6"/>
        <v>900</v>
      </c>
      <c r="L842" s="32">
        <f t="shared" si="7"/>
        <v>270</v>
      </c>
      <c r="M842" s="33">
        <v>0.3</v>
      </c>
      <c r="O842" s="38"/>
      <c r="P842" s="39"/>
      <c r="Q842" s="34"/>
      <c r="R842" s="35"/>
    </row>
    <row r="843" spans="1:18" ht="15.75" customHeight="1">
      <c r="A843" s="23"/>
      <c r="B843" s="28" t="s">
        <v>21</v>
      </c>
      <c r="C843" s="28">
        <v>1185732</v>
      </c>
      <c r="D843" s="29">
        <v>44421</v>
      </c>
      <c r="E843" s="28" t="s">
        <v>40</v>
      </c>
      <c r="F843" s="28" t="s">
        <v>56</v>
      </c>
      <c r="G843" s="28" t="s">
        <v>57</v>
      </c>
      <c r="H843" s="28" t="s">
        <v>27</v>
      </c>
      <c r="I843" s="30">
        <v>0.35000000000000003</v>
      </c>
      <c r="J843" s="31">
        <v>1750</v>
      </c>
      <c r="K843" s="32">
        <f t="shared" si="6"/>
        <v>612.50000000000011</v>
      </c>
      <c r="L843" s="32">
        <f t="shared" si="7"/>
        <v>214.37500000000006</v>
      </c>
      <c r="M843" s="33">
        <v>0.35000000000000003</v>
      </c>
      <c r="O843" s="38"/>
      <c r="P843" s="39"/>
      <c r="Q843" s="34"/>
      <c r="R843" s="35"/>
    </row>
    <row r="844" spans="1:18" ht="15.75" customHeight="1">
      <c r="A844" s="23"/>
      <c r="B844" s="28" t="s">
        <v>21</v>
      </c>
      <c r="C844" s="28">
        <v>1185732</v>
      </c>
      <c r="D844" s="29">
        <v>44421</v>
      </c>
      <c r="E844" s="28" t="s">
        <v>40</v>
      </c>
      <c r="F844" s="28" t="s">
        <v>56</v>
      </c>
      <c r="G844" s="28" t="s">
        <v>57</v>
      </c>
      <c r="H844" s="28" t="s">
        <v>28</v>
      </c>
      <c r="I844" s="30">
        <v>0.45</v>
      </c>
      <c r="J844" s="31">
        <v>1500</v>
      </c>
      <c r="K844" s="32">
        <f t="shared" si="6"/>
        <v>675</v>
      </c>
      <c r="L844" s="32">
        <f t="shared" si="7"/>
        <v>202.5</v>
      </c>
      <c r="M844" s="33">
        <v>0.3</v>
      </c>
      <c r="O844" s="38"/>
      <c r="P844" s="39"/>
      <c r="Q844" s="34"/>
      <c r="R844" s="35"/>
    </row>
    <row r="845" spans="1:18" ht="15.75" customHeight="1">
      <c r="A845" s="23"/>
      <c r="B845" s="28" t="s">
        <v>21</v>
      </c>
      <c r="C845" s="28">
        <v>1185732</v>
      </c>
      <c r="D845" s="29">
        <v>44421</v>
      </c>
      <c r="E845" s="28" t="s">
        <v>40</v>
      </c>
      <c r="F845" s="28" t="s">
        <v>56</v>
      </c>
      <c r="G845" s="28" t="s">
        <v>57</v>
      </c>
      <c r="H845" s="28" t="s">
        <v>29</v>
      </c>
      <c r="I845" s="30">
        <v>0.5</v>
      </c>
      <c r="J845" s="31">
        <v>3250</v>
      </c>
      <c r="K845" s="32">
        <f t="shared" si="6"/>
        <v>1625</v>
      </c>
      <c r="L845" s="32">
        <f t="shared" si="7"/>
        <v>731.25</v>
      </c>
      <c r="M845" s="33">
        <v>0.45</v>
      </c>
      <c r="O845" s="38"/>
      <c r="P845" s="39"/>
      <c r="Q845" s="34"/>
      <c r="R845" s="35"/>
    </row>
    <row r="846" spans="1:18" ht="15.75" customHeight="1">
      <c r="A846" s="23"/>
      <c r="B846" s="28" t="s">
        <v>21</v>
      </c>
      <c r="C846" s="28">
        <v>1185732</v>
      </c>
      <c r="D846" s="29">
        <v>44453</v>
      </c>
      <c r="E846" s="28" t="s">
        <v>40</v>
      </c>
      <c r="F846" s="28" t="s">
        <v>56</v>
      </c>
      <c r="G846" s="28" t="s">
        <v>57</v>
      </c>
      <c r="H846" s="28" t="s">
        <v>24</v>
      </c>
      <c r="I846" s="30">
        <v>0.45</v>
      </c>
      <c r="J846" s="31">
        <v>4500</v>
      </c>
      <c r="K846" s="32">
        <f t="shared" si="6"/>
        <v>2025</v>
      </c>
      <c r="L846" s="32">
        <f t="shared" si="7"/>
        <v>708.75000000000011</v>
      </c>
      <c r="M846" s="33">
        <v>0.35000000000000003</v>
      </c>
      <c r="O846" s="38"/>
      <c r="P846" s="39"/>
      <c r="Q846" s="34"/>
      <c r="R846" s="35"/>
    </row>
    <row r="847" spans="1:18" ht="15.75" customHeight="1">
      <c r="A847" s="23"/>
      <c r="B847" s="28" t="s">
        <v>21</v>
      </c>
      <c r="C847" s="28">
        <v>1185732</v>
      </c>
      <c r="D847" s="29">
        <v>44453</v>
      </c>
      <c r="E847" s="28" t="s">
        <v>40</v>
      </c>
      <c r="F847" s="28" t="s">
        <v>56</v>
      </c>
      <c r="G847" s="28" t="s">
        <v>57</v>
      </c>
      <c r="H847" s="28" t="s">
        <v>25</v>
      </c>
      <c r="I847" s="30">
        <v>0.40000000000000008</v>
      </c>
      <c r="J847" s="31">
        <v>2500</v>
      </c>
      <c r="K847" s="32">
        <f t="shared" si="6"/>
        <v>1000.0000000000002</v>
      </c>
      <c r="L847" s="32">
        <f t="shared" si="7"/>
        <v>300.00000000000006</v>
      </c>
      <c r="M847" s="33">
        <v>0.3</v>
      </c>
      <c r="O847" s="38"/>
      <c r="P847" s="39"/>
      <c r="Q847" s="34"/>
      <c r="R847" s="35"/>
    </row>
    <row r="848" spans="1:18" ht="15.75" customHeight="1">
      <c r="A848" s="23"/>
      <c r="B848" s="28" t="s">
        <v>21</v>
      </c>
      <c r="C848" s="28">
        <v>1185732</v>
      </c>
      <c r="D848" s="29">
        <v>44453</v>
      </c>
      <c r="E848" s="28" t="s">
        <v>40</v>
      </c>
      <c r="F848" s="28" t="s">
        <v>56</v>
      </c>
      <c r="G848" s="28" t="s">
        <v>57</v>
      </c>
      <c r="H848" s="28" t="s">
        <v>26</v>
      </c>
      <c r="I848" s="30">
        <v>0.25</v>
      </c>
      <c r="J848" s="31">
        <v>1500</v>
      </c>
      <c r="K848" s="32">
        <f t="shared" si="6"/>
        <v>375</v>
      </c>
      <c r="L848" s="32">
        <f t="shared" si="7"/>
        <v>112.5</v>
      </c>
      <c r="M848" s="33">
        <v>0.3</v>
      </c>
      <c r="O848" s="38"/>
      <c r="P848" s="39"/>
      <c r="Q848" s="34"/>
      <c r="R848" s="35"/>
    </row>
    <row r="849" spans="1:18" ht="15.75" customHeight="1">
      <c r="A849" s="23"/>
      <c r="B849" s="28" t="s">
        <v>21</v>
      </c>
      <c r="C849" s="28">
        <v>1185732</v>
      </c>
      <c r="D849" s="29">
        <v>44453</v>
      </c>
      <c r="E849" s="28" t="s">
        <v>40</v>
      </c>
      <c r="F849" s="28" t="s">
        <v>56</v>
      </c>
      <c r="G849" s="28" t="s">
        <v>57</v>
      </c>
      <c r="H849" s="28" t="s">
        <v>27</v>
      </c>
      <c r="I849" s="30">
        <v>0.25</v>
      </c>
      <c r="J849" s="31">
        <v>1250</v>
      </c>
      <c r="K849" s="32">
        <f t="shared" si="6"/>
        <v>312.5</v>
      </c>
      <c r="L849" s="32">
        <f t="shared" si="7"/>
        <v>109.37500000000001</v>
      </c>
      <c r="M849" s="33">
        <v>0.35000000000000003</v>
      </c>
      <c r="O849" s="38"/>
      <c r="P849" s="39"/>
      <c r="Q849" s="34"/>
      <c r="R849" s="35"/>
    </row>
    <row r="850" spans="1:18" ht="15.75" customHeight="1">
      <c r="A850" s="23"/>
      <c r="B850" s="28" t="s">
        <v>21</v>
      </c>
      <c r="C850" s="28">
        <v>1185732</v>
      </c>
      <c r="D850" s="29">
        <v>44453</v>
      </c>
      <c r="E850" s="28" t="s">
        <v>40</v>
      </c>
      <c r="F850" s="28" t="s">
        <v>56</v>
      </c>
      <c r="G850" s="28" t="s">
        <v>57</v>
      </c>
      <c r="H850" s="28" t="s">
        <v>28</v>
      </c>
      <c r="I850" s="30">
        <v>0.35</v>
      </c>
      <c r="J850" s="31">
        <v>1250</v>
      </c>
      <c r="K850" s="32">
        <f t="shared" si="6"/>
        <v>437.5</v>
      </c>
      <c r="L850" s="32">
        <f t="shared" si="7"/>
        <v>131.25</v>
      </c>
      <c r="M850" s="33">
        <v>0.3</v>
      </c>
      <c r="O850" s="38"/>
      <c r="P850" s="39"/>
      <c r="Q850" s="34"/>
      <c r="R850" s="35"/>
    </row>
    <row r="851" spans="1:18" ht="15.75" customHeight="1">
      <c r="A851" s="23"/>
      <c r="B851" s="28" t="s">
        <v>21</v>
      </c>
      <c r="C851" s="28">
        <v>1185732</v>
      </c>
      <c r="D851" s="29">
        <v>44453</v>
      </c>
      <c r="E851" s="28" t="s">
        <v>40</v>
      </c>
      <c r="F851" s="28" t="s">
        <v>56</v>
      </c>
      <c r="G851" s="28" t="s">
        <v>57</v>
      </c>
      <c r="H851" s="28" t="s">
        <v>29</v>
      </c>
      <c r="I851" s="30">
        <v>0.4</v>
      </c>
      <c r="J851" s="31">
        <v>2000</v>
      </c>
      <c r="K851" s="32">
        <f t="shared" si="6"/>
        <v>800</v>
      </c>
      <c r="L851" s="32">
        <f t="shared" si="7"/>
        <v>360</v>
      </c>
      <c r="M851" s="33">
        <v>0.45</v>
      </c>
      <c r="O851" s="38"/>
      <c r="P851" s="39"/>
      <c r="Q851" s="34"/>
      <c r="R851" s="35"/>
    </row>
    <row r="852" spans="1:18" ht="15.75" customHeight="1">
      <c r="A852" s="23"/>
      <c r="B852" s="28" t="s">
        <v>21</v>
      </c>
      <c r="C852" s="28">
        <v>1185732</v>
      </c>
      <c r="D852" s="29">
        <v>44482</v>
      </c>
      <c r="E852" s="28" t="s">
        <v>40</v>
      </c>
      <c r="F852" s="28" t="s">
        <v>56</v>
      </c>
      <c r="G852" s="28" t="s">
        <v>57</v>
      </c>
      <c r="H852" s="28" t="s">
        <v>24</v>
      </c>
      <c r="I852" s="30">
        <v>0.44999999999999996</v>
      </c>
      <c r="J852" s="31">
        <v>3750</v>
      </c>
      <c r="K852" s="32">
        <f t="shared" si="6"/>
        <v>1687.4999999999998</v>
      </c>
      <c r="L852" s="32">
        <f t="shared" si="7"/>
        <v>590.625</v>
      </c>
      <c r="M852" s="33">
        <v>0.35000000000000003</v>
      </c>
      <c r="O852" s="38"/>
      <c r="P852" s="39"/>
      <c r="Q852" s="34"/>
      <c r="R852" s="35"/>
    </row>
    <row r="853" spans="1:18" ht="15.75" customHeight="1">
      <c r="A853" s="23"/>
      <c r="B853" s="28" t="s">
        <v>21</v>
      </c>
      <c r="C853" s="28">
        <v>1185732</v>
      </c>
      <c r="D853" s="29">
        <v>44482</v>
      </c>
      <c r="E853" s="28" t="s">
        <v>40</v>
      </c>
      <c r="F853" s="28" t="s">
        <v>56</v>
      </c>
      <c r="G853" s="28" t="s">
        <v>57</v>
      </c>
      <c r="H853" s="28" t="s">
        <v>25</v>
      </c>
      <c r="I853" s="30">
        <v>0.35</v>
      </c>
      <c r="J853" s="31">
        <v>2000</v>
      </c>
      <c r="K853" s="32">
        <f t="shared" si="6"/>
        <v>700</v>
      </c>
      <c r="L853" s="32">
        <f t="shared" si="7"/>
        <v>210</v>
      </c>
      <c r="M853" s="33">
        <v>0.3</v>
      </c>
      <c r="O853" s="38"/>
      <c r="P853" s="39"/>
      <c r="Q853" s="34"/>
      <c r="R853" s="35"/>
    </row>
    <row r="854" spans="1:18" ht="15.75" customHeight="1">
      <c r="A854" s="23"/>
      <c r="B854" s="28" t="s">
        <v>21</v>
      </c>
      <c r="C854" s="28">
        <v>1185732</v>
      </c>
      <c r="D854" s="29">
        <v>44482</v>
      </c>
      <c r="E854" s="28" t="s">
        <v>40</v>
      </c>
      <c r="F854" s="28" t="s">
        <v>56</v>
      </c>
      <c r="G854" s="28" t="s">
        <v>57</v>
      </c>
      <c r="H854" s="28" t="s">
        <v>26</v>
      </c>
      <c r="I854" s="30">
        <v>0.35</v>
      </c>
      <c r="J854" s="31">
        <v>1000</v>
      </c>
      <c r="K854" s="32">
        <f t="shared" si="6"/>
        <v>350</v>
      </c>
      <c r="L854" s="32">
        <f t="shared" si="7"/>
        <v>105</v>
      </c>
      <c r="M854" s="33">
        <v>0.3</v>
      </c>
      <c r="O854" s="38"/>
      <c r="P854" s="39"/>
      <c r="Q854" s="34"/>
      <c r="R854" s="35"/>
    </row>
    <row r="855" spans="1:18" ht="15.75" customHeight="1">
      <c r="A855" s="23"/>
      <c r="B855" s="28" t="s">
        <v>21</v>
      </c>
      <c r="C855" s="28">
        <v>1185732</v>
      </c>
      <c r="D855" s="29">
        <v>44482</v>
      </c>
      <c r="E855" s="28" t="s">
        <v>40</v>
      </c>
      <c r="F855" s="28" t="s">
        <v>56</v>
      </c>
      <c r="G855" s="28" t="s">
        <v>57</v>
      </c>
      <c r="H855" s="28" t="s">
        <v>27</v>
      </c>
      <c r="I855" s="30">
        <v>0.35</v>
      </c>
      <c r="J855" s="31">
        <v>750</v>
      </c>
      <c r="K855" s="32">
        <f t="shared" si="6"/>
        <v>262.5</v>
      </c>
      <c r="L855" s="32">
        <f t="shared" si="7"/>
        <v>91.875000000000014</v>
      </c>
      <c r="M855" s="33">
        <v>0.35000000000000003</v>
      </c>
      <c r="O855" s="38"/>
      <c r="P855" s="39"/>
      <c r="Q855" s="34"/>
      <c r="R855" s="35"/>
    </row>
    <row r="856" spans="1:18" ht="15.75" customHeight="1">
      <c r="A856" s="23"/>
      <c r="B856" s="28" t="s">
        <v>21</v>
      </c>
      <c r="C856" s="28">
        <v>1185732</v>
      </c>
      <c r="D856" s="29">
        <v>44482</v>
      </c>
      <c r="E856" s="28" t="s">
        <v>40</v>
      </c>
      <c r="F856" s="28" t="s">
        <v>56</v>
      </c>
      <c r="G856" s="28" t="s">
        <v>57</v>
      </c>
      <c r="H856" s="28" t="s">
        <v>28</v>
      </c>
      <c r="I856" s="30">
        <v>0.44999999999999996</v>
      </c>
      <c r="J856" s="31">
        <v>750</v>
      </c>
      <c r="K856" s="32">
        <f t="shared" si="6"/>
        <v>337.49999999999994</v>
      </c>
      <c r="L856" s="32">
        <f t="shared" si="7"/>
        <v>101.24999999999999</v>
      </c>
      <c r="M856" s="33">
        <v>0.3</v>
      </c>
      <c r="O856" s="38"/>
      <c r="P856" s="39"/>
      <c r="Q856" s="34"/>
      <c r="R856" s="35"/>
    </row>
    <row r="857" spans="1:18" ht="15.75" customHeight="1">
      <c r="A857" s="23"/>
      <c r="B857" s="28" t="s">
        <v>21</v>
      </c>
      <c r="C857" s="28">
        <v>1185732</v>
      </c>
      <c r="D857" s="29">
        <v>44482</v>
      </c>
      <c r="E857" s="28" t="s">
        <v>40</v>
      </c>
      <c r="F857" s="28" t="s">
        <v>56</v>
      </c>
      <c r="G857" s="28" t="s">
        <v>57</v>
      </c>
      <c r="H857" s="28" t="s">
        <v>29</v>
      </c>
      <c r="I857" s="30">
        <v>0.49999999999999989</v>
      </c>
      <c r="J857" s="31">
        <v>2000</v>
      </c>
      <c r="K857" s="32">
        <f t="shared" si="6"/>
        <v>999.99999999999977</v>
      </c>
      <c r="L857" s="32">
        <f t="shared" si="7"/>
        <v>449.99999999999989</v>
      </c>
      <c r="M857" s="33">
        <v>0.45</v>
      </c>
      <c r="O857" s="38"/>
      <c r="P857" s="39"/>
      <c r="Q857" s="34"/>
      <c r="R857" s="35"/>
    </row>
    <row r="858" spans="1:18" ht="15.75" customHeight="1">
      <c r="A858" s="23"/>
      <c r="B858" s="28" t="s">
        <v>21</v>
      </c>
      <c r="C858" s="28">
        <v>1185732</v>
      </c>
      <c r="D858" s="29">
        <v>44513</v>
      </c>
      <c r="E858" s="28" t="s">
        <v>40</v>
      </c>
      <c r="F858" s="28" t="s">
        <v>56</v>
      </c>
      <c r="G858" s="28" t="s">
        <v>57</v>
      </c>
      <c r="H858" s="28" t="s">
        <v>24</v>
      </c>
      <c r="I858" s="30">
        <v>0.5</v>
      </c>
      <c r="J858" s="31">
        <v>3500</v>
      </c>
      <c r="K858" s="32">
        <f t="shared" si="6"/>
        <v>1750</v>
      </c>
      <c r="L858" s="32">
        <f t="shared" si="7"/>
        <v>612.50000000000011</v>
      </c>
      <c r="M858" s="33">
        <v>0.35000000000000003</v>
      </c>
      <c r="O858" s="38"/>
      <c r="P858" s="39"/>
      <c r="Q858" s="34"/>
      <c r="R858" s="35"/>
    </row>
    <row r="859" spans="1:18" ht="15.75" customHeight="1">
      <c r="A859" s="23"/>
      <c r="B859" s="28" t="s">
        <v>21</v>
      </c>
      <c r="C859" s="28">
        <v>1185732</v>
      </c>
      <c r="D859" s="29">
        <v>44513</v>
      </c>
      <c r="E859" s="28" t="s">
        <v>40</v>
      </c>
      <c r="F859" s="28" t="s">
        <v>56</v>
      </c>
      <c r="G859" s="28" t="s">
        <v>57</v>
      </c>
      <c r="H859" s="28" t="s">
        <v>25</v>
      </c>
      <c r="I859" s="30">
        <v>0.4</v>
      </c>
      <c r="J859" s="31">
        <v>2000</v>
      </c>
      <c r="K859" s="32">
        <f t="shared" si="6"/>
        <v>800</v>
      </c>
      <c r="L859" s="32">
        <f t="shared" si="7"/>
        <v>240</v>
      </c>
      <c r="M859" s="33">
        <v>0.3</v>
      </c>
      <c r="O859" s="38"/>
      <c r="P859" s="39"/>
      <c r="Q859" s="34"/>
      <c r="R859" s="35"/>
    </row>
    <row r="860" spans="1:18" ht="15.75" customHeight="1">
      <c r="A860" s="23"/>
      <c r="B860" s="28" t="s">
        <v>21</v>
      </c>
      <c r="C860" s="28">
        <v>1185732</v>
      </c>
      <c r="D860" s="29">
        <v>44513</v>
      </c>
      <c r="E860" s="28" t="s">
        <v>40</v>
      </c>
      <c r="F860" s="28" t="s">
        <v>56</v>
      </c>
      <c r="G860" s="28" t="s">
        <v>57</v>
      </c>
      <c r="H860" s="28" t="s">
        <v>26</v>
      </c>
      <c r="I860" s="30">
        <v>0.4</v>
      </c>
      <c r="J860" s="31">
        <v>1450</v>
      </c>
      <c r="K860" s="32">
        <f t="shared" si="6"/>
        <v>580</v>
      </c>
      <c r="L860" s="32">
        <f t="shared" si="7"/>
        <v>174</v>
      </c>
      <c r="M860" s="33">
        <v>0.3</v>
      </c>
      <c r="O860" s="38"/>
      <c r="P860" s="39"/>
      <c r="Q860" s="34"/>
      <c r="R860" s="35"/>
    </row>
    <row r="861" spans="1:18" ht="15.75" customHeight="1">
      <c r="A861" s="23"/>
      <c r="B861" s="28" t="s">
        <v>21</v>
      </c>
      <c r="C861" s="28">
        <v>1185732</v>
      </c>
      <c r="D861" s="29">
        <v>44513</v>
      </c>
      <c r="E861" s="28" t="s">
        <v>40</v>
      </c>
      <c r="F861" s="28" t="s">
        <v>56</v>
      </c>
      <c r="G861" s="28" t="s">
        <v>57</v>
      </c>
      <c r="H861" s="28" t="s">
        <v>27</v>
      </c>
      <c r="I861" s="30">
        <v>0.4</v>
      </c>
      <c r="J861" s="31">
        <v>1500</v>
      </c>
      <c r="K861" s="32">
        <f t="shared" si="6"/>
        <v>600</v>
      </c>
      <c r="L861" s="32">
        <f t="shared" si="7"/>
        <v>210.00000000000003</v>
      </c>
      <c r="M861" s="33">
        <v>0.35000000000000003</v>
      </c>
      <c r="O861" s="38"/>
      <c r="P861" s="39"/>
      <c r="Q861" s="34"/>
      <c r="R861" s="35"/>
    </row>
    <row r="862" spans="1:18" ht="15.75" customHeight="1">
      <c r="A862" s="23"/>
      <c r="B862" s="28" t="s">
        <v>21</v>
      </c>
      <c r="C862" s="28">
        <v>1185732</v>
      </c>
      <c r="D862" s="29">
        <v>44513</v>
      </c>
      <c r="E862" s="28" t="s">
        <v>40</v>
      </c>
      <c r="F862" s="28" t="s">
        <v>56</v>
      </c>
      <c r="G862" s="28" t="s">
        <v>57</v>
      </c>
      <c r="H862" s="28" t="s">
        <v>28</v>
      </c>
      <c r="I862" s="30">
        <v>0.54999999999999993</v>
      </c>
      <c r="J862" s="31">
        <v>1250</v>
      </c>
      <c r="K862" s="32">
        <f t="shared" si="6"/>
        <v>687.49999999999989</v>
      </c>
      <c r="L862" s="32">
        <f t="shared" si="7"/>
        <v>206.24999999999997</v>
      </c>
      <c r="M862" s="33">
        <v>0.3</v>
      </c>
      <c r="O862" s="38"/>
      <c r="P862" s="39"/>
      <c r="Q862" s="34"/>
      <c r="R862" s="35"/>
    </row>
    <row r="863" spans="1:18" ht="15.75" customHeight="1">
      <c r="A863" s="23"/>
      <c r="B863" s="28" t="s">
        <v>21</v>
      </c>
      <c r="C863" s="28">
        <v>1185732</v>
      </c>
      <c r="D863" s="29">
        <v>44513</v>
      </c>
      <c r="E863" s="28" t="s">
        <v>40</v>
      </c>
      <c r="F863" s="28" t="s">
        <v>56</v>
      </c>
      <c r="G863" s="28" t="s">
        <v>57</v>
      </c>
      <c r="H863" s="28" t="s">
        <v>29</v>
      </c>
      <c r="I863" s="30">
        <v>0.59999999999999987</v>
      </c>
      <c r="J863" s="31">
        <v>2250</v>
      </c>
      <c r="K863" s="32">
        <f t="shared" si="6"/>
        <v>1349.9999999999998</v>
      </c>
      <c r="L863" s="32">
        <f t="shared" si="7"/>
        <v>607.49999999999989</v>
      </c>
      <c r="M863" s="33">
        <v>0.45</v>
      </c>
      <c r="O863" s="38"/>
      <c r="P863" s="39"/>
      <c r="Q863" s="34"/>
      <c r="R863" s="35"/>
    </row>
    <row r="864" spans="1:18" ht="15.75" customHeight="1">
      <c r="A864" s="23"/>
      <c r="B864" s="28" t="s">
        <v>21</v>
      </c>
      <c r="C864" s="28">
        <v>1185732</v>
      </c>
      <c r="D864" s="29">
        <v>44542</v>
      </c>
      <c r="E864" s="28" t="s">
        <v>40</v>
      </c>
      <c r="F864" s="28" t="s">
        <v>56</v>
      </c>
      <c r="G864" s="28" t="s">
        <v>57</v>
      </c>
      <c r="H864" s="28" t="s">
        <v>24</v>
      </c>
      <c r="I864" s="30">
        <v>0.54999999999999993</v>
      </c>
      <c r="J864" s="31">
        <v>4750</v>
      </c>
      <c r="K864" s="32">
        <f t="shared" si="6"/>
        <v>2612.4999999999995</v>
      </c>
      <c r="L864" s="32">
        <f t="shared" si="7"/>
        <v>914.37499999999989</v>
      </c>
      <c r="M864" s="33">
        <v>0.35000000000000003</v>
      </c>
      <c r="O864" s="38"/>
      <c r="P864" s="39"/>
      <c r="Q864" s="34"/>
      <c r="R864" s="35"/>
    </row>
    <row r="865" spans="1:18" ht="15.75" customHeight="1">
      <c r="A865" s="23"/>
      <c r="B865" s="28" t="s">
        <v>21</v>
      </c>
      <c r="C865" s="28">
        <v>1185732</v>
      </c>
      <c r="D865" s="29">
        <v>44542</v>
      </c>
      <c r="E865" s="28" t="s">
        <v>40</v>
      </c>
      <c r="F865" s="28" t="s">
        <v>56</v>
      </c>
      <c r="G865" s="28" t="s">
        <v>57</v>
      </c>
      <c r="H865" s="28" t="s">
        <v>25</v>
      </c>
      <c r="I865" s="30">
        <v>0.45</v>
      </c>
      <c r="J865" s="31">
        <v>2750</v>
      </c>
      <c r="K865" s="32">
        <f t="shared" si="6"/>
        <v>1237.5</v>
      </c>
      <c r="L865" s="32">
        <f t="shared" si="7"/>
        <v>371.25</v>
      </c>
      <c r="M865" s="33">
        <v>0.3</v>
      </c>
      <c r="O865" s="38"/>
      <c r="P865" s="39"/>
      <c r="Q865" s="34"/>
      <c r="R865" s="35"/>
    </row>
    <row r="866" spans="1:18" ht="15.75" customHeight="1">
      <c r="A866" s="23"/>
      <c r="B866" s="28" t="s">
        <v>21</v>
      </c>
      <c r="C866" s="28">
        <v>1185732</v>
      </c>
      <c r="D866" s="29">
        <v>44542</v>
      </c>
      <c r="E866" s="28" t="s">
        <v>40</v>
      </c>
      <c r="F866" s="28" t="s">
        <v>56</v>
      </c>
      <c r="G866" s="28" t="s">
        <v>57</v>
      </c>
      <c r="H866" s="28" t="s">
        <v>26</v>
      </c>
      <c r="I866" s="30">
        <v>0.45</v>
      </c>
      <c r="J866" s="31">
        <v>2250</v>
      </c>
      <c r="K866" s="32">
        <f t="shared" si="6"/>
        <v>1012.5</v>
      </c>
      <c r="L866" s="32">
        <f t="shared" si="7"/>
        <v>303.75</v>
      </c>
      <c r="M866" s="33">
        <v>0.3</v>
      </c>
      <c r="O866" s="38"/>
      <c r="P866" s="39"/>
      <c r="Q866" s="34"/>
      <c r="R866" s="35"/>
    </row>
    <row r="867" spans="1:18" ht="15.75" customHeight="1">
      <c r="A867" s="23"/>
      <c r="B867" s="28" t="s">
        <v>21</v>
      </c>
      <c r="C867" s="28">
        <v>1185732</v>
      </c>
      <c r="D867" s="29">
        <v>44542</v>
      </c>
      <c r="E867" s="28" t="s">
        <v>40</v>
      </c>
      <c r="F867" s="28" t="s">
        <v>56</v>
      </c>
      <c r="G867" s="28" t="s">
        <v>57</v>
      </c>
      <c r="H867" s="28" t="s">
        <v>27</v>
      </c>
      <c r="I867" s="30">
        <v>0.45</v>
      </c>
      <c r="J867" s="31">
        <v>1750</v>
      </c>
      <c r="K867" s="32">
        <f t="shared" si="6"/>
        <v>787.5</v>
      </c>
      <c r="L867" s="32">
        <f t="shared" si="7"/>
        <v>275.625</v>
      </c>
      <c r="M867" s="33">
        <v>0.35000000000000003</v>
      </c>
      <c r="O867" s="38"/>
      <c r="P867" s="39"/>
      <c r="Q867" s="34"/>
      <c r="R867" s="35"/>
    </row>
    <row r="868" spans="1:18" ht="15.75" customHeight="1">
      <c r="A868" s="23"/>
      <c r="B868" s="28" t="s">
        <v>21</v>
      </c>
      <c r="C868" s="28">
        <v>1185732</v>
      </c>
      <c r="D868" s="29">
        <v>44542</v>
      </c>
      <c r="E868" s="28" t="s">
        <v>40</v>
      </c>
      <c r="F868" s="28" t="s">
        <v>56</v>
      </c>
      <c r="G868" s="28" t="s">
        <v>57</v>
      </c>
      <c r="H868" s="28" t="s">
        <v>28</v>
      </c>
      <c r="I868" s="30">
        <v>0.54999999999999993</v>
      </c>
      <c r="J868" s="31">
        <v>1750</v>
      </c>
      <c r="K868" s="32">
        <f t="shared" si="6"/>
        <v>962.49999999999989</v>
      </c>
      <c r="L868" s="32">
        <f t="shared" si="7"/>
        <v>288.74999999999994</v>
      </c>
      <c r="M868" s="33">
        <v>0.3</v>
      </c>
      <c r="O868" s="38"/>
      <c r="P868" s="39"/>
      <c r="Q868" s="34"/>
      <c r="R868" s="35"/>
    </row>
    <row r="869" spans="1:18" ht="15.75" customHeight="1">
      <c r="A869" s="23"/>
      <c r="B869" s="28" t="s">
        <v>21</v>
      </c>
      <c r="C869" s="28">
        <v>1185732</v>
      </c>
      <c r="D869" s="29">
        <v>44542</v>
      </c>
      <c r="E869" s="28" t="s">
        <v>40</v>
      </c>
      <c r="F869" s="28" t="s">
        <v>56</v>
      </c>
      <c r="G869" s="28" t="s">
        <v>57</v>
      </c>
      <c r="H869" s="28" t="s">
        <v>29</v>
      </c>
      <c r="I869" s="30">
        <v>0.59999999999999987</v>
      </c>
      <c r="J869" s="31">
        <v>2750</v>
      </c>
      <c r="K869" s="32">
        <f t="shared" si="6"/>
        <v>1649.9999999999995</v>
      </c>
      <c r="L869" s="32">
        <f t="shared" si="7"/>
        <v>742.49999999999977</v>
      </c>
      <c r="M869" s="33">
        <v>0.45</v>
      </c>
      <c r="O869" s="38"/>
      <c r="P869" s="39"/>
      <c r="Q869" s="34"/>
      <c r="R869" s="35"/>
    </row>
    <row r="870" spans="1:18" ht="15.75" customHeight="1">
      <c r="A870" s="23" t="s">
        <v>46</v>
      </c>
      <c r="B870" s="28" t="s">
        <v>38</v>
      </c>
      <c r="C870" s="28">
        <v>1189833</v>
      </c>
      <c r="D870" s="29">
        <v>44213</v>
      </c>
      <c r="E870" s="28" t="s">
        <v>40</v>
      </c>
      <c r="F870" s="28" t="s">
        <v>58</v>
      </c>
      <c r="G870" s="28" t="s">
        <v>59</v>
      </c>
      <c r="H870" s="28" t="s">
        <v>24</v>
      </c>
      <c r="I870" s="30">
        <v>0.35</v>
      </c>
      <c r="J870" s="31">
        <v>4750</v>
      </c>
      <c r="K870" s="32">
        <f t="shared" si="6"/>
        <v>1662.5</v>
      </c>
      <c r="L870" s="32">
        <f t="shared" si="7"/>
        <v>748.125</v>
      </c>
      <c r="M870" s="33">
        <v>0.45</v>
      </c>
      <c r="O870" s="38"/>
      <c r="P870" s="39"/>
      <c r="Q870" s="34"/>
      <c r="R870" s="35"/>
    </row>
    <row r="871" spans="1:18" ht="15.75" customHeight="1">
      <c r="A871" s="23"/>
      <c r="B871" s="28" t="s">
        <v>38</v>
      </c>
      <c r="C871" s="28">
        <v>1189833</v>
      </c>
      <c r="D871" s="29">
        <v>44213</v>
      </c>
      <c r="E871" s="28" t="s">
        <v>40</v>
      </c>
      <c r="F871" s="28" t="s">
        <v>58</v>
      </c>
      <c r="G871" s="28" t="s">
        <v>59</v>
      </c>
      <c r="H871" s="28" t="s">
        <v>25</v>
      </c>
      <c r="I871" s="30">
        <v>0.45</v>
      </c>
      <c r="J871" s="31">
        <v>4750</v>
      </c>
      <c r="K871" s="32">
        <f t="shared" si="6"/>
        <v>2137.5</v>
      </c>
      <c r="L871" s="32">
        <f t="shared" si="7"/>
        <v>641.25</v>
      </c>
      <c r="M871" s="33">
        <v>0.3</v>
      </c>
      <c r="O871" s="38"/>
      <c r="P871" s="39"/>
      <c r="Q871" s="34"/>
      <c r="R871" s="35"/>
    </row>
    <row r="872" spans="1:18" ht="15.75" customHeight="1">
      <c r="A872" s="23"/>
      <c r="B872" s="28" t="s">
        <v>38</v>
      </c>
      <c r="C872" s="28">
        <v>1189833</v>
      </c>
      <c r="D872" s="29">
        <v>44213</v>
      </c>
      <c r="E872" s="28" t="s">
        <v>40</v>
      </c>
      <c r="F872" s="28" t="s">
        <v>58</v>
      </c>
      <c r="G872" s="28" t="s">
        <v>59</v>
      </c>
      <c r="H872" s="28" t="s">
        <v>26</v>
      </c>
      <c r="I872" s="30">
        <v>0.45</v>
      </c>
      <c r="J872" s="31">
        <v>4750</v>
      </c>
      <c r="K872" s="32">
        <f t="shared" si="6"/>
        <v>2137.5</v>
      </c>
      <c r="L872" s="32">
        <f t="shared" si="7"/>
        <v>961.875</v>
      </c>
      <c r="M872" s="33">
        <v>0.45</v>
      </c>
      <c r="O872" s="38"/>
      <c r="P872" s="39"/>
      <c r="Q872" s="34"/>
      <c r="R872" s="35"/>
    </row>
    <row r="873" spans="1:18" ht="15.75" customHeight="1">
      <c r="A873" s="23"/>
      <c r="B873" s="28" t="s">
        <v>38</v>
      </c>
      <c r="C873" s="28">
        <v>1189833</v>
      </c>
      <c r="D873" s="29">
        <v>44213</v>
      </c>
      <c r="E873" s="28" t="s">
        <v>40</v>
      </c>
      <c r="F873" s="28" t="s">
        <v>58</v>
      </c>
      <c r="G873" s="28" t="s">
        <v>59</v>
      </c>
      <c r="H873" s="28" t="s">
        <v>27</v>
      </c>
      <c r="I873" s="30">
        <v>0.45</v>
      </c>
      <c r="J873" s="31">
        <v>3250</v>
      </c>
      <c r="K873" s="32">
        <f t="shared" si="6"/>
        <v>1462.5</v>
      </c>
      <c r="L873" s="32">
        <f t="shared" si="7"/>
        <v>585</v>
      </c>
      <c r="M873" s="33">
        <v>0.39999999999999997</v>
      </c>
      <c r="O873" s="38"/>
      <c r="P873" s="39"/>
      <c r="Q873" s="34"/>
      <c r="R873" s="35"/>
    </row>
    <row r="874" spans="1:18" ht="15.75" customHeight="1">
      <c r="A874" s="23"/>
      <c r="B874" s="28" t="s">
        <v>38</v>
      </c>
      <c r="C874" s="28">
        <v>1189833</v>
      </c>
      <c r="D874" s="29">
        <v>44213</v>
      </c>
      <c r="E874" s="28" t="s">
        <v>40</v>
      </c>
      <c r="F874" s="28" t="s">
        <v>58</v>
      </c>
      <c r="G874" s="28" t="s">
        <v>59</v>
      </c>
      <c r="H874" s="28" t="s">
        <v>28</v>
      </c>
      <c r="I874" s="30">
        <v>0.5</v>
      </c>
      <c r="J874" s="31">
        <v>2750</v>
      </c>
      <c r="K874" s="32">
        <f t="shared" si="6"/>
        <v>1375</v>
      </c>
      <c r="L874" s="32">
        <f t="shared" si="7"/>
        <v>825.00000000000011</v>
      </c>
      <c r="M874" s="33">
        <v>0.60000000000000009</v>
      </c>
      <c r="O874" s="38"/>
      <c r="P874" s="39"/>
      <c r="Q874" s="34"/>
      <c r="R874" s="35"/>
    </row>
    <row r="875" spans="1:18" ht="15.75" customHeight="1">
      <c r="A875" s="23"/>
      <c r="B875" s="28" t="s">
        <v>38</v>
      </c>
      <c r="C875" s="28">
        <v>1189833</v>
      </c>
      <c r="D875" s="29">
        <v>44213</v>
      </c>
      <c r="E875" s="28" t="s">
        <v>40</v>
      </c>
      <c r="F875" s="28" t="s">
        <v>58</v>
      </c>
      <c r="G875" s="28" t="s">
        <v>59</v>
      </c>
      <c r="H875" s="28" t="s">
        <v>29</v>
      </c>
      <c r="I875" s="30">
        <v>0.45</v>
      </c>
      <c r="J875" s="31">
        <v>4750</v>
      </c>
      <c r="K875" s="32">
        <f t="shared" si="6"/>
        <v>2137.5</v>
      </c>
      <c r="L875" s="32">
        <f t="shared" si="7"/>
        <v>534.375</v>
      </c>
      <c r="M875" s="33">
        <v>0.25</v>
      </c>
      <c r="O875" s="38"/>
      <c r="P875" s="39"/>
      <c r="Q875" s="34"/>
      <c r="R875" s="35"/>
    </row>
    <row r="876" spans="1:18" ht="15.75" customHeight="1">
      <c r="A876" s="23"/>
      <c r="B876" s="28" t="s">
        <v>38</v>
      </c>
      <c r="C876" s="28">
        <v>1189833</v>
      </c>
      <c r="D876" s="29">
        <v>44244</v>
      </c>
      <c r="E876" s="28" t="s">
        <v>40</v>
      </c>
      <c r="F876" s="28" t="s">
        <v>58</v>
      </c>
      <c r="G876" s="28" t="s">
        <v>59</v>
      </c>
      <c r="H876" s="28" t="s">
        <v>24</v>
      </c>
      <c r="I876" s="30">
        <v>0.35</v>
      </c>
      <c r="J876" s="31">
        <v>5250</v>
      </c>
      <c r="K876" s="32">
        <f t="shared" si="6"/>
        <v>1837.4999999999998</v>
      </c>
      <c r="L876" s="32">
        <f t="shared" si="7"/>
        <v>826.87499999999989</v>
      </c>
      <c r="M876" s="33">
        <v>0.45</v>
      </c>
      <c r="O876" s="38"/>
      <c r="P876" s="39"/>
      <c r="Q876" s="34"/>
      <c r="R876" s="35"/>
    </row>
    <row r="877" spans="1:18" ht="15.75" customHeight="1">
      <c r="A877" s="23"/>
      <c r="B877" s="28" t="s">
        <v>38</v>
      </c>
      <c r="C877" s="28">
        <v>1189833</v>
      </c>
      <c r="D877" s="29">
        <v>44244</v>
      </c>
      <c r="E877" s="28" t="s">
        <v>40</v>
      </c>
      <c r="F877" s="28" t="s">
        <v>58</v>
      </c>
      <c r="G877" s="28" t="s">
        <v>59</v>
      </c>
      <c r="H877" s="28" t="s">
        <v>25</v>
      </c>
      <c r="I877" s="30">
        <v>0.45</v>
      </c>
      <c r="J877" s="31">
        <v>4250</v>
      </c>
      <c r="K877" s="32">
        <f t="shared" si="6"/>
        <v>1912.5</v>
      </c>
      <c r="L877" s="32">
        <f t="shared" si="7"/>
        <v>573.75</v>
      </c>
      <c r="M877" s="33">
        <v>0.3</v>
      </c>
      <c r="O877" s="38"/>
      <c r="P877" s="39"/>
      <c r="Q877" s="34"/>
      <c r="R877" s="35"/>
    </row>
    <row r="878" spans="1:18" ht="15.75" customHeight="1">
      <c r="A878" s="23"/>
      <c r="B878" s="28" t="s">
        <v>38</v>
      </c>
      <c r="C878" s="28">
        <v>1189833</v>
      </c>
      <c r="D878" s="29">
        <v>44244</v>
      </c>
      <c r="E878" s="28" t="s">
        <v>40</v>
      </c>
      <c r="F878" s="28" t="s">
        <v>58</v>
      </c>
      <c r="G878" s="28" t="s">
        <v>59</v>
      </c>
      <c r="H878" s="28" t="s">
        <v>26</v>
      </c>
      <c r="I878" s="30">
        <v>0.45</v>
      </c>
      <c r="J878" s="31">
        <v>4500</v>
      </c>
      <c r="K878" s="32">
        <f t="shared" si="6"/>
        <v>2025</v>
      </c>
      <c r="L878" s="32">
        <f t="shared" si="7"/>
        <v>911.25</v>
      </c>
      <c r="M878" s="33">
        <v>0.45</v>
      </c>
      <c r="O878" s="38"/>
      <c r="P878" s="39"/>
      <c r="Q878" s="34"/>
      <c r="R878" s="35"/>
    </row>
    <row r="879" spans="1:18" ht="15.75" customHeight="1">
      <c r="A879" s="23"/>
      <c r="B879" s="28" t="s">
        <v>38</v>
      </c>
      <c r="C879" s="28">
        <v>1189833</v>
      </c>
      <c r="D879" s="29">
        <v>44244</v>
      </c>
      <c r="E879" s="28" t="s">
        <v>40</v>
      </c>
      <c r="F879" s="28" t="s">
        <v>58</v>
      </c>
      <c r="G879" s="28" t="s">
        <v>59</v>
      </c>
      <c r="H879" s="28" t="s">
        <v>27</v>
      </c>
      <c r="I879" s="30">
        <v>0.45</v>
      </c>
      <c r="J879" s="31">
        <v>3000</v>
      </c>
      <c r="K879" s="32">
        <f t="shared" si="6"/>
        <v>1350</v>
      </c>
      <c r="L879" s="32">
        <f t="shared" si="7"/>
        <v>540</v>
      </c>
      <c r="M879" s="33">
        <v>0.39999999999999997</v>
      </c>
      <c r="O879" s="38"/>
      <c r="P879" s="39"/>
      <c r="Q879" s="34"/>
      <c r="R879" s="35"/>
    </row>
    <row r="880" spans="1:18" ht="15.75" customHeight="1">
      <c r="A880" s="23"/>
      <c r="B880" s="28" t="s">
        <v>38</v>
      </c>
      <c r="C880" s="28">
        <v>1189833</v>
      </c>
      <c r="D880" s="29">
        <v>44244</v>
      </c>
      <c r="E880" s="28" t="s">
        <v>40</v>
      </c>
      <c r="F880" s="28" t="s">
        <v>58</v>
      </c>
      <c r="G880" s="28" t="s">
        <v>59</v>
      </c>
      <c r="H880" s="28" t="s">
        <v>28</v>
      </c>
      <c r="I880" s="30">
        <v>0.5</v>
      </c>
      <c r="J880" s="31">
        <v>2250</v>
      </c>
      <c r="K880" s="32">
        <f t="shared" si="6"/>
        <v>1125</v>
      </c>
      <c r="L880" s="32">
        <f t="shared" si="7"/>
        <v>675.00000000000011</v>
      </c>
      <c r="M880" s="33">
        <v>0.60000000000000009</v>
      </c>
      <c r="O880" s="38"/>
      <c r="P880" s="39"/>
      <c r="Q880" s="34"/>
      <c r="R880" s="35"/>
    </row>
    <row r="881" spans="1:18" ht="15.75" customHeight="1">
      <c r="A881" s="23"/>
      <c r="B881" s="28" t="s">
        <v>38</v>
      </c>
      <c r="C881" s="28">
        <v>1189833</v>
      </c>
      <c r="D881" s="29">
        <v>44244</v>
      </c>
      <c r="E881" s="28" t="s">
        <v>40</v>
      </c>
      <c r="F881" s="28" t="s">
        <v>58</v>
      </c>
      <c r="G881" s="28" t="s">
        <v>59</v>
      </c>
      <c r="H881" s="28" t="s">
        <v>29</v>
      </c>
      <c r="I881" s="30">
        <v>0.45</v>
      </c>
      <c r="J881" s="31">
        <v>4250</v>
      </c>
      <c r="K881" s="32">
        <f t="shared" si="6"/>
        <v>1912.5</v>
      </c>
      <c r="L881" s="32">
        <f t="shared" si="7"/>
        <v>478.125</v>
      </c>
      <c r="M881" s="33">
        <v>0.25</v>
      </c>
      <c r="O881" s="38"/>
      <c r="P881" s="39"/>
      <c r="Q881" s="34"/>
      <c r="R881" s="35"/>
    </row>
    <row r="882" spans="1:18" ht="15.75" customHeight="1">
      <c r="A882" s="23"/>
      <c r="B882" s="28" t="s">
        <v>38</v>
      </c>
      <c r="C882" s="28">
        <v>1189833</v>
      </c>
      <c r="D882" s="29">
        <v>44271</v>
      </c>
      <c r="E882" s="28" t="s">
        <v>40</v>
      </c>
      <c r="F882" s="28" t="s">
        <v>58</v>
      </c>
      <c r="G882" s="28" t="s">
        <v>59</v>
      </c>
      <c r="H882" s="28" t="s">
        <v>24</v>
      </c>
      <c r="I882" s="30">
        <v>0.35</v>
      </c>
      <c r="J882" s="31">
        <v>5750</v>
      </c>
      <c r="K882" s="32">
        <f t="shared" si="6"/>
        <v>2012.4999999999998</v>
      </c>
      <c r="L882" s="32">
        <f t="shared" si="7"/>
        <v>905.62499999999989</v>
      </c>
      <c r="M882" s="33">
        <v>0.45</v>
      </c>
      <c r="O882" s="38"/>
      <c r="P882" s="39"/>
      <c r="Q882" s="34"/>
      <c r="R882" s="35"/>
    </row>
    <row r="883" spans="1:18" ht="15.75" customHeight="1">
      <c r="A883" s="23"/>
      <c r="B883" s="28" t="s">
        <v>38</v>
      </c>
      <c r="C883" s="28">
        <v>1189833</v>
      </c>
      <c r="D883" s="29">
        <v>44271</v>
      </c>
      <c r="E883" s="28" t="s">
        <v>40</v>
      </c>
      <c r="F883" s="28" t="s">
        <v>58</v>
      </c>
      <c r="G883" s="28" t="s">
        <v>59</v>
      </c>
      <c r="H883" s="28" t="s">
        <v>25</v>
      </c>
      <c r="I883" s="30">
        <v>0.45</v>
      </c>
      <c r="J883" s="31">
        <v>4250</v>
      </c>
      <c r="K883" s="32">
        <f t="shared" si="6"/>
        <v>1912.5</v>
      </c>
      <c r="L883" s="32">
        <f t="shared" si="7"/>
        <v>573.75</v>
      </c>
      <c r="M883" s="33">
        <v>0.3</v>
      </c>
      <c r="O883" s="38"/>
      <c r="P883" s="39"/>
      <c r="Q883" s="34"/>
      <c r="R883" s="35"/>
    </row>
    <row r="884" spans="1:18" ht="15.75" customHeight="1">
      <c r="A884" s="23"/>
      <c r="B884" s="28" t="s">
        <v>38</v>
      </c>
      <c r="C884" s="28">
        <v>1189833</v>
      </c>
      <c r="D884" s="29">
        <v>44271</v>
      </c>
      <c r="E884" s="28" t="s">
        <v>40</v>
      </c>
      <c r="F884" s="28" t="s">
        <v>58</v>
      </c>
      <c r="G884" s="28" t="s">
        <v>59</v>
      </c>
      <c r="H884" s="28" t="s">
        <v>26</v>
      </c>
      <c r="I884" s="30">
        <v>0.45</v>
      </c>
      <c r="J884" s="31">
        <v>4250</v>
      </c>
      <c r="K884" s="32">
        <f t="shared" si="6"/>
        <v>1912.5</v>
      </c>
      <c r="L884" s="32">
        <f t="shared" si="7"/>
        <v>860.625</v>
      </c>
      <c r="M884" s="33">
        <v>0.45</v>
      </c>
      <c r="O884" s="38"/>
      <c r="P884" s="39"/>
      <c r="Q884" s="34"/>
      <c r="R884" s="35"/>
    </row>
    <row r="885" spans="1:18" ht="15.75" customHeight="1">
      <c r="A885" s="23"/>
      <c r="B885" s="28" t="s">
        <v>38</v>
      </c>
      <c r="C885" s="28">
        <v>1189833</v>
      </c>
      <c r="D885" s="29">
        <v>44271</v>
      </c>
      <c r="E885" s="28" t="s">
        <v>40</v>
      </c>
      <c r="F885" s="28" t="s">
        <v>58</v>
      </c>
      <c r="G885" s="28" t="s">
        <v>59</v>
      </c>
      <c r="H885" s="28" t="s">
        <v>27</v>
      </c>
      <c r="I885" s="30">
        <v>0.45</v>
      </c>
      <c r="J885" s="31">
        <v>3250</v>
      </c>
      <c r="K885" s="32">
        <f t="shared" si="6"/>
        <v>1462.5</v>
      </c>
      <c r="L885" s="32">
        <f t="shared" si="7"/>
        <v>585</v>
      </c>
      <c r="M885" s="33">
        <v>0.39999999999999997</v>
      </c>
      <c r="O885" s="38"/>
      <c r="P885" s="39"/>
      <c r="Q885" s="34"/>
      <c r="R885" s="35"/>
    </row>
    <row r="886" spans="1:18" ht="15.75" customHeight="1">
      <c r="A886" s="23"/>
      <c r="B886" s="28" t="s">
        <v>38</v>
      </c>
      <c r="C886" s="28">
        <v>1189833</v>
      </c>
      <c r="D886" s="29">
        <v>44271</v>
      </c>
      <c r="E886" s="28" t="s">
        <v>40</v>
      </c>
      <c r="F886" s="28" t="s">
        <v>58</v>
      </c>
      <c r="G886" s="28" t="s">
        <v>59</v>
      </c>
      <c r="H886" s="28" t="s">
        <v>28</v>
      </c>
      <c r="I886" s="30">
        <v>0.5</v>
      </c>
      <c r="J886" s="31">
        <v>2000</v>
      </c>
      <c r="K886" s="32">
        <f t="shared" si="6"/>
        <v>1000</v>
      </c>
      <c r="L886" s="32">
        <f t="shared" si="7"/>
        <v>600.00000000000011</v>
      </c>
      <c r="M886" s="33">
        <v>0.60000000000000009</v>
      </c>
      <c r="O886" s="38"/>
      <c r="P886" s="39"/>
      <c r="Q886" s="34"/>
      <c r="R886" s="35"/>
    </row>
    <row r="887" spans="1:18" ht="15.75" customHeight="1">
      <c r="A887" s="23"/>
      <c r="B887" s="28" t="s">
        <v>38</v>
      </c>
      <c r="C887" s="28">
        <v>1189833</v>
      </c>
      <c r="D887" s="29">
        <v>44271</v>
      </c>
      <c r="E887" s="28" t="s">
        <v>40</v>
      </c>
      <c r="F887" s="28" t="s">
        <v>58</v>
      </c>
      <c r="G887" s="28" t="s">
        <v>59</v>
      </c>
      <c r="H887" s="28" t="s">
        <v>29</v>
      </c>
      <c r="I887" s="30">
        <v>0.45</v>
      </c>
      <c r="J887" s="31">
        <v>4000</v>
      </c>
      <c r="K887" s="32">
        <f t="shared" si="6"/>
        <v>1800</v>
      </c>
      <c r="L887" s="32">
        <f t="shared" si="7"/>
        <v>450</v>
      </c>
      <c r="M887" s="33">
        <v>0.25</v>
      </c>
      <c r="O887" s="38"/>
      <c r="P887" s="39"/>
      <c r="Q887" s="34"/>
      <c r="R887" s="35"/>
    </row>
    <row r="888" spans="1:18" ht="15.75" customHeight="1">
      <c r="A888" s="23"/>
      <c r="B888" s="28" t="s">
        <v>38</v>
      </c>
      <c r="C888" s="28">
        <v>1189833</v>
      </c>
      <c r="D888" s="29">
        <v>44303</v>
      </c>
      <c r="E888" s="28" t="s">
        <v>40</v>
      </c>
      <c r="F888" s="28" t="s">
        <v>58</v>
      </c>
      <c r="G888" s="28" t="s">
        <v>59</v>
      </c>
      <c r="H888" s="28" t="s">
        <v>24</v>
      </c>
      <c r="I888" s="30">
        <v>0.45</v>
      </c>
      <c r="J888" s="31">
        <v>5750</v>
      </c>
      <c r="K888" s="32">
        <f t="shared" si="6"/>
        <v>2587.5</v>
      </c>
      <c r="L888" s="32">
        <f t="shared" si="7"/>
        <v>1164.375</v>
      </c>
      <c r="M888" s="33">
        <v>0.45</v>
      </c>
      <c r="O888" s="38"/>
      <c r="P888" s="39"/>
      <c r="Q888" s="34"/>
      <c r="R888" s="35"/>
    </row>
    <row r="889" spans="1:18" ht="15.75" customHeight="1">
      <c r="A889" s="23"/>
      <c r="B889" s="28" t="s">
        <v>38</v>
      </c>
      <c r="C889" s="28">
        <v>1189833</v>
      </c>
      <c r="D889" s="29">
        <v>44303</v>
      </c>
      <c r="E889" s="28" t="s">
        <v>40</v>
      </c>
      <c r="F889" s="28" t="s">
        <v>58</v>
      </c>
      <c r="G889" s="28" t="s">
        <v>59</v>
      </c>
      <c r="H889" s="28" t="s">
        <v>25</v>
      </c>
      <c r="I889" s="30">
        <v>0.45</v>
      </c>
      <c r="J889" s="31">
        <v>3750</v>
      </c>
      <c r="K889" s="32">
        <f t="shared" si="6"/>
        <v>1687.5</v>
      </c>
      <c r="L889" s="32">
        <f t="shared" si="7"/>
        <v>506.25</v>
      </c>
      <c r="M889" s="33">
        <v>0.3</v>
      </c>
      <c r="O889" s="38"/>
      <c r="P889" s="39"/>
      <c r="Q889" s="34"/>
      <c r="R889" s="35"/>
    </row>
    <row r="890" spans="1:18" ht="15.75" customHeight="1">
      <c r="A890" s="23"/>
      <c r="B890" s="28" t="s">
        <v>38</v>
      </c>
      <c r="C890" s="28">
        <v>1189833</v>
      </c>
      <c r="D890" s="29">
        <v>44303</v>
      </c>
      <c r="E890" s="28" t="s">
        <v>40</v>
      </c>
      <c r="F890" s="28" t="s">
        <v>58</v>
      </c>
      <c r="G890" s="28" t="s">
        <v>59</v>
      </c>
      <c r="H890" s="28" t="s">
        <v>26</v>
      </c>
      <c r="I890" s="30">
        <v>0.45</v>
      </c>
      <c r="J890" s="31">
        <v>4000</v>
      </c>
      <c r="K890" s="32">
        <f t="shared" si="6"/>
        <v>1800</v>
      </c>
      <c r="L890" s="32">
        <f t="shared" si="7"/>
        <v>810</v>
      </c>
      <c r="M890" s="33">
        <v>0.45</v>
      </c>
      <c r="O890" s="38"/>
      <c r="P890" s="39"/>
      <c r="Q890" s="34"/>
      <c r="R890" s="35"/>
    </row>
    <row r="891" spans="1:18" ht="15.75" customHeight="1">
      <c r="A891" s="23"/>
      <c r="B891" s="28" t="s">
        <v>38</v>
      </c>
      <c r="C891" s="28">
        <v>1189833</v>
      </c>
      <c r="D891" s="29">
        <v>44303</v>
      </c>
      <c r="E891" s="28" t="s">
        <v>40</v>
      </c>
      <c r="F891" s="28" t="s">
        <v>58</v>
      </c>
      <c r="G891" s="28" t="s">
        <v>59</v>
      </c>
      <c r="H891" s="28" t="s">
        <v>27</v>
      </c>
      <c r="I891" s="30">
        <v>0.4</v>
      </c>
      <c r="J891" s="31">
        <v>3000</v>
      </c>
      <c r="K891" s="32">
        <f t="shared" si="6"/>
        <v>1200</v>
      </c>
      <c r="L891" s="32">
        <f t="shared" si="7"/>
        <v>479.99999999999994</v>
      </c>
      <c r="M891" s="33">
        <v>0.39999999999999997</v>
      </c>
      <c r="O891" s="38"/>
      <c r="P891" s="39"/>
      <c r="Q891" s="34"/>
      <c r="R891" s="35"/>
    </row>
    <row r="892" spans="1:18" ht="15.75" customHeight="1">
      <c r="A892" s="23"/>
      <c r="B892" s="28" t="s">
        <v>38</v>
      </c>
      <c r="C892" s="28">
        <v>1189833</v>
      </c>
      <c r="D892" s="29">
        <v>44303</v>
      </c>
      <c r="E892" s="28" t="s">
        <v>40</v>
      </c>
      <c r="F892" s="28" t="s">
        <v>58</v>
      </c>
      <c r="G892" s="28" t="s">
        <v>59</v>
      </c>
      <c r="H892" s="28" t="s">
        <v>28</v>
      </c>
      <c r="I892" s="30">
        <v>0.45</v>
      </c>
      <c r="J892" s="31">
        <v>2000</v>
      </c>
      <c r="K892" s="32">
        <f t="shared" si="6"/>
        <v>900</v>
      </c>
      <c r="L892" s="32">
        <f t="shared" si="7"/>
        <v>540.00000000000011</v>
      </c>
      <c r="M892" s="33">
        <v>0.60000000000000009</v>
      </c>
      <c r="O892" s="38"/>
      <c r="P892" s="39"/>
      <c r="Q892" s="34"/>
      <c r="R892" s="35"/>
    </row>
    <row r="893" spans="1:18" ht="15.75" customHeight="1">
      <c r="A893" s="23"/>
      <c r="B893" s="28" t="s">
        <v>38</v>
      </c>
      <c r="C893" s="28">
        <v>1189833</v>
      </c>
      <c r="D893" s="29">
        <v>44303</v>
      </c>
      <c r="E893" s="28" t="s">
        <v>40</v>
      </c>
      <c r="F893" s="28" t="s">
        <v>58</v>
      </c>
      <c r="G893" s="28" t="s">
        <v>59</v>
      </c>
      <c r="H893" s="28" t="s">
        <v>29</v>
      </c>
      <c r="I893" s="30">
        <v>0.6</v>
      </c>
      <c r="J893" s="31">
        <v>3750</v>
      </c>
      <c r="K893" s="32">
        <f t="shared" si="6"/>
        <v>2250</v>
      </c>
      <c r="L893" s="32">
        <f t="shared" si="7"/>
        <v>562.5</v>
      </c>
      <c r="M893" s="33">
        <v>0.25</v>
      </c>
      <c r="O893" s="38"/>
      <c r="P893" s="39"/>
      <c r="Q893" s="34"/>
      <c r="R893" s="35"/>
    </row>
    <row r="894" spans="1:18" ht="15.75" customHeight="1">
      <c r="A894" s="23"/>
      <c r="B894" s="28" t="s">
        <v>38</v>
      </c>
      <c r="C894" s="28">
        <v>1189833</v>
      </c>
      <c r="D894" s="29">
        <v>44334</v>
      </c>
      <c r="E894" s="28" t="s">
        <v>40</v>
      </c>
      <c r="F894" s="28" t="s">
        <v>58</v>
      </c>
      <c r="G894" s="28" t="s">
        <v>59</v>
      </c>
      <c r="H894" s="28" t="s">
        <v>24</v>
      </c>
      <c r="I894" s="30">
        <v>0.4</v>
      </c>
      <c r="J894" s="31">
        <v>5750</v>
      </c>
      <c r="K894" s="32">
        <f t="shared" si="6"/>
        <v>2300</v>
      </c>
      <c r="L894" s="32">
        <f t="shared" si="7"/>
        <v>1035</v>
      </c>
      <c r="M894" s="33">
        <v>0.45</v>
      </c>
      <c r="O894" s="38"/>
      <c r="P894" s="39"/>
      <c r="Q894" s="34"/>
      <c r="R894" s="35"/>
    </row>
    <row r="895" spans="1:18" ht="15.75" customHeight="1">
      <c r="A895" s="23"/>
      <c r="B895" s="28" t="s">
        <v>38</v>
      </c>
      <c r="C895" s="28">
        <v>1189833</v>
      </c>
      <c r="D895" s="29">
        <v>44334</v>
      </c>
      <c r="E895" s="28" t="s">
        <v>40</v>
      </c>
      <c r="F895" s="28" t="s">
        <v>58</v>
      </c>
      <c r="G895" s="28" t="s">
        <v>59</v>
      </c>
      <c r="H895" s="28" t="s">
        <v>25</v>
      </c>
      <c r="I895" s="30">
        <v>0.45</v>
      </c>
      <c r="J895" s="31">
        <v>4250</v>
      </c>
      <c r="K895" s="32">
        <f t="shared" si="6"/>
        <v>1912.5</v>
      </c>
      <c r="L895" s="32">
        <f t="shared" si="7"/>
        <v>573.75</v>
      </c>
      <c r="M895" s="33">
        <v>0.3</v>
      </c>
      <c r="O895" s="38"/>
      <c r="P895" s="39"/>
      <c r="Q895" s="34"/>
      <c r="R895" s="35"/>
    </row>
    <row r="896" spans="1:18" ht="15.75" customHeight="1">
      <c r="A896" s="23"/>
      <c r="B896" s="28" t="s">
        <v>38</v>
      </c>
      <c r="C896" s="28">
        <v>1189833</v>
      </c>
      <c r="D896" s="29">
        <v>44334</v>
      </c>
      <c r="E896" s="28" t="s">
        <v>40</v>
      </c>
      <c r="F896" s="28" t="s">
        <v>58</v>
      </c>
      <c r="G896" s="28" t="s">
        <v>59</v>
      </c>
      <c r="H896" s="28" t="s">
        <v>26</v>
      </c>
      <c r="I896" s="30">
        <v>0.45</v>
      </c>
      <c r="J896" s="31">
        <v>4250</v>
      </c>
      <c r="K896" s="32">
        <f t="shared" si="6"/>
        <v>1912.5</v>
      </c>
      <c r="L896" s="32">
        <f t="shared" si="7"/>
        <v>860.625</v>
      </c>
      <c r="M896" s="33">
        <v>0.45</v>
      </c>
      <c r="O896" s="38"/>
      <c r="P896" s="39"/>
      <c r="Q896" s="34"/>
      <c r="R896" s="35"/>
    </row>
    <row r="897" spans="1:18" ht="15.75" customHeight="1">
      <c r="A897" s="23"/>
      <c r="B897" s="28" t="s">
        <v>38</v>
      </c>
      <c r="C897" s="28">
        <v>1189833</v>
      </c>
      <c r="D897" s="29">
        <v>44334</v>
      </c>
      <c r="E897" s="28" t="s">
        <v>40</v>
      </c>
      <c r="F897" s="28" t="s">
        <v>58</v>
      </c>
      <c r="G897" s="28" t="s">
        <v>59</v>
      </c>
      <c r="H897" s="28" t="s">
        <v>27</v>
      </c>
      <c r="I897" s="30">
        <v>0.4</v>
      </c>
      <c r="J897" s="31">
        <v>3250</v>
      </c>
      <c r="K897" s="32">
        <f t="shared" si="6"/>
        <v>1300</v>
      </c>
      <c r="L897" s="32">
        <f t="shared" si="7"/>
        <v>520</v>
      </c>
      <c r="M897" s="33">
        <v>0.39999999999999997</v>
      </c>
      <c r="O897" s="38"/>
      <c r="P897" s="39"/>
      <c r="Q897" s="34"/>
      <c r="R897" s="35"/>
    </row>
    <row r="898" spans="1:18" ht="15.75" customHeight="1">
      <c r="A898" s="23"/>
      <c r="B898" s="28" t="s">
        <v>38</v>
      </c>
      <c r="C898" s="28">
        <v>1189833</v>
      </c>
      <c r="D898" s="29">
        <v>44334</v>
      </c>
      <c r="E898" s="28" t="s">
        <v>40</v>
      </c>
      <c r="F898" s="28" t="s">
        <v>58</v>
      </c>
      <c r="G898" s="28" t="s">
        <v>59</v>
      </c>
      <c r="H898" s="28" t="s">
        <v>28</v>
      </c>
      <c r="I898" s="30">
        <v>0.45</v>
      </c>
      <c r="J898" s="31">
        <v>2250</v>
      </c>
      <c r="K898" s="32">
        <f t="shared" si="6"/>
        <v>1012.5</v>
      </c>
      <c r="L898" s="32">
        <f t="shared" si="7"/>
        <v>607.50000000000011</v>
      </c>
      <c r="M898" s="33">
        <v>0.60000000000000009</v>
      </c>
      <c r="O898" s="38"/>
      <c r="P898" s="39"/>
      <c r="Q898" s="34"/>
      <c r="R898" s="35"/>
    </row>
    <row r="899" spans="1:18" ht="15.75" customHeight="1">
      <c r="A899" s="23"/>
      <c r="B899" s="28" t="s">
        <v>38</v>
      </c>
      <c r="C899" s="28">
        <v>1189833</v>
      </c>
      <c r="D899" s="29">
        <v>44334</v>
      </c>
      <c r="E899" s="28" t="s">
        <v>40</v>
      </c>
      <c r="F899" s="28" t="s">
        <v>58</v>
      </c>
      <c r="G899" s="28" t="s">
        <v>59</v>
      </c>
      <c r="H899" s="28" t="s">
        <v>29</v>
      </c>
      <c r="I899" s="30">
        <v>0.6</v>
      </c>
      <c r="J899" s="31">
        <v>4000</v>
      </c>
      <c r="K899" s="32">
        <f t="shared" si="6"/>
        <v>2400</v>
      </c>
      <c r="L899" s="32">
        <f t="shared" si="7"/>
        <v>600</v>
      </c>
      <c r="M899" s="33">
        <v>0.25</v>
      </c>
      <c r="O899" s="38"/>
      <c r="P899" s="39"/>
      <c r="Q899" s="34"/>
      <c r="R899" s="35"/>
    </row>
    <row r="900" spans="1:18" ht="15.75" customHeight="1">
      <c r="A900" s="23"/>
      <c r="B900" s="28" t="s">
        <v>38</v>
      </c>
      <c r="C900" s="28">
        <v>1189833</v>
      </c>
      <c r="D900" s="29">
        <v>44364</v>
      </c>
      <c r="E900" s="28" t="s">
        <v>40</v>
      </c>
      <c r="F900" s="28" t="s">
        <v>58</v>
      </c>
      <c r="G900" s="28" t="s">
        <v>59</v>
      </c>
      <c r="H900" s="28" t="s">
        <v>24</v>
      </c>
      <c r="I900" s="30">
        <v>0.4</v>
      </c>
      <c r="J900" s="31">
        <v>6750</v>
      </c>
      <c r="K900" s="32">
        <f t="shared" si="6"/>
        <v>2700</v>
      </c>
      <c r="L900" s="32">
        <f t="shared" si="7"/>
        <v>1215</v>
      </c>
      <c r="M900" s="33">
        <v>0.45</v>
      </c>
      <c r="O900" s="38"/>
      <c r="P900" s="39"/>
      <c r="Q900" s="34"/>
      <c r="R900" s="35"/>
    </row>
    <row r="901" spans="1:18" ht="15.75" customHeight="1">
      <c r="A901" s="23"/>
      <c r="B901" s="28" t="s">
        <v>38</v>
      </c>
      <c r="C901" s="28">
        <v>1189833</v>
      </c>
      <c r="D901" s="29">
        <v>44364</v>
      </c>
      <c r="E901" s="28" t="s">
        <v>40</v>
      </c>
      <c r="F901" s="28" t="s">
        <v>58</v>
      </c>
      <c r="G901" s="28" t="s">
        <v>59</v>
      </c>
      <c r="H901" s="28" t="s">
        <v>25</v>
      </c>
      <c r="I901" s="30">
        <v>0.45</v>
      </c>
      <c r="J901" s="31">
        <v>5250</v>
      </c>
      <c r="K901" s="32">
        <f t="shared" si="6"/>
        <v>2362.5</v>
      </c>
      <c r="L901" s="32">
        <f t="shared" si="7"/>
        <v>708.75</v>
      </c>
      <c r="M901" s="33">
        <v>0.3</v>
      </c>
      <c r="O901" s="38"/>
      <c r="P901" s="39"/>
      <c r="Q901" s="34"/>
      <c r="R901" s="35"/>
    </row>
    <row r="902" spans="1:18" ht="15.75" customHeight="1">
      <c r="A902" s="23"/>
      <c r="B902" s="28" t="s">
        <v>38</v>
      </c>
      <c r="C902" s="28">
        <v>1189833</v>
      </c>
      <c r="D902" s="29">
        <v>44364</v>
      </c>
      <c r="E902" s="28" t="s">
        <v>40</v>
      </c>
      <c r="F902" s="28" t="s">
        <v>58</v>
      </c>
      <c r="G902" s="28" t="s">
        <v>59</v>
      </c>
      <c r="H902" s="28" t="s">
        <v>26</v>
      </c>
      <c r="I902" s="30">
        <v>0.45</v>
      </c>
      <c r="J902" s="31">
        <v>5500</v>
      </c>
      <c r="K902" s="32">
        <f t="shared" si="6"/>
        <v>2475</v>
      </c>
      <c r="L902" s="32">
        <f t="shared" si="7"/>
        <v>1113.75</v>
      </c>
      <c r="M902" s="33">
        <v>0.45</v>
      </c>
      <c r="O902" s="38"/>
      <c r="P902" s="39"/>
      <c r="Q902" s="34"/>
      <c r="R902" s="35"/>
    </row>
    <row r="903" spans="1:18" ht="15.75" customHeight="1">
      <c r="A903" s="23"/>
      <c r="B903" s="28" t="s">
        <v>38</v>
      </c>
      <c r="C903" s="28">
        <v>1189833</v>
      </c>
      <c r="D903" s="29">
        <v>44364</v>
      </c>
      <c r="E903" s="28" t="s">
        <v>40</v>
      </c>
      <c r="F903" s="28" t="s">
        <v>58</v>
      </c>
      <c r="G903" s="28" t="s">
        <v>59</v>
      </c>
      <c r="H903" s="28" t="s">
        <v>27</v>
      </c>
      <c r="I903" s="30">
        <v>0.4</v>
      </c>
      <c r="J903" s="31">
        <v>4250</v>
      </c>
      <c r="K903" s="32">
        <f t="shared" si="6"/>
        <v>1700</v>
      </c>
      <c r="L903" s="32">
        <f t="shared" si="7"/>
        <v>680</v>
      </c>
      <c r="M903" s="33">
        <v>0.39999999999999997</v>
      </c>
      <c r="O903" s="38"/>
      <c r="P903" s="39"/>
      <c r="Q903" s="34"/>
      <c r="R903" s="35"/>
    </row>
    <row r="904" spans="1:18" ht="15.75" customHeight="1">
      <c r="A904" s="23"/>
      <c r="B904" s="28" t="s">
        <v>38</v>
      </c>
      <c r="C904" s="28">
        <v>1189833</v>
      </c>
      <c r="D904" s="29">
        <v>44364</v>
      </c>
      <c r="E904" s="28" t="s">
        <v>40</v>
      </c>
      <c r="F904" s="28" t="s">
        <v>58</v>
      </c>
      <c r="G904" s="28" t="s">
        <v>59</v>
      </c>
      <c r="H904" s="28" t="s">
        <v>28</v>
      </c>
      <c r="I904" s="30">
        <v>0.45</v>
      </c>
      <c r="J904" s="31">
        <v>3000</v>
      </c>
      <c r="K904" s="32">
        <f t="shared" si="6"/>
        <v>1350</v>
      </c>
      <c r="L904" s="32">
        <f t="shared" si="7"/>
        <v>810.00000000000011</v>
      </c>
      <c r="M904" s="33">
        <v>0.60000000000000009</v>
      </c>
      <c r="O904" s="38"/>
      <c r="P904" s="39"/>
      <c r="Q904" s="34"/>
      <c r="R904" s="35"/>
    </row>
    <row r="905" spans="1:18" ht="15.75" customHeight="1">
      <c r="A905" s="23"/>
      <c r="B905" s="28" t="s">
        <v>38</v>
      </c>
      <c r="C905" s="28">
        <v>1189833</v>
      </c>
      <c r="D905" s="29">
        <v>44364</v>
      </c>
      <c r="E905" s="28" t="s">
        <v>40</v>
      </c>
      <c r="F905" s="28" t="s">
        <v>58</v>
      </c>
      <c r="G905" s="28" t="s">
        <v>59</v>
      </c>
      <c r="H905" s="28" t="s">
        <v>29</v>
      </c>
      <c r="I905" s="30">
        <v>0.6</v>
      </c>
      <c r="J905" s="31">
        <v>6000</v>
      </c>
      <c r="K905" s="32">
        <f t="shared" si="6"/>
        <v>3600</v>
      </c>
      <c r="L905" s="32">
        <f t="shared" si="7"/>
        <v>900</v>
      </c>
      <c r="M905" s="33">
        <v>0.25</v>
      </c>
      <c r="O905" s="38"/>
      <c r="P905" s="39"/>
      <c r="Q905" s="34"/>
      <c r="R905" s="35"/>
    </row>
    <row r="906" spans="1:18" ht="15.75" customHeight="1">
      <c r="A906" s="23"/>
      <c r="B906" s="28" t="s">
        <v>38</v>
      </c>
      <c r="C906" s="28">
        <v>1189833</v>
      </c>
      <c r="D906" s="29">
        <v>44393</v>
      </c>
      <c r="E906" s="28" t="s">
        <v>40</v>
      </c>
      <c r="F906" s="28" t="s">
        <v>58</v>
      </c>
      <c r="G906" s="28" t="s">
        <v>59</v>
      </c>
      <c r="H906" s="28" t="s">
        <v>24</v>
      </c>
      <c r="I906" s="30">
        <v>0.4</v>
      </c>
      <c r="J906" s="31">
        <v>7500</v>
      </c>
      <c r="K906" s="32">
        <f t="shared" si="6"/>
        <v>3000</v>
      </c>
      <c r="L906" s="32">
        <f t="shared" si="7"/>
        <v>1350</v>
      </c>
      <c r="M906" s="33">
        <v>0.45</v>
      </c>
      <c r="O906" s="38"/>
      <c r="P906" s="39"/>
      <c r="Q906" s="34"/>
      <c r="R906" s="35"/>
    </row>
    <row r="907" spans="1:18" ht="15.75" customHeight="1">
      <c r="A907" s="23"/>
      <c r="B907" s="28" t="s">
        <v>38</v>
      </c>
      <c r="C907" s="28">
        <v>1189833</v>
      </c>
      <c r="D907" s="29">
        <v>44393</v>
      </c>
      <c r="E907" s="28" t="s">
        <v>40</v>
      </c>
      <c r="F907" s="28" t="s">
        <v>58</v>
      </c>
      <c r="G907" s="28" t="s">
        <v>59</v>
      </c>
      <c r="H907" s="28" t="s">
        <v>25</v>
      </c>
      <c r="I907" s="30">
        <v>0.45</v>
      </c>
      <c r="J907" s="31">
        <v>6000</v>
      </c>
      <c r="K907" s="32">
        <f t="shared" si="6"/>
        <v>2700</v>
      </c>
      <c r="L907" s="32">
        <f t="shared" si="7"/>
        <v>810</v>
      </c>
      <c r="M907" s="33">
        <v>0.3</v>
      </c>
      <c r="O907" s="38"/>
      <c r="P907" s="39"/>
      <c r="Q907" s="34"/>
      <c r="R907" s="35"/>
    </row>
    <row r="908" spans="1:18" ht="15.75" customHeight="1">
      <c r="A908" s="23"/>
      <c r="B908" s="28" t="s">
        <v>38</v>
      </c>
      <c r="C908" s="28">
        <v>1189833</v>
      </c>
      <c r="D908" s="29">
        <v>44393</v>
      </c>
      <c r="E908" s="28" t="s">
        <v>40</v>
      </c>
      <c r="F908" s="28" t="s">
        <v>58</v>
      </c>
      <c r="G908" s="28" t="s">
        <v>59</v>
      </c>
      <c r="H908" s="28" t="s">
        <v>26</v>
      </c>
      <c r="I908" s="30">
        <v>0.45</v>
      </c>
      <c r="J908" s="31">
        <v>5500</v>
      </c>
      <c r="K908" s="32">
        <f t="shared" si="6"/>
        <v>2475</v>
      </c>
      <c r="L908" s="32">
        <f t="shared" si="7"/>
        <v>1113.75</v>
      </c>
      <c r="M908" s="33">
        <v>0.45</v>
      </c>
      <c r="O908" s="38"/>
      <c r="P908" s="39"/>
      <c r="Q908" s="34"/>
      <c r="R908" s="35"/>
    </row>
    <row r="909" spans="1:18" ht="15.75" customHeight="1">
      <c r="A909" s="23"/>
      <c r="B909" s="28" t="s">
        <v>38</v>
      </c>
      <c r="C909" s="28">
        <v>1189833</v>
      </c>
      <c r="D909" s="29">
        <v>44393</v>
      </c>
      <c r="E909" s="28" t="s">
        <v>40</v>
      </c>
      <c r="F909" s="28" t="s">
        <v>58</v>
      </c>
      <c r="G909" s="28" t="s">
        <v>59</v>
      </c>
      <c r="H909" s="28" t="s">
        <v>27</v>
      </c>
      <c r="I909" s="30">
        <v>0.4</v>
      </c>
      <c r="J909" s="31">
        <v>4500</v>
      </c>
      <c r="K909" s="32">
        <f t="shared" si="6"/>
        <v>1800</v>
      </c>
      <c r="L909" s="32">
        <f t="shared" si="7"/>
        <v>719.99999999999989</v>
      </c>
      <c r="M909" s="33">
        <v>0.39999999999999997</v>
      </c>
      <c r="O909" s="38"/>
      <c r="P909" s="39"/>
      <c r="Q909" s="34"/>
      <c r="R909" s="35"/>
    </row>
    <row r="910" spans="1:18" ht="15.75" customHeight="1">
      <c r="A910" s="23"/>
      <c r="B910" s="28" t="s">
        <v>38</v>
      </c>
      <c r="C910" s="28">
        <v>1189833</v>
      </c>
      <c r="D910" s="29">
        <v>44393</v>
      </c>
      <c r="E910" s="28" t="s">
        <v>40</v>
      </c>
      <c r="F910" s="28" t="s">
        <v>58</v>
      </c>
      <c r="G910" s="28" t="s">
        <v>59</v>
      </c>
      <c r="H910" s="28" t="s">
        <v>28</v>
      </c>
      <c r="I910" s="30">
        <v>0.45</v>
      </c>
      <c r="J910" s="31">
        <v>4750</v>
      </c>
      <c r="K910" s="32">
        <f t="shared" si="6"/>
        <v>2137.5</v>
      </c>
      <c r="L910" s="32">
        <f t="shared" si="7"/>
        <v>1282.5000000000002</v>
      </c>
      <c r="M910" s="33">
        <v>0.60000000000000009</v>
      </c>
      <c r="O910" s="38"/>
      <c r="P910" s="39"/>
      <c r="Q910" s="34"/>
      <c r="R910" s="35"/>
    </row>
    <row r="911" spans="1:18" ht="15.75" customHeight="1">
      <c r="A911" s="23"/>
      <c r="B911" s="28" t="s">
        <v>38</v>
      </c>
      <c r="C911" s="28">
        <v>1189833</v>
      </c>
      <c r="D911" s="29">
        <v>44393</v>
      </c>
      <c r="E911" s="28" t="s">
        <v>40</v>
      </c>
      <c r="F911" s="28" t="s">
        <v>58</v>
      </c>
      <c r="G911" s="28" t="s">
        <v>59</v>
      </c>
      <c r="H911" s="28" t="s">
        <v>29</v>
      </c>
      <c r="I911" s="30">
        <v>0.6</v>
      </c>
      <c r="J911" s="31">
        <v>4750</v>
      </c>
      <c r="K911" s="32">
        <f t="shared" si="6"/>
        <v>2850</v>
      </c>
      <c r="L911" s="32">
        <f t="shared" si="7"/>
        <v>712.5</v>
      </c>
      <c r="M911" s="33">
        <v>0.25</v>
      </c>
      <c r="O911" s="38"/>
      <c r="P911" s="39"/>
      <c r="Q911" s="34"/>
      <c r="R911" s="35"/>
    </row>
    <row r="912" spans="1:18" ht="15.75" customHeight="1">
      <c r="A912" s="23"/>
      <c r="B912" s="28" t="s">
        <v>38</v>
      </c>
      <c r="C912" s="28">
        <v>1189833</v>
      </c>
      <c r="D912" s="29">
        <v>44425</v>
      </c>
      <c r="E912" s="28" t="s">
        <v>40</v>
      </c>
      <c r="F912" s="28" t="s">
        <v>58</v>
      </c>
      <c r="G912" s="28" t="s">
        <v>59</v>
      </c>
      <c r="H912" s="28" t="s">
        <v>24</v>
      </c>
      <c r="I912" s="30">
        <v>0.45</v>
      </c>
      <c r="J912" s="31">
        <v>6750</v>
      </c>
      <c r="K912" s="32">
        <f t="shared" si="6"/>
        <v>3037.5</v>
      </c>
      <c r="L912" s="32">
        <f t="shared" si="7"/>
        <v>1366.875</v>
      </c>
      <c r="M912" s="33">
        <v>0.45</v>
      </c>
      <c r="O912" s="38"/>
      <c r="P912" s="39"/>
      <c r="Q912" s="34"/>
      <c r="R912" s="35"/>
    </row>
    <row r="913" spans="1:18" ht="15.75" customHeight="1">
      <c r="A913" s="23"/>
      <c r="B913" s="28" t="s">
        <v>38</v>
      </c>
      <c r="C913" s="28">
        <v>1189833</v>
      </c>
      <c r="D913" s="29">
        <v>44425</v>
      </c>
      <c r="E913" s="28" t="s">
        <v>40</v>
      </c>
      <c r="F913" s="28" t="s">
        <v>58</v>
      </c>
      <c r="G913" s="28" t="s">
        <v>59</v>
      </c>
      <c r="H913" s="28" t="s">
        <v>25</v>
      </c>
      <c r="I913" s="30">
        <v>0.55000000000000004</v>
      </c>
      <c r="J913" s="31">
        <v>6250</v>
      </c>
      <c r="K913" s="32">
        <f t="shared" si="6"/>
        <v>3437.5000000000005</v>
      </c>
      <c r="L913" s="32">
        <f t="shared" si="7"/>
        <v>1031.25</v>
      </c>
      <c r="M913" s="33">
        <v>0.3</v>
      </c>
      <c r="O913" s="38"/>
      <c r="P913" s="39"/>
      <c r="Q913" s="34"/>
      <c r="R913" s="35"/>
    </row>
    <row r="914" spans="1:18" ht="15.75" customHeight="1">
      <c r="A914" s="23"/>
      <c r="B914" s="28" t="s">
        <v>38</v>
      </c>
      <c r="C914" s="28">
        <v>1189833</v>
      </c>
      <c r="D914" s="29">
        <v>44425</v>
      </c>
      <c r="E914" s="28" t="s">
        <v>40</v>
      </c>
      <c r="F914" s="28" t="s">
        <v>58</v>
      </c>
      <c r="G914" s="28" t="s">
        <v>59</v>
      </c>
      <c r="H914" s="28" t="s">
        <v>26</v>
      </c>
      <c r="I914" s="30">
        <v>0.5</v>
      </c>
      <c r="J914" s="31">
        <v>5000</v>
      </c>
      <c r="K914" s="32">
        <f t="shared" si="6"/>
        <v>2500</v>
      </c>
      <c r="L914" s="32">
        <f t="shared" si="7"/>
        <v>1125</v>
      </c>
      <c r="M914" s="33">
        <v>0.45</v>
      </c>
      <c r="O914" s="38"/>
      <c r="P914" s="39"/>
      <c r="Q914" s="34"/>
      <c r="R914" s="35"/>
    </row>
    <row r="915" spans="1:18" ht="15.75" customHeight="1">
      <c r="A915" s="23"/>
      <c r="B915" s="28" t="s">
        <v>38</v>
      </c>
      <c r="C915" s="28">
        <v>1189833</v>
      </c>
      <c r="D915" s="29">
        <v>44425</v>
      </c>
      <c r="E915" s="28" t="s">
        <v>40</v>
      </c>
      <c r="F915" s="28" t="s">
        <v>58</v>
      </c>
      <c r="G915" s="28" t="s">
        <v>59</v>
      </c>
      <c r="H915" s="28" t="s">
        <v>27</v>
      </c>
      <c r="I915" s="30">
        <v>0.45</v>
      </c>
      <c r="J915" s="31">
        <v>4250</v>
      </c>
      <c r="K915" s="32">
        <f t="shared" si="6"/>
        <v>1912.5</v>
      </c>
      <c r="L915" s="32">
        <f t="shared" si="7"/>
        <v>764.99999999999989</v>
      </c>
      <c r="M915" s="33">
        <v>0.39999999999999997</v>
      </c>
      <c r="O915" s="38"/>
      <c r="P915" s="39"/>
      <c r="Q915" s="34"/>
      <c r="R915" s="35"/>
    </row>
    <row r="916" spans="1:18" ht="15.75" customHeight="1">
      <c r="A916" s="23"/>
      <c r="B916" s="28" t="s">
        <v>38</v>
      </c>
      <c r="C916" s="28">
        <v>1189833</v>
      </c>
      <c r="D916" s="29">
        <v>44425</v>
      </c>
      <c r="E916" s="28" t="s">
        <v>40</v>
      </c>
      <c r="F916" s="28" t="s">
        <v>58</v>
      </c>
      <c r="G916" s="28" t="s">
        <v>59</v>
      </c>
      <c r="H916" s="28" t="s">
        <v>28</v>
      </c>
      <c r="I916" s="30">
        <v>0.54999999999999993</v>
      </c>
      <c r="J916" s="31">
        <v>4250</v>
      </c>
      <c r="K916" s="32">
        <f t="shared" si="6"/>
        <v>2337.4999999999995</v>
      </c>
      <c r="L916" s="32">
        <f t="shared" si="7"/>
        <v>1402.5</v>
      </c>
      <c r="M916" s="33">
        <v>0.60000000000000009</v>
      </c>
      <c r="O916" s="38"/>
      <c r="P916" s="39"/>
      <c r="Q916" s="34"/>
      <c r="R916" s="35"/>
    </row>
    <row r="917" spans="1:18" ht="15.75" customHeight="1">
      <c r="A917" s="23"/>
      <c r="B917" s="28" t="s">
        <v>38</v>
      </c>
      <c r="C917" s="28">
        <v>1189833</v>
      </c>
      <c r="D917" s="29">
        <v>44425</v>
      </c>
      <c r="E917" s="28" t="s">
        <v>40</v>
      </c>
      <c r="F917" s="28" t="s">
        <v>58</v>
      </c>
      <c r="G917" s="28" t="s">
        <v>59</v>
      </c>
      <c r="H917" s="28" t="s">
        <v>29</v>
      </c>
      <c r="I917" s="30">
        <v>0.6</v>
      </c>
      <c r="J917" s="31">
        <v>4000</v>
      </c>
      <c r="K917" s="32">
        <f t="shared" si="6"/>
        <v>2400</v>
      </c>
      <c r="L917" s="32">
        <f t="shared" si="7"/>
        <v>600</v>
      </c>
      <c r="M917" s="33">
        <v>0.25</v>
      </c>
      <c r="O917" s="38"/>
      <c r="P917" s="39"/>
      <c r="Q917" s="34"/>
      <c r="R917" s="35"/>
    </row>
    <row r="918" spans="1:18" ht="15.75" customHeight="1">
      <c r="A918" s="23"/>
      <c r="B918" s="28" t="s">
        <v>38</v>
      </c>
      <c r="C918" s="28">
        <v>1189833</v>
      </c>
      <c r="D918" s="29">
        <v>44457</v>
      </c>
      <c r="E918" s="28" t="s">
        <v>40</v>
      </c>
      <c r="F918" s="28" t="s">
        <v>58</v>
      </c>
      <c r="G918" s="28" t="s">
        <v>59</v>
      </c>
      <c r="H918" s="28" t="s">
        <v>24</v>
      </c>
      <c r="I918" s="30">
        <v>0.45</v>
      </c>
      <c r="J918" s="31">
        <v>6000</v>
      </c>
      <c r="K918" s="32">
        <f t="shared" si="6"/>
        <v>2700</v>
      </c>
      <c r="L918" s="32">
        <f t="shared" si="7"/>
        <v>1215</v>
      </c>
      <c r="M918" s="33">
        <v>0.45</v>
      </c>
      <c r="O918" s="38"/>
      <c r="P918" s="39"/>
      <c r="Q918" s="34"/>
      <c r="R918" s="35"/>
    </row>
    <row r="919" spans="1:18" ht="15.75" customHeight="1">
      <c r="A919" s="23"/>
      <c r="B919" s="28" t="s">
        <v>38</v>
      </c>
      <c r="C919" s="28">
        <v>1189833</v>
      </c>
      <c r="D919" s="29">
        <v>44457</v>
      </c>
      <c r="E919" s="28" t="s">
        <v>40</v>
      </c>
      <c r="F919" s="28" t="s">
        <v>58</v>
      </c>
      <c r="G919" s="28" t="s">
        <v>59</v>
      </c>
      <c r="H919" s="28" t="s">
        <v>25</v>
      </c>
      <c r="I919" s="30">
        <v>0.5</v>
      </c>
      <c r="J919" s="31">
        <v>6000</v>
      </c>
      <c r="K919" s="32">
        <f t="shared" si="6"/>
        <v>3000</v>
      </c>
      <c r="L919" s="32">
        <f t="shared" si="7"/>
        <v>900</v>
      </c>
      <c r="M919" s="33">
        <v>0.3</v>
      </c>
      <c r="O919" s="38"/>
      <c r="P919" s="39"/>
      <c r="Q919" s="34"/>
      <c r="R919" s="35"/>
    </row>
    <row r="920" spans="1:18" ht="15.75" customHeight="1">
      <c r="A920" s="23"/>
      <c r="B920" s="28" t="s">
        <v>38</v>
      </c>
      <c r="C920" s="28">
        <v>1189833</v>
      </c>
      <c r="D920" s="29">
        <v>44457</v>
      </c>
      <c r="E920" s="28" t="s">
        <v>40</v>
      </c>
      <c r="F920" s="28" t="s">
        <v>58</v>
      </c>
      <c r="G920" s="28" t="s">
        <v>59</v>
      </c>
      <c r="H920" s="28" t="s">
        <v>26</v>
      </c>
      <c r="I920" s="30">
        <v>0.45</v>
      </c>
      <c r="J920" s="31">
        <v>4500</v>
      </c>
      <c r="K920" s="32">
        <f t="shared" si="6"/>
        <v>2025</v>
      </c>
      <c r="L920" s="32">
        <f t="shared" si="7"/>
        <v>911.25</v>
      </c>
      <c r="M920" s="33">
        <v>0.45</v>
      </c>
      <c r="O920" s="38"/>
      <c r="P920" s="39"/>
      <c r="Q920" s="34"/>
      <c r="R920" s="35"/>
    </row>
    <row r="921" spans="1:18" ht="15.75" customHeight="1">
      <c r="A921" s="23"/>
      <c r="B921" s="28" t="s">
        <v>38</v>
      </c>
      <c r="C921" s="28">
        <v>1189833</v>
      </c>
      <c r="D921" s="29">
        <v>44457</v>
      </c>
      <c r="E921" s="28" t="s">
        <v>40</v>
      </c>
      <c r="F921" s="28" t="s">
        <v>58</v>
      </c>
      <c r="G921" s="28" t="s">
        <v>59</v>
      </c>
      <c r="H921" s="28" t="s">
        <v>27</v>
      </c>
      <c r="I921" s="30">
        <v>0.45</v>
      </c>
      <c r="J921" s="31">
        <v>4000</v>
      </c>
      <c r="K921" s="32">
        <f t="shared" si="6"/>
        <v>1800</v>
      </c>
      <c r="L921" s="32">
        <f t="shared" si="7"/>
        <v>719.99999999999989</v>
      </c>
      <c r="M921" s="33">
        <v>0.39999999999999997</v>
      </c>
      <c r="O921" s="38"/>
      <c r="P921" s="39"/>
      <c r="Q921" s="34"/>
      <c r="R921" s="35"/>
    </row>
    <row r="922" spans="1:18" ht="15.75" customHeight="1">
      <c r="A922" s="23"/>
      <c r="B922" s="28" t="s">
        <v>38</v>
      </c>
      <c r="C922" s="28">
        <v>1189833</v>
      </c>
      <c r="D922" s="29">
        <v>44457</v>
      </c>
      <c r="E922" s="28" t="s">
        <v>40</v>
      </c>
      <c r="F922" s="28" t="s">
        <v>58</v>
      </c>
      <c r="G922" s="28" t="s">
        <v>59</v>
      </c>
      <c r="H922" s="28" t="s">
        <v>28</v>
      </c>
      <c r="I922" s="30">
        <v>0.54999999999999993</v>
      </c>
      <c r="J922" s="31">
        <v>4000</v>
      </c>
      <c r="K922" s="32">
        <f t="shared" si="6"/>
        <v>2199.9999999999995</v>
      </c>
      <c r="L922" s="32">
        <f t="shared" si="7"/>
        <v>1320</v>
      </c>
      <c r="M922" s="33">
        <v>0.60000000000000009</v>
      </c>
      <c r="O922" s="38"/>
      <c r="P922" s="39"/>
      <c r="Q922" s="34"/>
      <c r="R922" s="35"/>
    </row>
    <row r="923" spans="1:18" ht="15.75" customHeight="1">
      <c r="A923" s="23"/>
      <c r="B923" s="28" t="s">
        <v>38</v>
      </c>
      <c r="C923" s="28">
        <v>1189833</v>
      </c>
      <c r="D923" s="29">
        <v>44457</v>
      </c>
      <c r="E923" s="28" t="s">
        <v>40</v>
      </c>
      <c r="F923" s="28" t="s">
        <v>58</v>
      </c>
      <c r="G923" s="28" t="s">
        <v>59</v>
      </c>
      <c r="H923" s="28" t="s">
        <v>29</v>
      </c>
      <c r="I923" s="30">
        <v>0.6</v>
      </c>
      <c r="J923" s="31">
        <v>4500</v>
      </c>
      <c r="K923" s="32">
        <f t="shared" si="6"/>
        <v>2700</v>
      </c>
      <c r="L923" s="32">
        <f t="shared" si="7"/>
        <v>675</v>
      </c>
      <c r="M923" s="33">
        <v>0.25</v>
      </c>
      <c r="O923" s="38"/>
      <c r="P923" s="39"/>
      <c r="Q923" s="34"/>
      <c r="R923" s="35"/>
    </row>
    <row r="924" spans="1:18" ht="15.75" customHeight="1">
      <c r="A924" s="23"/>
      <c r="B924" s="28" t="s">
        <v>38</v>
      </c>
      <c r="C924" s="28">
        <v>1189833</v>
      </c>
      <c r="D924" s="29">
        <v>44486</v>
      </c>
      <c r="E924" s="28" t="s">
        <v>40</v>
      </c>
      <c r="F924" s="28" t="s">
        <v>58</v>
      </c>
      <c r="G924" s="28" t="s">
        <v>59</v>
      </c>
      <c r="H924" s="28" t="s">
        <v>24</v>
      </c>
      <c r="I924" s="30">
        <v>0.45</v>
      </c>
      <c r="J924" s="31">
        <v>5500</v>
      </c>
      <c r="K924" s="32">
        <f t="shared" si="6"/>
        <v>2475</v>
      </c>
      <c r="L924" s="32">
        <f t="shared" si="7"/>
        <v>1113.75</v>
      </c>
      <c r="M924" s="33">
        <v>0.45</v>
      </c>
      <c r="O924" s="38"/>
      <c r="P924" s="39"/>
      <c r="Q924" s="34"/>
      <c r="R924" s="35"/>
    </row>
    <row r="925" spans="1:18" ht="15.75" customHeight="1">
      <c r="A925" s="23"/>
      <c r="B925" s="28" t="s">
        <v>38</v>
      </c>
      <c r="C925" s="28">
        <v>1189833</v>
      </c>
      <c r="D925" s="29">
        <v>44486</v>
      </c>
      <c r="E925" s="28" t="s">
        <v>40</v>
      </c>
      <c r="F925" s="28" t="s">
        <v>58</v>
      </c>
      <c r="G925" s="28" t="s">
        <v>59</v>
      </c>
      <c r="H925" s="28" t="s">
        <v>25</v>
      </c>
      <c r="I925" s="30">
        <v>0.5</v>
      </c>
      <c r="J925" s="31">
        <v>5500</v>
      </c>
      <c r="K925" s="32">
        <f t="shared" si="6"/>
        <v>2750</v>
      </c>
      <c r="L925" s="32">
        <f t="shared" si="7"/>
        <v>825</v>
      </c>
      <c r="M925" s="33">
        <v>0.3</v>
      </c>
      <c r="O925" s="38"/>
      <c r="P925" s="39"/>
      <c r="Q925" s="34"/>
      <c r="R925" s="35"/>
    </row>
    <row r="926" spans="1:18" ht="15.75" customHeight="1">
      <c r="A926" s="23"/>
      <c r="B926" s="28" t="s">
        <v>38</v>
      </c>
      <c r="C926" s="28">
        <v>1189833</v>
      </c>
      <c r="D926" s="29">
        <v>44486</v>
      </c>
      <c r="E926" s="28" t="s">
        <v>40</v>
      </c>
      <c r="F926" s="28" t="s">
        <v>58</v>
      </c>
      <c r="G926" s="28" t="s">
        <v>59</v>
      </c>
      <c r="H926" s="28" t="s">
        <v>26</v>
      </c>
      <c r="I926" s="30">
        <v>0.45</v>
      </c>
      <c r="J926" s="31">
        <v>4000</v>
      </c>
      <c r="K926" s="32">
        <f t="shared" si="6"/>
        <v>1800</v>
      </c>
      <c r="L926" s="32">
        <f t="shared" si="7"/>
        <v>810</v>
      </c>
      <c r="M926" s="33">
        <v>0.45</v>
      </c>
      <c r="O926" s="38"/>
      <c r="P926" s="39"/>
      <c r="Q926" s="34"/>
      <c r="R926" s="35"/>
    </row>
    <row r="927" spans="1:18" ht="15.75" customHeight="1">
      <c r="A927" s="23"/>
      <c r="B927" s="28" t="s">
        <v>38</v>
      </c>
      <c r="C927" s="28">
        <v>1189833</v>
      </c>
      <c r="D927" s="29">
        <v>44486</v>
      </c>
      <c r="E927" s="28" t="s">
        <v>40</v>
      </c>
      <c r="F927" s="28" t="s">
        <v>58</v>
      </c>
      <c r="G927" s="28" t="s">
        <v>59</v>
      </c>
      <c r="H927" s="28" t="s">
        <v>27</v>
      </c>
      <c r="I927" s="30">
        <v>0.45</v>
      </c>
      <c r="J927" s="31">
        <v>3750</v>
      </c>
      <c r="K927" s="32">
        <f t="shared" si="6"/>
        <v>1687.5</v>
      </c>
      <c r="L927" s="32">
        <f t="shared" si="7"/>
        <v>675</v>
      </c>
      <c r="M927" s="33">
        <v>0.39999999999999997</v>
      </c>
      <c r="O927" s="38"/>
      <c r="P927" s="39"/>
      <c r="Q927" s="34"/>
      <c r="R927" s="35"/>
    </row>
    <row r="928" spans="1:18" ht="15.75" customHeight="1">
      <c r="A928" s="23"/>
      <c r="B928" s="28" t="s">
        <v>38</v>
      </c>
      <c r="C928" s="28">
        <v>1189833</v>
      </c>
      <c r="D928" s="29">
        <v>44486</v>
      </c>
      <c r="E928" s="28" t="s">
        <v>40</v>
      </c>
      <c r="F928" s="28" t="s">
        <v>58</v>
      </c>
      <c r="G928" s="28" t="s">
        <v>59</v>
      </c>
      <c r="H928" s="28" t="s">
        <v>28</v>
      </c>
      <c r="I928" s="30">
        <v>0.54999999999999993</v>
      </c>
      <c r="J928" s="31">
        <v>3500</v>
      </c>
      <c r="K928" s="32">
        <f t="shared" si="6"/>
        <v>1924.9999999999998</v>
      </c>
      <c r="L928" s="32">
        <f t="shared" si="7"/>
        <v>1155</v>
      </c>
      <c r="M928" s="33">
        <v>0.60000000000000009</v>
      </c>
      <c r="O928" s="38"/>
      <c r="P928" s="39"/>
      <c r="Q928" s="34"/>
      <c r="R928" s="35"/>
    </row>
    <row r="929" spans="1:18" ht="15.75" customHeight="1">
      <c r="A929" s="23"/>
      <c r="B929" s="28" t="s">
        <v>38</v>
      </c>
      <c r="C929" s="28">
        <v>1189833</v>
      </c>
      <c r="D929" s="29">
        <v>44486</v>
      </c>
      <c r="E929" s="28" t="s">
        <v>40</v>
      </c>
      <c r="F929" s="28" t="s">
        <v>58</v>
      </c>
      <c r="G929" s="28" t="s">
        <v>59</v>
      </c>
      <c r="H929" s="28" t="s">
        <v>29</v>
      </c>
      <c r="I929" s="30">
        <v>0.6</v>
      </c>
      <c r="J929" s="31">
        <v>4000</v>
      </c>
      <c r="K929" s="32">
        <f t="shared" si="6"/>
        <v>2400</v>
      </c>
      <c r="L929" s="32">
        <f t="shared" si="7"/>
        <v>600</v>
      </c>
      <c r="M929" s="33">
        <v>0.25</v>
      </c>
      <c r="O929" s="38"/>
      <c r="P929" s="39"/>
      <c r="Q929" s="34"/>
      <c r="R929" s="35"/>
    </row>
    <row r="930" spans="1:18" ht="15.75" customHeight="1">
      <c r="A930" s="23"/>
      <c r="B930" s="28" t="s">
        <v>38</v>
      </c>
      <c r="C930" s="28">
        <v>1189833</v>
      </c>
      <c r="D930" s="29">
        <v>44517</v>
      </c>
      <c r="E930" s="28" t="s">
        <v>40</v>
      </c>
      <c r="F930" s="28" t="s">
        <v>58</v>
      </c>
      <c r="G930" s="28" t="s">
        <v>59</v>
      </c>
      <c r="H930" s="28" t="s">
        <v>24</v>
      </c>
      <c r="I930" s="30">
        <v>0.4</v>
      </c>
      <c r="J930" s="31">
        <v>5750</v>
      </c>
      <c r="K930" s="32">
        <f t="shared" si="6"/>
        <v>2300</v>
      </c>
      <c r="L930" s="32">
        <f t="shared" si="7"/>
        <v>1035</v>
      </c>
      <c r="M930" s="33">
        <v>0.45</v>
      </c>
      <c r="O930" s="38"/>
      <c r="P930" s="39"/>
      <c r="Q930" s="34"/>
      <c r="R930" s="35"/>
    </row>
    <row r="931" spans="1:18" ht="15.75" customHeight="1">
      <c r="A931" s="23"/>
      <c r="B931" s="28" t="s">
        <v>38</v>
      </c>
      <c r="C931" s="28">
        <v>1189833</v>
      </c>
      <c r="D931" s="29">
        <v>44517</v>
      </c>
      <c r="E931" s="28" t="s">
        <v>40</v>
      </c>
      <c r="F931" s="28" t="s">
        <v>58</v>
      </c>
      <c r="G931" s="28" t="s">
        <v>59</v>
      </c>
      <c r="H931" s="28" t="s">
        <v>25</v>
      </c>
      <c r="I931" s="30">
        <v>0.45000000000000007</v>
      </c>
      <c r="J931" s="31">
        <v>5750</v>
      </c>
      <c r="K931" s="32">
        <f t="shared" si="6"/>
        <v>2587.5000000000005</v>
      </c>
      <c r="L931" s="32">
        <f t="shared" si="7"/>
        <v>776.25000000000011</v>
      </c>
      <c r="M931" s="33">
        <v>0.3</v>
      </c>
      <c r="O931" s="38"/>
      <c r="P931" s="39"/>
      <c r="Q931" s="34"/>
      <c r="R931" s="35"/>
    </row>
    <row r="932" spans="1:18" ht="15.75" customHeight="1">
      <c r="A932" s="23"/>
      <c r="B932" s="28" t="s">
        <v>38</v>
      </c>
      <c r="C932" s="28">
        <v>1189833</v>
      </c>
      <c r="D932" s="29">
        <v>44517</v>
      </c>
      <c r="E932" s="28" t="s">
        <v>40</v>
      </c>
      <c r="F932" s="28" t="s">
        <v>58</v>
      </c>
      <c r="G932" s="28" t="s">
        <v>59</v>
      </c>
      <c r="H932" s="28" t="s">
        <v>26</v>
      </c>
      <c r="I932" s="30">
        <v>0.4</v>
      </c>
      <c r="J932" s="31">
        <v>4250</v>
      </c>
      <c r="K932" s="32">
        <f t="shared" si="6"/>
        <v>1700</v>
      </c>
      <c r="L932" s="32">
        <f t="shared" si="7"/>
        <v>765</v>
      </c>
      <c r="M932" s="33">
        <v>0.45</v>
      </c>
      <c r="O932" s="38"/>
      <c r="P932" s="39"/>
      <c r="Q932" s="34"/>
      <c r="R932" s="35"/>
    </row>
    <row r="933" spans="1:18" ht="15.75" customHeight="1">
      <c r="A933" s="23"/>
      <c r="B933" s="28" t="s">
        <v>38</v>
      </c>
      <c r="C933" s="28">
        <v>1189833</v>
      </c>
      <c r="D933" s="29">
        <v>44517</v>
      </c>
      <c r="E933" s="28" t="s">
        <v>40</v>
      </c>
      <c r="F933" s="28" t="s">
        <v>58</v>
      </c>
      <c r="G933" s="28" t="s">
        <v>59</v>
      </c>
      <c r="H933" s="28" t="s">
        <v>27</v>
      </c>
      <c r="I933" s="30">
        <v>0.4</v>
      </c>
      <c r="J933" s="31">
        <v>4250</v>
      </c>
      <c r="K933" s="32">
        <f t="shared" si="6"/>
        <v>1700</v>
      </c>
      <c r="L933" s="32">
        <f t="shared" si="7"/>
        <v>680</v>
      </c>
      <c r="M933" s="33">
        <v>0.39999999999999997</v>
      </c>
      <c r="O933" s="38"/>
      <c r="P933" s="39"/>
      <c r="Q933" s="34"/>
      <c r="R933" s="35"/>
    </row>
    <row r="934" spans="1:18" ht="15.75" customHeight="1">
      <c r="A934" s="23"/>
      <c r="B934" s="28" t="s">
        <v>38</v>
      </c>
      <c r="C934" s="28">
        <v>1189833</v>
      </c>
      <c r="D934" s="29">
        <v>44517</v>
      </c>
      <c r="E934" s="28" t="s">
        <v>40</v>
      </c>
      <c r="F934" s="28" t="s">
        <v>58</v>
      </c>
      <c r="G934" s="28" t="s">
        <v>59</v>
      </c>
      <c r="H934" s="28" t="s">
        <v>28</v>
      </c>
      <c r="I934" s="30">
        <v>0.54999999999999993</v>
      </c>
      <c r="J934" s="31">
        <v>3750</v>
      </c>
      <c r="K934" s="32">
        <f t="shared" si="6"/>
        <v>2062.4999999999995</v>
      </c>
      <c r="L934" s="32">
        <f t="shared" si="7"/>
        <v>1237.5</v>
      </c>
      <c r="M934" s="33">
        <v>0.60000000000000009</v>
      </c>
      <c r="O934" s="38"/>
      <c r="P934" s="39"/>
      <c r="Q934" s="34"/>
      <c r="R934" s="35"/>
    </row>
    <row r="935" spans="1:18" ht="15.75" customHeight="1">
      <c r="A935" s="23"/>
      <c r="B935" s="28" t="s">
        <v>38</v>
      </c>
      <c r="C935" s="28">
        <v>1189833</v>
      </c>
      <c r="D935" s="29">
        <v>44517</v>
      </c>
      <c r="E935" s="28" t="s">
        <v>40</v>
      </c>
      <c r="F935" s="28" t="s">
        <v>58</v>
      </c>
      <c r="G935" s="28" t="s">
        <v>59</v>
      </c>
      <c r="H935" s="28" t="s">
        <v>29</v>
      </c>
      <c r="I935" s="30">
        <v>0.6</v>
      </c>
      <c r="J935" s="31">
        <v>4750</v>
      </c>
      <c r="K935" s="32">
        <f t="shared" si="6"/>
        <v>2850</v>
      </c>
      <c r="L935" s="32">
        <f t="shared" si="7"/>
        <v>712.5</v>
      </c>
      <c r="M935" s="33">
        <v>0.25</v>
      </c>
      <c r="O935" s="38"/>
      <c r="P935" s="39"/>
      <c r="Q935" s="34"/>
      <c r="R935" s="35"/>
    </row>
    <row r="936" spans="1:18" ht="15.75" customHeight="1">
      <c r="A936" s="23"/>
      <c r="B936" s="28" t="s">
        <v>38</v>
      </c>
      <c r="C936" s="28">
        <v>1189833</v>
      </c>
      <c r="D936" s="29">
        <v>44546</v>
      </c>
      <c r="E936" s="28" t="s">
        <v>40</v>
      </c>
      <c r="F936" s="28" t="s">
        <v>58</v>
      </c>
      <c r="G936" s="28" t="s">
        <v>59</v>
      </c>
      <c r="H936" s="28" t="s">
        <v>24</v>
      </c>
      <c r="I936" s="30">
        <v>0.45</v>
      </c>
      <c r="J936" s="31">
        <v>6750</v>
      </c>
      <c r="K936" s="32">
        <f t="shared" si="6"/>
        <v>3037.5</v>
      </c>
      <c r="L936" s="32">
        <f t="shared" si="7"/>
        <v>1366.875</v>
      </c>
      <c r="M936" s="33">
        <v>0.45</v>
      </c>
      <c r="O936" s="38"/>
      <c r="P936" s="39"/>
      <c r="Q936" s="34"/>
      <c r="R936" s="35"/>
    </row>
    <row r="937" spans="1:18" ht="15.75" customHeight="1">
      <c r="A937" s="23"/>
      <c r="B937" s="28" t="s">
        <v>38</v>
      </c>
      <c r="C937" s="28">
        <v>1189833</v>
      </c>
      <c r="D937" s="29">
        <v>44546</v>
      </c>
      <c r="E937" s="28" t="s">
        <v>40</v>
      </c>
      <c r="F937" s="28" t="s">
        <v>58</v>
      </c>
      <c r="G937" s="28" t="s">
        <v>59</v>
      </c>
      <c r="H937" s="28" t="s">
        <v>25</v>
      </c>
      <c r="I937" s="30">
        <v>0.5</v>
      </c>
      <c r="J937" s="31">
        <v>6750</v>
      </c>
      <c r="K937" s="32">
        <f t="shared" si="6"/>
        <v>3375</v>
      </c>
      <c r="L937" s="32">
        <f t="shared" si="7"/>
        <v>1012.5</v>
      </c>
      <c r="M937" s="33">
        <v>0.3</v>
      </c>
      <c r="O937" s="38"/>
      <c r="P937" s="39"/>
      <c r="Q937" s="34"/>
      <c r="R937" s="35"/>
    </row>
    <row r="938" spans="1:18" ht="15.75" customHeight="1">
      <c r="A938" s="23"/>
      <c r="B938" s="28" t="s">
        <v>38</v>
      </c>
      <c r="C938" s="28">
        <v>1189833</v>
      </c>
      <c r="D938" s="29">
        <v>44546</v>
      </c>
      <c r="E938" s="28" t="s">
        <v>40</v>
      </c>
      <c r="F938" s="28" t="s">
        <v>58</v>
      </c>
      <c r="G938" s="28" t="s">
        <v>59</v>
      </c>
      <c r="H938" s="28" t="s">
        <v>26</v>
      </c>
      <c r="I938" s="30">
        <v>0.45</v>
      </c>
      <c r="J938" s="31">
        <v>4750</v>
      </c>
      <c r="K938" s="32">
        <f t="shared" si="6"/>
        <v>2137.5</v>
      </c>
      <c r="L938" s="32">
        <f t="shared" si="7"/>
        <v>961.875</v>
      </c>
      <c r="M938" s="33">
        <v>0.45</v>
      </c>
      <c r="O938" s="38"/>
      <c r="P938" s="39"/>
      <c r="Q938" s="34"/>
      <c r="R938" s="35"/>
    </row>
    <row r="939" spans="1:18" ht="15.75" customHeight="1">
      <c r="A939" s="23"/>
      <c r="B939" s="28" t="s">
        <v>38</v>
      </c>
      <c r="C939" s="28">
        <v>1189833</v>
      </c>
      <c r="D939" s="29">
        <v>44546</v>
      </c>
      <c r="E939" s="28" t="s">
        <v>40</v>
      </c>
      <c r="F939" s="28" t="s">
        <v>58</v>
      </c>
      <c r="G939" s="28" t="s">
        <v>59</v>
      </c>
      <c r="H939" s="28" t="s">
        <v>27</v>
      </c>
      <c r="I939" s="30">
        <v>0.45</v>
      </c>
      <c r="J939" s="31">
        <v>4750</v>
      </c>
      <c r="K939" s="32">
        <f t="shared" si="6"/>
        <v>2137.5</v>
      </c>
      <c r="L939" s="32">
        <f t="shared" si="7"/>
        <v>854.99999999999989</v>
      </c>
      <c r="M939" s="33">
        <v>0.39999999999999997</v>
      </c>
      <c r="O939" s="38"/>
      <c r="P939" s="39"/>
      <c r="Q939" s="34"/>
      <c r="R939" s="35"/>
    </row>
    <row r="940" spans="1:18" ht="15.75" customHeight="1">
      <c r="A940" s="23"/>
      <c r="B940" s="28" t="s">
        <v>38</v>
      </c>
      <c r="C940" s="28">
        <v>1189833</v>
      </c>
      <c r="D940" s="29">
        <v>44546</v>
      </c>
      <c r="E940" s="28" t="s">
        <v>40</v>
      </c>
      <c r="F940" s="28" t="s">
        <v>58</v>
      </c>
      <c r="G940" s="28" t="s">
        <v>59</v>
      </c>
      <c r="H940" s="28" t="s">
        <v>28</v>
      </c>
      <c r="I940" s="30">
        <v>0.54999999999999993</v>
      </c>
      <c r="J940" s="31">
        <v>4000</v>
      </c>
      <c r="K940" s="32">
        <f t="shared" si="6"/>
        <v>2199.9999999999995</v>
      </c>
      <c r="L940" s="32">
        <f t="shared" si="7"/>
        <v>1320</v>
      </c>
      <c r="M940" s="33">
        <v>0.60000000000000009</v>
      </c>
      <c r="O940" s="38"/>
      <c r="P940" s="39"/>
      <c r="Q940" s="34"/>
      <c r="R940" s="35"/>
    </row>
    <row r="941" spans="1:18" ht="15.75" customHeight="1">
      <c r="A941" s="23"/>
      <c r="B941" s="28" t="s">
        <v>38</v>
      </c>
      <c r="C941" s="28">
        <v>1189833</v>
      </c>
      <c r="D941" s="29">
        <v>44546</v>
      </c>
      <c r="E941" s="28" t="s">
        <v>40</v>
      </c>
      <c r="F941" s="28" t="s">
        <v>58</v>
      </c>
      <c r="G941" s="28" t="s">
        <v>59</v>
      </c>
      <c r="H941" s="28" t="s">
        <v>29</v>
      </c>
      <c r="I941" s="30">
        <v>0.6</v>
      </c>
      <c r="J941" s="31">
        <v>5000</v>
      </c>
      <c r="K941" s="32">
        <f t="shared" si="6"/>
        <v>3000</v>
      </c>
      <c r="L941" s="32">
        <f t="shared" si="7"/>
        <v>750</v>
      </c>
      <c r="M941" s="33">
        <v>0.25</v>
      </c>
      <c r="O941" s="38"/>
      <c r="P941" s="39"/>
      <c r="Q941" s="34"/>
      <c r="R941" s="35"/>
    </row>
    <row r="942" spans="1:18" ht="15.75" customHeight="1">
      <c r="A942" s="23" t="s">
        <v>46</v>
      </c>
      <c r="B942" s="28" t="s">
        <v>30</v>
      </c>
      <c r="C942" s="28">
        <v>1197831</v>
      </c>
      <c r="D942" s="29">
        <v>44200</v>
      </c>
      <c r="E942" s="28" t="s">
        <v>31</v>
      </c>
      <c r="F942" s="28" t="s">
        <v>60</v>
      </c>
      <c r="G942" s="28" t="s">
        <v>61</v>
      </c>
      <c r="H942" s="28" t="s">
        <v>24</v>
      </c>
      <c r="I942" s="30">
        <v>0.2</v>
      </c>
      <c r="J942" s="31">
        <v>7000</v>
      </c>
      <c r="K942" s="32">
        <f t="shared" si="6"/>
        <v>1400</v>
      </c>
      <c r="L942" s="32">
        <f t="shared" si="7"/>
        <v>489.99999999999994</v>
      </c>
      <c r="M942" s="33">
        <v>0.35</v>
      </c>
      <c r="O942" s="38"/>
      <c r="P942" s="39"/>
      <c r="Q942" s="34"/>
      <c r="R942" s="35"/>
    </row>
    <row r="943" spans="1:18" ht="15.75" customHeight="1">
      <c r="A943" s="23"/>
      <c r="B943" s="28" t="s">
        <v>30</v>
      </c>
      <c r="C943" s="28">
        <v>1197831</v>
      </c>
      <c r="D943" s="29">
        <v>44200</v>
      </c>
      <c r="E943" s="28" t="s">
        <v>31</v>
      </c>
      <c r="F943" s="28" t="s">
        <v>60</v>
      </c>
      <c r="G943" s="28" t="s">
        <v>61</v>
      </c>
      <c r="H943" s="28" t="s">
        <v>25</v>
      </c>
      <c r="I943" s="30">
        <v>0.3</v>
      </c>
      <c r="J943" s="31">
        <v>7000</v>
      </c>
      <c r="K943" s="32">
        <f t="shared" si="6"/>
        <v>2100</v>
      </c>
      <c r="L943" s="32">
        <f t="shared" si="7"/>
        <v>735</v>
      </c>
      <c r="M943" s="33">
        <v>0.35</v>
      </c>
      <c r="O943" s="38"/>
      <c r="P943" s="39"/>
      <c r="Q943" s="34"/>
      <c r="R943" s="35"/>
    </row>
    <row r="944" spans="1:18" ht="15.75" customHeight="1">
      <c r="A944" s="23"/>
      <c r="B944" s="28" t="s">
        <v>30</v>
      </c>
      <c r="C944" s="28">
        <v>1197831</v>
      </c>
      <c r="D944" s="29">
        <v>44200</v>
      </c>
      <c r="E944" s="28" t="s">
        <v>31</v>
      </c>
      <c r="F944" s="28" t="s">
        <v>60</v>
      </c>
      <c r="G944" s="28" t="s">
        <v>61</v>
      </c>
      <c r="H944" s="28" t="s">
        <v>26</v>
      </c>
      <c r="I944" s="30">
        <v>0.3</v>
      </c>
      <c r="J944" s="31">
        <v>5000</v>
      </c>
      <c r="K944" s="32">
        <f t="shared" si="6"/>
        <v>1500</v>
      </c>
      <c r="L944" s="32">
        <f t="shared" si="7"/>
        <v>525</v>
      </c>
      <c r="M944" s="33">
        <v>0.35</v>
      </c>
      <c r="O944" s="38"/>
      <c r="P944" s="39"/>
      <c r="Q944" s="34"/>
      <c r="R944" s="35"/>
    </row>
    <row r="945" spans="1:18" ht="15.75" customHeight="1">
      <c r="A945" s="23"/>
      <c r="B945" s="28" t="s">
        <v>30</v>
      </c>
      <c r="C945" s="28">
        <v>1197831</v>
      </c>
      <c r="D945" s="29">
        <v>44200</v>
      </c>
      <c r="E945" s="28" t="s">
        <v>31</v>
      </c>
      <c r="F945" s="28" t="s">
        <v>60</v>
      </c>
      <c r="G945" s="28" t="s">
        <v>61</v>
      </c>
      <c r="H945" s="28" t="s">
        <v>27</v>
      </c>
      <c r="I945" s="30">
        <v>0.35</v>
      </c>
      <c r="J945" s="31">
        <v>5000</v>
      </c>
      <c r="K945" s="32">
        <f t="shared" si="6"/>
        <v>1750</v>
      </c>
      <c r="L945" s="32">
        <f t="shared" si="7"/>
        <v>787.5</v>
      </c>
      <c r="M945" s="33">
        <v>0.45</v>
      </c>
      <c r="O945" s="38"/>
      <c r="P945" s="39"/>
      <c r="Q945" s="34"/>
      <c r="R945" s="35"/>
    </row>
    <row r="946" spans="1:18" ht="15.75" customHeight="1">
      <c r="A946" s="23"/>
      <c r="B946" s="28" t="s">
        <v>30</v>
      </c>
      <c r="C946" s="28">
        <v>1197831</v>
      </c>
      <c r="D946" s="29">
        <v>44200</v>
      </c>
      <c r="E946" s="28" t="s">
        <v>31</v>
      </c>
      <c r="F946" s="28" t="s">
        <v>60</v>
      </c>
      <c r="G946" s="28" t="s">
        <v>61</v>
      </c>
      <c r="H946" s="28" t="s">
        <v>28</v>
      </c>
      <c r="I946" s="30">
        <v>0.4</v>
      </c>
      <c r="J946" s="31">
        <v>3500</v>
      </c>
      <c r="K946" s="32">
        <f t="shared" si="6"/>
        <v>1400</v>
      </c>
      <c r="L946" s="32">
        <f t="shared" si="7"/>
        <v>420</v>
      </c>
      <c r="M946" s="33">
        <v>0.3</v>
      </c>
      <c r="O946" s="38"/>
      <c r="P946" s="39"/>
      <c r="Q946" s="34"/>
      <c r="R946" s="35"/>
    </row>
    <row r="947" spans="1:18" ht="15.75" customHeight="1">
      <c r="A947" s="23"/>
      <c r="B947" s="28" t="s">
        <v>30</v>
      </c>
      <c r="C947" s="28">
        <v>1197831</v>
      </c>
      <c r="D947" s="29">
        <v>44200</v>
      </c>
      <c r="E947" s="28" t="s">
        <v>31</v>
      </c>
      <c r="F947" s="28" t="s">
        <v>60</v>
      </c>
      <c r="G947" s="28" t="s">
        <v>61</v>
      </c>
      <c r="H947" s="28" t="s">
        <v>29</v>
      </c>
      <c r="I947" s="30">
        <v>0.35</v>
      </c>
      <c r="J947" s="31">
        <v>5000</v>
      </c>
      <c r="K947" s="32">
        <f t="shared" si="6"/>
        <v>1750</v>
      </c>
      <c r="L947" s="32">
        <f t="shared" si="7"/>
        <v>875</v>
      </c>
      <c r="M947" s="33">
        <v>0.5</v>
      </c>
      <c r="O947" s="38"/>
      <c r="P947" s="39"/>
      <c r="Q947" s="34"/>
      <c r="R947" s="35"/>
    </row>
    <row r="948" spans="1:18" ht="15.75" customHeight="1">
      <c r="A948" s="23"/>
      <c r="B948" s="28" t="s">
        <v>30</v>
      </c>
      <c r="C948" s="28">
        <v>1197831</v>
      </c>
      <c r="D948" s="29">
        <v>44230</v>
      </c>
      <c r="E948" s="28" t="s">
        <v>31</v>
      </c>
      <c r="F948" s="28" t="s">
        <v>60</v>
      </c>
      <c r="G948" s="28" t="s">
        <v>61</v>
      </c>
      <c r="H948" s="28" t="s">
        <v>24</v>
      </c>
      <c r="I948" s="30">
        <v>0.25</v>
      </c>
      <c r="J948" s="31">
        <v>6500</v>
      </c>
      <c r="K948" s="32">
        <f t="shared" si="6"/>
        <v>1625</v>
      </c>
      <c r="L948" s="32">
        <f t="shared" si="7"/>
        <v>568.75</v>
      </c>
      <c r="M948" s="33">
        <v>0.35</v>
      </c>
      <c r="O948" s="38"/>
      <c r="P948" s="39"/>
      <c r="Q948" s="34"/>
      <c r="R948" s="35"/>
    </row>
    <row r="949" spans="1:18" ht="15.75" customHeight="1">
      <c r="A949" s="23"/>
      <c r="B949" s="28" t="s">
        <v>30</v>
      </c>
      <c r="C949" s="28">
        <v>1197831</v>
      </c>
      <c r="D949" s="29">
        <v>44230</v>
      </c>
      <c r="E949" s="28" t="s">
        <v>31</v>
      </c>
      <c r="F949" s="28" t="s">
        <v>60</v>
      </c>
      <c r="G949" s="28" t="s">
        <v>61</v>
      </c>
      <c r="H949" s="28" t="s">
        <v>25</v>
      </c>
      <c r="I949" s="30">
        <v>0.35</v>
      </c>
      <c r="J949" s="31">
        <v>6250</v>
      </c>
      <c r="K949" s="32">
        <f t="shared" si="6"/>
        <v>2187.5</v>
      </c>
      <c r="L949" s="32">
        <f t="shared" si="7"/>
        <v>765.625</v>
      </c>
      <c r="M949" s="33">
        <v>0.35</v>
      </c>
      <c r="O949" s="38"/>
      <c r="P949" s="39"/>
      <c r="Q949" s="34"/>
      <c r="R949" s="35"/>
    </row>
    <row r="950" spans="1:18" ht="15.75" customHeight="1">
      <c r="A950" s="23"/>
      <c r="B950" s="28" t="s">
        <v>30</v>
      </c>
      <c r="C950" s="28">
        <v>1197831</v>
      </c>
      <c r="D950" s="29">
        <v>44230</v>
      </c>
      <c r="E950" s="28" t="s">
        <v>31</v>
      </c>
      <c r="F950" s="28" t="s">
        <v>60</v>
      </c>
      <c r="G950" s="28" t="s">
        <v>61</v>
      </c>
      <c r="H950" s="28" t="s">
        <v>26</v>
      </c>
      <c r="I950" s="30">
        <v>0.35</v>
      </c>
      <c r="J950" s="31">
        <v>4500</v>
      </c>
      <c r="K950" s="32">
        <f t="shared" si="6"/>
        <v>1575</v>
      </c>
      <c r="L950" s="32">
        <f t="shared" si="7"/>
        <v>551.25</v>
      </c>
      <c r="M950" s="33">
        <v>0.35</v>
      </c>
      <c r="O950" s="38"/>
      <c r="P950" s="39"/>
      <c r="Q950" s="34"/>
      <c r="R950" s="35"/>
    </row>
    <row r="951" spans="1:18" ht="15.75" customHeight="1">
      <c r="A951" s="23"/>
      <c r="B951" s="28" t="s">
        <v>30</v>
      </c>
      <c r="C951" s="28">
        <v>1197831</v>
      </c>
      <c r="D951" s="29">
        <v>44230</v>
      </c>
      <c r="E951" s="28" t="s">
        <v>31</v>
      </c>
      <c r="F951" s="28" t="s">
        <v>60</v>
      </c>
      <c r="G951" s="28" t="s">
        <v>61</v>
      </c>
      <c r="H951" s="28" t="s">
        <v>27</v>
      </c>
      <c r="I951" s="30">
        <v>0.35</v>
      </c>
      <c r="J951" s="31">
        <v>4000</v>
      </c>
      <c r="K951" s="32">
        <f t="shared" si="6"/>
        <v>1400</v>
      </c>
      <c r="L951" s="32">
        <f t="shared" si="7"/>
        <v>630</v>
      </c>
      <c r="M951" s="33">
        <v>0.45</v>
      </c>
      <c r="O951" s="38"/>
      <c r="P951" s="39"/>
      <c r="Q951" s="34"/>
      <c r="R951" s="35"/>
    </row>
    <row r="952" spans="1:18" ht="15.75" customHeight="1">
      <c r="A952" s="23"/>
      <c r="B952" s="28" t="s">
        <v>30</v>
      </c>
      <c r="C952" s="28">
        <v>1197831</v>
      </c>
      <c r="D952" s="29">
        <v>44230</v>
      </c>
      <c r="E952" s="28" t="s">
        <v>31</v>
      </c>
      <c r="F952" s="28" t="s">
        <v>60</v>
      </c>
      <c r="G952" s="28" t="s">
        <v>61</v>
      </c>
      <c r="H952" s="28" t="s">
        <v>28</v>
      </c>
      <c r="I952" s="30">
        <v>0.4</v>
      </c>
      <c r="J952" s="31">
        <v>2750</v>
      </c>
      <c r="K952" s="32">
        <f t="shared" si="6"/>
        <v>1100</v>
      </c>
      <c r="L952" s="32">
        <f t="shared" si="7"/>
        <v>330</v>
      </c>
      <c r="M952" s="33">
        <v>0.3</v>
      </c>
      <c r="O952" s="38"/>
      <c r="P952" s="39"/>
      <c r="Q952" s="34"/>
      <c r="R952" s="35"/>
    </row>
    <row r="953" spans="1:18" ht="15.75" customHeight="1">
      <c r="A953" s="23"/>
      <c r="B953" s="28" t="s">
        <v>30</v>
      </c>
      <c r="C953" s="28">
        <v>1197831</v>
      </c>
      <c r="D953" s="29">
        <v>44230</v>
      </c>
      <c r="E953" s="28" t="s">
        <v>31</v>
      </c>
      <c r="F953" s="28" t="s">
        <v>60</v>
      </c>
      <c r="G953" s="28" t="s">
        <v>61</v>
      </c>
      <c r="H953" s="28" t="s">
        <v>29</v>
      </c>
      <c r="I953" s="30">
        <v>0.35</v>
      </c>
      <c r="J953" s="31">
        <v>4750</v>
      </c>
      <c r="K953" s="32">
        <f t="shared" si="6"/>
        <v>1662.5</v>
      </c>
      <c r="L953" s="32">
        <f t="shared" si="7"/>
        <v>831.25</v>
      </c>
      <c r="M953" s="33">
        <v>0.5</v>
      </c>
      <c r="O953" s="38"/>
      <c r="P953" s="39"/>
      <c r="Q953" s="34"/>
      <c r="R953" s="35"/>
    </row>
    <row r="954" spans="1:18" ht="15.75" customHeight="1">
      <c r="A954" s="23"/>
      <c r="B954" s="28" t="s">
        <v>30</v>
      </c>
      <c r="C954" s="28">
        <v>1197831</v>
      </c>
      <c r="D954" s="29">
        <v>44260</v>
      </c>
      <c r="E954" s="28" t="s">
        <v>31</v>
      </c>
      <c r="F954" s="28" t="s">
        <v>60</v>
      </c>
      <c r="G954" s="28" t="s">
        <v>61</v>
      </c>
      <c r="H954" s="28" t="s">
        <v>24</v>
      </c>
      <c r="I954" s="30">
        <v>0.3</v>
      </c>
      <c r="J954" s="31">
        <v>6500</v>
      </c>
      <c r="K954" s="32">
        <f t="shared" si="6"/>
        <v>1950</v>
      </c>
      <c r="L954" s="32">
        <f t="shared" si="7"/>
        <v>779.99999999999989</v>
      </c>
      <c r="M954" s="33">
        <v>0.39999999999999997</v>
      </c>
      <c r="O954" s="38"/>
      <c r="P954" s="39"/>
      <c r="Q954" s="34"/>
      <c r="R954" s="35"/>
    </row>
    <row r="955" spans="1:18" ht="15.75" customHeight="1">
      <c r="A955" s="23"/>
      <c r="B955" s="28" t="s">
        <v>30</v>
      </c>
      <c r="C955" s="28">
        <v>1197831</v>
      </c>
      <c r="D955" s="29">
        <v>44260</v>
      </c>
      <c r="E955" s="28" t="s">
        <v>31</v>
      </c>
      <c r="F955" s="28" t="s">
        <v>60</v>
      </c>
      <c r="G955" s="28" t="s">
        <v>61</v>
      </c>
      <c r="H955" s="28" t="s">
        <v>25</v>
      </c>
      <c r="I955" s="30">
        <v>0.4</v>
      </c>
      <c r="J955" s="31">
        <v>6500</v>
      </c>
      <c r="K955" s="32">
        <f t="shared" si="6"/>
        <v>2600</v>
      </c>
      <c r="L955" s="32">
        <f t="shared" si="7"/>
        <v>1040</v>
      </c>
      <c r="M955" s="33">
        <v>0.39999999999999997</v>
      </c>
      <c r="O955" s="38"/>
      <c r="P955" s="39"/>
      <c r="Q955" s="34"/>
      <c r="R955" s="35"/>
    </row>
    <row r="956" spans="1:18" ht="15.75" customHeight="1">
      <c r="A956" s="23"/>
      <c r="B956" s="28" t="s">
        <v>30</v>
      </c>
      <c r="C956" s="28">
        <v>1197831</v>
      </c>
      <c r="D956" s="29">
        <v>44260</v>
      </c>
      <c r="E956" s="28" t="s">
        <v>31</v>
      </c>
      <c r="F956" s="28" t="s">
        <v>60</v>
      </c>
      <c r="G956" s="28" t="s">
        <v>61</v>
      </c>
      <c r="H956" s="28" t="s">
        <v>26</v>
      </c>
      <c r="I956" s="30">
        <v>0.3</v>
      </c>
      <c r="J956" s="31">
        <v>4750</v>
      </c>
      <c r="K956" s="32">
        <f t="shared" si="6"/>
        <v>1425</v>
      </c>
      <c r="L956" s="32">
        <f t="shared" si="7"/>
        <v>570</v>
      </c>
      <c r="M956" s="33">
        <v>0.39999999999999997</v>
      </c>
      <c r="O956" s="38"/>
      <c r="P956" s="39"/>
      <c r="Q956" s="34"/>
      <c r="R956" s="35"/>
    </row>
    <row r="957" spans="1:18" ht="15.75" customHeight="1">
      <c r="A957" s="23"/>
      <c r="B957" s="28" t="s">
        <v>30</v>
      </c>
      <c r="C957" s="28">
        <v>1197831</v>
      </c>
      <c r="D957" s="29">
        <v>44260</v>
      </c>
      <c r="E957" s="28" t="s">
        <v>31</v>
      </c>
      <c r="F957" s="28" t="s">
        <v>60</v>
      </c>
      <c r="G957" s="28" t="s">
        <v>61</v>
      </c>
      <c r="H957" s="28" t="s">
        <v>27</v>
      </c>
      <c r="I957" s="30">
        <v>0.35000000000000003</v>
      </c>
      <c r="J957" s="31">
        <v>3750</v>
      </c>
      <c r="K957" s="32">
        <f t="shared" si="6"/>
        <v>1312.5000000000002</v>
      </c>
      <c r="L957" s="32">
        <f t="shared" si="7"/>
        <v>656.25000000000011</v>
      </c>
      <c r="M957" s="33">
        <v>0.5</v>
      </c>
      <c r="O957" s="38"/>
      <c r="P957" s="39"/>
      <c r="Q957" s="34"/>
      <c r="R957" s="35"/>
    </row>
    <row r="958" spans="1:18" ht="15.75" customHeight="1">
      <c r="A958" s="23"/>
      <c r="B958" s="28" t="s">
        <v>30</v>
      </c>
      <c r="C958" s="28">
        <v>1197831</v>
      </c>
      <c r="D958" s="29">
        <v>44260</v>
      </c>
      <c r="E958" s="28" t="s">
        <v>31</v>
      </c>
      <c r="F958" s="28" t="s">
        <v>60</v>
      </c>
      <c r="G958" s="28" t="s">
        <v>61</v>
      </c>
      <c r="H958" s="28" t="s">
        <v>28</v>
      </c>
      <c r="I958" s="30">
        <v>0.4</v>
      </c>
      <c r="J958" s="31">
        <v>2750</v>
      </c>
      <c r="K958" s="32">
        <f t="shared" si="6"/>
        <v>1100</v>
      </c>
      <c r="L958" s="32">
        <f t="shared" si="7"/>
        <v>385</v>
      </c>
      <c r="M958" s="33">
        <v>0.35</v>
      </c>
      <c r="O958" s="38"/>
      <c r="P958" s="39"/>
      <c r="Q958" s="34"/>
      <c r="R958" s="35"/>
    </row>
    <row r="959" spans="1:18" ht="15.75" customHeight="1">
      <c r="A959" s="23"/>
      <c r="B959" s="28" t="s">
        <v>30</v>
      </c>
      <c r="C959" s="28">
        <v>1197831</v>
      </c>
      <c r="D959" s="29">
        <v>44260</v>
      </c>
      <c r="E959" s="28" t="s">
        <v>31</v>
      </c>
      <c r="F959" s="28" t="s">
        <v>60</v>
      </c>
      <c r="G959" s="28" t="s">
        <v>61</v>
      </c>
      <c r="H959" s="28" t="s">
        <v>29</v>
      </c>
      <c r="I959" s="30">
        <v>0.35000000000000003</v>
      </c>
      <c r="J959" s="31">
        <v>4250</v>
      </c>
      <c r="K959" s="32">
        <f t="shared" si="6"/>
        <v>1487.5000000000002</v>
      </c>
      <c r="L959" s="32">
        <f t="shared" si="7"/>
        <v>818.12500000000023</v>
      </c>
      <c r="M959" s="33">
        <v>0.55000000000000004</v>
      </c>
      <c r="O959" s="38"/>
      <c r="P959" s="39"/>
      <c r="Q959" s="34"/>
      <c r="R959" s="35"/>
    </row>
    <row r="960" spans="1:18" ht="15.75" customHeight="1">
      <c r="A960" s="23"/>
      <c r="B960" s="28" t="s">
        <v>30</v>
      </c>
      <c r="C960" s="28">
        <v>1197831</v>
      </c>
      <c r="D960" s="29">
        <v>44290</v>
      </c>
      <c r="E960" s="28" t="s">
        <v>31</v>
      </c>
      <c r="F960" s="28" t="s">
        <v>60</v>
      </c>
      <c r="G960" s="28" t="s">
        <v>61</v>
      </c>
      <c r="H960" s="28" t="s">
        <v>24</v>
      </c>
      <c r="I960" s="30">
        <v>0.19999999999999998</v>
      </c>
      <c r="J960" s="31">
        <v>6750</v>
      </c>
      <c r="K960" s="32">
        <f t="shared" si="6"/>
        <v>1350</v>
      </c>
      <c r="L960" s="32">
        <f t="shared" si="7"/>
        <v>540</v>
      </c>
      <c r="M960" s="33">
        <v>0.39999999999999997</v>
      </c>
      <c r="O960" s="38"/>
      <c r="P960" s="39"/>
      <c r="Q960" s="34"/>
      <c r="R960" s="35"/>
    </row>
    <row r="961" spans="1:18" ht="15.75" customHeight="1">
      <c r="A961" s="23"/>
      <c r="B961" s="28" t="s">
        <v>30</v>
      </c>
      <c r="C961" s="28">
        <v>1197831</v>
      </c>
      <c r="D961" s="29">
        <v>44290</v>
      </c>
      <c r="E961" s="28" t="s">
        <v>31</v>
      </c>
      <c r="F961" s="28" t="s">
        <v>60</v>
      </c>
      <c r="G961" s="28" t="s">
        <v>61</v>
      </c>
      <c r="H961" s="28" t="s">
        <v>25</v>
      </c>
      <c r="I961" s="30">
        <v>0.25000000000000006</v>
      </c>
      <c r="J961" s="31">
        <v>6750</v>
      </c>
      <c r="K961" s="32">
        <f t="shared" si="6"/>
        <v>1687.5000000000005</v>
      </c>
      <c r="L961" s="32">
        <f t="shared" si="7"/>
        <v>675.00000000000011</v>
      </c>
      <c r="M961" s="33">
        <v>0.39999999999999997</v>
      </c>
      <c r="O961" s="38"/>
      <c r="P961" s="39"/>
      <c r="Q961" s="34"/>
      <c r="R961" s="35"/>
    </row>
    <row r="962" spans="1:18" ht="15.75" customHeight="1">
      <c r="A962" s="23"/>
      <c r="B962" s="28" t="s">
        <v>30</v>
      </c>
      <c r="C962" s="28">
        <v>1197831</v>
      </c>
      <c r="D962" s="29">
        <v>44290</v>
      </c>
      <c r="E962" s="28" t="s">
        <v>31</v>
      </c>
      <c r="F962" s="28" t="s">
        <v>60</v>
      </c>
      <c r="G962" s="28" t="s">
        <v>61</v>
      </c>
      <c r="H962" s="28" t="s">
        <v>26</v>
      </c>
      <c r="I962" s="30">
        <v>0.19999999999999996</v>
      </c>
      <c r="J962" s="31">
        <v>5000</v>
      </c>
      <c r="K962" s="32">
        <f t="shared" si="6"/>
        <v>999.99999999999977</v>
      </c>
      <c r="L962" s="32">
        <f t="shared" si="7"/>
        <v>399.99999999999989</v>
      </c>
      <c r="M962" s="33">
        <v>0.39999999999999997</v>
      </c>
      <c r="O962" s="38"/>
      <c r="P962" s="39"/>
      <c r="Q962" s="34"/>
      <c r="R962" s="35"/>
    </row>
    <row r="963" spans="1:18" ht="15.75" customHeight="1">
      <c r="A963" s="23"/>
      <c r="B963" s="28" t="s">
        <v>30</v>
      </c>
      <c r="C963" s="28">
        <v>1197831</v>
      </c>
      <c r="D963" s="29">
        <v>44290</v>
      </c>
      <c r="E963" s="28" t="s">
        <v>31</v>
      </c>
      <c r="F963" s="28" t="s">
        <v>60</v>
      </c>
      <c r="G963" s="28" t="s">
        <v>61</v>
      </c>
      <c r="H963" s="28" t="s">
        <v>27</v>
      </c>
      <c r="I963" s="30">
        <v>0.25000000000000006</v>
      </c>
      <c r="J963" s="31">
        <v>4000</v>
      </c>
      <c r="K963" s="32">
        <f t="shared" si="6"/>
        <v>1000.0000000000002</v>
      </c>
      <c r="L963" s="32">
        <f t="shared" si="7"/>
        <v>500.00000000000011</v>
      </c>
      <c r="M963" s="33">
        <v>0.5</v>
      </c>
      <c r="O963" s="38"/>
      <c r="P963" s="39"/>
      <c r="Q963" s="34"/>
      <c r="R963" s="35"/>
    </row>
    <row r="964" spans="1:18" ht="15.75" customHeight="1">
      <c r="A964" s="23"/>
      <c r="B964" s="28" t="s">
        <v>30</v>
      </c>
      <c r="C964" s="28">
        <v>1197831</v>
      </c>
      <c r="D964" s="29">
        <v>44290</v>
      </c>
      <c r="E964" s="28" t="s">
        <v>31</v>
      </c>
      <c r="F964" s="28" t="s">
        <v>60</v>
      </c>
      <c r="G964" s="28" t="s">
        <v>61</v>
      </c>
      <c r="H964" s="28" t="s">
        <v>28</v>
      </c>
      <c r="I964" s="30">
        <v>0.3</v>
      </c>
      <c r="J964" s="31">
        <v>3000</v>
      </c>
      <c r="K964" s="32">
        <f t="shared" si="6"/>
        <v>900</v>
      </c>
      <c r="L964" s="32">
        <f t="shared" si="7"/>
        <v>315</v>
      </c>
      <c r="M964" s="33">
        <v>0.35</v>
      </c>
      <c r="O964" s="38"/>
      <c r="P964" s="39"/>
      <c r="Q964" s="34"/>
      <c r="R964" s="35"/>
    </row>
    <row r="965" spans="1:18" ht="15.75" customHeight="1">
      <c r="A965" s="23"/>
      <c r="B965" s="28" t="s">
        <v>30</v>
      </c>
      <c r="C965" s="28">
        <v>1197831</v>
      </c>
      <c r="D965" s="29">
        <v>44290</v>
      </c>
      <c r="E965" s="28" t="s">
        <v>31</v>
      </c>
      <c r="F965" s="28" t="s">
        <v>60</v>
      </c>
      <c r="G965" s="28" t="s">
        <v>61</v>
      </c>
      <c r="H965" s="28" t="s">
        <v>29</v>
      </c>
      <c r="I965" s="30">
        <v>0.25000000000000006</v>
      </c>
      <c r="J965" s="31">
        <v>5750</v>
      </c>
      <c r="K965" s="32">
        <f t="shared" si="6"/>
        <v>1437.5000000000002</v>
      </c>
      <c r="L965" s="32">
        <f t="shared" si="7"/>
        <v>790.62500000000023</v>
      </c>
      <c r="M965" s="33">
        <v>0.55000000000000004</v>
      </c>
      <c r="O965" s="38"/>
      <c r="P965" s="39"/>
      <c r="Q965" s="34"/>
      <c r="R965" s="35"/>
    </row>
    <row r="966" spans="1:18" ht="15.75" customHeight="1">
      <c r="A966" s="23"/>
      <c r="B966" s="28" t="s">
        <v>30</v>
      </c>
      <c r="C966" s="28">
        <v>1197831</v>
      </c>
      <c r="D966" s="29">
        <v>44320</v>
      </c>
      <c r="E966" s="28" t="s">
        <v>31</v>
      </c>
      <c r="F966" s="28" t="s">
        <v>60</v>
      </c>
      <c r="G966" s="28" t="s">
        <v>61</v>
      </c>
      <c r="H966" s="28" t="s">
        <v>24</v>
      </c>
      <c r="I966" s="30">
        <v>0.14999999999999997</v>
      </c>
      <c r="J966" s="31">
        <v>7250</v>
      </c>
      <c r="K966" s="32">
        <f t="shared" si="6"/>
        <v>1087.4999999999998</v>
      </c>
      <c r="L966" s="32">
        <f t="shared" si="7"/>
        <v>434.99999999999989</v>
      </c>
      <c r="M966" s="33">
        <v>0.39999999999999997</v>
      </c>
      <c r="O966" s="38"/>
      <c r="P966" s="39"/>
      <c r="Q966" s="34"/>
      <c r="R966" s="35"/>
    </row>
    <row r="967" spans="1:18" ht="15.75" customHeight="1">
      <c r="A967" s="23"/>
      <c r="B967" s="28" t="s">
        <v>30</v>
      </c>
      <c r="C967" s="28">
        <v>1197831</v>
      </c>
      <c r="D967" s="29">
        <v>44320</v>
      </c>
      <c r="E967" s="28" t="s">
        <v>31</v>
      </c>
      <c r="F967" s="28" t="s">
        <v>60</v>
      </c>
      <c r="G967" s="28" t="s">
        <v>61</v>
      </c>
      <c r="H967" s="28" t="s">
        <v>25</v>
      </c>
      <c r="I967" s="30">
        <v>0.25000000000000006</v>
      </c>
      <c r="J967" s="31">
        <v>7500</v>
      </c>
      <c r="K967" s="32">
        <f t="shared" si="6"/>
        <v>1875.0000000000005</v>
      </c>
      <c r="L967" s="32">
        <f t="shared" si="7"/>
        <v>750.00000000000011</v>
      </c>
      <c r="M967" s="33">
        <v>0.39999999999999997</v>
      </c>
      <c r="O967" s="38"/>
      <c r="P967" s="39"/>
      <c r="Q967" s="34"/>
      <c r="R967" s="35"/>
    </row>
    <row r="968" spans="1:18" ht="15.75" customHeight="1">
      <c r="A968" s="23"/>
      <c r="B968" s="28" t="s">
        <v>30</v>
      </c>
      <c r="C968" s="28">
        <v>1197831</v>
      </c>
      <c r="D968" s="29">
        <v>44320</v>
      </c>
      <c r="E968" s="28" t="s">
        <v>31</v>
      </c>
      <c r="F968" s="28" t="s">
        <v>60</v>
      </c>
      <c r="G968" s="28" t="s">
        <v>61</v>
      </c>
      <c r="H968" s="28" t="s">
        <v>26</v>
      </c>
      <c r="I968" s="30">
        <v>0.19999999999999996</v>
      </c>
      <c r="J968" s="31">
        <v>6000</v>
      </c>
      <c r="K968" s="32">
        <f t="shared" si="6"/>
        <v>1199.9999999999998</v>
      </c>
      <c r="L968" s="32">
        <f t="shared" si="7"/>
        <v>479.99999999999989</v>
      </c>
      <c r="M968" s="33">
        <v>0.39999999999999997</v>
      </c>
      <c r="O968" s="38"/>
      <c r="P968" s="39"/>
      <c r="Q968" s="34"/>
      <c r="R968" s="35"/>
    </row>
    <row r="969" spans="1:18" ht="15.75" customHeight="1">
      <c r="A969" s="23"/>
      <c r="B969" s="28" t="s">
        <v>30</v>
      </c>
      <c r="C969" s="28">
        <v>1197831</v>
      </c>
      <c r="D969" s="29">
        <v>44320</v>
      </c>
      <c r="E969" s="28" t="s">
        <v>31</v>
      </c>
      <c r="F969" s="28" t="s">
        <v>60</v>
      </c>
      <c r="G969" s="28" t="s">
        <v>61</v>
      </c>
      <c r="H969" s="28" t="s">
        <v>27</v>
      </c>
      <c r="I969" s="30">
        <v>0.30000000000000004</v>
      </c>
      <c r="J969" s="31">
        <v>5250</v>
      </c>
      <c r="K969" s="32">
        <f t="shared" si="6"/>
        <v>1575.0000000000002</v>
      </c>
      <c r="L969" s="32">
        <f t="shared" si="7"/>
        <v>787.50000000000011</v>
      </c>
      <c r="M969" s="33">
        <v>0.5</v>
      </c>
      <c r="O969" s="38"/>
      <c r="P969" s="39"/>
      <c r="Q969" s="34"/>
      <c r="R969" s="35"/>
    </row>
    <row r="970" spans="1:18" ht="15.75" customHeight="1">
      <c r="A970" s="23"/>
      <c r="B970" s="28" t="s">
        <v>30</v>
      </c>
      <c r="C970" s="28">
        <v>1197831</v>
      </c>
      <c r="D970" s="29">
        <v>44320</v>
      </c>
      <c r="E970" s="28" t="s">
        <v>31</v>
      </c>
      <c r="F970" s="28" t="s">
        <v>60</v>
      </c>
      <c r="G970" s="28" t="s">
        <v>61</v>
      </c>
      <c r="H970" s="28" t="s">
        <v>28</v>
      </c>
      <c r="I970" s="30">
        <v>0.45</v>
      </c>
      <c r="J970" s="31">
        <v>4250</v>
      </c>
      <c r="K970" s="32">
        <f t="shared" si="6"/>
        <v>1912.5</v>
      </c>
      <c r="L970" s="32">
        <f t="shared" si="7"/>
        <v>669.375</v>
      </c>
      <c r="M970" s="33">
        <v>0.35</v>
      </c>
      <c r="O970" s="38"/>
      <c r="P970" s="39"/>
      <c r="Q970" s="34"/>
      <c r="R970" s="35"/>
    </row>
    <row r="971" spans="1:18" ht="15.75" customHeight="1">
      <c r="A971" s="23"/>
      <c r="B971" s="28" t="s">
        <v>30</v>
      </c>
      <c r="C971" s="28">
        <v>1197831</v>
      </c>
      <c r="D971" s="29">
        <v>44320</v>
      </c>
      <c r="E971" s="28" t="s">
        <v>31</v>
      </c>
      <c r="F971" s="28" t="s">
        <v>60</v>
      </c>
      <c r="G971" s="28" t="s">
        <v>61</v>
      </c>
      <c r="H971" s="28" t="s">
        <v>29</v>
      </c>
      <c r="I971" s="30">
        <v>0.4</v>
      </c>
      <c r="J971" s="31">
        <v>7750</v>
      </c>
      <c r="K971" s="32">
        <f t="shared" si="6"/>
        <v>3100</v>
      </c>
      <c r="L971" s="32">
        <f t="shared" si="7"/>
        <v>1705.0000000000002</v>
      </c>
      <c r="M971" s="33">
        <v>0.55000000000000004</v>
      </c>
      <c r="O971" s="38"/>
      <c r="P971" s="39"/>
      <c r="Q971" s="34"/>
      <c r="R971" s="35"/>
    </row>
    <row r="972" spans="1:18" ht="15.75" customHeight="1">
      <c r="A972" s="23"/>
      <c r="B972" s="28" t="s">
        <v>30</v>
      </c>
      <c r="C972" s="28">
        <v>1197831</v>
      </c>
      <c r="D972" s="29">
        <v>44350</v>
      </c>
      <c r="E972" s="28" t="s">
        <v>31</v>
      </c>
      <c r="F972" s="28" t="s">
        <v>60</v>
      </c>
      <c r="G972" s="28" t="s">
        <v>61</v>
      </c>
      <c r="H972" s="28" t="s">
        <v>24</v>
      </c>
      <c r="I972" s="30">
        <v>0.4</v>
      </c>
      <c r="J972" s="31">
        <v>7750</v>
      </c>
      <c r="K972" s="32">
        <f t="shared" si="6"/>
        <v>3100</v>
      </c>
      <c r="L972" s="32">
        <f t="shared" si="7"/>
        <v>1240</v>
      </c>
      <c r="M972" s="33">
        <v>0.39999999999999997</v>
      </c>
      <c r="O972" s="38"/>
      <c r="P972" s="39"/>
      <c r="Q972" s="34"/>
      <c r="R972" s="35"/>
    </row>
    <row r="973" spans="1:18" ht="15.75" customHeight="1">
      <c r="A973" s="23"/>
      <c r="B973" s="28" t="s">
        <v>30</v>
      </c>
      <c r="C973" s="28">
        <v>1197831</v>
      </c>
      <c r="D973" s="29">
        <v>44350</v>
      </c>
      <c r="E973" s="28" t="s">
        <v>31</v>
      </c>
      <c r="F973" s="28" t="s">
        <v>60</v>
      </c>
      <c r="G973" s="28" t="s">
        <v>61</v>
      </c>
      <c r="H973" s="28" t="s">
        <v>25</v>
      </c>
      <c r="I973" s="30">
        <v>0.45</v>
      </c>
      <c r="J973" s="31">
        <v>7750</v>
      </c>
      <c r="K973" s="32">
        <f t="shared" si="6"/>
        <v>3487.5</v>
      </c>
      <c r="L973" s="32">
        <f t="shared" si="7"/>
        <v>1394.9999999999998</v>
      </c>
      <c r="M973" s="33">
        <v>0.39999999999999997</v>
      </c>
      <c r="O973" s="38"/>
      <c r="P973" s="39"/>
      <c r="Q973" s="34"/>
      <c r="R973" s="35"/>
    </row>
    <row r="974" spans="1:18" ht="15.75" customHeight="1">
      <c r="A974" s="23"/>
      <c r="B974" s="28" t="s">
        <v>30</v>
      </c>
      <c r="C974" s="28">
        <v>1197831</v>
      </c>
      <c r="D974" s="29">
        <v>44350</v>
      </c>
      <c r="E974" s="28" t="s">
        <v>31</v>
      </c>
      <c r="F974" s="28" t="s">
        <v>60</v>
      </c>
      <c r="G974" s="28" t="s">
        <v>61</v>
      </c>
      <c r="H974" s="28" t="s">
        <v>26</v>
      </c>
      <c r="I974" s="30">
        <v>0.4</v>
      </c>
      <c r="J974" s="31">
        <v>6500</v>
      </c>
      <c r="K974" s="32">
        <f t="shared" si="6"/>
        <v>2600</v>
      </c>
      <c r="L974" s="32">
        <f t="shared" si="7"/>
        <v>1040</v>
      </c>
      <c r="M974" s="33">
        <v>0.39999999999999997</v>
      </c>
      <c r="O974" s="38"/>
      <c r="P974" s="39"/>
      <c r="Q974" s="34"/>
      <c r="R974" s="35"/>
    </row>
    <row r="975" spans="1:18" ht="15.75" customHeight="1">
      <c r="A975" s="23"/>
      <c r="B975" s="28" t="s">
        <v>30</v>
      </c>
      <c r="C975" s="28">
        <v>1197831</v>
      </c>
      <c r="D975" s="29">
        <v>44350</v>
      </c>
      <c r="E975" s="28" t="s">
        <v>31</v>
      </c>
      <c r="F975" s="28" t="s">
        <v>60</v>
      </c>
      <c r="G975" s="28" t="s">
        <v>61</v>
      </c>
      <c r="H975" s="28" t="s">
        <v>27</v>
      </c>
      <c r="I975" s="30">
        <v>0.4</v>
      </c>
      <c r="J975" s="31">
        <v>6000</v>
      </c>
      <c r="K975" s="32">
        <f t="shared" si="6"/>
        <v>2400</v>
      </c>
      <c r="L975" s="32">
        <f t="shared" si="7"/>
        <v>1200</v>
      </c>
      <c r="M975" s="33">
        <v>0.5</v>
      </c>
      <c r="O975" s="38"/>
      <c r="P975" s="39"/>
      <c r="Q975" s="34"/>
      <c r="R975" s="35"/>
    </row>
    <row r="976" spans="1:18" ht="15.75" customHeight="1">
      <c r="A976" s="23"/>
      <c r="B976" s="28" t="s">
        <v>30</v>
      </c>
      <c r="C976" s="28">
        <v>1197831</v>
      </c>
      <c r="D976" s="29">
        <v>44350</v>
      </c>
      <c r="E976" s="28" t="s">
        <v>31</v>
      </c>
      <c r="F976" s="28" t="s">
        <v>60</v>
      </c>
      <c r="G976" s="28" t="s">
        <v>61</v>
      </c>
      <c r="H976" s="28" t="s">
        <v>28</v>
      </c>
      <c r="I976" s="30">
        <v>0.45</v>
      </c>
      <c r="J976" s="31">
        <v>5000</v>
      </c>
      <c r="K976" s="32">
        <f t="shared" si="6"/>
        <v>2250</v>
      </c>
      <c r="L976" s="32">
        <f t="shared" si="7"/>
        <v>787.5</v>
      </c>
      <c r="M976" s="33">
        <v>0.35</v>
      </c>
      <c r="O976" s="38"/>
      <c r="P976" s="39"/>
      <c r="Q976" s="34"/>
      <c r="R976" s="35"/>
    </row>
    <row r="977" spans="1:18" ht="15.75" customHeight="1">
      <c r="A977" s="23"/>
      <c r="B977" s="28" t="s">
        <v>30</v>
      </c>
      <c r="C977" s="28">
        <v>1197831</v>
      </c>
      <c r="D977" s="29">
        <v>44350</v>
      </c>
      <c r="E977" s="28" t="s">
        <v>31</v>
      </c>
      <c r="F977" s="28" t="s">
        <v>60</v>
      </c>
      <c r="G977" s="28" t="s">
        <v>61</v>
      </c>
      <c r="H977" s="28" t="s">
        <v>29</v>
      </c>
      <c r="I977" s="30">
        <v>0.5</v>
      </c>
      <c r="J977" s="31">
        <v>8750</v>
      </c>
      <c r="K977" s="32">
        <f t="shared" si="6"/>
        <v>4375</v>
      </c>
      <c r="L977" s="32">
        <f t="shared" si="7"/>
        <v>2406.25</v>
      </c>
      <c r="M977" s="33">
        <v>0.55000000000000004</v>
      </c>
      <c r="O977" s="38"/>
      <c r="P977" s="39"/>
      <c r="Q977" s="34"/>
      <c r="R977" s="35"/>
    </row>
    <row r="978" spans="1:18" ht="15.75" customHeight="1">
      <c r="A978" s="23"/>
      <c r="B978" s="28" t="s">
        <v>30</v>
      </c>
      <c r="C978" s="28">
        <v>1197831</v>
      </c>
      <c r="D978" s="29">
        <v>44382</v>
      </c>
      <c r="E978" s="28" t="s">
        <v>31</v>
      </c>
      <c r="F978" s="28" t="s">
        <v>60</v>
      </c>
      <c r="G978" s="28" t="s">
        <v>61</v>
      </c>
      <c r="H978" s="28" t="s">
        <v>24</v>
      </c>
      <c r="I978" s="30">
        <v>0.4</v>
      </c>
      <c r="J978" s="31">
        <v>8250</v>
      </c>
      <c r="K978" s="32">
        <f t="shared" si="6"/>
        <v>3300</v>
      </c>
      <c r="L978" s="32">
        <f t="shared" si="7"/>
        <v>1484.9999999999998</v>
      </c>
      <c r="M978" s="33">
        <v>0.44999999999999996</v>
      </c>
      <c r="O978" s="38"/>
      <c r="P978" s="39"/>
      <c r="Q978" s="34"/>
      <c r="R978" s="35"/>
    </row>
    <row r="979" spans="1:18" ht="15.75" customHeight="1">
      <c r="A979" s="23"/>
      <c r="B979" s="28" t="s">
        <v>30</v>
      </c>
      <c r="C979" s="28">
        <v>1197831</v>
      </c>
      <c r="D979" s="29">
        <v>44382</v>
      </c>
      <c r="E979" s="28" t="s">
        <v>31</v>
      </c>
      <c r="F979" s="28" t="s">
        <v>60</v>
      </c>
      <c r="G979" s="28" t="s">
        <v>61</v>
      </c>
      <c r="H979" s="28" t="s">
        <v>25</v>
      </c>
      <c r="I979" s="30">
        <v>0.45</v>
      </c>
      <c r="J979" s="31">
        <v>8250</v>
      </c>
      <c r="K979" s="32">
        <f t="shared" si="6"/>
        <v>3712.5</v>
      </c>
      <c r="L979" s="32">
        <f t="shared" si="7"/>
        <v>1670.6249999999998</v>
      </c>
      <c r="M979" s="33">
        <v>0.44999999999999996</v>
      </c>
      <c r="O979" s="38"/>
      <c r="P979" s="39"/>
      <c r="Q979" s="34"/>
      <c r="R979" s="35"/>
    </row>
    <row r="980" spans="1:18" ht="15.75" customHeight="1">
      <c r="A980" s="23"/>
      <c r="B980" s="28" t="s">
        <v>30</v>
      </c>
      <c r="C980" s="28">
        <v>1197831</v>
      </c>
      <c r="D980" s="29">
        <v>44382</v>
      </c>
      <c r="E980" s="28" t="s">
        <v>31</v>
      </c>
      <c r="F980" s="28" t="s">
        <v>60</v>
      </c>
      <c r="G980" s="28" t="s">
        <v>61</v>
      </c>
      <c r="H980" s="28" t="s">
        <v>26</v>
      </c>
      <c r="I980" s="30">
        <v>0.4</v>
      </c>
      <c r="J980" s="31">
        <v>9750</v>
      </c>
      <c r="K980" s="32">
        <f t="shared" si="6"/>
        <v>3900</v>
      </c>
      <c r="L980" s="32">
        <f t="shared" si="7"/>
        <v>1754.9999999999998</v>
      </c>
      <c r="M980" s="33">
        <v>0.44999999999999996</v>
      </c>
      <c r="O980" s="38"/>
      <c r="P980" s="39"/>
      <c r="Q980" s="34"/>
      <c r="R980" s="35"/>
    </row>
    <row r="981" spans="1:18" ht="15.75" customHeight="1">
      <c r="A981" s="23"/>
      <c r="B981" s="28" t="s">
        <v>30</v>
      </c>
      <c r="C981" s="28">
        <v>1197831</v>
      </c>
      <c r="D981" s="29">
        <v>44382</v>
      </c>
      <c r="E981" s="28" t="s">
        <v>31</v>
      </c>
      <c r="F981" s="28" t="s">
        <v>60</v>
      </c>
      <c r="G981" s="28" t="s">
        <v>61</v>
      </c>
      <c r="H981" s="28" t="s">
        <v>27</v>
      </c>
      <c r="I981" s="30">
        <v>0.4</v>
      </c>
      <c r="J981" s="31">
        <v>5750</v>
      </c>
      <c r="K981" s="32">
        <f t="shared" si="6"/>
        <v>2300</v>
      </c>
      <c r="L981" s="32">
        <f t="shared" si="7"/>
        <v>1265</v>
      </c>
      <c r="M981" s="33">
        <v>0.55000000000000004</v>
      </c>
      <c r="O981" s="38"/>
      <c r="P981" s="39"/>
      <c r="Q981" s="34"/>
      <c r="R981" s="35"/>
    </row>
    <row r="982" spans="1:18" ht="15.75" customHeight="1">
      <c r="A982" s="23"/>
      <c r="B982" s="28" t="s">
        <v>30</v>
      </c>
      <c r="C982" s="28">
        <v>1197831</v>
      </c>
      <c r="D982" s="29">
        <v>44382</v>
      </c>
      <c r="E982" s="28" t="s">
        <v>31</v>
      </c>
      <c r="F982" s="28" t="s">
        <v>60</v>
      </c>
      <c r="G982" s="28" t="s">
        <v>61</v>
      </c>
      <c r="H982" s="28" t="s">
        <v>28</v>
      </c>
      <c r="I982" s="30">
        <v>0.45</v>
      </c>
      <c r="J982" s="31">
        <v>5500</v>
      </c>
      <c r="K982" s="32">
        <f t="shared" si="6"/>
        <v>2475</v>
      </c>
      <c r="L982" s="32">
        <f t="shared" si="7"/>
        <v>989.99999999999989</v>
      </c>
      <c r="M982" s="33">
        <v>0.39999999999999997</v>
      </c>
      <c r="O982" s="38"/>
      <c r="P982" s="39"/>
      <c r="Q982" s="34"/>
      <c r="R982" s="35"/>
    </row>
    <row r="983" spans="1:18" ht="15.75" customHeight="1">
      <c r="A983" s="23"/>
      <c r="B983" s="28" t="s">
        <v>30</v>
      </c>
      <c r="C983" s="28">
        <v>1197831</v>
      </c>
      <c r="D983" s="29">
        <v>44382</v>
      </c>
      <c r="E983" s="28" t="s">
        <v>31</v>
      </c>
      <c r="F983" s="28" t="s">
        <v>60</v>
      </c>
      <c r="G983" s="28" t="s">
        <v>61</v>
      </c>
      <c r="H983" s="28" t="s">
        <v>29</v>
      </c>
      <c r="I983" s="30">
        <v>0.54999999999999993</v>
      </c>
      <c r="J983" s="31">
        <v>8250</v>
      </c>
      <c r="K983" s="32">
        <f t="shared" si="6"/>
        <v>4537.4999999999991</v>
      </c>
      <c r="L983" s="32">
        <f t="shared" si="7"/>
        <v>2722.5</v>
      </c>
      <c r="M983" s="33">
        <v>0.60000000000000009</v>
      </c>
      <c r="O983" s="38"/>
      <c r="P983" s="39"/>
      <c r="Q983" s="34"/>
      <c r="R983" s="35"/>
    </row>
    <row r="984" spans="1:18" ht="15.75" customHeight="1">
      <c r="A984" s="23"/>
      <c r="B984" s="28" t="s">
        <v>30</v>
      </c>
      <c r="C984" s="28">
        <v>1197831</v>
      </c>
      <c r="D984" s="29">
        <v>44415</v>
      </c>
      <c r="E984" s="28" t="s">
        <v>31</v>
      </c>
      <c r="F984" s="28" t="s">
        <v>60</v>
      </c>
      <c r="G984" s="28" t="s">
        <v>61</v>
      </c>
      <c r="H984" s="28" t="s">
        <v>24</v>
      </c>
      <c r="I984" s="30">
        <v>0.45</v>
      </c>
      <c r="J984" s="31">
        <v>7750</v>
      </c>
      <c r="K984" s="32">
        <f t="shared" si="6"/>
        <v>3487.5</v>
      </c>
      <c r="L984" s="32">
        <f t="shared" si="7"/>
        <v>1569.3749999999998</v>
      </c>
      <c r="M984" s="33">
        <v>0.44999999999999996</v>
      </c>
      <c r="O984" s="38"/>
      <c r="P984" s="39"/>
      <c r="Q984" s="34"/>
      <c r="R984" s="35"/>
    </row>
    <row r="985" spans="1:18" ht="15.75" customHeight="1">
      <c r="A985" s="23"/>
      <c r="B985" s="28" t="s">
        <v>30</v>
      </c>
      <c r="C985" s="28">
        <v>1197831</v>
      </c>
      <c r="D985" s="29">
        <v>44415</v>
      </c>
      <c r="E985" s="28" t="s">
        <v>31</v>
      </c>
      <c r="F985" s="28" t="s">
        <v>60</v>
      </c>
      <c r="G985" s="28" t="s">
        <v>61</v>
      </c>
      <c r="H985" s="28" t="s">
        <v>25</v>
      </c>
      <c r="I985" s="30">
        <v>0.55000000000000004</v>
      </c>
      <c r="J985" s="31">
        <v>7750</v>
      </c>
      <c r="K985" s="32">
        <f t="shared" si="6"/>
        <v>4262.5</v>
      </c>
      <c r="L985" s="32">
        <f t="shared" si="7"/>
        <v>1918.1249999999998</v>
      </c>
      <c r="M985" s="33">
        <v>0.44999999999999996</v>
      </c>
      <c r="O985" s="38"/>
      <c r="P985" s="39"/>
      <c r="Q985" s="34"/>
      <c r="R985" s="35"/>
    </row>
    <row r="986" spans="1:18" ht="15.75" customHeight="1">
      <c r="A986" s="23"/>
      <c r="B986" s="28" t="s">
        <v>30</v>
      </c>
      <c r="C986" s="28">
        <v>1197831</v>
      </c>
      <c r="D986" s="29">
        <v>44415</v>
      </c>
      <c r="E986" s="28" t="s">
        <v>31</v>
      </c>
      <c r="F986" s="28" t="s">
        <v>60</v>
      </c>
      <c r="G986" s="28" t="s">
        <v>61</v>
      </c>
      <c r="H986" s="28" t="s">
        <v>26</v>
      </c>
      <c r="I986" s="30">
        <v>0.5</v>
      </c>
      <c r="J986" s="31">
        <v>9500</v>
      </c>
      <c r="K986" s="32">
        <f t="shared" si="6"/>
        <v>4750</v>
      </c>
      <c r="L986" s="32">
        <f t="shared" si="7"/>
        <v>2137.5</v>
      </c>
      <c r="M986" s="33">
        <v>0.44999999999999996</v>
      </c>
      <c r="O986" s="38"/>
      <c r="P986" s="39"/>
      <c r="Q986" s="34"/>
      <c r="R986" s="35"/>
    </row>
    <row r="987" spans="1:18" ht="15.75" customHeight="1">
      <c r="A987" s="23"/>
      <c r="B987" s="28" t="s">
        <v>30</v>
      </c>
      <c r="C987" s="28">
        <v>1197831</v>
      </c>
      <c r="D987" s="29">
        <v>44415</v>
      </c>
      <c r="E987" s="28" t="s">
        <v>31</v>
      </c>
      <c r="F987" s="28" t="s">
        <v>60</v>
      </c>
      <c r="G987" s="28" t="s">
        <v>61</v>
      </c>
      <c r="H987" s="28" t="s">
        <v>27</v>
      </c>
      <c r="I987" s="30">
        <v>0.45</v>
      </c>
      <c r="J987" s="31">
        <v>4750</v>
      </c>
      <c r="K987" s="32">
        <f t="shared" si="6"/>
        <v>2137.5</v>
      </c>
      <c r="L987" s="32">
        <f t="shared" si="7"/>
        <v>1175.625</v>
      </c>
      <c r="M987" s="33">
        <v>0.55000000000000004</v>
      </c>
      <c r="O987" s="38"/>
      <c r="P987" s="39"/>
      <c r="Q987" s="34"/>
      <c r="R987" s="35"/>
    </row>
    <row r="988" spans="1:18" ht="15.75" customHeight="1">
      <c r="A988" s="23"/>
      <c r="B988" s="28" t="s">
        <v>30</v>
      </c>
      <c r="C988" s="28">
        <v>1197831</v>
      </c>
      <c r="D988" s="29">
        <v>44415</v>
      </c>
      <c r="E988" s="28" t="s">
        <v>31</v>
      </c>
      <c r="F988" s="28" t="s">
        <v>60</v>
      </c>
      <c r="G988" s="28" t="s">
        <v>61</v>
      </c>
      <c r="H988" s="28" t="s">
        <v>28</v>
      </c>
      <c r="I988" s="30">
        <v>0.5</v>
      </c>
      <c r="J988" s="31">
        <v>4750</v>
      </c>
      <c r="K988" s="32">
        <f t="shared" si="6"/>
        <v>2375</v>
      </c>
      <c r="L988" s="32">
        <f t="shared" si="7"/>
        <v>949.99999999999989</v>
      </c>
      <c r="M988" s="33">
        <v>0.39999999999999997</v>
      </c>
      <c r="O988" s="38"/>
      <c r="P988" s="39"/>
      <c r="Q988" s="34"/>
      <c r="R988" s="35"/>
    </row>
    <row r="989" spans="1:18" ht="15.75" customHeight="1">
      <c r="A989" s="23"/>
      <c r="B989" s="28" t="s">
        <v>30</v>
      </c>
      <c r="C989" s="28">
        <v>1197831</v>
      </c>
      <c r="D989" s="29">
        <v>44415</v>
      </c>
      <c r="E989" s="28" t="s">
        <v>31</v>
      </c>
      <c r="F989" s="28" t="s">
        <v>60</v>
      </c>
      <c r="G989" s="28" t="s">
        <v>61</v>
      </c>
      <c r="H989" s="28" t="s">
        <v>29</v>
      </c>
      <c r="I989" s="30">
        <v>0.54999999999999993</v>
      </c>
      <c r="J989" s="31">
        <v>7250</v>
      </c>
      <c r="K989" s="32">
        <f t="shared" si="6"/>
        <v>3987.4999999999995</v>
      </c>
      <c r="L989" s="32">
        <f t="shared" si="7"/>
        <v>2392.5</v>
      </c>
      <c r="M989" s="33">
        <v>0.60000000000000009</v>
      </c>
      <c r="O989" s="38"/>
      <c r="P989" s="39"/>
      <c r="Q989" s="34"/>
      <c r="R989" s="35"/>
    </row>
    <row r="990" spans="1:18" ht="15.75" customHeight="1">
      <c r="A990" s="23"/>
      <c r="B990" s="28" t="s">
        <v>30</v>
      </c>
      <c r="C990" s="28">
        <v>1197831</v>
      </c>
      <c r="D990" s="29">
        <v>44443</v>
      </c>
      <c r="E990" s="28" t="s">
        <v>31</v>
      </c>
      <c r="F990" s="28" t="s">
        <v>60</v>
      </c>
      <c r="G990" s="28" t="s">
        <v>61</v>
      </c>
      <c r="H990" s="28" t="s">
        <v>24</v>
      </c>
      <c r="I990" s="30">
        <v>0.5</v>
      </c>
      <c r="J990" s="31">
        <v>6750</v>
      </c>
      <c r="K990" s="32">
        <f t="shared" si="6"/>
        <v>3375</v>
      </c>
      <c r="L990" s="32">
        <f t="shared" si="7"/>
        <v>1518.7499999999998</v>
      </c>
      <c r="M990" s="33">
        <v>0.44999999999999996</v>
      </c>
      <c r="O990" s="38"/>
      <c r="P990" s="39"/>
      <c r="Q990" s="34"/>
      <c r="R990" s="35"/>
    </row>
    <row r="991" spans="1:18" ht="15.75" customHeight="1">
      <c r="A991" s="23"/>
      <c r="B991" s="28" t="s">
        <v>30</v>
      </c>
      <c r="C991" s="28">
        <v>1197831</v>
      </c>
      <c r="D991" s="29">
        <v>44443</v>
      </c>
      <c r="E991" s="28" t="s">
        <v>31</v>
      </c>
      <c r="F991" s="28" t="s">
        <v>60</v>
      </c>
      <c r="G991" s="28" t="s">
        <v>61</v>
      </c>
      <c r="H991" s="28" t="s">
        <v>25</v>
      </c>
      <c r="I991" s="30">
        <v>0.5</v>
      </c>
      <c r="J991" s="31">
        <v>6250</v>
      </c>
      <c r="K991" s="32">
        <f t="shared" si="6"/>
        <v>3125</v>
      </c>
      <c r="L991" s="32">
        <f t="shared" si="7"/>
        <v>1406.2499999999998</v>
      </c>
      <c r="M991" s="33">
        <v>0.44999999999999996</v>
      </c>
      <c r="O991" s="38"/>
      <c r="P991" s="39"/>
      <c r="Q991" s="34"/>
      <c r="R991" s="35"/>
    </row>
    <row r="992" spans="1:18" ht="15.75" customHeight="1">
      <c r="A992" s="23"/>
      <c r="B992" s="28" t="s">
        <v>30</v>
      </c>
      <c r="C992" s="28">
        <v>1197831</v>
      </c>
      <c r="D992" s="29">
        <v>44443</v>
      </c>
      <c r="E992" s="28" t="s">
        <v>31</v>
      </c>
      <c r="F992" s="28" t="s">
        <v>60</v>
      </c>
      <c r="G992" s="28" t="s">
        <v>61</v>
      </c>
      <c r="H992" s="28" t="s">
        <v>26</v>
      </c>
      <c r="I992" s="30">
        <v>0.54999999999999993</v>
      </c>
      <c r="J992" s="31">
        <v>6750</v>
      </c>
      <c r="K992" s="32">
        <f t="shared" si="6"/>
        <v>3712.4999999999995</v>
      </c>
      <c r="L992" s="32">
        <f t="shared" si="7"/>
        <v>1670.6249999999995</v>
      </c>
      <c r="M992" s="33">
        <v>0.44999999999999996</v>
      </c>
      <c r="O992" s="38"/>
      <c r="P992" s="39"/>
      <c r="Q992" s="34"/>
      <c r="R992" s="35"/>
    </row>
    <row r="993" spans="1:18" ht="15.75" customHeight="1">
      <c r="A993" s="23"/>
      <c r="B993" s="28" t="s">
        <v>30</v>
      </c>
      <c r="C993" s="28">
        <v>1197831</v>
      </c>
      <c r="D993" s="29">
        <v>44443</v>
      </c>
      <c r="E993" s="28" t="s">
        <v>31</v>
      </c>
      <c r="F993" s="28" t="s">
        <v>60</v>
      </c>
      <c r="G993" s="28" t="s">
        <v>61</v>
      </c>
      <c r="H993" s="28" t="s">
        <v>27</v>
      </c>
      <c r="I993" s="30">
        <v>0.54999999999999993</v>
      </c>
      <c r="J993" s="31">
        <v>4000</v>
      </c>
      <c r="K993" s="32">
        <f t="shared" si="6"/>
        <v>2199.9999999999995</v>
      </c>
      <c r="L993" s="32">
        <f t="shared" si="7"/>
        <v>1209.9999999999998</v>
      </c>
      <c r="M993" s="33">
        <v>0.55000000000000004</v>
      </c>
      <c r="O993" s="38"/>
      <c r="P993" s="39"/>
      <c r="Q993" s="34"/>
      <c r="R993" s="35"/>
    </row>
    <row r="994" spans="1:18" ht="15.75" customHeight="1">
      <c r="A994" s="23"/>
      <c r="B994" s="28" t="s">
        <v>30</v>
      </c>
      <c r="C994" s="28">
        <v>1197831</v>
      </c>
      <c r="D994" s="29">
        <v>44443</v>
      </c>
      <c r="E994" s="28" t="s">
        <v>31</v>
      </c>
      <c r="F994" s="28" t="s">
        <v>60</v>
      </c>
      <c r="G994" s="28" t="s">
        <v>61</v>
      </c>
      <c r="H994" s="28" t="s">
        <v>28</v>
      </c>
      <c r="I994" s="30">
        <v>0.5</v>
      </c>
      <c r="J994" s="31">
        <v>4000</v>
      </c>
      <c r="K994" s="32">
        <f t="shared" si="6"/>
        <v>2000</v>
      </c>
      <c r="L994" s="32">
        <f t="shared" si="7"/>
        <v>799.99999999999989</v>
      </c>
      <c r="M994" s="33">
        <v>0.39999999999999997</v>
      </c>
      <c r="O994" s="38"/>
      <c r="P994" s="39"/>
      <c r="Q994" s="34"/>
      <c r="R994" s="35"/>
    </row>
    <row r="995" spans="1:18" ht="15.75" customHeight="1">
      <c r="A995" s="23"/>
      <c r="B995" s="28" t="s">
        <v>30</v>
      </c>
      <c r="C995" s="28">
        <v>1197831</v>
      </c>
      <c r="D995" s="29">
        <v>44443</v>
      </c>
      <c r="E995" s="28" t="s">
        <v>31</v>
      </c>
      <c r="F995" s="28" t="s">
        <v>60</v>
      </c>
      <c r="G995" s="28" t="s">
        <v>61</v>
      </c>
      <c r="H995" s="28" t="s">
        <v>29</v>
      </c>
      <c r="I995" s="30">
        <v>0.45</v>
      </c>
      <c r="J995" s="31">
        <v>6250</v>
      </c>
      <c r="K995" s="32">
        <f t="shared" si="6"/>
        <v>2812.5</v>
      </c>
      <c r="L995" s="32">
        <f t="shared" si="7"/>
        <v>1687.5000000000002</v>
      </c>
      <c r="M995" s="33">
        <v>0.60000000000000009</v>
      </c>
      <c r="O995" s="38"/>
      <c r="P995" s="39"/>
      <c r="Q995" s="34"/>
      <c r="R995" s="35"/>
    </row>
    <row r="996" spans="1:18" ht="15.75" customHeight="1">
      <c r="A996" s="23"/>
      <c r="B996" s="28" t="s">
        <v>30</v>
      </c>
      <c r="C996" s="28">
        <v>1197831</v>
      </c>
      <c r="D996" s="29">
        <v>44472</v>
      </c>
      <c r="E996" s="28" t="s">
        <v>31</v>
      </c>
      <c r="F996" s="28" t="s">
        <v>60</v>
      </c>
      <c r="G996" s="28" t="s">
        <v>61</v>
      </c>
      <c r="H996" s="28" t="s">
        <v>24</v>
      </c>
      <c r="I996" s="30">
        <v>0.35000000000000003</v>
      </c>
      <c r="J996" s="31">
        <v>5750</v>
      </c>
      <c r="K996" s="32">
        <f t="shared" si="6"/>
        <v>2012.5000000000002</v>
      </c>
      <c r="L996" s="32">
        <f t="shared" si="7"/>
        <v>905.625</v>
      </c>
      <c r="M996" s="33">
        <v>0.44999999999999996</v>
      </c>
      <c r="O996" s="38"/>
      <c r="P996" s="39"/>
      <c r="Q996" s="34"/>
      <c r="R996" s="35"/>
    </row>
    <row r="997" spans="1:18" ht="15.75" customHeight="1">
      <c r="A997" s="23"/>
      <c r="B997" s="28" t="s">
        <v>30</v>
      </c>
      <c r="C997" s="28">
        <v>1197831</v>
      </c>
      <c r="D997" s="29">
        <v>44472</v>
      </c>
      <c r="E997" s="28" t="s">
        <v>31</v>
      </c>
      <c r="F997" s="28" t="s">
        <v>60</v>
      </c>
      <c r="G997" s="28" t="s">
        <v>61</v>
      </c>
      <c r="H997" s="28" t="s">
        <v>25</v>
      </c>
      <c r="I997" s="30">
        <v>0.35000000000000003</v>
      </c>
      <c r="J997" s="31">
        <v>5750</v>
      </c>
      <c r="K997" s="32">
        <f t="shared" si="6"/>
        <v>2012.5000000000002</v>
      </c>
      <c r="L997" s="32">
        <f t="shared" si="7"/>
        <v>905.625</v>
      </c>
      <c r="M997" s="33">
        <v>0.44999999999999996</v>
      </c>
      <c r="O997" s="38"/>
      <c r="P997" s="39"/>
      <c r="Q997" s="34"/>
      <c r="R997" s="35"/>
    </row>
    <row r="998" spans="1:18" ht="15.75" customHeight="1">
      <c r="A998" s="23"/>
      <c r="B998" s="28" t="s">
        <v>30</v>
      </c>
      <c r="C998" s="28">
        <v>1197831</v>
      </c>
      <c r="D998" s="29">
        <v>44472</v>
      </c>
      <c r="E998" s="28" t="s">
        <v>31</v>
      </c>
      <c r="F998" s="28" t="s">
        <v>60</v>
      </c>
      <c r="G998" s="28" t="s">
        <v>61</v>
      </c>
      <c r="H998" s="28" t="s">
        <v>26</v>
      </c>
      <c r="I998" s="30">
        <v>0.4</v>
      </c>
      <c r="J998" s="31">
        <v>5250</v>
      </c>
      <c r="K998" s="32">
        <f t="shared" si="6"/>
        <v>2100</v>
      </c>
      <c r="L998" s="32">
        <f t="shared" si="7"/>
        <v>944.99999999999989</v>
      </c>
      <c r="M998" s="33">
        <v>0.44999999999999996</v>
      </c>
      <c r="O998" s="38"/>
      <c r="P998" s="39"/>
      <c r="Q998" s="34"/>
      <c r="R998" s="35"/>
    </row>
    <row r="999" spans="1:18" ht="15.75" customHeight="1">
      <c r="A999" s="23"/>
      <c r="B999" s="28" t="s">
        <v>30</v>
      </c>
      <c r="C999" s="28">
        <v>1197831</v>
      </c>
      <c r="D999" s="29">
        <v>44472</v>
      </c>
      <c r="E999" s="28" t="s">
        <v>31</v>
      </c>
      <c r="F999" s="28" t="s">
        <v>60</v>
      </c>
      <c r="G999" s="28" t="s">
        <v>61</v>
      </c>
      <c r="H999" s="28" t="s">
        <v>27</v>
      </c>
      <c r="I999" s="30">
        <v>0.4</v>
      </c>
      <c r="J999" s="31">
        <v>3750</v>
      </c>
      <c r="K999" s="32">
        <f t="shared" si="6"/>
        <v>1500</v>
      </c>
      <c r="L999" s="32">
        <f t="shared" si="7"/>
        <v>825.00000000000011</v>
      </c>
      <c r="M999" s="33">
        <v>0.55000000000000004</v>
      </c>
      <c r="O999" s="38"/>
      <c r="P999" s="39"/>
      <c r="Q999" s="34"/>
      <c r="R999" s="35"/>
    </row>
    <row r="1000" spans="1:18" ht="15.75" customHeight="1">
      <c r="A1000" s="23"/>
      <c r="B1000" s="28" t="s">
        <v>30</v>
      </c>
      <c r="C1000" s="28">
        <v>1197831</v>
      </c>
      <c r="D1000" s="29">
        <v>44472</v>
      </c>
      <c r="E1000" s="28" t="s">
        <v>31</v>
      </c>
      <c r="F1000" s="28" t="s">
        <v>60</v>
      </c>
      <c r="G1000" s="28" t="s">
        <v>61</v>
      </c>
      <c r="H1000" s="28" t="s">
        <v>28</v>
      </c>
      <c r="I1000" s="30">
        <v>0.35000000000000003</v>
      </c>
      <c r="J1000" s="31">
        <v>3500</v>
      </c>
      <c r="K1000" s="32">
        <f t="shared" si="6"/>
        <v>1225.0000000000002</v>
      </c>
      <c r="L1000" s="32">
        <f t="shared" si="7"/>
        <v>490.00000000000006</v>
      </c>
      <c r="M1000" s="33">
        <v>0.39999999999999997</v>
      </c>
      <c r="O1000" s="38"/>
      <c r="P1000" s="39"/>
      <c r="Q1000" s="34"/>
      <c r="R1000" s="35"/>
    </row>
    <row r="1001" spans="1:18" ht="15.75" customHeight="1">
      <c r="A1001" s="23"/>
      <c r="B1001" s="28" t="s">
        <v>30</v>
      </c>
      <c r="C1001" s="28">
        <v>1197831</v>
      </c>
      <c r="D1001" s="29">
        <v>44472</v>
      </c>
      <c r="E1001" s="28" t="s">
        <v>31</v>
      </c>
      <c r="F1001" s="28" t="s">
        <v>60</v>
      </c>
      <c r="G1001" s="28" t="s">
        <v>61</v>
      </c>
      <c r="H1001" s="28" t="s">
        <v>29</v>
      </c>
      <c r="I1001" s="30">
        <v>0.45</v>
      </c>
      <c r="J1001" s="31">
        <v>5250</v>
      </c>
      <c r="K1001" s="32">
        <f t="shared" si="6"/>
        <v>2362.5</v>
      </c>
      <c r="L1001" s="32">
        <f t="shared" si="7"/>
        <v>1417.5000000000002</v>
      </c>
      <c r="M1001" s="33">
        <v>0.60000000000000009</v>
      </c>
      <c r="O1001" s="38"/>
      <c r="P1001" s="39"/>
      <c r="Q1001" s="34"/>
      <c r="R1001" s="35"/>
    </row>
    <row r="1002" spans="1:18" ht="15.75" customHeight="1">
      <c r="A1002" s="23"/>
      <c r="B1002" s="28" t="s">
        <v>30</v>
      </c>
      <c r="C1002" s="28">
        <v>1197831</v>
      </c>
      <c r="D1002" s="29">
        <v>44504</v>
      </c>
      <c r="E1002" s="28" t="s">
        <v>31</v>
      </c>
      <c r="F1002" s="28" t="s">
        <v>60</v>
      </c>
      <c r="G1002" s="28" t="s">
        <v>61</v>
      </c>
      <c r="H1002" s="28" t="s">
        <v>24</v>
      </c>
      <c r="I1002" s="30">
        <v>0.30000000000000004</v>
      </c>
      <c r="J1002" s="31">
        <v>6750</v>
      </c>
      <c r="K1002" s="32">
        <f t="shared" si="6"/>
        <v>2025.0000000000002</v>
      </c>
      <c r="L1002" s="32">
        <f t="shared" si="7"/>
        <v>911.25</v>
      </c>
      <c r="M1002" s="33">
        <v>0.44999999999999996</v>
      </c>
      <c r="O1002" s="38"/>
      <c r="P1002" s="39"/>
      <c r="Q1002" s="34"/>
      <c r="R1002" s="35"/>
    </row>
    <row r="1003" spans="1:18" ht="15.75" customHeight="1">
      <c r="A1003" s="23"/>
      <c r="B1003" s="28" t="s">
        <v>30</v>
      </c>
      <c r="C1003" s="28">
        <v>1197831</v>
      </c>
      <c r="D1003" s="29">
        <v>44504</v>
      </c>
      <c r="E1003" s="28" t="s">
        <v>31</v>
      </c>
      <c r="F1003" s="28" t="s">
        <v>60</v>
      </c>
      <c r="G1003" s="28" t="s">
        <v>61</v>
      </c>
      <c r="H1003" s="28" t="s">
        <v>25</v>
      </c>
      <c r="I1003" s="30">
        <v>0.30000000000000004</v>
      </c>
      <c r="J1003" s="31">
        <v>6750</v>
      </c>
      <c r="K1003" s="32">
        <f t="shared" si="6"/>
        <v>2025.0000000000002</v>
      </c>
      <c r="L1003" s="32">
        <f t="shared" si="7"/>
        <v>911.25</v>
      </c>
      <c r="M1003" s="33">
        <v>0.44999999999999996</v>
      </c>
      <c r="O1003" s="38"/>
      <c r="P1003" s="39"/>
      <c r="Q1003" s="34"/>
      <c r="R1003" s="35"/>
    </row>
    <row r="1004" spans="1:18" ht="15.75" customHeight="1">
      <c r="A1004" s="23"/>
      <c r="B1004" s="28" t="s">
        <v>30</v>
      </c>
      <c r="C1004" s="28">
        <v>1197831</v>
      </c>
      <c r="D1004" s="29">
        <v>44504</v>
      </c>
      <c r="E1004" s="28" t="s">
        <v>31</v>
      </c>
      <c r="F1004" s="28" t="s">
        <v>60</v>
      </c>
      <c r="G1004" s="28" t="s">
        <v>61</v>
      </c>
      <c r="H1004" s="28" t="s">
        <v>26</v>
      </c>
      <c r="I1004" s="30">
        <v>0.55000000000000004</v>
      </c>
      <c r="J1004" s="31">
        <v>6000</v>
      </c>
      <c r="K1004" s="32">
        <f t="shared" si="6"/>
        <v>3300.0000000000005</v>
      </c>
      <c r="L1004" s="32">
        <f t="shared" si="7"/>
        <v>1485</v>
      </c>
      <c r="M1004" s="33">
        <v>0.44999999999999996</v>
      </c>
      <c r="O1004" s="38"/>
      <c r="P1004" s="39"/>
      <c r="Q1004" s="34"/>
      <c r="R1004" s="35"/>
    </row>
    <row r="1005" spans="1:18" ht="15.75" customHeight="1">
      <c r="A1005" s="23"/>
      <c r="B1005" s="28" t="s">
        <v>30</v>
      </c>
      <c r="C1005" s="28">
        <v>1197831</v>
      </c>
      <c r="D1005" s="29">
        <v>44504</v>
      </c>
      <c r="E1005" s="28" t="s">
        <v>31</v>
      </c>
      <c r="F1005" s="28" t="s">
        <v>60</v>
      </c>
      <c r="G1005" s="28" t="s">
        <v>61</v>
      </c>
      <c r="H1005" s="28" t="s">
        <v>27</v>
      </c>
      <c r="I1005" s="30">
        <v>0.55000000000000004</v>
      </c>
      <c r="J1005" s="31">
        <v>4750</v>
      </c>
      <c r="K1005" s="32">
        <f t="shared" si="6"/>
        <v>2612.5</v>
      </c>
      <c r="L1005" s="32">
        <f t="shared" si="7"/>
        <v>1436.8750000000002</v>
      </c>
      <c r="M1005" s="33">
        <v>0.55000000000000004</v>
      </c>
      <c r="O1005" s="38"/>
      <c r="P1005" s="39"/>
      <c r="Q1005" s="34"/>
      <c r="R1005" s="35"/>
    </row>
    <row r="1006" spans="1:18" ht="15.75" customHeight="1">
      <c r="A1006" s="23"/>
      <c r="B1006" s="28" t="s">
        <v>30</v>
      </c>
      <c r="C1006" s="28">
        <v>1197831</v>
      </c>
      <c r="D1006" s="29">
        <v>44504</v>
      </c>
      <c r="E1006" s="28" t="s">
        <v>31</v>
      </c>
      <c r="F1006" s="28" t="s">
        <v>60</v>
      </c>
      <c r="G1006" s="28" t="s">
        <v>61</v>
      </c>
      <c r="H1006" s="28" t="s">
        <v>28</v>
      </c>
      <c r="I1006" s="30">
        <v>0.54999999999999993</v>
      </c>
      <c r="J1006" s="31">
        <v>4500</v>
      </c>
      <c r="K1006" s="32">
        <f t="shared" si="6"/>
        <v>2474.9999999999995</v>
      </c>
      <c r="L1006" s="32">
        <f t="shared" si="7"/>
        <v>989.99999999999977</v>
      </c>
      <c r="M1006" s="33">
        <v>0.39999999999999997</v>
      </c>
      <c r="O1006" s="38"/>
      <c r="P1006" s="39"/>
      <c r="Q1006" s="34"/>
      <c r="R1006" s="35"/>
    </row>
    <row r="1007" spans="1:18" ht="15.75" customHeight="1">
      <c r="A1007" s="23"/>
      <c r="B1007" s="28" t="s">
        <v>30</v>
      </c>
      <c r="C1007" s="28">
        <v>1197831</v>
      </c>
      <c r="D1007" s="29">
        <v>44504</v>
      </c>
      <c r="E1007" s="28" t="s">
        <v>31</v>
      </c>
      <c r="F1007" s="28" t="s">
        <v>60</v>
      </c>
      <c r="G1007" s="28" t="s">
        <v>61</v>
      </c>
      <c r="H1007" s="28" t="s">
        <v>29</v>
      </c>
      <c r="I1007" s="30">
        <v>0.65</v>
      </c>
      <c r="J1007" s="31">
        <v>6500</v>
      </c>
      <c r="K1007" s="32">
        <f t="shared" si="6"/>
        <v>4225</v>
      </c>
      <c r="L1007" s="32">
        <f t="shared" si="7"/>
        <v>2535.0000000000005</v>
      </c>
      <c r="M1007" s="33">
        <v>0.60000000000000009</v>
      </c>
      <c r="O1007" s="38"/>
      <c r="P1007" s="39"/>
      <c r="Q1007" s="34"/>
      <c r="R1007" s="35"/>
    </row>
    <row r="1008" spans="1:18" ht="15.75" customHeight="1">
      <c r="A1008" s="23"/>
      <c r="B1008" s="28" t="s">
        <v>30</v>
      </c>
      <c r="C1008" s="28">
        <v>1197831</v>
      </c>
      <c r="D1008" s="29">
        <v>44533</v>
      </c>
      <c r="E1008" s="28" t="s">
        <v>31</v>
      </c>
      <c r="F1008" s="28" t="s">
        <v>60</v>
      </c>
      <c r="G1008" s="28" t="s">
        <v>61</v>
      </c>
      <c r="H1008" s="28" t="s">
        <v>24</v>
      </c>
      <c r="I1008" s="30">
        <v>0.54999999999999993</v>
      </c>
      <c r="J1008" s="31">
        <v>8000</v>
      </c>
      <c r="K1008" s="32">
        <f t="shared" si="6"/>
        <v>4399.9999999999991</v>
      </c>
      <c r="L1008" s="32">
        <f t="shared" si="7"/>
        <v>1979.9999999999993</v>
      </c>
      <c r="M1008" s="33">
        <v>0.44999999999999996</v>
      </c>
      <c r="O1008" s="38"/>
      <c r="P1008" s="39"/>
      <c r="Q1008" s="34"/>
      <c r="R1008" s="35"/>
    </row>
    <row r="1009" spans="1:18" ht="15.75" customHeight="1">
      <c r="A1009" s="23"/>
      <c r="B1009" s="28" t="s">
        <v>30</v>
      </c>
      <c r="C1009" s="28">
        <v>1197831</v>
      </c>
      <c r="D1009" s="29">
        <v>44533</v>
      </c>
      <c r="E1009" s="28" t="s">
        <v>31</v>
      </c>
      <c r="F1009" s="28" t="s">
        <v>60</v>
      </c>
      <c r="G1009" s="28" t="s">
        <v>61</v>
      </c>
      <c r="H1009" s="28" t="s">
        <v>25</v>
      </c>
      <c r="I1009" s="30">
        <v>0.54999999999999993</v>
      </c>
      <c r="J1009" s="31">
        <v>8000</v>
      </c>
      <c r="K1009" s="32">
        <f t="shared" si="6"/>
        <v>4399.9999999999991</v>
      </c>
      <c r="L1009" s="32">
        <f t="shared" si="7"/>
        <v>1979.9999999999993</v>
      </c>
      <c r="M1009" s="33">
        <v>0.44999999999999996</v>
      </c>
      <c r="O1009" s="38"/>
      <c r="P1009" s="39"/>
      <c r="Q1009" s="34"/>
      <c r="R1009" s="35"/>
    </row>
    <row r="1010" spans="1:18" ht="15.75" customHeight="1">
      <c r="A1010" s="23"/>
      <c r="B1010" s="28" t="s">
        <v>30</v>
      </c>
      <c r="C1010" s="28">
        <v>1197831</v>
      </c>
      <c r="D1010" s="29">
        <v>44533</v>
      </c>
      <c r="E1010" s="28" t="s">
        <v>31</v>
      </c>
      <c r="F1010" s="28" t="s">
        <v>60</v>
      </c>
      <c r="G1010" s="28" t="s">
        <v>61</v>
      </c>
      <c r="H1010" s="28" t="s">
        <v>26</v>
      </c>
      <c r="I1010" s="30">
        <v>0.6</v>
      </c>
      <c r="J1010" s="31">
        <v>7000</v>
      </c>
      <c r="K1010" s="32">
        <f t="shared" si="6"/>
        <v>4200</v>
      </c>
      <c r="L1010" s="32">
        <f t="shared" si="7"/>
        <v>1889.9999999999998</v>
      </c>
      <c r="M1010" s="33">
        <v>0.44999999999999996</v>
      </c>
      <c r="O1010" s="38"/>
      <c r="P1010" s="39"/>
      <c r="Q1010" s="34"/>
      <c r="R1010" s="35"/>
    </row>
    <row r="1011" spans="1:18" ht="15.75" customHeight="1">
      <c r="A1011" s="23"/>
      <c r="B1011" s="28" t="s">
        <v>30</v>
      </c>
      <c r="C1011" s="28">
        <v>1197831</v>
      </c>
      <c r="D1011" s="29">
        <v>44533</v>
      </c>
      <c r="E1011" s="28" t="s">
        <v>31</v>
      </c>
      <c r="F1011" s="28" t="s">
        <v>60</v>
      </c>
      <c r="G1011" s="28" t="s">
        <v>61</v>
      </c>
      <c r="H1011" s="28" t="s">
        <v>27</v>
      </c>
      <c r="I1011" s="30">
        <v>0.6</v>
      </c>
      <c r="J1011" s="31">
        <v>5500</v>
      </c>
      <c r="K1011" s="32">
        <f t="shared" si="6"/>
        <v>3300</v>
      </c>
      <c r="L1011" s="32">
        <f t="shared" si="7"/>
        <v>1815.0000000000002</v>
      </c>
      <c r="M1011" s="33">
        <v>0.55000000000000004</v>
      </c>
      <c r="O1011" s="38"/>
      <c r="P1011" s="39"/>
      <c r="Q1011" s="34"/>
      <c r="R1011" s="35"/>
    </row>
    <row r="1012" spans="1:18" ht="15.75" customHeight="1">
      <c r="A1012" s="23"/>
      <c r="B1012" s="28" t="s">
        <v>30</v>
      </c>
      <c r="C1012" s="28">
        <v>1197831</v>
      </c>
      <c r="D1012" s="29">
        <v>44533</v>
      </c>
      <c r="E1012" s="28" t="s">
        <v>31</v>
      </c>
      <c r="F1012" s="28" t="s">
        <v>60</v>
      </c>
      <c r="G1012" s="28" t="s">
        <v>61</v>
      </c>
      <c r="H1012" s="28" t="s">
        <v>28</v>
      </c>
      <c r="I1012" s="30">
        <v>0.54999999999999993</v>
      </c>
      <c r="J1012" s="31">
        <v>5000</v>
      </c>
      <c r="K1012" s="32">
        <f t="shared" si="6"/>
        <v>2749.9999999999995</v>
      </c>
      <c r="L1012" s="32">
        <f t="shared" si="7"/>
        <v>1099.9999999999998</v>
      </c>
      <c r="M1012" s="33">
        <v>0.39999999999999997</v>
      </c>
      <c r="O1012" s="38"/>
      <c r="P1012" s="39"/>
      <c r="Q1012" s="34"/>
      <c r="R1012" s="35"/>
    </row>
    <row r="1013" spans="1:18" ht="15.75" customHeight="1">
      <c r="A1013" s="23"/>
      <c r="B1013" s="28" t="s">
        <v>30</v>
      </c>
      <c r="C1013" s="28">
        <v>1197831</v>
      </c>
      <c r="D1013" s="29">
        <v>44533</v>
      </c>
      <c r="E1013" s="28" t="s">
        <v>31</v>
      </c>
      <c r="F1013" s="28" t="s">
        <v>60</v>
      </c>
      <c r="G1013" s="28" t="s">
        <v>61</v>
      </c>
      <c r="H1013" s="28" t="s">
        <v>29</v>
      </c>
      <c r="I1013" s="30">
        <v>0.65</v>
      </c>
      <c r="J1013" s="31">
        <v>7500</v>
      </c>
      <c r="K1013" s="32">
        <f t="shared" si="6"/>
        <v>4875</v>
      </c>
      <c r="L1013" s="32">
        <f t="shared" si="7"/>
        <v>2925.0000000000005</v>
      </c>
      <c r="M1013" s="33">
        <v>0.60000000000000009</v>
      </c>
      <c r="O1013" s="38"/>
      <c r="P1013" s="39"/>
      <c r="Q1013" s="34"/>
      <c r="R1013" s="35"/>
    </row>
    <row r="1014" spans="1:18" ht="15.75" customHeight="1">
      <c r="A1014" s="23" t="s">
        <v>46</v>
      </c>
      <c r="B1014" s="28" t="s">
        <v>21</v>
      </c>
      <c r="C1014" s="28">
        <v>1185732</v>
      </c>
      <c r="D1014" s="29">
        <v>44207</v>
      </c>
      <c r="E1014" s="28" t="s">
        <v>40</v>
      </c>
      <c r="F1014" s="28" t="s">
        <v>62</v>
      </c>
      <c r="G1014" s="28" t="s">
        <v>63</v>
      </c>
      <c r="H1014" s="28" t="s">
        <v>24</v>
      </c>
      <c r="I1014" s="30">
        <v>0.35</v>
      </c>
      <c r="J1014" s="31">
        <v>4250</v>
      </c>
      <c r="K1014" s="32">
        <f t="shared" si="6"/>
        <v>1487.5</v>
      </c>
      <c r="L1014" s="32">
        <f t="shared" si="7"/>
        <v>595</v>
      </c>
      <c r="M1014" s="33">
        <v>0.4</v>
      </c>
      <c r="O1014" s="38"/>
      <c r="P1014" s="39"/>
      <c r="Q1014" s="34"/>
      <c r="R1014" s="35"/>
    </row>
    <row r="1015" spans="1:18" ht="15.75" customHeight="1">
      <c r="A1015" s="23"/>
      <c r="B1015" s="28" t="s">
        <v>21</v>
      </c>
      <c r="C1015" s="28">
        <v>1185732</v>
      </c>
      <c r="D1015" s="29">
        <v>44207</v>
      </c>
      <c r="E1015" s="28" t="s">
        <v>40</v>
      </c>
      <c r="F1015" s="28" t="s">
        <v>62</v>
      </c>
      <c r="G1015" s="28" t="s">
        <v>63</v>
      </c>
      <c r="H1015" s="28" t="s">
        <v>25</v>
      </c>
      <c r="I1015" s="30">
        <v>0.35</v>
      </c>
      <c r="J1015" s="31">
        <v>2250</v>
      </c>
      <c r="K1015" s="32">
        <f t="shared" si="6"/>
        <v>787.5</v>
      </c>
      <c r="L1015" s="32">
        <f t="shared" si="7"/>
        <v>275.625</v>
      </c>
      <c r="M1015" s="33">
        <v>0.35</v>
      </c>
      <c r="O1015" s="38"/>
      <c r="P1015" s="39"/>
      <c r="Q1015" s="34"/>
      <c r="R1015" s="35"/>
    </row>
    <row r="1016" spans="1:18" ht="15.75" customHeight="1">
      <c r="A1016" s="23"/>
      <c r="B1016" s="28" t="s">
        <v>21</v>
      </c>
      <c r="C1016" s="28">
        <v>1185732</v>
      </c>
      <c r="D1016" s="29">
        <v>44207</v>
      </c>
      <c r="E1016" s="28" t="s">
        <v>40</v>
      </c>
      <c r="F1016" s="28" t="s">
        <v>62</v>
      </c>
      <c r="G1016" s="28" t="s">
        <v>63</v>
      </c>
      <c r="H1016" s="28" t="s">
        <v>26</v>
      </c>
      <c r="I1016" s="30">
        <v>0.25</v>
      </c>
      <c r="J1016" s="31">
        <v>2250</v>
      </c>
      <c r="K1016" s="32">
        <f t="shared" si="6"/>
        <v>562.5</v>
      </c>
      <c r="L1016" s="32">
        <f t="shared" si="7"/>
        <v>196.875</v>
      </c>
      <c r="M1016" s="33">
        <v>0.35</v>
      </c>
      <c r="O1016" s="38"/>
      <c r="P1016" s="39"/>
      <c r="Q1016" s="34"/>
      <c r="R1016" s="35"/>
    </row>
    <row r="1017" spans="1:18" ht="15.75" customHeight="1">
      <c r="A1017" s="23"/>
      <c r="B1017" s="28" t="s">
        <v>21</v>
      </c>
      <c r="C1017" s="28">
        <v>1185732</v>
      </c>
      <c r="D1017" s="29">
        <v>44207</v>
      </c>
      <c r="E1017" s="28" t="s">
        <v>40</v>
      </c>
      <c r="F1017" s="28" t="s">
        <v>62</v>
      </c>
      <c r="G1017" s="28" t="s">
        <v>63</v>
      </c>
      <c r="H1017" s="28" t="s">
        <v>27</v>
      </c>
      <c r="I1017" s="30">
        <v>0.30000000000000004</v>
      </c>
      <c r="J1017" s="31">
        <v>750</v>
      </c>
      <c r="K1017" s="32">
        <f t="shared" si="6"/>
        <v>225.00000000000003</v>
      </c>
      <c r="L1017" s="32">
        <f t="shared" si="7"/>
        <v>90.000000000000014</v>
      </c>
      <c r="M1017" s="33">
        <v>0.4</v>
      </c>
      <c r="O1017" s="38"/>
      <c r="P1017" s="39"/>
      <c r="Q1017" s="34"/>
      <c r="R1017" s="35"/>
    </row>
    <row r="1018" spans="1:18" ht="15.75" customHeight="1">
      <c r="A1018" s="23"/>
      <c r="B1018" s="28" t="s">
        <v>21</v>
      </c>
      <c r="C1018" s="28">
        <v>1185732</v>
      </c>
      <c r="D1018" s="29">
        <v>44207</v>
      </c>
      <c r="E1018" s="28" t="s">
        <v>40</v>
      </c>
      <c r="F1018" s="28" t="s">
        <v>62</v>
      </c>
      <c r="G1018" s="28" t="s">
        <v>63</v>
      </c>
      <c r="H1018" s="28" t="s">
        <v>28</v>
      </c>
      <c r="I1018" s="30">
        <v>0.44999999999999996</v>
      </c>
      <c r="J1018" s="31">
        <v>1250</v>
      </c>
      <c r="K1018" s="32">
        <f t="shared" si="6"/>
        <v>562.5</v>
      </c>
      <c r="L1018" s="32">
        <f t="shared" si="7"/>
        <v>196.875</v>
      </c>
      <c r="M1018" s="33">
        <v>0.35</v>
      </c>
      <c r="O1018" s="38"/>
      <c r="P1018" s="39"/>
      <c r="Q1018" s="34"/>
      <c r="R1018" s="35"/>
    </row>
    <row r="1019" spans="1:18" ht="15.75" customHeight="1">
      <c r="A1019" s="23"/>
      <c r="B1019" s="28" t="s">
        <v>21</v>
      </c>
      <c r="C1019" s="28">
        <v>1185732</v>
      </c>
      <c r="D1019" s="29">
        <v>44207</v>
      </c>
      <c r="E1019" s="28" t="s">
        <v>40</v>
      </c>
      <c r="F1019" s="28" t="s">
        <v>62</v>
      </c>
      <c r="G1019" s="28" t="s">
        <v>63</v>
      </c>
      <c r="H1019" s="28" t="s">
        <v>29</v>
      </c>
      <c r="I1019" s="30">
        <v>0.35</v>
      </c>
      <c r="J1019" s="31">
        <v>2250</v>
      </c>
      <c r="K1019" s="32">
        <f t="shared" si="6"/>
        <v>787.5</v>
      </c>
      <c r="L1019" s="32">
        <f t="shared" si="7"/>
        <v>393.75</v>
      </c>
      <c r="M1019" s="33">
        <v>0.5</v>
      </c>
      <c r="O1019" s="38"/>
      <c r="P1019" s="39"/>
      <c r="Q1019" s="34"/>
      <c r="R1019" s="35"/>
    </row>
    <row r="1020" spans="1:18" ht="15.75" customHeight="1">
      <c r="A1020" s="23"/>
      <c r="B1020" s="28" t="s">
        <v>21</v>
      </c>
      <c r="C1020" s="28">
        <v>1185732</v>
      </c>
      <c r="D1020" s="29">
        <v>44238</v>
      </c>
      <c r="E1020" s="28" t="s">
        <v>40</v>
      </c>
      <c r="F1020" s="28" t="s">
        <v>62</v>
      </c>
      <c r="G1020" s="28" t="s">
        <v>63</v>
      </c>
      <c r="H1020" s="28" t="s">
        <v>24</v>
      </c>
      <c r="I1020" s="30">
        <v>0.35</v>
      </c>
      <c r="J1020" s="31">
        <v>4750</v>
      </c>
      <c r="K1020" s="32">
        <f t="shared" si="6"/>
        <v>1662.5</v>
      </c>
      <c r="L1020" s="32">
        <f t="shared" si="7"/>
        <v>665</v>
      </c>
      <c r="M1020" s="33">
        <v>0.4</v>
      </c>
      <c r="O1020" s="38"/>
      <c r="P1020" s="39"/>
      <c r="Q1020" s="34"/>
      <c r="R1020" s="35"/>
    </row>
    <row r="1021" spans="1:18" ht="15.75" customHeight="1">
      <c r="A1021" s="23"/>
      <c r="B1021" s="28" t="s">
        <v>21</v>
      </c>
      <c r="C1021" s="28">
        <v>1185732</v>
      </c>
      <c r="D1021" s="29">
        <v>44238</v>
      </c>
      <c r="E1021" s="28" t="s">
        <v>40</v>
      </c>
      <c r="F1021" s="28" t="s">
        <v>62</v>
      </c>
      <c r="G1021" s="28" t="s">
        <v>63</v>
      </c>
      <c r="H1021" s="28" t="s">
        <v>25</v>
      </c>
      <c r="I1021" s="30">
        <v>0.35</v>
      </c>
      <c r="J1021" s="31">
        <v>1250</v>
      </c>
      <c r="K1021" s="32">
        <f t="shared" si="6"/>
        <v>437.5</v>
      </c>
      <c r="L1021" s="32">
        <f t="shared" si="7"/>
        <v>153.125</v>
      </c>
      <c r="M1021" s="33">
        <v>0.35</v>
      </c>
      <c r="O1021" s="38"/>
      <c r="P1021" s="39"/>
      <c r="Q1021" s="34"/>
      <c r="R1021" s="35"/>
    </row>
    <row r="1022" spans="1:18" ht="15.75" customHeight="1">
      <c r="A1022" s="23"/>
      <c r="B1022" s="28" t="s">
        <v>21</v>
      </c>
      <c r="C1022" s="28">
        <v>1185732</v>
      </c>
      <c r="D1022" s="29">
        <v>44238</v>
      </c>
      <c r="E1022" s="28" t="s">
        <v>40</v>
      </c>
      <c r="F1022" s="28" t="s">
        <v>62</v>
      </c>
      <c r="G1022" s="28" t="s">
        <v>63</v>
      </c>
      <c r="H1022" s="28" t="s">
        <v>26</v>
      </c>
      <c r="I1022" s="30">
        <v>0.25</v>
      </c>
      <c r="J1022" s="31">
        <v>1750</v>
      </c>
      <c r="K1022" s="32">
        <f t="shared" si="6"/>
        <v>437.5</v>
      </c>
      <c r="L1022" s="32">
        <f t="shared" si="7"/>
        <v>153.125</v>
      </c>
      <c r="M1022" s="33">
        <v>0.35</v>
      </c>
      <c r="O1022" s="38"/>
      <c r="P1022" s="39"/>
      <c r="Q1022" s="34"/>
      <c r="R1022" s="35"/>
    </row>
    <row r="1023" spans="1:18" ht="15.75" customHeight="1">
      <c r="A1023" s="23"/>
      <c r="B1023" s="28" t="s">
        <v>21</v>
      </c>
      <c r="C1023" s="28">
        <v>1185732</v>
      </c>
      <c r="D1023" s="29">
        <v>44238</v>
      </c>
      <c r="E1023" s="28" t="s">
        <v>40</v>
      </c>
      <c r="F1023" s="28" t="s">
        <v>62</v>
      </c>
      <c r="G1023" s="28" t="s">
        <v>63</v>
      </c>
      <c r="H1023" s="28" t="s">
        <v>27</v>
      </c>
      <c r="I1023" s="30">
        <v>0.30000000000000004</v>
      </c>
      <c r="J1023" s="31">
        <v>500</v>
      </c>
      <c r="K1023" s="32">
        <f t="shared" si="6"/>
        <v>150.00000000000003</v>
      </c>
      <c r="L1023" s="32">
        <f t="shared" si="7"/>
        <v>60.000000000000014</v>
      </c>
      <c r="M1023" s="33">
        <v>0.4</v>
      </c>
      <c r="O1023" s="38"/>
      <c r="P1023" s="39"/>
      <c r="Q1023" s="34"/>
      <c r="R1023" s="35"/>
    </row>
    <row r="1024" spans="1:18" ht="15.75" customHeight="1">
      <c r="A1024" s="23"/>
      <c r="B1024" s="28" t="s">
        <v>21</v>
      </c>
      <c r="C1024" s="28">
        <v>1185732</v>
      </c>
      <c r="D1024" s="29">
        <v>44238</v>
      </c>
      <c r="E1024" s="28" t="s">
        <v>40</v>
      </c>
      <c r="F1024" s="28" t="s">
        <v>62</v>
      </c>
      <c r="G1024" s="28" t="s">
        <v>63</v>
      </c>
      <c r="H1024" s="28" t="s">
        <v>28</v>
      </c>
      <c r="I1024" s="30">
        <v>0.44999999999999996</v>
      </c>
      <c r="J1024" s="31">
        <v>1250</v>
      </c>
      <c r="K1024" s="32">
        <f t="shared" si="6"/>
        <v>562.5</v>
      </c>
      <c r="L1024" s="32">
        <f t="shared" si="7"/>
        <v>196.875</v>
      </c>
      <c r="M1024" s="33">
        <v>0.35</v>
      </c>
      <c r="O1024" s="38"/>
      <c r="P1024" s="39"/>
      <c r="Q1024" s="34"/>
      <c r="R1024" s="35"/>
    </row>
    <row r="1025" spans="1:18" ht="15.75" customHeight="1">
      <c r="A1025" s="23"/>
      <c r="B1025" s="28" t="s">
        <v>21</v>
      </c>
      <c r="C1025" s="28">
        <v>1185732</v>
      </c>
      <c r="D1025" s="29">
        <v>44238</v>
      </c>
      <c r="E1025" s="28" t="s">
        <v>40</v>
      </c>
      <c r="F1025" s="28" t="s">
        <v>62</v>
      </c>
      <c r="G1025" s="28" t="s">
        <v>63</v>
      </c>
      <c r="H1025" s="28" t="s">
        <v>29</v>
      </c>
      <c r="I1025" s="30">
        <v>0.35</v>
      </c>
      <c r="J1025" s="31">
        <v>2000</v>
      </c>
      <c r="K1025" s="32">
        <f t="shared" si="6"/>
        <v>700</v>
      </c>
      <c r="L1025" s="32">
        <f t="shared" si="7"/>
        <v>350</v>
      </c>
      <c r="M1025" s="33">
        <v>0.5</v>
      </c>
      <c r="O1025" s="38"/>
      <c r="P1025" s="39"/>
      <c r="Q1025" s="34"/>
      <c r="R1025" s="35"/>
    </row>
    <row r="1026" spans="1:18" ht="15.75" customHeight="1">
      <c r="A1026" s="23"/>
      <c r="B1026" s="28" t="s">
        <v>21</v>
      </c>
      <c r="C1026" s="28">
        <v>1185732</v>
      </c>
      <c r="D1026" s="29">
        <v>44265</v>
      </c>
      <c r="E1026" s="28" t="s">
        <v>40</v>
      </c>
      <c r="F1026" s="28" t="s">
        <v>62</v>
      </c>
      <c r="G1026" s="28" t="s">
        <v>63</v>
      </c>
      <c r="H1026" s="28" t="s">
        <v>24</v>
      </c>
      <c r="I1026" s="30">
        <v>0.4</v>
      </c>
      <c r="J1026" s="31">
        <v>4200</v>
      </c>
      <c r="K1026" s="32">
        <f t="shared" ref="K1026:K1280" si="8">I1026*J1026</f>
        <v>1680</v>
      </c>
      <c r="L1026" s="32">
        <f t="shared" ref="L1026:L1280" si="9">K1026*M1026</f>
        <v>672</v>
      </c>
      <c r="M1026" s="33">
        <v>0.4</v>
      </c>
      <c r="O1026" s="38"/>
      <c r="P1026" s="39"/>
      <c r="Q1026" s="34"/>
      <c r="R1026" s="35"/>
    </row>
    <row r="1027" spans="1:18" ht="15.75" customHeight="1">
      <c r="A1027" s="23"/>
      <c r="B1027" s="28" t="s">
        <v>21</v>
      </c>
      <c r="C1027" s="28">
        <v>1185732</v>
      </c>
      <c r="D1027" s="29">
        <v>44265</v>
      </c>
      <c r="E1027" s="28" t="s">
        <v>40</v>
      </c>
      <c r="F1027" s="28" t="s">
        <v>62</v>
      </c>
      <c r="G1027" s="28" t="s">
        <v>63</v>
      </c>
      <c r="H1027" s="28" t="s">
        <v>25</v>
      </c>
      <c r="I1027" s="30">
        <v>0.4</v>
      </c>
      <c r="J1027" s="31">
        <v>1000</v>
      </c>
      <c r="K1027" s="32">
        <f t="shared" si="8"/>
        <v>400</v>
      </c>
      <c r="L1027" s="32">
        <f t="shared" si="9"/>
        <v>140</v>
      </c>
      <c r="M1027" s="33">
        <v>0.35</v>
      </c>
      <c r="O1027" s="38"/>
      <c r="P1027" s="39"/>
      <c r="Q1027" s="34"/>
      <c r="R1027" s="35"/>
    </row>
    <row r="1028" spans="1:18" ht="15.75" customHeight="1">
      <c r="A1028" s="23"/>
      <c r="B1028" s="28" t="s">
        <v>21</v>
      </c>
      <c r="C1028" s="28">
        <v>1185732</v>
      </c>
      <c r="D1028" s="29">
        <v>44265</v>
      </c>
      <c r="E1028" s="28" t="s">
        <v>40</v>
      </c>
      <c r="F1028" s="28" t="s">
        <v>62</v>
      </c>
      <c r="G1028" s="28" t="s">
        <v>63</v>
      </c>
      <c r="H1028" s="28" t="s">
        <v>26</v>
      </c>
      <c r="I1028" s="30">
        <v>0.30000000000000004</v>
      </c>
      <c r="J1028" s="31">
        <v>1500</v>
      </c>
      <c r="K1028" s="32">
        <f t="shared" si="8"/>
        <v>450.00000000000006</v>
      </c>
      <c r="L1028" s="32">
        <f t="shared" si="9"/>
        <v>157.5</v>
      </c>
      <c r="M1028" s="33">
        <v>0.35</v>
      </c>
      <c r="O1028" s="38"/>
      <c r="P1028" s="39"/>
      <c r="Q1028" s="34"/>
      <c r="R1028" s="35"/>
    </row>
    <row r="1029" spans="1:18" ht="15.75" customHeight="1">
      <c r="A1029" s="23"/>
      <c r="B1029" s="28" t="s">
        <v>21</v>
      </c>
      <c r="C1029" s="28">
        <v>1185732</v>
      </c>
      <c r="D1029" s="29">
        <v>44265</v>
      </c>
      <c r="E1029" s="28" t="s">
        <v>40</v>
      </c>
      <c r="F1029" s="28" t="s">
        <v>62</v>
      </c>
      <c r="G1029" s="28" t="s">
        <v>63</v>
      </c>
      <c r="H1029" s="28" t="s">
        <v>27</v>
      </c>
      <c r="I1029" s="30">
        <v>0.35</v>
      </c>
      <c r="J1029" s="31">
        <v>0</v>
      </c>
      <c r="K1029" s="32">
        <f t="shared" si="8"/>
        <v>0</v>
      </c>
      <c r="L1029" s="32">
        <f t="shared" si="9"/>
        <v>0</v>
      </c>
      <c r="M1029" s="33">
        <v>0.4</v>
      </c>
      <c r="O1029" s="38"/>
      <c r="P1029" s="39"/>
      <c r="Q1029" s="34"/>
      <c r="R1029" s="35"/>
    </row>
    <row r="1030" spans="1:18" ht="15.75" customHeight="1">
      <c r="A1030" s="23"/>
      <c r="B1030" s="28" t="s">
        <v>21</v>
      </c>
      <c r="C1030" s="28">
        <v>1185732</v>
      </c>
      <c r="D1030" s="29">
        <v>44265</v>
      </c>
      <c r="E1030" s="28" t="s">
        <v>40</v>
      </c>
      <c r="F1030" s="28" t="s">
        <v>62</v>
      </c>
      <c r="G1030" s="28" t="s">
        <v>63</v>
      </c>
      <c r="H1030" s="28" t="s">
        <v>28</v>
      </c>
      <c r="I1030" s="30">
        <v>0.5</v>
      </c>
      <c r="J1030" s="31">
        <v>500</v>
      </c>
      <c r="K1030" s="32">
        <f t="shared" si="8"/>
        <v>250</v>
      </c>
      <c r="L1030" s="32">
        <f t="shared" si="9"/>
        <v>87.5</v>
      </c>
      <c r="M1030" s="33">
        <v>0.35</v>
      </c>
      <c r="O1030" s="38"/>
      <c r="P1030" s="39"/>
      <c r="Q1030" s="34"/>
      <c r="R1030" s="35"/>
    </row>
    <row r="1031" spans="1:18" ht="15.75" customHeight="1">
      <c r="A1031" s="23"/>
      <c r="B1031" s="28" t="s">
        <v>21</v>
      </c>
      <c r="C1031" s="28">
        <v>1185732</v>
      </c>
      <c r="D1031" s="29">
        <v>44265</v>
      </c>
      <c r="E1031" s="28" t="s">
        <v>40</v>
      </c>
      <c r="F1031" s="28" t="s">
        <v>62</v>
      </c>
      <c r="G1031" s="28" t="s">
        <v>63</v>
      </c>
      <c r="H1031" s="28" t="s">
        <v>29</v>
      </c>
      <c r="I1031" s="30">
        <v>0.4</v>
      </c>
      <c r="J1031" s="31">
        <v>1500</v>
      </c>
      <c r="K1031" s="32">
        <f t="shared" si="8"/>
        <v>600</v>
      </c>
      <c r="L1031" s="32">
        <f t="shared" si="9"/>
        <v>300</v>
      </c>
      <c r="M1031" s="33">
        <v>0.5</v>
      </c>
      <c r="O1031" s="38"/>
      <c r="P1031" s="39"/>
      <c r="Q1031" s="34"/>
      <c r="R1031" s="35"/>
    </row>
    <row r="1032" spans="1:18" ht="15.75" customHeight="1">
      <c r="A1032" s="23"/>
      <c r="B1032" s="28" t="s">
        <v>21</v>
      </c>
      <c r="C1032" s="28">
        <v>1185732</v>
      </c>
      <c r="D1032" s="29">
        <v>44297</v>
      </c>
      <c r="E1032" s="28" t="s">
        <v>40</v>
      </c>
      <c r="F1032" s="28" t="s">
        <v>62</v>
      </c>
      <c r="G1032" s="28" t="s">
        <v>63</v>
      </c>
      <c r="H1032" s="28" t="s">
        <v>24</v>
      </c>
      <c r="I1032" s="30">
        <v>0.4</v>
      </c>
      <c r="J1032" s="31">
        <v>3750</v>
      </c>
      <c r="K1032" s="32">
        <f t="shared" si="8"/>
        <v>1500</v>
      </c>
      <c r="L1032" s="32">
        <f t="shared" si="9"/>
        <v>600</v>
      </c>
      <c r="M1032" s="33">
        <v>0.4</v>
      </c>
      <c r="O1032" s="38"/>
      <c r="P1032" s="39"/>
      <c r="Q1032" s="34"/>
      <c r="R1032" s="35"/>
    </row>
    <row r="1033" spans="1:18" ht="15.75" customHeight="1">
      <c r="A1033" s="23"/>
      <c r="B1033" s="28" t="s">
        <v>21</v>
      </c>
      <c r="C1033" s="28">
        <v>1185732</v>
      </c>
      <c r="D1033" s="29">
        <v>44297</v>
      </c>
      <c r="E1033" s="28" t="s">
        <v>40</v>
      </c>
      <c r="F1033" s="28" t="s">
        <v>62</v>
      </c>
      <c r="G1033" s="28" t="s">
        <v>63</v>
      </c>
      <c r="H1033" s="28" t="s">
        <v>25</v>
      </c>
      <c r="I1033" s="30">
        <v>0.35000000000000003</v>
      </c>
      <c r="J1033" s="31">
        <v>750</v>
      </c>
      <c r="K1033" s="32">
        <f t="shared" si="8"/>
        <v>262.5</v>
      </c>
      <c r="L1033" s="32">
        <f t="shared" si="9"/>
        <v>91.875</v>
      </c>
      <c r="M1033" s="33">
        <v>0.35</v>
      </c>
      <c r="O1033" s="38"/>
      <c r="P1033" s="39"/>
      <c r="Q1033" s="34"/>
      <c r="R1033" s="35"/>
    </row>
    <row r="1034" spans="1:18" ht="15.75" customHeight="1">
      <c r="A1034" s="23"/>
      <c r="B1034" s="28" t="s">
        <v>21</v>
      </c>
      <c r="C1034" s="28">
        <v>1185732</v>
      </c>
      <c r="D1034" s="29">
        <v>44297</v>
      </c>
      <c r="E1034" s="28" t="s">
        <v>40</v>
      </c>
      <c r="F1034" s="28" t="s">
        <v>62</v>
      </c>
      <c r="G1034" s="28" t="s">
        <v>63</v>
      </c>
      <c r="H1034" s="28" t="s">
        <v>26</v>
      </c>
      <c r="I1034" s="30">
        <v>0.25000000000000006</v>
      </c>
      <c r="J1034" s="31">
        <v>750</v>
      </c>
      <c r="K1034" s="32">
        <f t="shared" si="8"/>
        <v>187.50000000000003</v>
      </c>
      <c r="L1034" s="32">
        <f t="shared" si="9"/>
        <v>65.625</v>
      </c>
      <c r="M1034" s="33">
        <v>0.35</v>
      </c>
      <c r="O1034" s="38"/>
      <c r="P1034" s="39"/>
      <c r="Q1034" s="34"/>
      <c r="R1034" s="35"/>
    </row>
    <row r="1035" spans="1:18" ht="15.75" customHeight="1">
      <c r="A1035" s="23"/>
      <c r="B1035" s="28" t="s">
        <v>21</v>
      </c>
      <c r="C1035" s="28">
        <v>1185732</v>
      </c>
      <c r="D1035" s="29">
        <v>44297</v>
      </c>
      <c r="E1035" s="28" t="s">
        <v>40</v>
      </c>
      <c r="F1035" s="28" t="s">
        <v>62</v>
      </c>
      <c r="G1035" s="28" t="s">
        <v>63</v>
      </c>
      <c r="H1035" s="28" t="s">
        <v>27</v>
      </c>
      <c r="I1035" s="30">
        <v>0.3</v>
      </c>
      <c r="J1035" s="31">
        <v>0</v>
      </c>
      <c r="K1035" s="32">
        <f t="shared" si="8"/>
        <v>0</v>
      </c>
      <c r="L1035" s="32">
        <f t="shared" si="9"/>
        <v>0</v>
      </c>
      <c r="M1035" s="33">
        <v>0.4</v>
      </c>
      <c r="O1035" s="38"/>
      <c r="P1035" s="39"/>
      <c r="Q1035" s="34"/>
      <c r="R1035" s="35"/>
    </row>
    <row r="1036" spans="1:18" ht="15.75" customHeight="1">
      <c r="A1036" s="23"/>
      <c r="B1036" s="28" t="s">
        <v>21</v>
      </c>
      <c r="C1036" s="28">
        <v>1185732</v>
      </c>
      <c r="D1036" s="29">
        <v>44297</v>
      </c>
      <c r="E1036" s="28" t="s">
        <v>40</v>
      </c>
      <c r="F1036" s="28" t="s">
        <v>62</v>
      </c>
      <c r="G1036" s="28" t="s">
        <v>63</v>
      </c>
      <c r="H1036" s="28" t="s">
        <v>28</v>
      </c>
      <c r="I1036" s="30">
        <v>0.45</v>
      </c>
      <c r="J1036" s="31">
        <v>250</v>
      </c>
      <c r="K1036" s="32">
        <f t="shared" si="8"/>
        <v>112.5</v>
      </c>
      <c r="L1036" s="32">
        <f t="shared" si="9"/>
        <v>39.375</v>
      </c>
      <c r="M1036" s="33">
        <v>0.35</v>
      </c>
      <c r="O1036" s="38"/>
      <c r="P1036" s="39"/>
      <c r="Q1036" s="34"/>
      <c r="R1036" s="35"/>
    </row>
    <row r="1037" spans="1:18" ht="15.75" customHeight="1">
      <c r="A1037" s="23"/>
      <c r="B1037" s="28" t="s">
        <v>21</v>
      </c>
      <c r="C1037" s="28">
        <v>1185732</v>
      </c>
      <c r="D1037" s="29">
        <v>44297</v>
      </c>
      <c r="E1037" s="28" t="s">
        <v>40</v>
      </c>
      <c r="F1037" s="28" t="s">
        <v>62</v>
      </c>
      <c r="G1037" s="28" t="s">
        <v>63</v>
      </c>
      <c r="H1037" s="28" t="s">
        <v>29</v>
      </c>
      <c r="I1037" s="30">
        <v>0.35000000000000003</v>
      </c>
      <c r="J1037" s="31">
        <v>1500</v>
      </c>
      <c r="K1037" s="32">
        <f t="shared" si="8"/>
        <v>525</v>
      </c>
      <c r="L1037" s="32">
        <f t="shared" si="9"/>
        <v>262.5</v>
      </c>
      <c r="M1037" s="33">
        <v>0.5</v>
      </c>
      <c r="O1037" s="38"/>
      <c r="P1037" s="39"/>
      <c r="Q1037" s="34"/>
      <c r="R1037" s="35"/>
    </row>
    <row r="1038" spans="1:18" ht="15.75" customHeight="1">
      <c r="A1038" s="23"/>
      <c r="B1038" s="28" t="s">
        <v>21</v>
      </c>
      <c r="C1038" s="28">
        <v>1185732</v>
      </c>
      <c r="D1038" s="29">
        <v>44328</v>
      </c>
      <c r="E1038" s="28" t="s">
        <v>40</v>
      </c>
      <c r="F1038" s="28" t="s">
        <v>62</v>
      </c>
      <c r="G1038" s="28" t="s">
        <v>63</v>
      </c>
      <c r="H1038" s="28" t="s">
        <v>24</v>
      </c>
      <c r="I1038" s="30">
        <v>0.45</v>
      </c>
      <c r="J1038" s="31">
        <v>4200</v>
      </c>
      <c r="K1038" s="32">
        <f t="shared" si="8"/>
        <v>1890</v>
      </c>
      <c r="L1038" s="32">
        <f t="shared" si="9"/>
        <v>756</v>
      </c>
      <c r="M1038" s="33">
        <v>0.4</v>
      </c>
      <c r="O1038" s="38"/>
      <c r="P1038" s="39"/>
      <c r="Q1038" s="34"/>
      <c r="R1038" s="35"/>
    </row>
    <row r="1039" spans="1:18" ht="15.75" customHeight="1">
      <c r="A1039" s="23"/>
      <c r="B1039" s="28" t="s">
        <v>21</v>
      </c>
      <c r="C1039" s="28">
        <v>1185732</v>
      </c>
      <c r="D1039" s="29">
        <v>44328</v>
      </c>
      <c r="E1039" s="28" t="s">
        <v>40</v>
      </c>
      <c r="F1039" s="28" t="s">
        <v>62</v>
      </c>
      <c r="G1039" s="28" t="s">
        <v>63</v>
      </c>
      <c r="H1039" s="28" t="s">
        <v>25</v>
      </c>
      <c r="I1039" s="30">
        <v>0.40000000000000008</v>
      </c>
      <c r="J1039" s="31">
        <v>1250</v>
      </c>
      <c r="K1039" s="32">
        <f t="shared" si="8"/>
        <v>500.00000000000011</v>
      </c>
      <c r="L1039" s="32">
        <f t="shared" si="9"/>
        <v>175.00000000000003</v>
      </c>
      <c r="M1039" s="33">
        <v>0.35</v>
      </c>
      <c r="O1039" s="38"/>
      <c r="P1039" s="39"/>
      <c r="Q1039" s="34"/>
      <c r="R1039" s="35"/>
    </row>
    <row r="1040" spans="1:18" ht="15.75" customHeight="1">
      <c r="A1040" s="23"/>
      <c r="B1040" s="28" t="s">
        <v>21</v>
      </c>
      <c r="C1040" s="28">
        <v>1185732</v>
      </c>
      <c r="D1040" s="29">
        <v>44328</v>
      </c>
      <c r="E1040" s="28" t="s">
        <v>40</v>
      </c>
      <c r="F1040" s="28" t="s">
        <v>62</v>
      </c>
      <c r="G1040" s="28" t="s">
        <v>63</v>
      </c>
      <c r="H1040" s="28" t="s">
        <v>26</v>
      </c>
      <c r="I1040" s="30">
        <v>0.35000000000000003</v>
      </c>
      <c r="J1040" s="31">
        <v>1000</v>
      </c>
      <c r="K1040" s="32">
        <f t="shared" si="8"/>
        <v>350.00000000000006</v>
      </c>
      <c r="L1040" s="32">
        <f t="shared" si="9"/>
        <v>122.50000000000001</v>
      </c>
      <c r="M1040" s="33">
        <v>0.35</v>
      </c>
      <c r="O1040" s="38"/>
      <c r="P1040" s="39"/>
      <c r="Q1040" s="34"/>
      <c r="R1040" s="35"/>
    </row>
    <row r="1041" spans="1:18" ht="15.75" customHeight="1">
      <c r="A1041" s="23"/>
      <c r="B1041" s="28" t="s">
        <v>21</v>
      </c>
      <c r="C1041" s="28">
        <v>1185732</v>
      </c>
      <c r="D1041" s="29">
        <v>44328</v>
      </c>
      <c r="E1041" s="28" t="s">
        <v>40</v>
      </c>
      <c r="F1041" s="28" t="s">
        <v>62</v>
      </c>
      <c r="G1041" s="28" t="s">
        <v>63</v>
      </c>
      <c r="H1041" s="28" t="s">
        <v>27</v>
      </c>
      <c r="I1041" s="30">
        <v>0.35000000000000003</v>
      </c>
      <c r="J1041" s="31">
        <v>250</v>
      </c>
      <c r="K1041" s="32">
        <f t="shared" si="8"/>
        <v>87.500000000000014</v>
      </c>
      <c r="L1041" s="32">
        <f t="shared" si="9"/>
        <v>35.000000000000007</v>
      </c>
      <c r="M1041" s="33">
        <v>0.4</v>
      </c>
      <c r="O1041" s="38"/>
      <c r="P1041" s="39"/>
      <c r="Q1041" s="34"/>
      <c r="R1041" s="35"/>
    </row>
    <row r="1042" spans="1:18" ht="15.75" customHeight="1">
      <c r="A1042" s="23"/>
      <c r="B1042" s="28" t="s">
        <v>21</v>
      </c>
      <c r="C1042" s="28">
        <v>1185732</v>
      </c>
      <c r="D1042" s="29">
        <v>44328</v>
      </c>
      <c r="E1042" s="28" t="s">
        <v>40</v>
      </c>
      <c r="F1042" s="28" t="s">
        <v>62</v>
      </c>
      <c r="G1042" s="28" t="s">
        <v>63</v>
      </c>
      <c r="H1042" s="28" t="s">
        <v>28</v>
      </c>
      <c r="I1042" s="30">
        <v>0.49999999999999994</v>
      </c>
      <c r="J1042" s="31">
        <v>500</v>
      </c>
      <c r="K1042" s="32">
        <f t="shared" si="8"/>
        <v>249.99999999999997</v>
      </c>
      <c r="L1042" s="32">
        <f t="shared" si="9"/>
        <v>87.499999999999986</v>
      </c>
      <c r="M1042" s="33">
        <v>0.35</v>
      </c>
      <c r="O1042" s="38"/>
      <c r="P1042" s="39"/>
      <c r="Q1042" s="34"/>
      <c r="R1042" s="35"/>
    </row>
    <row r="1043" spans="1:18" ht="15.75" customHeight="1">
      <c r="A1043" s="23"/>
      <c r="B1043" s="28" t="s">
        <v>21</v>
      </c>
      <c r="C1043" s="28">
        <v>1185732</v>
      </c>
      <c r="D1043" s="29">
        <v>44328</v>
      </c>
      <c r="E1043" s="28" t="s">
        <v>40</v>
      </c>
      <c r="F1043" s="28" t="s">
        <v>62</v>
      </c>
      <c r="G1043" s="28" t="s">
        <v>63</v>
      </c>
      <c r="H1043" s="28" t="s">
        <v>29</v>
      </c>
      <c r="I1043" s="30">
        <v>0.54999999999999993</v>
      </c>
      <c r="J1043" s="31">
        <v>1500</v>
      </c>
      <c r="K1043" s="32">
        <f t="shared" si="8"/>
        <v>824.99999999999989</v>
      </c>
      <c r="L1043" s="32">
        <f t="shared" si="9"/>
        <v>412.49999999999994</v>
      </c>
      <c r="M1043" s="33">
        <v>0.5</v>
      </c>
      <c r="O1043" s="38"/>
      <c r="P1043" s="39"/>
      <c r="Q1043" s="34"/>
      <c r="R1043" s="35"/>
    </row>
    <row r="1044" spans="1:18" ht="15.75" customHeight="1">
      <c r="A1044" s="23"/>
      <c r="B1044" s="28" t="s">
        <v>21</v>
      </c>
      <c r="C1044" s="28">
        <v>1185732</v>
      </c>
      <c r="D1044" s="29">
        <v>44358</v>
      </c>
      <c r="E1044" s="28" t="s">
        <v>40</v>
      </c>
      <c r="F1044" s="28" t="s">
        <v>62</v>
      </c>
      <c r="G1044" s="28" t="s">
        <v>63</v>
      </c>
      <c r="H1044" s="28" t="s">
        <v>24</v>
      </c>
      <c r="I1044" s="30">
        <v>0.4</v>
      </c>
      <c r="J1044" s="31">
        <v>4000</v>
      </c>
      <c r="K1044" s="32">
        <f t="shared" si="8"/>
        <v>1600</v>
      </c>
      <c r="L1044" s="32">
        <f t="shared" si="9"/>
        <v>640</v>
      </c>
      <c r="M1044" s="33">
        <v>0.4</v>
      </c>
      <c r="O1044" s="38"/>
      <c r="P1044" s="39"/>
      <c r="Q1044" s="34"/>
      <c r="R1044" s="35"/>
    </row>
    <row r="1045" spans="1:18" ht="15.75" customHeight="1">
      <c r="A1045" s="23"/>
      <c r="B1045" s="28" t="s">
        <v>21</v>
      </c>
      <c r="C1045" s="28">
        <v>1185732</v>
      </c>
      <c r="D1045" s="29">
        <v>44358</v>
      </c>
      <c r="E1045" s="28" t="s">
        <v>40</v>
      </c>
      <c r="F1045" s="28" t="s">
        <v>62</v>
      </c>
      <c r="G1045" s="28" t="s">
        <v>63</v>
      </c>
      <c r="H1045" s="28" t="s">
        <v>25</v>
      </c>
      <c r="I1045" s="30">
        <v>0.35000000000000009</v>
      </c>
      <c r="J1045" s="31">
        <v>1500</v>
      </c>
      <c r="K1045" s="32">
        <f t="shared" si="8"/>
        <v>525.00000000000011</v>
      </c>
      <c r="L1045" s="32">
        <f t="shared" si="9"/>
        <v>183.75000000000003</v>
      </c>
      <c r="M1045" s="33">
        <v>0.35</v>
      </c>
      <c r="O1045" s="38"/>
      <c r="P1045" s="39"/>
      <c r="Q1045" s="34"/>
      <c r="R1045" s="35"/>
    </row>
    <row r="1046" spans="1:18" ht="15.75" customHeight="1">
      <c r="A1046" s="23"/>
      <c r="B1046" s="28" t="s">
        <v>21</v>
      </c>
      <c r="C1046" s="28">
        <v>1185732</v>
      </c>
      <c r="D1046" s="29">
        <v>44358</v>
      </c>
      <c r="E1046" s="28" t="s">
        <v>40</v>
      </c>
      <c r="F1046" s="28" t="s">
        <v>62</v>
      </c>
      <c r="G1046" s="28" t="s">
        <v>63</v>
      </c>
      <c r="H1046" s="28" t="s">
        <v>26</v>
      </c>
      <c r="I1046" s="30">
        <v>0.30000000000000004</v>
      </c>
      <c r="J1046" s="31">
        <v>1750</v>
      </c>
      <c r="K1046" s="32">
        <f t="shared" si="8"/>
        <v>525.00000000000011</v>
      </c>
      <c r="L1046" s="32">
        <f t="shared" si="9"/>
        <v>183.75000000000003</v>
      </c>
      <c r="M1046" s="33">
        <v>0.35</v>
      </c>
      <c r="O1046" s="38"/>
      <c r="P1046" s="39"/>
      <c r="Q1046" s="34"/>
      <c r="R1046" s="35"/>
    </row>
    <row r="1047" spans="1:18" ht="15.75" customHeight="1">
      <c r="A1047" s="23"/>
      <c r="B1047" s="28" t="s">
        <v>21</v>
      </c>
      <c r="C1047" s="28">
        <v>1185732</v>
      </c>
      <c r="D1047" s="29">
        <v>44358</v>
      </c>
      <c r="E1047" s="28" t="s">
        <v>40</v>
      </c>
      <c r="F1047" s="28" t="s">
        <v>62</v>
      </c>
      <c r="G1047" s="28" t="s">
        <v>63</v>
      </c>
      <c r="H1047" s="28" t="s">
        <v>27</v>
      </c>
      <c r="I1047" s="30">
        <v>0.30000000000000004</v>
      </c>
      <c r="J1047" s="31">
        <v>1500</v>
      </c>
      <c r="K1047" s="32">
        <f t="shared" si="8"/>
        <v>450.00000000000006</v>
      </c>
      <c r="L1047" s="32">
        <f t="shared" si="9"/>
        <v>180.00000000000003</v>
      </c>
      <c r="M1047" s="33">
        <v>0.4</v>
      </c>
      <c r="O1047" s="38"/>
      <c r="P1047" s="39"/>
      <c r="Q1047" s="34"/>
      <c r="R1047" s="35"/>
    </row>
    <row r="1048" spans="1:18" ht="15.75" customHeight="1">
      <c r="A1048" s="23"/>
      <c r="B1048" s="28" t="s">
        <v>21</v>
      </c>
      <c r="C1048" s="28">
        <v>1185732</v>
      </c>
      <c r="D1048" s="29">
        <v>44358</v>
      </c>
      <c r="E1048" s="28" t="s">
        <v>40</v>
      </c>
      <c r="F1048" s="28" t="s">
        <v>62</v>
      </c>
      <c r="G1048" s="28" t="s">
        <v>63</v>
      </c>
      <c r="H1048" s="28" t="s">
        <v>28</v>
      </c>
      <c r="I1048" s="30">
        <v>0.45</v>
      </c>
      <c r="J1048" s="31">
        <v>1500</v>
      </c>
      <c r="K1048" s="32">
        <f t="shared" si="8"/>
        <v>675</v>
      </c>
      <c r="L1048" s="32">
        <f t="shared" si="9"/>
        <v>236.24999999999997</v>
      </c>
      <c r="M1048" s="33">
        <v>0.35</v>
      </c>
      <c r="O1048" s="38"/>
      <c r="P1048" s="39"/>
      <c r="Q1048" s="34"/>
      <c r="R1048" s="35"/>
    </row>
    <row r="1049" spans="1:18" ht="15.75" customHeight="1">
      <c r="A1049" s="23"/>
      <c r="B1049" s="28" t="s">
        <v>21</v>
      </c>
      <c r="C1049" s="28">
        <v>1185732</v>
      </c>
      <c r="D1049" s="29">
        <v>44358</v>
      </c>
      <c r="E1049" s="28" t="s">
        <v>40</v>
      </c>
      <c r="F1049" s="28" t="s">
        <v>62</v>
      </c>
      <c r="G1049" s="28" t="s">
        <v>63</v>
      </c>
      <c r="H1049" s="28" t="s">
        <v>29</v>
      </c>
      <c r="I1049" s="30">
        <v>0.5</v>
      </c>
      <c r="J1049" s="31">
        <v>3250</v>
      </c>
      <c r="K1049" s="32">
        <f t="shared" si="8"/>
        <v>1625</v>
      </c>
      <c r="L1049" s="32">
        <f t="shared" si="9"/>
        <v>812.5</v>
      </c>
      <c r="M1049" s="33">
        <v>0.5</v>
      </c>
      <c r="O1049" s="38"/>
      <c r="P1049" s="39"/>
      <c r="Q1049" s="34"/>
      <c r="R1049" s="35"/>
    </row>
    <row r="1050" spans="1:18" ht="15.75" customHeight="1">
      <c r="A1050" s="23"/>
      <c r="B1050" s="28" t="s">
        <v>21</v>
      </c>
      <c r="C1050" s="28">
        <v>1185732</v>
      </c>
      <c r="D1050" s="29">
        <v>44387</v>
      </c>
      <c r="E1050" s="28" t="s">
        <v>40</v>
      </c>
      <c r="F1050" s="28" t="s">
        <v>62</v>
      </c>
      <c r="G1050" s="28" t="s">
        <v>63</v>
      </c>
      <c r="H1050" s="28" t="s">
        <v>24</v>
      </c>
      <c r="I1050" s="30">
        <v>0.45</v>
      </c>
      <c r="J1050" s="31">
        <v>5500</v>
      </c>
      <c r="K1050" s="32">
        <f t="shared" si="8"/>
        <v>2475</v>
      </c>
      <c r="L1050" s="32">
        <f t="shared" si="9"/>
        <v>990</v>
      </c>
      <c r="M1050" s="33">
        <v>0.4</v>
      </c>
      <c r="O1050" s="38"/>
      <c r="P1050" s="39"/>
      <c r="Q1050" s="34"/>
      <c r="R1050" s="35"/>
    </row>
    <row r="1051" spans="1:18" ht="15.75" customHeight="1">
      <c r="A1051" s="23"/>
      <c r="B1051" s="28" t="s">
        <v>21</v>
      </c>
      <c r="C1051" s="28">
        <v>1185732</v>
      </c>
      <c r="D1051" s="29">
        <v>44387</v>
      </c>
      <c r="E1051" s="28" t="s">
        <v>40</v>
      </c>
      <c r="F1051" s="28" t="s">
        <v>62</v>
      </c>
      <c r="G1051" s="28" t="s">
        <v>63</v>
      </c>
      <c r="H1051" s="28" t="s">
        <v>25</v>
      </c>
      <c r="I1051" s="30">
        <v>0.40000000000000008</v>
      </c>
      <c r="J1051" s="31">
        <v>3000</v>
      </c>
      <c r="K1051" s="32">
        <f t="shared" si="8"/>
        <v>1200.0000000000002</v>
      </c>
      <c r="L1051" s="32">
        <f t="shared" si="9"/>
        <v>420.00000000000006</v>
      </c>
      <c r="M1051" s="33">
        <v>0.35</v>
      </c>
      <c r="O1051" s="38"/>
      <c r="P1051" s="39"/>
      <c r="Q1051" s="34"/>
      <c r="R1051" s="35"/>
    </row>
    <row r="1052" spans="1:18" ht="15.75" customHeight="1">
      <c r="A1052" s="23"/>
      <c r="B1052" s="28" t="s">
        <v>21</v>
      </c>
      <c r="C1052" s="28">
        <v>1185732</v>
      </c>
      <c r="D1052" s="29">
        <v>44387</v>
      </c>
      <c r="E1052" s="28" t="s">
        <v>40</v>
      </c>
      <c r="F1052" s="28" t="s">
        <v>62</v>
      </c>
      <c r="G1052" s="28" t="s">
        <v>63</v>
      </c>
      <c r="H1052" s="28" t="s">
        <v>26</v>
      </c>
      <c r="I1052" s="30">
        <v>0.35000000000000003</v>
      </c>
      <c r="J1052" s="31">
        <v>2250</v>
      </c>
      <c r="K1052" s="32">
        <f t="shared" si="8"/>
        <v>787.50000000000011</v>
      </c>
      <c r="L1052" s="32">
        <f t="shared" si="9"/>
        <v>275.625</v>
      </c>
      <c r="M1052" s="33">
        <v>0.35</v>
      </c>
      <c r="O1052" s="38"/>
      <c r="P1052" s="39"/>
      <c r="Q1052" s="34"/>
      <c r="R1052" s="35"/>
    </row>
    <row r="1053" spans="1:18" ht="15.75" customHeight="1">
      <c r="A1053" s="23"/>
      <c r="B1053" s="28" t="s">
        <v>21</v>
      </c>
      <c r="C1053" s="28">
        <v>1185732</v>
      </c>
      <c r="D1053" s="29">
        <v>44387</v>
      </c>
      <c r="E1053" s="28" t="s">
        <v>40</v>
      </c>
      <c r="F1053" s="28" t="s">
        <v>62</v>
      </c>
      <c r="G1053" s="28" t="s">
        <v>63</v>
      </c>
      <c r="H1053" s="28" t="s">
        <v>27</v>
      </c>
      <c r="I1053" s="30">
        <v>0.35000000000000003</v>
      </c>
      <c r="J1053" s="31">
        <v>1750</v>
      </c>
      <c r="K1053" s="32">
        <f t="shared" si="8"/>
        <v>612.50000000000011</v>
      </c>
      <c r="L1053" s="32">
        <f t="shared" si="9"/>
        <v>245.00000000000006</v>
      </c>
      <c r="M1053" s="33">
        <v>0.4</v>
      </c>
      <c r="O1053" s="38"/>
      <c r="P1053" s="39"/>
      <c r="Q1053" s="34"/>
      <c r="R1053" s="35"/>
    </row>
    <row r="1054" spans="1:18" ht="15.75" customHeight="1">
      <c r="A1054" s="23"/>
      <c r="B1054" s="28" t="s">
        <v>21</v>
      </c>
      <c r="C1054" s="28">
        <v>1185732</v>
      </c>
      <c r="D1054" s="29">
        <v>44387</v>
      </c>
      <c r="E1054" s="28" t="s">
        <v>40</v>
      </c>
      <c r="F1054" s="28" t="s">
        <v>62</v>
      </c>
      <c r="G1054" s="28" t="s">
        <v>63</v>
      </c>
      <c r="H1054" s="28" t="s">
        <v>28</v>
      </c>
      <c r="I1054" s="30">
        <v>0.45</v>
      </c>
      <c r="J1054" s="31">
        <v>1750</v>
      </c>
      <c r="K1054" s="32">
        <f t="shared" si="8"/>
        <v>787.5</v>
      </c>
      <c r="L1054" s="32">
        <f t="shared" si="9"/>
        <v>275.625</v>
      </c>
      <c r="M1054" s="33">
        <v>0.35</v>
      </c>
      <c r="O1054" s="38"/>
      <c r="P1054" s="39"/>
      <c r="Q1054" s="34"/>
      <c r="R1054" s="35"/>
    </row>
    <row r="1055" spans="1:18" ht="15.75" customHeight="1">
      <c r="A1055" s="23"/>
      <c r="B1055" s="28" t="s">
        <v>21</v>
      </c>
      <c r="C1055" s="28">
        <v>1185732</v>
      </c>
      <c r="D1055" s="29">
        <v>44387</v>
      </c>
      <c r="E1055" s="28" t="s">
        <v>40</v>
      </c>
      <c r="F1055" s="28" t="s">
        <v>62</v>
      </c>
      <c r="G1055" s="28" t="s">
        <v>63</v>
      </c>
      <c r="H1055" s="28" t="s">
        <v>29</v>
      </c>
      <c r="I1055" s="30">
        <v>0.5</v>
      </c>
      <c r="J1055" s="31">
        <v>3500</v>
      </c>
      <c r="K1055" s="32">
        <f t="shared" si="8"/>
        <v>1750</v>
      </c>
      <c r="L1055" s="32">
        <f t="shared" si="9"/>
        <v>875</v>
      </c>
      <c r="M1055" s="33">
        <v>0.5</v>
      </c>
      <c r="O1055" s="38"/>
      <c r="P1055" s="39"/>
      <c r="Q1055" s="34"/>
      <c r="R1055" s="35"/>
    </row>
    <row r="1056" spans="1:18" ht="15.75" customHeight="1">
      <c r="A1056" s="23"/>
      <c r="B1056" s="28" t="s">
        <v>21</v>
      </c>
      <c r="C1056" s="28">
        <v>1185732</v>
      </c>
      <c r="D1056" s="29">
        <v>44419</v>
      </c>
      <c r="E1056" s="28" t="s">
        <v>40</v>
      </c>
      <c r="F1056" s="28" t="s">
        <v>62</v>
      </c>
      <c r="G1056" s="28" t="s">
        <v>63</v>
      </c>
      <c r="H1056" s="28" t="s">
        <v>24</v>
      </c>
      <c r="I1056" s="30">
        <v>0.45</v>
      </c>
      <c r="J1056" s="31">
        <v>5000</v>
      </c>
      <c r="K1056" s="32">
        <f t="shared" si="8"/>
        <v>2250</v>
      </c>
      <c r="L1056" s="32">
        <f t="shared" si="9"/>
        <v>900</v>
      </c>
      <c r="M1056" s="33">
        <v>0.4</v>
      </c>
      <c r="O1056" s="38"/>
      <c r="P1056" s="39"/>
      <c r="Q1056" s="34"/>
      <c r="R1056" s="35"/>
    </row>
    <row r="1057" spans="1:18" ht="15.75" customHeight="1">
      <c r="A1057" s="23"/>
      <c r="B1057" s="28" t="s">
        <v>21</v>
      </c>
      <c r="C1057" s="28">
        <v>1185732</v>
      </c>
      <c r="D1057" s="29">
        <v>44419</v>
      </c>
      <c r="E1057" s="28" t="s">
        <v>40</v>
      </c>
      <c r="F1057" s="28" t="s">
        <v>62</v>
      </c>
      <c r="G1057" s="28" t="s">
        <v>63</v>
      </c>
      <c r="H1057" s="28" t="s">
        <v>25</v>
      </c>
      <c r="I1057" s="30">
        <v>0.45000000000000007</v>
      </c>
      <c r="J1057" s="31">
        <v>2750</v>
      </c>
      <c r="K1057" s="32">
        <f t="shared" si="8"/>
        <v>1237.5000000000002</v>
      </c>
      <c r="L1057" s="32">
        <f t="shared" si="9"/>
        <v>433.12500000000006</v>
      </c>
      <c r="M1057" s="33">
        <v>0.35</v>
      </c>
      <c r="O1057" s="38"/>
      <c r="P1057" s="39"/>
      <c r="Q1057" s="34"/>
      <c r="R1057" s="35"/>
    </row>
    <row r="1058" spans="1:18" ht="15.75" customHeight="1">
      <c r="A1058" s="23"/>
      <c r="B1058" s="28" t="s">
        <v>21</v>
      </c>
      <c r="C1058" s="28">
        <v>1185732</v>
      </c>
      <c r="D1058" s="29">
        <v>44419</v>
      </c>
      <c r="E1058" s="28" t="s">
        <v>40</v>
      </c>
      <c r="F1058" s="28" t="s">
        <v>62</v>
      </c>
      <c r="G1058" s="28" t="s">
        <v>63</v>
      </c>
      <c r="H1058" s="28" t="s">
        <v>26</v>
      </c>
      <c r="I1058" s="30">
        <v>0.4</v>
      </c>
      <c r="J1058" s="31">
        <v>2000</v>
      </c>
      <c r="K1058" s="32">
        <f t="shared" si="8"/>
        <v>800</v>
      </c>
      <c r="L1058" s="32">
        <f t="shared" si="9"/>
        <v>280</v>
      </c>
      <c r="M1058" s="33">
        <v>0.35</v>
      </c>
      <c r="O1058" s="38"/>
      <c r="P1058" s="39"/>
      <c r="Q1058" s="34"/>
      <c r="R1058" s="35"/>
    </row>
    <row r="1059" spans="1:18" ht="15.75" customHeight="1">
      <c r="A1059" s="23"/>
      <c r="B1059" s="28" t="s">
        <v>21</v>
      </c>
      <c r="C1059" s="28">
        <v>1185732</v>
      </c>
      <c r="D1059" s="29">
        <v>44419</v>
      </c>
      <c r="E1059" s="28" t="s">
        <v>40</v>
      </c>
      <c r="F1059" s="28" t="s">
        <v>62</v>
      </c>
      <c r="G1059" s="28" t="s">
        <v>63</v>
      </c>
      <c r="H1059" s="28" t="s">
        <v>27</v>
      </c>
      <c r="I1059" s="30">
        <v>0.30000000000000004</v>
      </c>
      <c r="J1059" s="31">
        <v>1250</v>
      </c>
      <c r="K1059" s="32">
        <f t="shared" si="8"/>
        <v>375.00000000000006</v>
      </c>
      <c r="L1059" s="32">
        <f t="shared" si="9"/>
        <v>150.00000000000003</v>
      </c>
      <c r="M1059" s="33">
        <v>0.4</v>
      </c>
      <c r="O1059" s="38"/>
      <c r="P1059" s="39"/>
      <c r="Q1059" s="34"/>
      <c r="R1059" s="35"/>
    </row>
    <row r="1060" spans="1:18" ht="15.75" customHeight="1">
      <c r="A1060" s="23"/>
      <c r="B1060" s="28" t="s">
        <v>21</v>
      </c>
      <c r="C1060" s="28">
        <v>1185732</v>
      </c>
      <c r="D1060" s="29">
        <v>44419</v>
      </c>
      <c r="E1060" s="28" t="s">
        <v>40</v>
      </c>
      <c r="F1060" s="28" t="s">
        <v>62</v>
      </c>
      <c r="G1060" s="28" t="s">
        <v>63</v>
      </c>
      <c r="H1060" s="28" t="s">
        <v>28</v>
      </c>
      <c r="I1060" s="30">
        <v>0.4</v>
      </c>
      <c r="J1060" s="31">
        <v>1000</v>
      </c>
      <c r="K1060" s="32">
        <f t="shared" si="8"/>
        <v>400</v>
      </c>
      <c r="L1060" s="32">
        <f t="shared" si="9"/>
        <v>140</v>
      </c>
      <c r="M1060" s="33">
        <v>0.35</v>
      </c>
      <c r="O1060" s="38"/>
      <c r="P1060" s="39"/>
      <c r="Q1060" s="34"/>
      <c r="R1060" s="35"/>
    </row>
    <row r="1061" spans="1:18" ht="15.75" customHeight="1">
      <c r="A1061" s="23"/>
      <c r="B1061" s="28" t="s">
        <v>21</v>
      </c>
      <c r="C1061" s="28">
        <v>1185732</v>
      </c>
      <c r="D1061" s="29">
        <v>44419</v>
      </c>
      <c r="E1061" s="28" t="s">
        <v>40</v>
      </c>
      <c r="F1061" s="28" t="s">
        <v>62</v>
      </c>
      <c r="G1061" s="28" t="s">
        <v>63</v>
      </c>
      <c r="H1061" s="28" t="s">
        <v>29</v>
      </c>
      <c r="I1061" s="30">
        <v>0.45</v>
      </c>
      <c r="J1061" s="31">
        <v>2750</v>
      </c>
      <c r="K1061" s="32">
        <f t="shared" si="8"/>
        <v>1237.5</v>
      </c>
      <c r="L1061" s="32">
        <f t="shared" si="9"/>
        <v>618.75</v>
      </c>
      <c r="M1061" s="33">
        <v>0.5</v>
      </c>
      <c r="O1061" s="38"/>
      <c r="P1061" s="39"/>
      <c r="Q1061" s="34"/>
      <c r="R1061" s="35"/>
    </row>
    <row r="1062" spans="1:18" ht="15.75" customHeight="1">
      <c r="A1062" s="23"/>
      <c r="B1062" s="28" t="s">
        <v>21</v>
      </c>
      <c r="C1062" s="28">
        <v>1185732</v>
      </c>
      <c r="D1062" s="29">
        <v>44451</v>
      </c>
      <c r="E1062" s="28" t="s">
        <v>40</v>
      </c>
      <c r="F1062" s="28" t="s">
        <v>62</v>
      </c>
      <c r="G1062" s="28" t="s">
        <v>63</v>
      </c>
      <c r="H1062" s="28" t="s">
        <v>24</v>
      </c>
      <c r="I1062" s="30">
        <v>0.4</v>
      </c>
      <c r="J1062" s="31">
        <v>4000</v>
      </c>
      <c r="K1062" s="32">
        <f t="shared" si="8"/>
        <v>1600</v>
      </c>
      <c r="L1062" s="32">
        <f t="shared" si="9"/>
        <v>640</v>
      </c>
      <c r="M1062" s="33">
        <v>0.4</v>
      </c>
      <c r="O1062" s="38"/>
      <c r="P1062" s="39"/>
      <c r="Q1062" s="34"/>
      <c r="R1062" s="35"/>
    </row>
    <row r="1063" spans="1:18" ht="15.75" customHeight="1">
      <c r="A1063" s="23"/>
      <c r="B1063" s="28" t="s">
        <v>21</v>
      </c>
      <c r="C1063" s="28">
        <v>1185732</v>
      </c>
      <c r="D1063" s="29">
        <v>44451</v>
      </c>
      <c r="E1063" s="28" t="s">
        <v>40</v>
      </c>
      <c r="F1063" s="28" t="s">
        <v>62</v>
      </c>
      <c r="G1063" s="28" t="s">
        <v>63</v>
      </c>
      <c r="H1063" s="28" t="s">
        <v>25</v>
      </c>
      <c r="I1063" s="30">
        <v>0.35000000000000009</v>
      </c>
      <c r="J1063" s="31">
        <v>2000</v>
      </c>
      <c r="K1063" s="32">
        <f t="shared" si="8"/>
        <v>700.00000000000023</v>
      </c>
      <c r="L1063" s="32">
        <f t="shared" si="9"/>
        <v>245.00000000000006</v>
      </c>
      <c r="M1063" s="33">
        <v>0.35</v>
      </c>
      <c r="O1063" s="38"/>
      <c r="P1063" s="39"/>
      <c r="Q1063" s="34"/>
      <c r="R1063" s="35"/>
    </row>
    <row r="1064" spans="1:18" ht="15.75" customHeight="1">
      <c r="A1064" s="23"/>
      <c r="B1064" s="28" t="s">
        <v>21</v>
      </c>
      <c r="C1064" s="28">
        <v>1185732</v>
      </c>
      <c r="D1064" s="29">
        <v>44451</v>
      </c>
      <c r="E1064" s="28" t="s">
        <v>40</v>
      </c>
      <c r="F1064" s="28" t="s">
        <v>62</v>
      </c>
      <c r="G1064" s="28" t="s">
        <v>63</v>
      </c>
      <c r="H1064" s="28" t="s">
        <v>26</v>
      </c>
      <c r="I1064" s="30">
        <v>0.2</v>
      </c>
      <c r="J1064" s="31">
        <v>1000</v>
      </c>
      <c r="K1064" s="32">
        <f t="shared" si="8"/>
        <v>200</v>
      </c>
      <c r="L1064" s="32">
        <f t="shared" si="9"/>
        <v>70</v>
      </c>
      <c r="M1064" s="33">
        <v>0.35</v>
      </c>
      <c r="O1064" s="38"/>
      <c r="P1064" s="39"/>
      <c r="Q1064" s="34"/>
      <c r="R1064" s="35"/>
    </row>
    <row r="1065" spans="1:18" ht="15.75" customHeight="1">
      <c r="A1065" s="23"/>
      <c r="B1065" s="28" t="s">
        <v>21</v>
      </c>
      <c r="C1065" s="28">
        <v>1185732</v>
      </c>
      <c r="D1065" s="29">
        <v>44451</v>
      </c>
      <c r="E1065" s="28" t="s">
        <v>40</v>
      </c>
      <c r="F1065" s="28" t="s">
        <v>62</v>
      </c>
      <c r="G1065" s="28" t="s">
        <v>63</v>
      </c>
      <c r="H1065" s="28" t="s">
        <v>27</v>
      </c>
      <c r="I1065" s="30">
        <v>0.2</v>
      </c>
      <c r="J1065" s="31">
        <v>750</v>
      </c>
      <c r="K1065" s="32">
        <f t="shared" si="8"/>
        <v>150</v>
      </c>
      <c r="L1065" s="32">
        <f t="shared" si="9"/>
        <v>60</v>
      </c>
      <c r="M1065" s="33">
        <v>0.4</v>
      </c>
      <c r="O1065" s="38"/>
      <c r="P1065" s="39"/>
      <c r="Q1065" s="34"/>
      <c r="R1065" s="35"/>
    </row>
    <row r="1066" spans="1:18" ht="15.75" customHeight="1">
      <c r="A1066" s="23"/>
      <c r="B1066" s="28" t="s">
        <v>21</v>
      </c>
      <c r="C1066" s="28">
        <v>1185732</v>
      </c>
      <c r="D1066" s="29">
        <v>44451</v>
      </c>
      <c r="E1066" s="28" t="s">
        <v>40</v>
      </c>
      <c r="F1066" s="28" t="s">
        <v>62</v>
      </c>
      <c r="G1066" s="28" t="s">
        <v>63</v>
      </c>
      <c r="H1066" s="28" t="s">
        <v>28</v>
      </c>
      <c r="I1066" s="30">
        <v>0.3</v>
      </c>
      <c r="J1066" s="31">
        <v>750</v>
      </c>
      <c r="K1066" s="32">
        <f t="shared" si="8"/>
        <v>225</v>
      </c>
      <c r="L1066" s="32">
        <f t="shared" si="9"/>
        <v>78.75</v>
      </c>
      <c r="M1066" s="33">
        <v>0.35</v>
      </c>
      <c r="O1066" s="38"/>
      <c r="P1066" s="39"/>
      <c r="Q1066" s="34"/>
      <c r="R1066" s="35"/>
    </row>
    <row r="1067" spans="1:18" ht="15.75" customHeight="1">
      <c r="A1067" s="23"/>
      <c r="B1067" s="28" t="s">
        <v>21</v>
      </c>
      <c r="C1067" s="28">
        <v>1185732</v>
      </c>
      <c r="D1067" s="29">
        <v>44451</v>
      </c>
      <c r="E1067" s="28" t="s">
        <v>40</v>
      </c>
      <c r="F1067" s="28" t="s">
        <v>62</v>
      </c>
      <c r="G1067" s="28" t="s">
        <v>63</v>
      </c>
      <c r="H1067" s="28" t="s">
        <v>29</v>
      </c>
      <c r="I1067" s="30">
        <v>0.35000000000000003</v>
      </c>
      <c r="J1067" s="31">
        <v>1500</v>
      </c>
      <c r="K1067" s="32">
        <f t="shared" si="8"/>
        <v>525</v>
      </c>
      <c r="L1067" s="32">
        <f t="shared" si="9"/>
        <v>262.5</v>
      </c>
      <c r="M1067" s="33">
        <v>0.5</v>
      </c>
      <c r="O1067" s="38"/>
      <c r="P1067" s="39"/>
      <c r="Q1067" s="34"/>
      <c r="R1067" s="35"/>
    </row>
    <row r="1068" spans="1:18" ht="15.75" customHeight="1">
      <c r="A1068" s="23"/>
      <c r="B1068" s="28" t="s">
        <v>21</v>
      </c>
      <c r="C1068" s="28">
        <v>1185732</v>
      </c>
      <c r="D1068" s="29">
        <v>44480</v>
      </c>
      <c r="E1068" s="28" t="s">
        <v>40</v>
      </c>
      <c r="F1068" s="28" t="s">
        <v>62</v>
      </c>
      <c r="G1068" s="28" t="s">
        <v>63</v>
      </c>
      <c r="H1068" s="28" t="s">
        <v>24</v>
      </c>
      <c r="I1068" s="30">
        <v>0.39999999999999997</v>
      </c>
      <c r="J1068" s="31">
        <v>3250</v>
      </c>
      <c r="K1068" s="32">
        <f t="shared" si="8"/>
        <v>1300</v>
      </c>
      <c r="L1068" s="32">
        <f t="shared" si="9"/>
        <v>520</v>
      </c>
      <c r="M1068" s="33">
        <v>0.4</v>
      </c>
      <c r="O1068" s="38"/>
      <c r="P1068" s="39"/>
      <c r="Q1068" s="34"/>
      <c r="R1068" s="35"/>
    </row>
    <row r="1069" spans="1:18" ht="15.75" customHeight="1">
      <c r="A1069" s="23"/>
      <c r="B1069" s="28" t="s">
        <v>21</v>
      </c>
      <c r="C1069" s="28">
        <v>1185732</v>
      </c>
      <c r="D1069" s="29">
        <v>44480</v>
      </c>
      <c r="E1069" s="28" t="s">
        <v>40</v>
      </c>
      <c r="F1069" s="28" t="s">
        <v>62</v>
      </c>
      <c r="G1069" s="28" t="s">
        <v>63</v>
      </c>
      <c r="H1069" s="28" t="s">
        <v>25</v>
      </c>
      <c r="I1069" s="30">
        <v>0.3</v>
      </c>
      <c r="J1069" s="31">
        <v>1500</v>
      </c>
      <c r="K1069" s="32">
        <f t="shared" si="8"/>
        <v>450</v>
      </c>
      <c r="L1069" s="32">
        <f t="shared" si="9"/>
        <v>157.5</v>
      </c>
      <c r="M1069" s="33">
        <v>0.35</v>
      </c>
      <c r="O1069" s="38"/>
      <c r="P1069" s="39"/>
      <c r="Q1069" s="34"/>
      <c r="R1069" s="35"/>
    </row>
    <row r="1070" spans="1:18" ht="15.75" customHeight="1">
      <c r="A1070" s="23"/>
      <c r="B1070" s="28" t="s">
        <v>21</v>
      </c>
      <c r="C1070" s="28">
        <v>1185732</v>
      </c>
      <c r="D1070" s="29">
        <v>44480</v>
      </c>
      <c r="E1070" s="28" t="s">
        <v>40</v>
      </c>
      <c r="F1070" s="28" t="s">
        <v>62</v>
      </c>
      <c r="G1070" s="28" t="s">
        <v>63</v>
      </c>
      <c r="H1070" s="28" t="s">
        <v>26</v>
      </c>
      <c r="I1070" s="30">
        <v>0.3</v>
      </c>
      <c r="J1070" s="31">
        <v>500</v>
      </c>
      <c r="K1070" s="32">
        <f t="shared" si="8"/>
        <v>150</v>
      </c>
      <c r="L1070" s="32">
        <f t="shared" si="9"/>
        <v>52.5</v>
      </c>
      <c r="M1070" s="33">
        <v>0.35</v>
      </c>
      <c r="O1070" s="38"/>
      <c r="P1070" s="39"/>
      <c r="Q1070" s="34"/>
      <c r="R1070" s="35"/>
    </row>
    <row r="1071" spans="1:18" ht="15.75" customHeight="1">
      <c r="A1071" s="23"/>
      <c r="B1071" s="28" t="s">
        <v>21</v>
      </c>
      <c r="C1071" s="28">
        <v>1185732</v>
      </c>
      <c r="D1071" s="29">
        <v>44480</v>
      </c>
      <c r="E1071" s="28" t="s">
        <v>40</v>
      </c>
      <c r="F1071" s="28" t="s">
        <v>62</v>
      </c>
      <c r="G1071" s="28" t="s">
        <v>63</v>
      </c>
      <c r="H1071" s="28" t="s">
        <v>27</v>
      </c>
      <c r="I1071" s="30">
        <v>0.3</v>
      </c>
      <c r="J1071" s="31">
        <v>250</v>
      </c>
      <c r="K1071" s="32">
        <f t="shared" si="8"/>
        <v>75</v>
      </c>
      <c r="L1071" s="32">
        <f t="shared" si="9"/>
        <v>30</v>
      </c>
      <c r="M1071" s="33">
        <v>0.4</v>
      </c>
      <c r="O1071" s="38"/>
      <c r="P1071" s="39"/>
      <c r="Q1071" s="34"/>
      <c r="R1071" s="35"/>
    </row>
    <row r="1072" spans="1:18" ht="15.75" customHeight="1">
      <c r="A1072" s="23"/>
      <c r="B1072" s="28" t="s">
        <v>21</v>
      </c>
      <c r="C1072" s="28">
        <v>1185732</v>
      </c>
      <c r="D1072" s="29">
        <v>44480</v>
      </c>
      <c r="E1072" s="28" t="s">
        <v>40</v>
      </c>
      <c r="F1072" s="28" t="s">
        <v>62</v>
      </c>
      <c r="G1072" s="28" t="s">
        <v>63</v>
      </c>
      <c r="H1072" s="28" t="s">
        <v>28</v>
      </c>
      <c r="I1072" s="30">
        <v>0.39999999999999997</v>
      </c>
      <c r="J1072" s="31">
        <v>250</v>
      </c>
      <c r="K1072" s="32">
        <f t="shared" si="8"/>
        <v>99.999999999999986</v>
      </c>
      <c r="L1072" s="32">
        <f t="shared" si="9"/>
        <v>34.999999999999993</v>
      </c>
      <c r="M1072" s="33">
        <v>0.35</v>
      </c>
      <c r="O1072" s="38"/>
      <c r="P1072" s="39"/>
      <c r="Q1072" s="34"/>
      <c r="R1072" s="35"/>
    </row>
    <row r="1073" spans="1:18" ht="15.75" customHeight="1">
      <c r="A1073" s="23"/>
      <c r="B1073" s="28" t="s">
        <v>21</v>
      </c>
      <c r="C1073" s="28">
        <v>1185732</v>
      </c>
      <c r="D1073" s="29">
        <v>44480</v>
      </c>
      <c r="E1073" s="28" t="s">
        <v>40</v>
      </c>
      <c r="F1073" s="28" t="s">
        <v>62</v>
      </c>
      <c r="G1073" s="28" t="s">
        <v>63</v>
      </c>
      <c r="H1073" s="28" t="s">
        <v>29</v>
      </c>
      <c r="I1073" s="30">
        <v>0.4499999999999999</v>
      </c>
      <c r="J1073" s="31">
        <v>1500</v>
      </c>
      <c r="K1073" s="32">
        <f t="shared" si="8"/>
        <v>674.99999999999989</v>
      </c>
      <c r="L1073" s="32">
        <f t="shared" si="9"/>
        <v>337.49999999999994</v>
      </c>
      <c r="M1073" s="33">
        <v>0.5</v>
      </c>
      <c r="O1073" s="38"/>
      <c r="P1073" s="39"/>
      <c r="Q1073" s="34"/>
      <c r="R1073" s="35"/>
    </row>
    <row r="1074" spans="1:18" ht="15.75" customHeight="1">
      <c r="A1074" s="23"/>
      <c r="B1074" s="28" t="s">
        <v>21</v>
      </c>
      <c r="C1074" s="28">
        <v>1185732</v>
      </c>
      <c r="D1074" s="29">
        <v>44511</v>
      </c>
      <c r="E1074" s="28" t="s">
        <v>40</v>
      </c>
      <c r="F1074" s="28" t="s">
        <v>62</v>
      </c>
      <c r="G1074" s="28" t="s">
        <v>63</v>
      </c>
      <c r="H1074" s="28" t="s">
        <v>24</v>
      </c>
      <c r="I1074" s="30">
        <v>0.4</v>
      </c>
      <c r="J1074" s="31">
        <v>3000</v>
      </c>
      <c r="K1074" s="32">
        <f t="shared" si="8"/>
        <v>1200</v>
      </c>
      <c r="L1074" s="32">
        <f t="shared" si="9"/>
        <v>480</v>
      </c>
      <c r="M1074" s="33">
        <v>0.4</v>
      </c>
      <c r="O1074" s="38"/>
      <c r="P1074" s="39"/>
      <c r="Q1074" s="34"/>
      <c r="R1074" s="35"/>
    </row>
    <row r="1075" spans="1:18" ht="15.75" customHeight="1">
      <c r="A1075" s="23"/>
      <c r="B1075" s="28" t="s">
        <v>21</v>
      </c>
      <c r="C1075" s="28">
        <v>1185732</v>
      </c>
      <c r="D1075" s="29">
        <v>44511</v>
      </c>
      <c r="E1075" s="28" t="s">
        <v>40</v>
      </c>
      <c r="F1075" s="28" t="s">
        <v>62</v>
      </c>
      <c r="G1075" s="28" t="s">
        <v>63</v>
      </c>
      <c r="H1075" s="28" t="s">
        <v>25</v>
      </c>
      <c r="I1075" s="30">
        <v>0.30000000000000004</v>
      </c>
      <c r="J1075" s="31">
        <v>1500</v>
      </c>
      <c r="K1075" s="32">
        <f t="shared" si="8"/>
        <v>450.00000000000006</v>
      </c>
      <c r="L1075" s="32">
        <f t="shared" si="9"/>
        <v>157.5</v>
      </c>
      <c r="M1075" s="33">
        <v>0.35</v>
      </c>
      <c r="O1075" s="38"/>
      <c r="P1075" s="39"/>
      <c r="Q1075" s="34"/>
      <c r="R1075" s="35"/>
    </row>
    <row r="1076" spans="1:18" ht="15.75" customHeight="1">
      <c r="A1076" s="23"/>
      <c r="B1076" s="28" t="s">
        <v>21</v>
      </c>
      <c r="C1076" s="28">
        <v>1185732</v>
      </c>
      <c r="D1076" s="29">
        <v>44511</v>
      </c>
      <c r="E1076" s="28" t="s">
        <v>40</v>
      </c>
      <c r="F1076" s="28" t="s">
        <v>62</v>
      </c>
      <c r="G1076" s="28" t="s">
        <v>63</v>
      </c>
      <c r="H1076" s="28" t="s">
        <v>26</v>
      </c>
      <c r="I1076" s="30">
        <v>0.30000000000000004</v>
      </c>
      <c r="J1076" s="31">
        <v>950</v>
      </c>
      <c r="K1076" s="32">
        <f t="shared" si="8"/>
        <v>285.00000000000006</v>
      </c>
      <c r="L1076" s="32">
        <f t="shared" si="9"/>
        <v>99.750000000000014</v>
      </c>
      <c r="M1076" s="33">
        <v>0.35</v>
      </c>
      <c r="O1076" s="38"/>
      <c r="P1076" s="39"/>
      <c r="Q1076" s="34"/>
      <c r="R1076" s="35"/>
    </row>
    <row r="1077" spans="1:18" ht="15.75" customHeight="1">
      <c r="A1077" s="23"/>
      <c r="B1077" s="28" t="s">
        <v>21</v>
      </c>
      <c r="C1077" s="28">
        <v>1185732</v>
      </c>
      <c r="D1077" s="29">
        <v>44511</v>
      </c>
      <c r="E1077" s="28" t="s">
        <v>40</v>
      </c>
      <c r="F1077" s="28" t="s">
        <v>62</v>
      </c>
      <c r="G1077" s="28" t="s">
        <v>63</v>
      </c>
      <c r="H1077" s="28" t="s">
        <v>27</v>
      </c>
      <c r="I1077" s="30">
        <v>0.30000000000000004</v>
      </c>
      <c r="J1077" s="31">
        <v>1250</v>
      </c>
      <c r="K1077" s="32">
        <f t="shared" si="8"/>
        <v>375.00000000000006</v>
      </c>
      <c r="L1077" s="32">
        <f t="shared" si="9"/>
        <v>150.00000000000003</v>
      </c>
      <c r="M1077" s="33">
        <v>0.4</v>
      </c>
      <c r="O1077" s="38"/>
      <c r="P1077" s="39"/>
      <c r="Q1077" s="34"/>
      <c r="R1077" s="35"/>
    </row>
    <row r="1078" spans="1:18" ht="15.75" customHeight="1">
      <c r="A1078" s="23"/>
      <c r="B1078" s="28" t="s">
        <v>21</v>
      </c>
      <c r="C1078" s="28">
        <v>1185732</v>
      </c>
      <c r="D1078" s="29">
        <v>44511</v>
      </c>
      <c r="E1078" s="28" t="s">
        <v>40</v>
      </c>
      <c r="F1078" s="28" t="s">
        <v>62</v>
      </c>
      <c r="G1078" s="28" t="s">
        <v>63</v>
      </c>
      <c r="H1078" s="28" t="s">
        <v>28</v>
      </c>
      <c r="I1078" s="30">
        <v>0.49999999999999994</v>
      </c>
      <c r="J1078" s="31">
        <v>1000</v>
      </c>
      <c r="K1078" s="32">
        <f t="shared" si="8"/>
        <v>499.99999999999994</v>
      </c>
      <c r="L1078" s="32">
        <f t="shared" si="9"/>
        <v>174.99999999999997</v>
      </c>
      <c r="M1078" s="33">
        <v>0.35</v>
      </c>
      <c r="O1078" s="38"/>
      <c r="P1078" s="39"/>
      <c r="Q1078" s="34"/>
      <c r="R1078" s="35"/>
    </row>
    <row r="1079" spans="1:18" ht="15.75" customHeight="1">
      <c r="A1079" s="23"/>
      <c r="B1079" s="28" t="s">
        <v>21</v>
      </c>
      <c r="C1079" s="28">
        <v>1185732</v>
      </c>
      <c r="D1079" s="29">
        <v>44511</v>
      </c>
      <c r="E1079" s="28" t="s">
        <v>40</v>
      </c>
      <c r="F1079" s="28" t="s">
        <v>62</v>
      </c>
      <c r="G1079" s="28" t="s">
        <v>63</v>
      </c>
      <c r="H1079" s="28" t="s">
        <v>29</v>
      </c>
      <c r="I1079" s="30">
        <v>0.54999999999999982</v>
      </c>
      <c r="J1079" s="31">
        <v>2000</v>
      </c>
      <c r="K1079" s="32">
        <f t="shared" si="8"/>
        <v>1099.9999999999995</v>
      </c>
      <c r="L1079" s="32">
        <f t="shared" si="9"/>
        <v>549.99999999999977</v>
      </c>
      <c r="M1079" s="33">
        <v>0.5</v>
      </c>
      <c r="O1079" s="38"/>
      <c r="P1079" s="39"/>
      <c r="Q1079" s="34"/>
      <c r="R1079" s="35"/>
    </row>
    <row r="1080" spans="1:18" ht="15.75" customHeight="1">
      <c r="A1080" s="23"/>
      <c r="B1080" s="28" t="s">
        <v>21</v>
      </c>
      <c r="C1080" s="28">
        <v>1185732</v>
      </c>
      <c r="D1080" s="29">
        <v>44540</v>
      </c>
      <c r="E1080" s="28" t="s">
        <v>40</v>
      </c>
      <c r="F1080" s="28" t="s">
        <v>62</v>
      </c>
      <c r="G1080" s="28" t="s">
        <v>63</v>
      </c>
      <c r="H1080" s="28" t="s">
        <v>24</v>
      </c>
      <c r="I1080" s="30">
        <v>0.49999999999999994</v>
      </c>
      <c r="J1080" s="31">
        <v>4500</v>
      </c>
      <c r="K1080" s="32">
        <f t="shared" si="8"/>
        <v>2249.9999999999995</v>
      </c>
      <c r="L1080" s="32">
        <f t="shared" si="9"/>
        <v>899.99999999999989</v>
      </c>
      <c r="M1080" s="33">
        <v>0.4</v>
      </c>
      <c r="O1080" s="38"/>
      <c r="P1080" s="39"/>
      <c r="Q1080" s="34"/>
      <c r="R1080" s="35"/>
    </row>
    <row r="1081" spans="1:18" ht="15.75" customHeight="1">
      <c r="A1081" s="23"/>
      <c r="B1081" s="28" t="s">
        <v>21</v>
      </c>
      <c r="C1081" s="28">
        <v>1185732</v>
      </c>
      <c r="D1081" s="29">
        <v>44540</v>
      </c>
      <c r="E1081" s="28" t="s">
        <v>40</v>
      </c>
      <c r="F1081" s="28" t="s">
        <v>62</v>
      </c>
      <c r="G1081" s="28" t="s">
        <v>63</v>
      </c>
      <c r="H1081" s="28" t="s">
        <v>25</v>
      </c>
      <c r="I1081" s="30">
        <v>0.4</v>
      </c>
      <c r="J1081" s="31">
        <v>2500</v>
      </c>
      <c r="K1081" s="32">
        <f t="shared" si="8"/>
        <v>1000</v>
      </c>
      <c r="L1081" s="32">
        <f t="shared" si="9"/>
        <v>350</v>
      </c>
      <c r="M1081" s="33">
        <v>0.35</v>
      </c>
      <c r="O1081" s="38"/>
      <c r="P1081" s="39"/>
      <c r="Q1081" s="34"/>
      <c r="R1081" s="35"/>
    </row>
    <row r="1082" spans="1:18" ht="15.75" customHeight="1">
      <c r="A1082" s="23"/>
      <c r="B1082" s="28" t="s">
        <v>21</v>
      </c>
      <c r="C1082" s="28">
        <v>1185732</v>
      </c>
      <c r="D1082" s="29">
        <v>44540</v>
      </c>
      <c r="E1082" s="28" t="s">
        <v>40</v>
      </c>
      <c r="F1082" s="28" t="s">
        <v>62</v>
      </c>
      <c r="G1082" s="28" t="s">
        <v>63</v>
      </c>
      <c r="H1082" s="28" t="s">
        <v>26</v>
      </c>
      <c r="I1082" s="30">
        <v>0.4</v>
      </c>
      <c r="J1082" s="31">
        <v>2000</v>
      </c>
      <c r="K1082" s="32">
        <f t="shared" si="8"/>
        <v>800</v>
      </c>
      <c r="L1082" s="32">
        <f t="shared" si="9"/>
        <v>280</v>
      </c>
      <c r="M1082" s="33">
        <v>0.35</v>
      </c>
      <c r="O1082" s="38"/>
      <c r="P1082" s="39"/>
      <c r="Q1082" s="34"/>
      <c r="R1082" s="35"/>
    </row>
    <row r="1083" spans="1:18" ht="15.75" customHeight="1">
      <c r="A1083" s="23"/>
      <c r="B1083" s="28" t="s">
        <v>21</v>
      </c>
      <c r="C1083" s="28">
        <v>1185732</v>
      </c>
      <c r="D1083" s="29">
        <v>44540</v>
      </c>
      <c r="E1083" s="28" t="s">
        <v>40</v>
      </c>
      <c r="F1083" s="28" t="s">
        <v>62</v>
      </c>
      <c r="G1083" s="28" t="s">
        <v>63</v>
      </c>
      <c r="H1083" s="28" t="s">
        <v>27</v>
      </c>
      <c r="I1083" s="30">
        <v>0.4</v>
      </c>
      <c r="J1083" s="31">
        <v>1500</v>
      </c>
      <c r="K1083" s="32">
        <f t="shared" si="8"/>
        <v>600</v>
      </c>
      <c r="L1083" s="32">
        <f t="shared" si="9"/>
        <v>240</v>
      </c>
      <c r="M1083" s="33">
        <v>0.4</v>
      </c>
      <c r="O1083" s="38"/>
      <c r="P1083" s="39"/>
      <c r="Q1083" s="34"/>
      <c r="R1083" s="35"/>
    </row>
    <row r="1084" spans="1:18" ht="15.75" customHeight="1">
      <c r="A1084" s="23"/>
      <c r="B1084" s="28" t="s">
        <v>21</v>
      </c>
      <c r="C1084" s="28">
        <v>1185732</v>
      </c>
      <c r="D1084" s="29">
        <v>44540</v>
      </c>
      <c r="E1084" s="28" t="s">
        <v>40</v>
      </c>
      <c r="F1084" s="28" t="s">
        <v>62</v>
      </c>
      <c r="G1084" s="28" t="s">
        <v>63</v>
      </c>
      <c r="H1084" s="28" t="s">
        <v>28</v>
      </c>
      <c r="I1084" s="30">
        <v>0.49999999999999994</v>
      </c>
      <c r="J1084" s="31">
        <v>1500</v>
      </c>
      <c r="K1084" s="32">
        <f t="shared" si="8"/>
        <v>749.99999999999989</v>
      </c>
      <c r="L1084" s="32">
        <f t="shared" si="9"/>
        <v>262.49999999999994</v>
      </c>
      <c r="M1084" s="33">
        <v>0.35</v>
      </c>
      <c r="O1084" s="38"/>
      <c r="P1084" s="39"/>
      <c r="Q1084" s="34"/>
      <c r="R1084" s="35"/>
    </row>
    <row r="1085" spans="1:18" ht="15.75" customHeight="1">
      <c r="A1085" s="23"/>
      <c r="B1085" s="28" t="s">
        <v>21</v>
      </c>
      <c r="C1085" s="28">
        <v>1185732</v>
      </c>
      <c r="D1085" s="29">
        <v>44540</v>
      </c>
      <c r="E1085" s="28" t="s">
        <v>40</v>
      </c>
      <c r="F1085" s="28" t="s">
        <v>62</v>
      </c>
      <c r="G1085" s="28" t="s">
        <v>63</v>
      </c>
      <c r="H1085" s="28" t="s">
        <v>29</v>
      </c>
      <c r="I1085" s="30">
        <v>0.54999999999999982</v>
      </c>
      <c r="J1085" s="31">
        <v>2500</v>
      </c>
      <c r="K1085" s="32">
        <f t="shared" si="8"/>
        <v>1374.9999999999995</v>
      </c>
      <c r="L1085" s="32">
        <f t="shared" si="9"/>
        <v>687.49999999999977</v>
      </c>
      <c r="M1085" s="33">
        <v>0.5</v>
      </c>
      <c r="O1085" s="38"/>
      <c r="P1085" s="39"/>
      <c r="Q1085" s="34"/>
      <c r="R1085" s="35"/>
    </row>
    <row r="1086" spans="1:18" ht="15.75" customHeight="1">
      <c r="A1086" s="23" t="s">
        <v>46</v>
      </c>
      <c r="B1086" s="28" t="s">
        <v>30</v>
      </c>
      <c r="C1086" s="28">
        <v>1197831</v>
      </c>
      <c r="D1086" s="29">
        <v>44198</v>
      </c>
      <c r="E1086" s="28" t="s">
        <v>31</v>
      </c>
      <c r="F1086" s="28" t="s">
        <v>64</v>
      </c>
      <c r="G1086" s="28" t="s">
        <v>65</v>
      </c>
      <c r="H1086" s="28" t="s">
        <v>24</v>
      </c>
      <c r="I1086" s="30">
        <v>0.2</v>
      </c>
      <c r="J1086" s="31">
        <v>6750</v>
      </c>
      <c r="K1086" s="32">
        <f t="shared" si="8"/>
        <v>1350</v>
      </c>
      <c r="L1086" s="32">
        <f t="shared" si="9"/>
        <v>540</v>
      </c>
      <c r="M1086" s="33">
        <v>0.39999999999999997</v>
      </c>
      <c r="O1086" s="38"/>
      <c r="P1086" s="39"/>
      <c r="Q1086" s="34"/>
      <c r="R1086" s="35"/>
    </row>
    <row r="1087" spans="1:18" ht="15.75" customHeight="1">
      <c r="A1087" s="23"/>
      <c r="B1087" s="28" t="s">
        <v>30</v>
      </c>
      <c r="C1087" s="28">
        <v>1197831</v>
      </c>
      <c r="D1087" s="29">
        <v>44198</v>
      </c>
      <c r="E1087" s="28" t="s">
        <v>31</v>
      </c>
      <c r="F1087" s="28" t="s">
        <v>64</v>
      </c>
      <c r="G1087" s="28" t="s">
        <v>65</v>
      </c>
      <c r="H1087" s="28" t="s">
        <v>25</v>
      </c>
      <c r="I1087" s="30">
        <v>0.3</v>
      </c>
      <c r="J1087" s="31">
        <v>6750</v>
      </c>
      <c r="K1087" s="32">
        <f t="shared" si="8"/>
        <v>2025</v>
      </c>
      <c r="L1087" s="32">
        <f t="shared" si="9"/>
        <v>809.99999999999989</v>
      </c>
      <c r="M1087" s="33">
        <v>0.39999999999999997</v>
      </c>
      <c r="O1087" s="38"/>
      <c r="P1087" s="39"/>
      <c r="Q1087" s="34"/>
      <c r="R1087" s="35"/>
    </row>
    <row r="1088" spans="1:18" ht="15.75" customHeight="1">
      <c r="A1088" s="23"/>
      <c r="B1088" s="28" t="s">
        <v>30</v>
      </c>
      <c r="C1088" s="28">
        <v>1197831</v>
      </c>
      <c r="D1088" s="29">
        <v>44198</v>
      </c>
      <c r="E1088" s="28" t="s">
        <v>31</v>
      </c>
      <c r="F1088" s="28" t="s">
        <v>64</v>
      </c>
      <c r="G1088" s="28" t="s">
        <v>65</v>
      </c>
      <c r="H1088" s="28" t="s">
        <v>26</v>
      </c>
      <c r="I1088" s="30">
        <v>0.3</v>
      </c>
      <c r="J1088" s="31">
        <v>4750</v>
      </c>
      <c r="K1088" s="32">
        <f t="shared" si="8"/>
        <v>1425</v>
      </c>
      <c r="L1088" s="32">
        <f t="shared" si="9"/>
        <v>570</v>
      </c>
      <c r="M1088" s="33">
        <v>0.39999999999999997</v>
      </c>
      <c r="O1088" s="38"/>
      <c r="P1088" s="39"/>
      <c r="Q1088" s="34"/>
      <c r="R1088" s="35"/>
    </row>
    <row r="1089" spans="1:18" ht="15.75" customHeight="1">
      <c r="A1089" s="23"/>
      <c r="B1089" s="28" t="s">
        <v>30</v>
      </c>
      <c r="C1089" s="28">
        <v>1197831</v>
      </c>
      <c r="D1089" s="29">
        <v>44198</v>
      </c>
      <c r="E1089" s="28" t="s">
        <v>31</v>
      </c>
      <c r="F1089" s="28" t="s">
        <v>64</v>
      </c>
      <c r="G1089" s="28" t="s">
        <v>65</v>
      </c>
      <c r="H1089" s="28" t="s">
        <v>27</v>
      </c>
      <c r="I1089" s="30">
        <v>0.35</v>
      </c>
      <c r="J1089" s="31">
        <v>4750</v>
      </c>
      <c r="K1089" s="32">
        <f t="shared" si="8"/>
        <v>1662.5</v>
      </c>
      <c r="L1089" s="32">
        <f t="shared" si="9"/>
        <v>831.25</v>
      </c>
      <c r="M1089" s="33">
        <v>0.5</v>
      </c>
      <c r="O1089" s="38"/>
      <c r="P1089" s="39"/>
      <c r="Q1089" s="34"/>
      <c r="R1089" s="35"/>
    </row>
    <row r="1090" spans="1:18" ht="15.75" customHeight="1">
      <c r="A1090" s="23"/>
      <c r="B1090" s="28" t="s">
        <v>30</v>
      </c>
      <c r="C1090" s="28">
        <v>1197831</v>
      </c>
      <c r="D1090" s="29">
        <v>44198</v>
      </c>
      <c r="E1090" s="28" t="s">
        <v>31</v>
      </c>
      <c r="F1090" s="28" t="s">
        <v>64</v>
      </c>
      <c r="G1090" s="28" t="s">
        <v>65</v>
      </c>
      <c r="H1090" s="28" t="s">
        <v>28</v>
      </c>
      <c r="I1090" s="30">
        <v>0.4</v>
      </c>
      <c r="J1090" s="31">
        <v>3250</v>
      </c>
      <c r="K1090" s="32">
        <f t="shared" si="8"/>
        <v>1300</v>
      </c>
      <c r="L1090" s="32">
        <f t="shared" si="9"/>
        <v>454.99999999999994</v>
      </c>
      <c r="M1090" s="33">
        <v>0.35</v>
      </c>
      <c r="O1090" s="38"/>
      <c r="P1090" s="39"/>
      <c r="Q1090" s="34"/>
      <c r="R1090" s="35"/>
    </row>
    <row r="1091" spans="1:18" ht="15.75" customHeight="1">
      <c r="A1091" s="23"/>
      <c r="B1091" s="28" t="s">
        <v>30</v>
      </c>
      <c r="C1091" s="28">
        <v>1197831</v>
      </c>
      <c r="D1091" s="29">
        <v>44198</v>
      </c>
      <c r="E1091" s="28" t="s">
        <v>31</v>
      </c>
      <c r="F1091" s="28" t="s">
        <v>64</v>
      </c>
      <c r="G1091" s="28" t="s">
        <v>65</v>
      </c>
      <c r="H1091" s="28" t="s">
        <v>29</v>
      </c>
      <c r="I1091" s="30">
        <v>0.35</v>
      </c>
      <c r="J1091" s="31">
        <v>4750</v>
      </c>
      <c r="K1091" s="32">
        <f t="shared" si="8"/>
        <v>1662.5</v>
      </c>
      <c r="L1091" s="32">
        <f t="shared" si="9"/>
        <v>914.37500000000011</v>
      </c>
      <c r="M1091" s="33">
        <v>0.55000000000000004</v>
      </c>
      <c r="O1091" s="38"/>
      <c r="P1091" s="39"/>
      <c r="Q1091" s="34"/>
      <c r="R1091" s="35"/>
    </row>
    <row r="1092" spans="1:18" ht="15.75" customHeight="1">
      <c r="A1092" s="23"/>
      <c r="B1092" s="28" t="s">
        <v>30</v>
      </c>
      <c r="C1092" s="28">
        <v>1197831</v>
      </c>
      <c r="D1092" s="29">
        <v>44228</v>
      </c>
      <c r="E1092" s="28" t="s">
        <v>31</v>
      </c>
      <c r="F1092" s="28" t="s">
        <v>64</v>
      </c>
      <c r="G1092" s="28" t="s">
        <v>65</v>
      </c>
      <c r="H1092" s="28" t="s">
        <v>24</v>
      </c>
      <c r="I1092" s="30">
        <v>0.25</v>
      </c>
      <c r="J1092" s="31">
        <v>6250</v>
      </c>
      <c r="K1092" s="32">
        <f t="shared" si="8"/>
        <v>1562.5</v>
      </c>
      <c r="L1092" s="32">
        <f t="shared" si="9"/>
        <v>625</v>
      </c>
      <c r="M1092" s="33">
        <v>0.39999999999999997</v>
      </c>
      <c r="O1092" s="38"/>
      <c r="P1092" s="39"/>
      <c r="Q1092" s="34"/>
      <c r="R1092" s="35"/>
    </row>
    <row r="1093" spans="1:18" ht="15.75" customHeight="1">
      <c r="A1093" s="23"/>
      <c r="B1093" s="28" t="s">
        <v>30</v>
      </c>
      <c r="C1093" s="28">
        <v>1197831</v>
      </c>
      <c r="D1093" s="29">
        <v>44228</v>
      </c>
      <c r="E1093" s="28" t="s">
        <v>31</v>
      </c>
      <c r="F1093" s="28" t="s">
        <v>64</v>
      </c>
      <c r="G1093" s="28" t="s">
        <v>65</v>
      </c>
      <c r="H1093" s="28" t="s">
        <v>25</v>
      </c>
      <c r="I1093" s="30">
        <v>0.35</v>
      </c>
      <c r="J1093" s="31">
        <v>6000</v>
      </c>
      <c r="K1093" s="32">
        <f t="shared" si="8"/>
        <v>2100</v>
      </c>
      <c r="L1093" s="32">
        <f t="shared" si="9"/>
        <v>839.99999999999989</v>
      </c>
      <c r="M1093" s="33">
        <v>0.39999999999999997</v>
      </c>
      <c r="O1093" s="38"/>
      <c r="P1093" s="39"/>
      <c r="Q1093" s="34"/>
      <c r="R1093" s="35"/>
    </row>
    <row r="1094" spans="1:18" ht="15.75" customHeight="1">
      <c r="A1094" s="23"/>
      <c r="B1094" s="28" t="s">
        <v>30</v>
      </c>
      <c r="C1094" s="28">
        <v>1197831</v>
      </c>
      <c r="D1094" s="29">
        <v>44228</v>
      </c>
      <c r="E1094" s="28" t="s">
        <v>31</v>
      </c>
      <c r="F1094" s="28" t="s">
        <v>64</v>
      </c>
      <c r="G1094" s="28" t="s">
        <v>65</v>
      </c>
      <c r="H1094" s="28" t="s">
        <v>26</v>
      </c>
      <c r="I1094" s="30">
        <v>0.35</v>
      </c>
      <c r="J1094" s="31">
        <v>4250</v>
      </c>
      <c r="K1094" s="32">
        <f t="shared" si="8"/>
        <v>1487.5</v>
      </c>
      <c r="L1094" s="32">
        <f t="shared" si="9"/>
        <v>595</v>
      </c>
      <c r="M1094" s="33">
        <v>0.39999999999999997</v>
      </c>
      <c r="O1094" s="38"/>
      <c r="P1094" s="39"/>
      <c r="Q1094" s="34"/>
      <c r="R1094" s="35"/>
    </row>
    <row r="1095" spans="1:18" ht="15.75" customHeight="1">
      <c r="A1095" s="23"/>
      <c r="B1095" s="28" t="s">
        <v>30</v>
      </c>
      <c r="C1095" s="28">
        <v>1197831</v>
      </c>
      <c r="D1095" s="29">
        <v>44228</v>
      </c>
      <c r="E1095" s="28" t="s">
        <v>31</v>
      </c>
      <c r="F1095" s="28" t="s">
        <v>64</v>
      </c>
      <c r="G1095" s="28" t="s">
        <v>65</v>
      </c>
      <c r="H1095" s="28" t="s">
        <v>27</v>
      </c>
      <c r="I1095" s="30">
        <v>0.35</v>
      </c>
      <c r="J1095" s="31">
        <v>3750</v>
      </c>
      <c r="K1095" s="32">
        <f t="shared" si="8"/>
        <v>1312.5</v>
      </c>
      <c r="L1095" s="32">
        <f t="shared" si="9"/>
        <v>656.25</v>
      </c>
      <c r="M1095" s="33">
        <v>0.5</v>
      </c>
      <c r="O1095" s="38"/>
      <c r="P1095" s="39"/>
      <c r="Q1095" s="34"/>
      <c r="R1095" s="35"/>
    </row>
    <row r="1096" spans="1:18" ht="15.75" customHeight="1">
      <c r="A1096" s="23"/>
      <c r="B1096" s="28" t="s">
        <v>30</v>
      </c>
      <c r="C1096" s="28">
        <v>1197831</v>
      </c>
      <c r="D1096" s="29">
        <v>44228</v>
      </c>
      <c r="E1096" s="28" t="s">
        <v>31</v>
      </c>
      <c r="F1096" s="28" t="s">
        <v>64</v>
      </c>
      <c r="G1096" s="28" t="s">
        <v>65</v>
      </c>
      <c r="H1096" s="28" t="s">
        <v>28</v>
      </c>
      <c r="I1096" s="30">
        <v>0.4</v>
      </c>
      <c r="J1096" s="31">
        <v>2500</v>
      </c>
      <c r="K1096" s="32">
        <f t="shared" si="8"/>
        <v>1000</v>
      </c>
      <c r="L1096" s="32">
        <f t="shared" si="9"/>
        <v>350</v>
      </c>
      <c r="M1096" s="33">
        <v>0.35</v>
      </c>
      <c r="O1096" s="38"/>
      <c r="P1096" s="39"/>
      <c r="Q1096" s="34"/>
      <c r="R1096" s="35"/>
    </row>
    <row r="1097" spans="1:18" ht="15.75" customHeight="1">
      <c r="A1097" s="23"/>
      <c r="B1097" s="28" t="s">
        <v>30</v>
      </c>
      <c r="C1097" s="28">
        <v>1197831</v>
      </c>
      <c r="D1097" s="29">
        <v>44228</v>
      </c>
      <c r="E1097" s="28" t="s">
        <v>31</v>
      </c>
      <c r="F1097" s="28" t="s">
        <v>64</v>
      </c>
      <c r="G1097" s="28" t="s">
        <v>65</v>
      </c>
      <c r="H1097" s="28" t="s">
        <v>29</v>
      </c>
      <c r="I1097" s="30">
        <v>0.35</v>
      </c>
      <c r="J1097" s="31">
        <v>4500</v>
      </c>
      <c r="K1097" s="32">
        <f t="shared" si="8"/>
        <v>1575</v>
      </c>
      <c r="L1097" s="32">
        <f t="shared" si="9"/>
        <v>866.25000000000011</v>
      </c>
      <c r="M1097" s="33">
        <v>0.55000000000000004</v>
      </c>
      <c r="O1097" s="38"/>
      <c r="P1097" s="39"/>
      <c r="Q1097" s="34"/>
      <c r="R1097" s="35"/>
    </row>
    <row r="1098" spans="1:18" ht="15.75" customHeight="1">
      <c r="A1098" s="23"/>
      <c r="B1098" s="28" t="s">
        <v>30</v>
      </c>
      <c r="C1098" s="28">
        <v>1197831</v>
      </c>
      <c r="D1098" s="29">
        <v>44258</v>
      </c>
      <c r="E1098" s="28" t="s">
        <v>31</v>
      </c>
      <c r="F1098" s="28" t="s">
        <v>64</v>
      </c>
      <c r="G1098" s="28" t="s">
        <v>65</v>
      </c>
      <c r="H1098" s="28" t="s">
        <v>24</v>
      </c>
      <c r="I1098" s="30">
        <v>0.3</v>
      </c>
      <c r="J1098" s="31">
        <v>6250</v>
      </c>
      <c r="K1098" s="32">
        <f t="shared" si="8"/>
        <v>1875</v>
      </c>
      <c r="L1098" s="32">
        <f t="shared" si="9"/>
        <v>843.74999999999989</v>
      </c>
      <c r="M1098" s="33">
        <v>0.44999999999999996</v>
      </c>
      <c r="O1098" s="38"/>
      <c r="P1098" s="39"/>
      <c r="Q1098" s="34"/>
      <c r="R1098" s="35"/>
    </row>
    <row r="1099" spans="1:18" ht="15.75" customHeight="1">
      <c r="A1099" s="23"/>
      <c r="B1099" s="28" t="s">
        <v>30</v>
      </c>
      <c r="C1099" s="28">
        <v>1197831</v>
      </c>
      <c r="D1099" s="29">
        <v>44258</v>
      </c>
      <c r="E1099" s="28" t="s">
        <v>31</v>
      </c>
      <c r="F1099" s="28" t="s">
        <v>64</v>
      </c>
      <c r="G1099" s="28" t="s">
        <v>65</v>
      </c>
      <c r="H1099" s="28" t="s">
        <v>25</v>
      </c>
      <c r="I1099" s="30">
        <v>0.4</v>
      </c>
      <c r="J1099" s="31">
        <v>6250</v>
      </c>
      <c r="K1099" s="32">
        <f t="shared" si="8"/>
        <v>2500</v>
      </c>
      <c r="L1099" s="32">
        <f t="shared" si="9"/>
        <v>1125</v>
      </c>
      <c r="M1099" s="33">
        <v>0.44999999999999996</v>
      </c>
      <c r="O1099" s="38"/>
      <c r="P1099" s="39"/>
      <c r="Q1099" s="34"/>
      <c r="R1099" s="35"/>
    </row>
    <row r="1100" spans="1:18" ht="15.75" customHeight="1">
      <c r="A1100" s="23"/>
      <c r="B1100" s="28" t="s">
        <v>30</v>
      </c>
      <c r="C1100" s="28">
        <v>1197831</v>
      </c>
      <c r="D1100" s="29">
        <v>44258</v>
      </c>
      <c r="E1100" s="28" t="s">
        <v>31</v>
      </c>
      <c r="F1100" s="28" t="s">
        <v>64</v>
      </c>
      <c r="G1100" s="28" t="s">
        <v>65</v>
      </c>
      <c r="H1100" s="28" t="s">
        <v>26</v>
      </c>
      <c r="I1100" s="30">
        <v>0.3</v>
      </c>
      <c r="J1100" s="31">
        <v>4500</v>
      </c>
      <c r="K1100" s="32">
        <f t="shared" si="8"/>
        <v>1350</v>
      </c>
      <c r="L1100" s="32">
        <f t="shared" si="9"/>
        <v>607.49999999999989</v>
      </c>
      <c r="M1100" s="33">
        <v>0.44999999999999996</v>
      </c>
      <c r="O1100" s="38"/>
      <c r="P1100" s="39"/>
      <c r="Q1100" s="34"/>
      <c r="R1100" s="35"/>
    </row>
    <row r="1101" spans="1:18" ht="15.75" customHeight="1">
      <c r="A1101" s="23"/>
      <c r="B1101" s="28" t="s">
        <v>30</v>
      </c>
      <c r="C1101" s="28">
        <v>1197831</v>
      </c>
      <c r="D1101" s="29">
        <v>44258</v>
      </c>
      <c r="E1101" s="28" t="s">
        <v>31</v>
      </c>
      <c r="F1101" s="28" t="s">
        <v>64</v>
      </c>
      <c r="G1101" s="28" t="s">
        <v>65</v>
      </c>
      <c r="H1101" s="28" t="s">
        <v>27</v>
      </c>
      <c r="I1101" s="30">
        <v>0.35000000000000003</v>
      </c>
      <c r="J1101" s="31">
        <v>3500</v>
      </c>
      <c r="K1101" s="32">
        <f t="shared" si="8"/>
        <v>1225.0000000000002</v>
      </c>
      <c r="L1101" s="32">
        <f t="shared" si="9"/>
        <v>673.75000000000023</v>
      </c>
      <c r="M1101" s="33">
        <v>0.55000000000000004</v>
      </c>
      <c r="O1101" s="38"/>
      <c r="P1101" s="39"/>
      <c r="Q1101" s="34"/>
      <c r="R1101" s="35"/>
    </row>
    <row r="1102" spans="1:18" ht="15.75" customHeight="1">
      <c r="A1102" s="23"/>
      <c r="B1102" s="28" t="s">
        <v>30</v>
      </c>
      <c r="C1102" s="28">
        <v>1197831</v>
      </c>
      <c r="D1102" s="29">
        <v>44258</v>
      </c>
      <c r="E1102" s="28" t="s">
        <v>31</v>
      </c>
      <c r="F1102" s="28" t="s">
        <v>64</v>
      </c>
      <c r="G1102" s="28" t="s">
        <v>65</v>
      </c>
      <c r="H1102" s="28" t="s">
        <v>28</v>
      </c>
      <c r="I1102" s="30">
        <v>0.4</v>
      </c>
      <c r="J1102" s="31">
        <v>2500</v>
      </c>
      <c r="K1102" s="32">
        <f t="shared" si="8"/>
        <v>1000</v>
      </c>
      <c r="L1102" s="32">
        <f t="shared" si="9"/>
        <v>399.99999999999994</v>
      </c>
      <c r="M1102" s="33">
        <v>0.39999999999999997</v>
      </c>
      <c r="O1102" s="38"/>
      <c r="P1102" s="39"/>
      <c r="Q1102" s="34"/>
      <c r="R1102" s="35"/>
    </row>
    <row r="1103" spans="1:18" ht="15.75" customHeight="1">
      <c r="A1103" s="23"/>
      <c r="B1103" s="28" t="s">
        <v>30</v>
      </c>
      <c r="C1103" s="28">
        <v>1197831</v>
      </c>
      <c r="D1103" s="29">
        <v>44258</v>
      </c>
      <c r="E1103" s="28" t="s">
        <v>31</v>
      </c>
      <c r="F1103" s="28" t="s">
        <v>64</v>
      </c>
      <c r="G1103" s="28" t="s">
        <v>65</v>
      </c>
      <c r="H1103" s="28" t="s">
        <v>29</v>
      </c>
      <c r="I1103" s="30">
        <v>0.35000000000000003</v>
      </c>
      <c r="J1103" s="31">
        <v>4000</v>
      </c>
      <c r="K1103" s="32">
        <f t="shared" si="8"/>
        <v>1400.0000000000002</v>
      </c>
      <c r="L1103" s="32">
        <f t="shared" si="9"/>
        <v>840.00000000000023</v>
      </c>
      <c r="M1103" s="33">
        <v>0.60000000000000009</v>
      </c>
      <c r="O1103" s="38"/>
      <c r="P1103" s="39"/>
      <c r="Q1103" s="34"/>
      <c r="R1103" s="35"/>
    </row>
    <row r="1104" spans="1:18" ht="15.75" customHeight="1">
      <c r="A1104" s="23"/>
      <c r="B1104" s="28" t="s">
        <v>30</v>
      </c>
      <c r="C1104" s="28">
        <v>1197831</v>
      </c>
      <c r="D1104" s="29">
        <v>44288</v>
      </c>
      <c r="E1104" s="28" t="s">
        <v>31</v>
      </c>
      <c r="F1104" s="28" t="s">
        <v>64</v>
      </c>
      <c r="G1104" s="28" t="s">
        <v>65</v>
      </c>
      <c r="H1104" s="28" t="s">
        <v>24</v>
      </c>
      <c r="I1104" s="30">
        <v>0.19999999999999998</v>
      </c>
      <c r="J1104" s="31">
        <v>6500</v>
      </c>
      <c r="K1104" s="32">
        <f t="shared" si="8"/>
        <v>1300</v>
      </c>
      <c r="L1104" s="32">
        <f t="shared" si="9"/>
        <v>584.99999999999989</v>
      </c>
      <c r="M1104" s="33">
        <v>0.44999999999999996</v>
      </c>
      <c r="O1104" s="38"/>
      <c r="P1104" s="39"/>
      <c r="Q1104" s="34"/>
      <c r="R1104" s="35"/>
    </row>
    <row r="1105" spans="1:18" ht="15.75" customHeight="1">
      <c r="A1105" s="23"/>
      <c r="B1105" s="28" t="s">
        <v>30</v>
      </c>
      <c r="C1105" s="28">
        <v>1197831</v>
      </c>
      <c r="D1105" s="29">
        <v>44288</v>
      </c>
      <c r="E1105" s="28" t="s">
        <v>31</v>
      </c>
      <c r="F1105" s="28" t="s">
        <v>64</v>
      </c>
      <c r="G1105" s="28" t="s">
        <v>65</v>
      </c>
      <c r="H1105" s="28" t="s">
        <v>25</v>
      </c>
      <c r="I1105" s="30">
        <v>0.20000000000000007</v>
      </c>
      <c r="J1105" s="31">
        <v>6500</v>
      </c>
      <c r="K1105" s="32">
        <f t="shared" si="8"/>
        <v>1300.0000000000005</v>
      </c>
      <c r="L1105" s="32">
        <f t="shared" si="9"/>
        <v>585.00000000000011</v>
      </c>
      <c r="M1105" s="33">
        <v>0.44999999999999996</v>
      </c>
      <c r="O1105" s="38"/>
      <c r="P1105" s="39"/>
      <c r="Q1105" s="34"/>
      <c r="R1105" s="35"/>
    </row>
    <row r="1106" spans="1:18" ht="15.75" customHeight="1">
      <c r="A1106" s="23"/>
      <c r="B1106" s="28" t="s">
        <v>30</v>
      </c>
      <c r="C1106" s="28">
        <v>1197831</v>
      </c>
      <c r="D1106" s="29">
        <v>44288</v>
      </c>
      <c r="E1106" s="28" t="s">
        <v>31</v>
      </c>
      <c r="F1106" s="28" t="s">
        <v>64</v>
      </c>
      <c r="G1106" s="28" t="s">
        <v>65</v>
      </c>
      <c r="H1106" s="28" t="s">
        <v>26</v>
      </c>
      <c r="I1106" s="30">
        <v>0.14999999999999997</v>
      </c>
      <c r="J1106" s="31">
        <v>4750</v>
      </c>
      <c r="K1106" s="32">
        <f t="shared" si="8"/>
        <v>712.49999999999989</v>
      </c>
      <c r="L1106" s="32">
        <f t="shared" si="9"/>
        <v>320.62499999999994</v>
      </c>
      <c r="M1106" s="33">
        <v>0.44999999999999996</v>
      </c>
      <c r="O1106" s="38"/>
      <c r="P1106" s="39"/>
      <c r="Q1106" s="34"/>
      <c r="R1106" s="35"/>
    </row>
    <row r="1107" spans="1:18" ht="15.75" customHeight="1">
      <c r="A1107" s="23"/>
      <c r="B1107" s="28" t="s">
        <v>30</v>
      </c>
      <c r="C1107" s="28">
        <v>1197831</v>
      </c>
      <c r="D1107" s="29">
        <v>44288</v>
      </c>
      <c r="E1107" s="28" t="s">
        <v>31</v>
      </c>
      <c r="F1107" s="28" t="s">
        <v>64</v>
      </c>
      <c r="G1107" s="28" t="s">
        <v>65</v>
      </c>
      <c r="H1107" s="28" t="s">
        <v>27</v>
      </c>
      <c r="I1107" s="30">
        <v>0.20000000000000007</v>
      </c>
      <c r="J1107" s="31">
        <v>3750</v>
      </c>
      <c r="K1107" s="32">
        <f t="shared" si="8"/>
        <v>750.00000000000023</v>
      </c>
      <c r="L1107" s="32">
        <f t="shared" si="9"/>
        <v>412.50000000000017</v>
      </c>
      <c r="M1107" s="33">
        <v>0.55000000000000004</v>
      </c>
      <c r="O1107" s="38"/>
      <c r="P1107" s="39"/>
      <c r="Q1107" s="34"/>
      <c r="R1107" s="35"/>
    </row>
    <row r="1108" spans="1:18" ht="15.75" customHeight="1">
      <c r="A1108" s="23"/>
      <c r="B1108" s="28" t="s">
        <v>30</v>
      </c>
      <c r="C1108" s="28">
        <v>1197831</v>
      </c>
      <c r="D1108" s="29">
        <v>44288</v>
      </c>
      <c r="E1108" s="28" t="s">
        <v>31</v>
      </c>
      <c r="F1108" s="28" t="s">
        <v>64</v>
      </c>
      <c r="G1108" s="28" t="s">
        <v>65</v>
      </c>
      <c r="H1108" s="28" t="s">
        <v>28</v>
      </c>
      <c r="I1108" s="30">
        <v>0.25</v>
      </c>
      <c r="J1108" s="31">
        <v>2750</v>
      </c>
      <c r="K1108" s="32">
        <f t="shared" si="8"/>
        <v>687.5</v>
      </c>
      <c r="L1108" s="32">
        <f t="shared" si="9"/>
        <v>275</v>
      </c>
      <c r="M1108" s="33">
        <v>0.39999999999999997</v>
      </c>
      <c r="O1108" s="38"/>
      <c r="P1108" s="39"/>
      <c r="Q1108" s="34"/>
      <c r="R1108" s="35"/>
    </row>
    <row r="1109" spans="1:18" ht="15.75" customHeight="1">
      <c r="A1109" s="23"/>
      <c r="B1109" s="28" t="s">
        <v>30</v>
      </c>
      <c r="C1109" s="28">
        <v>1197831</v>
      </c>
      <c r="D1109" s="29">
        <v>44288</v>
      </c>
      <c r="E1109" s="28" t="s">
        <v>31</v>
      </c>
      <c r="F1109" s="28" t="s">
        <v>64</v>
      </c>
      <c r="G1109" s="28" t="s">
        <v>65</v>
      </c>
      <c r="H1109" s="28" t="s">
        <v>29</v>
      </c>
      <c r="I1109" s="30">
        <v>0.20000000000000007</v>
      </c>
      <c r="J1109" s="31">
        <v>5500</v>
      </c>
      <c r="K1109" s="32">
        <f t="shared" si="8"/>
        <v>1100.0000000000005</v>
      </c>
      <c r="L1109" s="32">
        <f t="shared" si="9"/>
        <v>660.00000000000034</v>
      </c>
      <c r="M1109" s="33">
        <v>0.60000000000000009</v>
      </c>
      <c r="O1109" s="38"/>
      <c r="P1109" s="39"/>
      <c r="Q1109" s="34"/>
      <c r="R1109" s="35"/>
    </row>
    <row r="1110" spans="1:18" ht="15.75" customHeight="1">
      <c r="A1110" s="23"/>
      <c r="B1110" s="28" t="s">
        <v>30</v>
      </c>
      <c r="C1110" s="28">
        <v>1197831</v>
      </c>
      <c r="D1110" s="29">
        <v>44318</v>
      </c>
      <c r="E1110" s="28" t="s">
        <v>31</v>
      </c>
      <c r="F1110" s="28" t="s">
        <v>64</v>
      </c>
      <c r="G1110" s="28" t="s">
        <v>65</v>
      </c>
      <c r="H1110" s="28" t="s">
        <v>24</v>
      </c>
      <c r="I1110" s="30">
        <v>9.9999999999999964E-2</v>
      </c>
      <c r="J1110" s="31">
        <v>7000</v>
      </c>
      <c r="K1110" s="32">
        <f t="shared" si="8"/>
        <v>699.99999999999977</v>
      </c>
      <c r="L1110" s="32">
        <f t="shared" si="9"/>
        <v>314.99999999999989</v>
      </c>
      <c r="M1110" s="33">
        <v>0.44999999999999996</v>
      </c>
      <c r="O1110" s="38"/>
      <c r="P1110" s="39"/>
      <c r="Q1110" s="34"/>
      <c r="R1110" s="35"/>
    </row>
    <row r="1111" spans="1:18" ht="15.75" customHeight="1">
      <c r="A1111" s="23"/>
      <c r="B1111" s="28" t="s">
        <v>30</v>
      </c>
      <c r="C1111" s="28">
        <v>1197831</v>
      </c>
      <c r="D1111" s="29">
        <v>44318</v>
      </c>
      <c r="E1111" s="28" t="s">
        <v>31</v>
      </c>
      <c r="F1111" s="28" t="s">
        <v>64</v>
      </c>
      <c r="G1111" s="28" t="s">
        <v>65</v>
      </c>
      <c r="H1111" s="28" t="s">
        <v>25</v>
      </c>
      <c r="I1111" s="30">
        <v>0.20000000000000007</v>
      </c>
      <c r="J1111" s="31">
        <v>7250</v>
      </c>
      <c r="K1111" s="32">
        <f t="shared" si="8"/>
        <v>1450.0000000000005</v>
      </c>
      <c r="L1111" s="32">
        <f t="shared" si="9"/>
        <v>652.50000000000011</v>
      </c>
      <c r="M1111" s="33">
        <v>0.44999999999999996</v>
      </c>
      <c r="O1111" s="38"/>
      <c r="P1111" s="39"/>
      <c r="Q1111" s="34"/>
      <c r="R1111" s="35"/>
    </row>
    <row r="1112" spans="1:18" ht="15.75" customHeight="1">
      <c r="A1112" s="23"/>
      <c r="B1112" s="28" t="s">
        <v>30</v>
      </c>
      <c r="C1112" s="28">
        <v>1197831</v>
      </c>
      <c r="D1112" s="29">
        <v>44318</v>
      </c>
      <c r="E1112" s="28" t="s">
        <v>31</v>
      </c>
      <c r="F1112" s="28" t="s">
        <v>64</v>
      </c>
      <c r="G1112" s="28" t="s">
        <v>65</v>
      </c>
      <c r="H1112" s="28" t="s">
        <v>26</v>
      </c>
      <c r="I1112" s="30">
        <v>0.14999999999999997</v>
      </c>
      <c r="J1112" s="31">
        <v>5750</v>
      </c>
      <c r="K1112" s="32">
        <f t="shared" si="8"/>
        <v>862.49999999999977</v>
      </c>
      <c r="L1112" s="32">
        <f t="shared" si="9"/>
        <v>388.12499999999989</v>
      </c>
      <c r="M1112" s="33">
        <v>0.44999999999999996</v>
      </c>
      <c r="O1112" s="38"/>
      <c r="P1112" s="39"/>
      <c r="Q1112" s="34"/>
      <c r="R1112" s="35"/>
    </row>
    <row r="1113" spans="1:18" ht="15.75" customHeight="1">
      <c r="A1113" s="23"/>
      <c r="B1113" s="28" t="s">
        <v>30</v>
      </c>
      <c r="C1113" s="28">
        <v>1197831</v>
      </c>
      <c r="D1113" s="29">
        <v>44318</v>
      </c>
      <c r="E1113" s="28" t="s">
        <v>31</v>
      </c>
      <c r="F1113" s="28" t="s">
        <v>64</v>
      </c>
      <c r="G1113" s="28" t="s">
        <v>65</v>
      </c>
      <c r="H1113" s="28" t="s">
        <v>27</v>
      </c>
      <c r="I1113" s="30">
        <v>0.35000000000000003</v>
      </c>
      <c r="J1113" s="31">
        <v>5000</v>
      </c>
      <c r="K1113" s="32">
        <f t="shared" si="8"/>
        <v>1750.0000000000002</v>
      </c>
      <c r="L1113" s="32">
        <f t="shared" si="9"/>
        <v>962.50000000000023</v>
      </c>
      <c r="M1113" s="33">
        <v>0.55000000000000004</v>
      </c>
      <c r="O1113" s="38"/>
      <c r="P1113" s="39"/>
      <c r="Q1113" s="34"/>
      <c r="R1113" s="35"/>
    </row>
    <row r="1114" spans="1:18" ht="15.75" customHeight="1">
      <c r="A1114" s="23"/>
      <c r="B1114" s="28" t="s">
        <v>30</v>
      </c>
      <c r="C1114" s="28">
        <v>1197831</v>
      </c>
      <c r="D1114" s="29">
        <v>44318</v>
      </c>
      <c r="E1114" s="28" t="s">
        <v>31</v>
      </c>
      <c r="F1114" s="28" t="s">
        <v>64</v>
      </c>
      <c r="G1114" s="28" t="s">
        <v>65</v>
      </c>
      <c r="H1114" s="28" t="s">
        <v>28</v>
      </c>
      <c r="I1114" s="30">
        <v>0.5</v>
      </c>
      <c r="J1114" s="31">
        <v>4000</v>
      </c>
      <c r="K1114" s="32">
        <f t="shared" si="8"/>
        <v>2000</v>
      </c>
      <c r="L1114" s="32">
        <f t="shared" si="9"/>
        <v>799.99999999999989</v>
      </c>
      <c r="M1114" s="33">
        <v>0.39999999999999997</v>
      </c>
      <c r="O1114" s="38"/>
      <c r="P1114" s="39"/>
      <c r="Q1114" s="34"/>
      <c r="R1114" s="35"/>
    </row>
    <row r="1115" spans="1:18" ht="15.75" customHeight="1">
      <c r="A1115" s="23"/>
      <c r="B1115" s="28" t="s">
        <v>30</v>
      </c>
      <c r="C1115" s="28">
        <v>1197831</v>
      </c>
      <c r="D1115" s="29">
        <v>44318</v>
      </c>
      <c r="E1115" s="28" t="s">
        <v>31</v>
      </c>
      <c r="F1115" s="28" t="s">
        <v>64</v>
      </c>
      <c r="G1115" s="28" t="s">
        <v>65</v>
      </c>
      <c r="H1115" s="28" t="s">
        <v>29</v>
      </c>
      <c r="I1115" s="30">
        <v>0.45</v>
      </c>
      <c r="J1115" s="31">
        <v>7500</v>
      </c>
      <c r="K1115" s="32">
        <f t="shared" si="8"/>
        <v>3375</v>
      </c>
      <c r="L1115" s="32">
        <f t="shared" si="9"/>
        <v>2025.0000000000002</v>
      </c>
      <c r="M1115" s="33">
        <v>0.60000000000000009</v>
      </c>
      <c r="O1115" s="38"/>
      <c r="P1115" s="39"/>
      <c r="Q1115" s="34"/>
      <c r="R1115" s="35"/>
    </row>
    <row r="1116" spans="1:18" ht="15.75" customHeight="1">
      <c r="A1116" s="23"/>
      <c r="B1116" s="28" t="s">
        <v>30</v>
      </c>
      <c r="C1116" s="28">
        <v>1197831</v>
      </c>
      <c r="D1116" s="29">
        <v>44348</v>
      </c>
      <c r="E1116" s="28" t="s">
        <v>31</v>
      </c>
      <c r="F1116" s="28" t="s">
        <v>64</v>
      </c>
      <c r="G1116" s="28" t="s">
        <v>65</v>
      </c>
      <c r="H1116" s="28" t="s">
        <v>24</v>
      </c>
      <c r="I1116" s="30">
        <v>0.45</v>
      </c>
      <c r="J1116" s="31">
        <v>7500</v>
      </c>
      <c r="K1116" s="32">
        <f t="shared" si="8"/>
        <v>3375</v>
      </c>
      <c r="L1116" s="32">
        <f t="shared" si="9"/>
        <v>1518.7499999999998</v>
      </c>
      <c r="M1116" s="33">
        <v>0.44999999999999996</v>
      </c>
      <c r="O1116" s="38"/>
      <c r="P1116" s="39"/>
      <c r="Q1116" s="34"/>
      <c r="R1116" s="35"/>
    </row>
    <row r="1117" spans="1:18" ht="15.75" customHeight="1">
      <c r="A1117" s="23"/>
      <c r="B1117" s="28" t="s">
        <v>30</v>
      </c>
      <c r="C1117" s="28">
        <v>1197831</v>
      </c>
      <c r="D1117" s="29">
        <v>44348</v>
      </c>
      <c r="E1117" s="28" t="s">
        <v>31</v>
      </c>
      <c r="F1117" s="28" t="s">
        <v>64</v>
      </c>
      <c r="G1117" s="28" t="s">
        <v>65</v>
      </c>
      <c r="H1117" s="28" t="s">
        <v>25</v>
      </c>
      <c r="I1117" s="30">
        <v>0.5</v>
      </c>
      <c r="J1117" s="31">
        <v>7500</v>
      </c>
      <c r="K1117" s="32">
        <f t="shared" si="8"/>
        <v>3750</v>
      </c>
      <c r="L1117" s="32">
        <f t="shared" si="9"/>
        <v>1687.4999999999998</v>
      </c>
      <c r="M1117" s="33">
        <v>0.44999999999999996</v>
      </c>
      <c r="O1117" s="38"/>
      <c r="P1117" s="39"/>
      <c r="Q1117" s="34"/>
      <c r="R1117" s="35"/>
    </row>
    <row r="1118" spans="1:18" ht="15.75" customHeight="1">
      <c r="A1118" s="23"/>
      <c r="B1118" s="28" t="s">
        <v>30</v>
      </c>
      <c r="C1118" s="28">
        <v>1197831</v>
      </c>
      <c r="D1118" s="29">
        <v>44348</v>
      </c>
      <c r="E1118" s="28" t="s">
        <v>31</v>
      </c>
      <c r="F1118" s="28" t="s">
        <v>64</v>
      </c>
      <c r="G1118" s="28" t="s">
        <v>65</v>
      </c>
      <c r="H1118" s="28" t="s">
        <v>26</v>
      </c>
      <c r="I1118" s="30">
        <v>0.45</v>
      </c>
      <c r="J1118" s="31">
        <v>6500</v>
      </c>
      <c r="K1118" s="32">
        <f t="shared" si="8"/>
        <v>2925</v>
      </c>
      <c r="L1118" s="32">
        <f t="shared" si="9"/>
        <v>1316.2499999999998</v>
      </c>
      <c r="M1118" s="33">
        <v>0.44999999999999996</v>
      </c>
      <c r="O1118" s="38"/>
      <c r="P1118" s="39"/>
      <c r="Q1118" s="34"/>
      <c r="R1118" s="35"/>
    </row>
    <row r="1119" spans="1:18" ht="15.75" customHeight="1">
      <c r="A1119" s="23"/>
      <c r="B1119" s="28" t="s">
        <v>30</v>
      </c>
      <c r="C1119" s="28">
        <v>1197831</v>
      </c>
      <c r="D1119" s="29">
        <v>44348</v>
      </c>
      <c r="E1119" s="28" t="s">
        <v>31</v>
      </c>
      <c r="F1119" s="28" t="s">
        <v>64</v>
      </c>
      <c r="G1119" s="28" t="s">
        <v>65</v>
      </c>
      <c r="H1119" s="28" t="s">
        <v>27</v>
      </c>
      <c r="I1119" s="30">
        <v>0.45</v>
      </c>
      <c r="J1119" s="31">
        <v>6000</v>
      </c>
      <c r="K1119" s="32">
        <f t="shared" si="8"/>
        <v>2700</v>
      </c>
      <c r="L1119" s="32">
        <f t="shared" si="9"/>
        <v>1485.0000000000002</v>
      </c>
      <c r="M1119" s="33">
        <v>0.55000000000000004</v>
      </c>
      <c r="O1119" s="38"/>
      <c r="P1119" s="39"/>
      <c r="Q1119" s="34"/>
      <c r="R1119" s="35"/>
    </row>
    <row r="1120" spans="1:18" ht="15.75" customHeight="1">
      <c r="A1120" s="23"/>
      <c r="B1120" s="28" t="s">
        <v>30</v>
      </c>
      <c r="C1120" s="28">
        <v>1197831</v>
      </c>
      <c r="D1120" s="29">
        <v>44348</v>
      </c>
      <c r="E1120" s="28" t="s">
        <v>31</v>
      </c>
      <c r="F1120" s="28" t="s">
        <v>64</v>
      </c>
      <c r="G1120" s="28" t="s">
        <v>65</v>
      </c>
      <c r="H1120" s="28" t="s">
        <v>28</v>
      </c>
      <c r="I1120" s="30">
        <v>0.5</v>
      </c>
      <c r="J1120" s="31">
        <v>5000</v>
      </c>
      <c r="K1120" s="32">
        <f t="shared" si="8"/>
        <v>2500</v>
      </c>
      <c r="L1120" s="32">
        <f t="shared" si="9"/>
        <v>999.99999999999989</v>
      </c>
      <c r="M1120" s="33">
        <v>0.39999999999999997</v>
      </c>
      <c r="O1120" s="38"/>
      <c r="P1120" s="39"/>
      <c r="Q1120" s="34"/>
      <c r="R1120" s="35"/>
    </row>
    <row r="1121" spans="1:18" ht="15.75" customHeight="1">
      <c r="A1121" s="23"/>
      <c r="B1121" s="28" t="s">
        <v>30</v>
      </c>
      <c r="C1121" s="28">
        <v>1197831</v>
      </c>
      <c r="D1121" s="29">
        <v>44348</v>
      </c>
      <c r="E1121" s="28" t="s">
        <v>31</v>
      </c>
      <c r="F1121" s="28" t="s">
        <v>64</v>
      </c>
      <c r="G1121" s="28" t="s">
        <v>65</v>
      </c>
      <c r="H1121" s="28" t="s">
        <v>29</v>
      </c>
      <c r="I1121" s="30">
        <v>0.55000000000000004</v>
      </c>
      <c r="J1121" s="31">
        <v>8750</v>
      </c>
      <c r="K1121" s="32">
        <f t="shared" si="8"/>
        <v>4812.5</v>
      </c>
      <c r="L1121" s="32">
        <f t="shared" si="9"/>
        <v>2887.5000000000005</v>
      </c>
      <c r="M1121" s="33">
        <v>0.60000000000000009</v>
      </c>
      <c r="O1121" s="38"/>
      <c r="P1121" s="39"/>
      <c r="Q1121" s="34"/>
      <c r="R1121" s="35"/>
    </row>
    <row r="1122" spans="1:18" ht="15.75" customHeight="1">
      <c r="A1122" s="23"/>
      <c r="B1122" s="28" t="s">
        <v>30</v>
      </c>
      <c r="C1122" s="28">
        <v>1197831</v>
      </c>
      <c r="D1122" s="29">
        <v>44380</v>
      </c>
      <c r="E1122" s="28" t="s">
        <v>31</v>
      </c>
      <c r="F1122" s="28" t="s">
        <v>64</v>
      </c>
      <c r="G1122" s="28" t="s">
        <v>65</v>
      </c>
      <c r="H1122" s="28" t="s">
        <v>24</v>
      </c>
      <c r="I1122" s="30">
        <v>0.45</v>
      </c>
      <c r="J1122" s="31">
        <v>8250</v>
      </c>
      <c r="K1122" s="32">
        <f t="shared" si="8"/>
        <v>3712.5</v>
      </c>
      <c r="L1122" s="32">
        <f t="shared" si="9"/>
        <v>1856.2499999999998</v>
      </c>
      <c r="M1122" s="33">
        <v>0.49999999999999994</v>
      </c>
      <c r="O1122" s="38"/>
      <c r="P1122" s="39"/>
      <c r="Q1122" s="34"/>
      <c r="R1122" s="35"/>
    </row>
    <row r="1123" spans="1:18" ht="15.75" customHeight="1">
      <c r="A1123" s="23"/>
      <c r="B1123" s="28" t="s">
        <v>30</v>
      </c>
      <c r="C1123" s="28">
        <v>1197831</v>
      </c>
      <c r="D1123" s="29">
        <v>44380</v>
      </c>
      <c r="E1123" s="28" t="s">
        <v>31</v>
      </c>
      <c r="F1123" s="28" t="s">
        <v>64</v>
      </c>
      <c r="G1123" s="28" t="s">
        <v>65</v>
      </c>
      <c r="H1123" s="28" t="s">
        <v>25</v>
      </c>
      <c r="I1123" s="30">
        <v>0.5</v>
      </c>
      <c r="J1123" s="31">
        <v>8250</v>
      </c>
      <c r="K1123" s="32">
        <f t="shared" si="8"/>
        <v>4125</v>
      </c>
      <c r="L1123" s="32">
        <f t="shared" si="9"/>
        <v>2062.4999999999995</v>
      </c>
      <c r="M1123" s="33">
        <v>0.49999999999999994</v>
      </c>
      <c r="O1123" s="38"/>
      <c r="P1123" s="39"/>
      <c r="Q1123" s="34"/>
      <c r="R1123" s="35"/>
    </row>
    <row r="1124" spans="1:18" ht="15.75" customHeight="1">
      <c r="A1124" s="23"/>
      <c r="B1124" s="28" t="s">
        <v>30</v>
      </c>
      <c r="C1124" s="28">
        <v>1197831</v>
      </c>
      <c r="D1124" s="29">
        <v>44380</v>
      </c>
      <c r="E1124" s="28" t="s">
        <v>31</v>
      </c>
      <c r="F1124" s="28" t="s">
        <v>64</v>
      </c>
      <c r="G1124" s="28" t="s">
        <v>65</v>
      </c>
      <c r="H1124" s="28" t="s">
        <v>26</v>
      </c>
      <c r="I1124" s="30">
        <v>0.45</v>
      </c>
      <c r="J1124" s="31">
        <v>9750</v>
      </c>
      <c r="K1124" s="32">
        <f t="shared" si="8"/>
        <v>4387.5</v>
      </c>
      <c r="L1124" s="32">
        <f t="shared" si="9"/>
        <v>2193.7499999999995</v>
      </c>
      <c r="M1124" s="33">
        <v>0.49999999999999994</v>
      </c>
      <c r="O1124" s="38"/>
      <c r="P1124" s="39"/>
      <c r="Q1124" s="34"/>
      <c r="R1124" s="35"/>
    </row>
    <row r="1125" spans="1:18" ht="15.75" customHeight="1">
      <c r="A1125" s="23"/>
      <c r="B1125" s="28" t="s">
        <v>30</v>
      </c>
      <c r="C1125" s="28">
        <v>1197831</v>
      </c>
      <c r="D1125" s="29">
        <v>44380</v>
      </c>
      <c r="E1125" s="28" t="s">
        <v>31</v>
      </c>
      <c r="F1125" s="28" t="s">
        <v>64</v>
      </c>
      <c r="G1125" s="28" t="s">
        <v>65</v>
      </c>
      <c r="H1125" s="28" t="s">
        <v>27</v>
      </c>
      <c r="I1125" s="30">
        <v>0.45</v>
      </c>
      <c r="J1125" s="31">
        <v>5750</v>
      </c>
      <c r="K1125" s="32">
        <f t="shared" si="8"/>
        <v>2587.5</v>
      </c>
      <c r="L1125" s="32">
        <f t="shared" si="9"/>
        <v>1552.5000000000002</v>
      </c>
      <c r="M1125" s="33">
        <v>0.60000000000000009</v>
      </c>
      <c r="O1125" s="38"/>
      <c r="P1125" s="39"/>
      <c r="Q1125" s="34"/>
      <c r="R1125" s="35"/>
    </row>
    <row r="1126" spans="1:18" ht="15.75" customHeight="1">
      <c r="A1126" s="23"/>
      <c r="B1126" s="28" t="s">
        <v>30</v>
      </c>
      <c r="C1126" s="28">
        <v>1197831</v>
      </c>
      <c r="D1126" s="29">
        <v>44380</v>
      </c>
      <c r="E1126" s="28" t="s">
        <v>31</v>
      </c>
      <c r="F1126" s="28" t="s">
        <v>64</v>
      </c>
      <c r="G1126" s="28" t="s">
        <v>65</v>
      </c>
      <c r="H1126" s="28" t="s">
        <v>28</v>
      </c>
      <c r="I1126" s="30">
        <v>0.5</v>
      </c>
      <c r="J1126" s="31">
        <v>5250</v>
      </c>
      <c r="K1126" s="32">
        <f t="shared" si="8"/>
        <v>2625</v>
      </c>
      <c r="L1126" s="32">
        <f t="shared" si="9"/>
        <v>1181.2499999999998</v>
      </c>
      <c r="M1126" s="33">
        <v>0.44999999999999996</v>
      </c>
      <c r="O1126" s="38"/>
      <c r="P1126" s="39"/>
      <c r="Q1126" s="34"/>
      <c r="R1126" s="35"/>
    </row>
    <row r="1127" spans="1:18" ht="15.75" customHeight="1">
      <c r="A1127" s="23"/>
      <c r="B1127" s="28" t="s">
        <v>30</v>
      </c>
      <c r="C1127" s="28">
        <v>1197831</v>
      </c>
      <c r="D1127" s="29">
        <v>44380</v>
      </c>
      <c r="E1127" s="28" t="s">
        <v>31</v>
      </c>
      <c r="F1127" s="28" t="s">
        <v>64</v>
      </c>
      <c r="G1127" s="28" t="s">
        <v>65</v>
      </c>
      <c r="H1127" s="28" t="s">
        <v>29</v>
      </c>
      <c r="I1127" s="30">
        <v>0.6</v>
      </c>
      <c r="J1127" s="31">
        <v>8000</v>
      </c>
      <c r="K1127" s="32">
        <f t="shared" si="8"/>
        <v>4800</v>
      </c>
      <c r="L1127" s="32">
        <f t="shared" si="9"/>
        <v>3120.0000000000005</v>
      </c>
      <c r="M1127" s="33">
        <v>0.65000000000000013</v>
      </c>
      <c r="O1127" s="38"/>
      <c r="P1127" s="39"/>
      <c r="Q1127" s="34"/>
      <c r="R1127" s="35"/>
    </row>
    <row r="1128" spans="1:18" ht="15.75" customHeight="1">
      <c r="A1128" s="23"/>
      <c r="B1128" s="28" t="s">
        <v>30</v>
      </c>
      <c r="C1128" s="28">
        <v>1197831</v>
      </c>
      <c r="D1128" s="29">
        <v>44413</v>
      </c>
      <c r="E1128" s="28" t="s">
        <v>31</v>
      </c>
      <c r="F1128" s="28" t="s">
        <v>64</v>
      </c>
      <c r="G1128" s="28" t="s">
        <v>65</v>
      </c>
      <c r="H1128" s="28" t="s">
        <v>24</v>
      </c>
      <c r="I1128" s="30">
        <v>0.4</v>
      </c>
      <c r="J1128" s="31">
        <v>7500</v>
      </c>
      <c r="K1128" s="32">
        <f t="shared" si="8"/>
        <v>3000</v>
      </c>
      <c r="L1128" s="32">
        <f t="shared" si="9"/>
        <v>1499.9999999999998</v>
      </c>
      <c r="M1128" s="33">
        <v>0.49999999999999994</v>
      </c>
      <c r="O1128" s="38"/>
      <c r="P1128" s="39"/>
      <c r="Q1128" s="34"/>
      <c r="R1128" s="35"/>
    </row>
    <row r="1129" spans="1:18" ht="15.75" customHeight="1">
      <c r="A1129" s="23"/>
      <c r="B1129" s="28" t="s">
        <v>30</v>
      </c>
      <c r="C1129" s="28">
        <v>1197831</v>
      </c>
      <c r="D1129" s="29">
        <v>44413</v>
      </c>
      <c r="E1129" s="28" t="s">
        <v>31</v>
      </c>
      <c r="F1129" s="28" t="s">
        <v>64</v>
      </c>
      <c r="G1129" s="28" t="s">
        <v>65</v>
      </c>
      <c r="H1129" s="28" t="s">
        <v>25</v>
      </c>
      <c r="I1129" s="30">
        <v>0.55000000000000004</v>
      </c>
      <c r="J1129" s="31">
        <v>7500</v>
      </c>
      <c r="K1129" s="32">
        <f t="shared" si="8"/>
        <v>4125</v>
      </c>
      <c r="L1129" s="32">
        <f t="shared" si="9"/>
        <v>2062.4999999999995</v>
      </c>
      <c r="M1129" s="33">
        <v>0.49999999999999994</v>
      </c>
      <c r="O1129" s="38"/>
      <c r="P1129" s="39"/>
      <c r="Q1129" s="34"/>
      <c r="R1129" s="35"/>
    </row>
    <row r="1130" spans="1:18" ht="15.75" customHeight="1">
      <c r="A1130" s="23"/>
      <c r="B1130" s="28" t="s">
        <v>30</v>
      </c>
      <c r="C1130" s="28">
        <v>1197831</v>
      </c>
      <c r="D1130" s="29">
        <v>44413</v>
      </c>
      <c r="E1130" s="28" t="s">
        <v>31</v>
      </c>
      <c r="F1130" s="28" t="s">
        <v>64</v>
      </c>
      <c r="G1130" s="28" t="s">
        <v>65</v>
      </c>
      <c r="H1130" s="28" t="s">
        <v>26</v>
      </c>
      <c r="I1130" s="30">
        <v>0.55000000000000004</v>
      </c>
      <c r="J1130" s="31">
        <v>9250</v>
      </c>
      <c r="K1130" s="32">
        <f t="shared" si="8"/>
        <v>5087.5</v>
      </c>
      <c r="L1130" s="32">
        <f t="shared" si="9"/>
        <v>2543.7499999999995</v>
      </c>
      <c r="M1130" s="33">
        <v>0.49999999999999994</v>
      </c>
      <c r="O1130" s="38"/>
      <c r="P1130" s="39"/>
      <c r="Q1130" s="34"/>
      <c r="R1130" s="35"/>
    </row>
    <row r="1131" spans="1:18" ht="15.75" customHeight="1">
      <c r="A1131" s="23"/>
      <c r="B1131" s="28" t="s">
        <v>30</v>
      </c>
      <c r="C1131" s="28">
        <v>1197831</v>
      </c>
      <c r="D1131" s="29">
        <v>44413</v>
      </c>
      <c r="E1131" s="28" t="s">
        <v>31</v>
      </c>
      <c r="F1131" s="28" t="s">
        <v>64</v>
      </c>
      <c r="G1131" s="28" t="s">
        <v>65</v>
      </c>
      <c r="H1131" s="28" t="s">
        <v>27</v>
      </c>
      <c r="I1131" s="30">
        <v>0.5</v>
      </c>
      <c r="J1131" s="31">
        <v>4250</v>
      </c>
      <c r="K1131" s="32">
        <f t="shared" si="8"/>
        <v>2125</v>
      </c>
      <c r="L1131" s="32">
        <f t="shared" si="9"/>
        <v>1275.0000000000002</v>
      </c>
      <c r="M1131" s="33">
        <v>0.60000000000000009</v>
      </c>
      <c r="O1131" s="38"/>
      <c r="P1131" s="39"/>
      <c r="Q1131" s="34"/>
      <c r="R1131" s="35"/>
    </row>
    <row r="1132" spans="1:18" ht="15.75" customHeight="1">
      <c r="A1132" s="23"/>
      <c r="B1132" s="28" t="s">
        <v>30</v>
      </c>
      <c r="C1132" s="28">
        <v>1197831</v>
      </c>
      <c r="D1132" s="29">
        <v>44413</v>
      </c>
      <c r="E1132" s="28" t="s">
        <v>31</v>
      </c>
      <c r="F1132" s="28" t="s">
        <v>64</v>
      </c>
      <c r="G1132" s="28" t="s">
        <v>65</v>
      </c>
      <c r="H1132" s="28" t="s">
        <v>28</v>
      </c>
      <c r="I1132" s="30">
        <v>0.55000000000000004</v>
      </c>
      <c r="J1132" s="31">
        <v>4250</v>
      </c>
      <c r="K1132" s="32">
        <f t="shared" si="8"/>
        <v>2337.5</v>
      </c>
      <c r="L1132" s="32">
        <f t="shared" si="9"/>
        <v>1051.875</v>
      </c>
      <c r="M1132" s="33">
        <v>0.44999999999999996</v>
      </c>
      <c r="O1132" s="38"/>
      <c r="P1132" s="39"/>
      <c r="Q1132" s="34"/>
      <c r="R1132" s="35"/>
    </row>
    <row r="1133" spans="1:18" ht="15.75" customHeight="1">
      <c r="A1133" s="23"/>
      <c r="B1133" s="28" t="s">
        <v>30</v>
      </c>
      <c r="C1133" s="28">
        <v>1197831</v>
      </c>
      <c r="D1133" s="29">
        <v>44413</v>
      </c>
      <c r="E1133" s="28" t="s">
        <v>31</v>
      </c>
      <c r="F1133" s="28" t="s">
        <v>64</v>
      </c>
      <c r="G1133" s="28" t="s">
        <v>65</v>
      </c>
      <c r="H1133" s="28" t="s">
        <v>29</v>
      </c>
      <c r="I1133" s="30">
        <v>0.6</v>
      </c>
      <c r="J1133" s="31">
        <v>6750</v>
      </c>
      <c r="K1133" s="32">
        <f t="shared" si="8"/>
        <v>4050</v>
      </c>
      <c r="L1133" s="32">
        <f t="shared" si="9"/>
        <v>2632.5000000000005</v>
      </c>
      <c r="M1133" s="33">
        <v>0.65000000000000013</v>
      </c>
      <c r="O1133" s="38"/>
      <c r="P1133" s="39"/>
      <c r="Q1133" s="34"/>
      <c r="R1133" s="35"/>
    </row>
    <row r="1134" spans="1:18" ht="15.75" customHeight="1">
      <c r="A1134" s="23"/>
      <c r="B1134" s="28" t="s">
        <v>30</v>
      </c>
      <c r="C1134" s="28">
        <v>1197831</v>
      </c>
      <c r="D1134" s="29">
        <v>44441</v>
      </c>
      <c r="E1134" s="28" t="s">
        <v>31</v>
      </c>
      <c r="F1134" s="28" t="s">
        <v>64</v>
      </c>
      <c r="G1134" s="28" t="s">
        <v>65</v>
      </c>
      <c r="H1134" s="28" t="s">
        <v>24</v>
      </c>
      <c r="I1134" s="30">
        <v>0.55000000000000004</v>
      </c>
      <c r="J1134" s="31">
        <v>6250</v>
      </c>
      <c r="K1134" s="32">
        <f t="shared" si="8"/>
        <v>3437.5000000000005</v>
      </c>
      <c r="L1134" s="32">
        <f t="shared" si="9"/>
        <v>1718.75</v>
      </c>
      <c r="M1134" s="33">
        <v>0.49999999999999994</v>
      </c>
      <c r="O1134" s="38"/>
      <c r="P1134" s="39"/>
      <c r="Q1134" s="34"/>
      <c r="R1134" s="35"/>
    </row>
    <row r="1135" spans="1:18" ht="15.75" customHeight="1">
      <c r="A1135" s="23"/>
      <c r="B1135" s="28" t="s">
        <v>30</v>
      </c>
      <c r="C1135" s="28">
        <v>1197831</v>
      </c>
      <c r="D1135" s="29">
        <v>44441</v>
      </c>
      <c r="E1135" s="28" t="s">
        <v>31</v>
      </c>
      <c r="F1135" s="28" t="s">
        <v>64</v>
      </c>
      <c r="G1135" s="28" t="s">
        <v>65</v>
      </c>
      <c r="H1135" s="28" t="s">
        <v>25</v>
      </c>
      <c r="I1135" s="30">
        <v>0.55000000000000004</v>
      </c>
      <c r="J1135" s="31">
        <v>5750</v>
      </c>
      <c r="K1135" s="32">
        <f t="shared" si="8"/>
        <v>3162.5000000000005</v>
      </c>
      <c r="L1135" s="32">
        <f t="shared" si="9"/>
        <v>1581.25</v>
      </c>
      <c r="M1135" s="33">
        <v>0.49999999999999994</v>
      </c>
      <c r="O1135" s="38"/>
      <c r="P1135" s="39"/>
      <c r="Q1135" s="34"/>
      <c r="R1135" s="35"/>
    </row>
    <row r="1136" spans="1:18" ht="15.75" customHeight="1">
      <c r="A1136" s="23"/>
      <c r="B1136" s="28" t="s">
        <v>30</v>
      </c>
      <c r="C1136" s="28">
        <v>1197831</v>
      </c>
      <c r="D1136" s="29">
        <v>44441</v>
      </c>
      <c r="E1136" s="28" t="s">
        <v>31</v>
      </c>
      <c r="F1136" s="28" t="s">
        <v>64</v>
      </c>
      <c r="G1136" s="28" t="s">
        <v>65</v>
      </c>
      <c r="H1136" s="28" t="s">
        <v>26</v>
      </c>
      <c r="I1136" s="30">
        <v>0.6</v>
      </c>
      <c r="J1136" s="31">
        <v>6250</v>
      </c>
      <c r="K1136" s="32">
        <f t="shared" si="8"/>
        <v>3750</v>
      </c>
      <c r="L1136" s="32">
        <f t="shared" si="9"/>
        <v>1874.9999999999998</v>
      </c>
      <c r="M1136" s="33">
        <v>0.49999999999999994</v>
      </c>
      <c r="O1136" s="38"/>
      <c r="P1136" s="39"/>
      <c r="Q1136" s="34"/>
      <c r="R1136" s="35"/>
    </row>
    <row r="1137" spans="1:18" ht="15.75" customHeight="1">
      <c r="A1137" s="23"/>
      <c r="B1137" s="28" t="s">
        <v>30</v>
      </c>
      <c r="C1137" s="28">
        <v>1197831</v>
      </c>
      <c r="D1137" s="29">
        <v>44441</v>
      </c>
      <c r="E1137" s="28" t="s">
        <v>31</v>
      </c>
      <c r="F1137" s="28" t="s">
        <v>64</v>
      </c>
      <c r="G1137" s="28" t="s">
        <v>65</v>
      </c>
      <c r="H1137" s="28" t="s">
        <v>27</v>
      </c>
      <c r="I1137" s="30">
        <v>0.6</v>
      </c>
      <c r="J1137" s="31">
        <v>3500</v>
      </c>
      <c r="K1137" s="32">
        <f t="shared" si="8"/>
        <v>2100</v>
      </c>
      <c r="L1137" s="32">
        <f t="shared" si="9"/>
        <v>1260.0000000000002</v>
      </c>
      <c r="M1137" s="33">
        <v>0.60000000000000009</v>
      </c>
      <c r="O1137" s="38"/>
      <c r="P1137" s="39"/>
      <c r="Q1137" s="34"/>
      <c r="R1137" s="35"/>
    </row>
    <row r="1138" spans="1:18" ht="15.75" customHeight="1">
      <c r="A1138" s="23"/>
      <c r="B1138" s="28" t="s">
        <v>30</v>
      </c>
      <c r="C1138" s="28">
        <v>1197831</v>
      </c>
      <c r="D1138" s="29">
        <v>44441</v>
      </c>
      <c r="E1138" s="28" t="s">
        <v>31</v>
      </c>
      <c r="F1138" s="28" t="s">
        <v>64</v>
      </c>
      <c r="G1138" s="28" t="s">
        <v>65</v>
      </c>
      <c r="H1138" s="28" t="s">
        <v>28</v>
      </c>
      <c r="I1138" s="30">
        <v>0.45</v>
      </c>
      <c r="J1138" s="31">
        <v>3500</v>
      </c>
      <c r="K1138" s="32">
        <f t="shared" si="8"/>
        <v>1575</v>
      </c>
      <c r="L1138" s="32">
        <f t="shared" si="9"/>
        <v>708.74999999999989</v>
      </c>
      <c r="M1138" s="33">
        <v>0.44999999999999996</v>
      </c>
      <c r="O1138" s="38"/>
      <c r="P1138" s="39"/>
      <c r="Q1138" s="34"/>
      <c r="R1138" s="35"/>
    </row>
    <row r="1139" spans="1:18" ht="15.75" customHeight="1">
      <c r="A1139" s="23"/>
      <c r="B1139" s="28" t="s">
        <v>30</v>
      </c>
      <c r="C1139" s="28">
        <v>1197831</v>
      </c>
      <c r="D1139" s="29">
        <v>44441</v>
      </c>
      <c r="E1139" s="28" t="s">
        <v>31</v>
      </c>
      <c r="F1139" s="28" t="s">
        <v>64</v>
      </c>
      <c r="G1139" s="28" t="s">
        <v>65</v>
      </c>
      <c r="H1139" s="28" t="s">
        <v>29</v>
      </c>
      <c r="I1139" s="30">
        <v>0.4</v>
      </c>
      <c r="J1139" s="31">
        <v>5750</v>
      </c>
      <c r="K1139" s="32">
        <f t="shared" si="8"/>
        <v>2300</v>
      </c>
      <c r="L1139" s="32">
        <f t="shared" si="9"/>
        <v>1495.0000000000002</v>
      </c>
      <c r="M1139" s="33">
        <v>0.65000000000000013</v>
      </c>
      <c r="O1139" s="38"/>
      <c r="P1139" s="39"/>
      <c r="Q1139" s="34"/>
      <c r="R1139" s="35"/>
    </row>
    <row r="1140" spans="1:18" ht="15.75" customHeight="1">
      <c r="A1140" s="23"/>
      <c r="B1140" s="28" t="s">
        <v>30</v>
      </c>
      <c r="C1140" s="28">
        <v>1197831</v>
      </c>
      <c r="D1140" s="29">
        <v>44470</v>
      </c>
      <c r="E1140" s="28" t="s">
        <v>31</v>
      </c>
      <c r="F1140" s="28" t="s">
        <v>64</v>
      </c>
      <c r="G1140" s="28" t="s">
        <v>65</v>
      </c>
      <c r="H1140" s="28" t="s">
        <v>24</v>
      </c>
      <c r="I1140" s="30">
        <v>0.30000000000000004</v>
      </c>
      <c r="J1140" s="31">
        <v>5250</v>
      </c>
      <c r="K1140" s="32">
        <f t="shared" si="8"/>
        <v>1575.0000000000002</v>
      </c>
      <c r="L1140" s="32">
        <f t="shared" si="9"/>
        <v>787.5</v>
      </c>
      <c r="M1140" s="33">
        <v>0.49999999999999994</v>
      </c>
      <c r="O1140" s="38"/>
      <c r="P1140" s="39"/>
      <c r="Q1140" s="34"/>
      <c r="R1140" s="35"/>
    </row>
    <row r="1141" spans="1:18" ht="15.75" customHeight="1">
      <c r="A1141" s="23"/>
      <c r="B1141" s="28" t="s">
        <v>30</v>
      </c>
      <c r="C1141" s="28">
        <v>1197831</v>
      </c>
      <c r="D1141" s="29">
        <v>44470</v>
      </c>
      <c r="E1141" s="28" t="s">
        <v>31</v>
      </c>
      <c r="F1141" s="28" t="s">
        <v>64</v>
      </c>
      <c r="G1141" s="28" t="s">
        <v>65</v>
      </c>
      <c r="H1141" s="28" t="s">
        <v>25</v>
      </c>
      <c r="I1141" s="30">
        <v>0.30000000000000004</v>
      </c>
      <c r="J1141" s="31">
        <v>5250</v>
      </c>
      <c r="K1141" s="32">
        <f t="shared" si="8"/>
        <v>1575.0000000000002</v>
      </c>
      <c r="L1141" s="32">
        <f t="shared" si="9"/>
        <v>787.5</v>
      </c>
      <c r="M1141" s="33">
        <v>0.49999999999999994</v>
      </c>
      <c r="O1141" s="38"/>
      <c r="P1141" s="39"/>
      <c r="Q1141" s="34"/>
      <c r="R1141" s="35"/>
    </row>
    <row r="1142" spans="1:18" ht="15.75" customHeight="1">
      <c r="A1142" s="23"/>
      <c r="B1142" s="28" t="s">
        <v>30</v>
      </c>
      <c r="C1142" s="28">
        <v>1197831</v>
      </c>
      <c r="D1142" s="29">
        <v>44470</v>
      </c>
      <c r="E1142" s="28" t="s">
        <v>31</v>
      </c>
      <c r="F1142" s="28" t="s">
        <v>64</v>
      </c>
      <c r="G1142" s="28" t="s">
        <v>65</v>
      </c>
      <c r="H1142" s="28" t="s">
        <v>26</v>
      </c>
      <c r="I1142" s="30">
        <v>0.35000000000000003</v>
      </c>
      <c r="J1142" s="31">
        <v>4750</v>
      </c>
      <c r="K1142" s="32">
        <f t="shared" si="8"/>
        <v>1662.5000000000002</v>
      </c>
      <c r="L1142" s="32">
        <f t="shared" si="9"/>
        <v>831.25</v>
      </c>
      <c r="M1142" s="33">
        <v>0.49999999999999994</v>
      </c>
      <c r="O1142" s="38"/>
      <c r="P1142" s="39"/>
      <c r="Q1142" s="34"/>
      <c r="R1142" s="35"/>
    </row>
    <row r="1143" spans="1:18" ht="15.75" customHeight="1">
      <c r="A1143" s="23"/>
      <c r="B1143" s="28" t="s">
        <v>30</v>
      </c>
      <c r="C1143" s="28">
        <v>1197831</v>
      </c>
      <c r="D1143" s="29">
        <v>44470</v>
      </c>
      <c r="E1143" s="28" t="s">
        <v>31</v>
      </c>
      <c r="F1143" s="28" t="s">
        <v>64</v>
      </c>
      <c r="G1143" s="28" t="s">
        <v>65</v>
      </c>
      <c r="H1143" s="28" t="s">
        <v>27</v>
      </c>
      <c r="I1143" s="30">
        <v>0.35000000000000003</v>
      </c>
      <c r="J1143" s="31">
        <v>3250</v>
      </c>
      <c r="K1143" s="32">
        <f t="shared" si="8"/>
        <v>1137.5</v>
      </c>
      <c r="L1143" s="32">
        <f t="shared" si="9"/>
        <v>682.50000000000011</v>
      </c>
      <c r="M1143" s="33">
        <v>0.60000000000000009</v>
      </c>
      <c r="O1143" s="38"/>
      <c r="P1143" s="39"/>
      <c r="Q1143" s="34"/>
      <c r="R1143" s="35"/>
    </row>
    <row r="1144" spans="1:18" ht="15.75" customHeight="1">
      <c r="A1144" s="23"/>
      <c r="B1144" s="28" t="s">
        <v>30</v>
      </c>
      <c r="C1144" s="28">
        <v>1197831</v>
      </c>
      <c r="D1144" s="29">
        <v>44470</v>
      </c>
      <c r="E1144" s="28" t="s">
        <v>31</v>
      </c>
      <c r="F1144" s="28" t="s">
        <v>64</v>
      </c>
      <c r="G1144" s="28" t="s">
        <v>65</v>
      </c>
      <c r="H1144" s="28" t="s">
        <v>28</v>
      </c>
      <c r="I1144" s="30">
        <v>0.30000000000000004</v>
      </c>
      <c r="J1144" s="31">
        <v>3000</v>
      </c>
      <c r="K1144" s="32">
        <f t="shared" si="8"/>
        <v>900.00000000000011</v>
      </c>
      <c r="L1144" s="32">
        <f t="shared" si="9"/>
        <v>405</v>
      </c>
      <c r="M1144" s="33">
        <v>0.44999999999999996</v>
      </c>
      <c r="O1144" s="38"/>
      <c r="P1144" s="39"/>
      <c r="Q1144" s="34"/>
      <c r="R1144" s="35"/>
    </row>
    <row r="1145" spans="1:18" ht="15.75" customHeight="1">
      <c r="A1145" s="23"/>
      <c r="B1145" s="28" t="s">
        <v>30</v>
      </c>
      <c r="C1145" s="28">
        <v>1197831</v>
      </c>
      <c r="D1145" s="29">
        <v>44470</v>
      </c>
      <c r="E1145" s="28" t="s">
        <v>31</v>
      </c>
      <c r="F1145" s="28" t="s">
        <v>64</v>
      </c>
      <c r="G1145" s="28" t="s">
        <v>65</v>
      </c>
      <c r="H1145" s="28" t="s">
        <v>29</v>
      </c>
      <c r="I1145" s="30">
        <v>0.4</v>
      </c>
      <c r="J1145" s="31">
        <v>4750</v>
      </c>
      <c r="K1145" s="32">
        <f t="shared" si="8"/>
        <v>1900</v>
      </c>
      <c r="L1145" s="32">
        <f t="shared" si="9"/>
        <v>1235.0000000000002</v>
      </c>
      <c r="M1145" s="33">
        <v>0.65000000000000013</v>
      </c>
      <c r="O1145" s="38"/>
      <c r="P1145" s="39"/>
      <c r="Q1145" s="34"/>
      <c r="R1145" s="35"/>
    </row>
    <row r="1146" spans="1:18" ht="15.75" customHeight="1">
      <c r="A1146" s="23"/>
      <c r="B1146" s="28" t="s">
        <v>30</v>
      </c>
      <c r="C1146" s="28">
        <v>1197831</v>
      </c>
      <c r="D1146" s="29">
        <v>44502</v>
      </c>
      <c r="E1146" s="28" t="s">
        <v>31</v>
      </c>
      <c r="F1146" s="28" t="s">
        <v>64</v>
      </c>
      <c r="G1146" s="28" t="s">
        <v>65</v>
      </c>
      <c r="H1146" s="28" t="s">
        <v>24</v>
      </c>
      <c r="I1146" s="30">
        <v>0.20000000000000004</v>
      </c>
      <c r="J1146" s="31">
        <v>6250</v>
      </c>
      <c r="K1146" s="32">
        <f t="shared" si="8"/>
        <v>1250.0000000000002</v>
      </c>
      <c r="L1146" s="32">
        <f t="shared" si="9"/>
        <v>625</v>
      </c>
      <c r="M1146" s="33">
        <v>0.49999999999999994</v>
      </c>
      <c r="O1146" s="38"/>
      <c r="P1146" s="39"/>
      <c r="Q1146" s="34"/>
      <c r="R1146" s="35"/>
    </row>
    <row r="1147" spans="1:18" ht="15.75" customHeight="1">
      <c r="A1147" s="23"/>
      <c r="B1147" s="28" t="s">
        <v>30</v>
      </c>
      <c r="C1147" s="28">
        <v>1197831</v>
      </c>
      <c r="D1147" s="29">
        <v>44502</v>
      </c>
      <c r="E1147" s="28" t="s">
        <v>31</v>
      </c>
      <c r="F1147" s="28" t="s">
        <v>64</v>
      </c>
      <c r="G1147" s="28" t="s">
        <v>65</v>
      </c>
      <c r="H1147" s="28" t="s">
        <v>25</v>
      </c>
      <c r="I1147" s="30">
        <v>0.20000000000000004</v>
      </c>
      <c r="J1147" s="31">
        <v>6250</v>
      </c>
      <c r="K1147" s="32">
        <f t="shared" si="8"/>
        <v>1250.0000000000002</v>
      </c>
      <c r="L1147" s="32">
        <f t="shared" si="9"/>
        <v>625</v>
      </c>
      <c r="M1147" s="33">
        <v>0.49999999999999994</v>
      </c>
      <c r="O1147" s="38"/>
      <c r="P1147" s="39"/>
      <c r="Q1147" s="34"/>
      <c r="R1147" s="35"/>
    </row>
    <row r="1148" spans="1:18" ht="15.75" customHeight="1">
      <c r="A1148" s="23"/>
      <c r="B1148" s="28" t="s">
        <v>30</v>
      </c>
      <c r="C1148" s="28">
        <v>1197831</v>
      </c>
      <c r="D1148" s="29">
        <v>44502</v>
      </c>
      <c r="E1148" s="28" t="s">
        <v>31</v>
      </c>
      <c r="F1148" s="28" t="s">
        <v>64</v>
      </c>
      <c r="G1148" s="28" t="s">
        <v>65</v>
      </c>
      <c r="H1148" s="28" t="s">
        <v>26</v>
      </c>
      <c r="I1148" s="30">
        <v>0.45000000000000007</v>
      </c>
      <c r="J1148" s="31">
        <v>5750</v>
      </c>
      <c r="K1148" s="32">
        <f t="shared" si="8"/>
        <v>2587.5000000000005</v>
      </c>
      <c r="L1148" s="32">
        <f t="shared" si="9"/>
        <v>1293.75</v>
      </c>
      <c r="M1148" s="33">
        <v>0.49999999999999994</v>
      </c>
      <c r="O1148" s="38"/>
      <c r="P1148" s="39"/>
      <c r="Q1148" s="34"/>
      <c r="R1148" s="35"/>
    </row>
    <row r="1149" spans="1:18" ht="15.75" customHeight="1">
      <c r="A1149" s="23"/>
      <c r="B1149" s="28" t="s">
        <v>30</v>
      </c>
      <c r="C1149" s="28">
        <v>1197831</v>
      </c>
      <c r="D1149" s="29">
        <v>44502</v>
      </c>
      <c r="E1149" s="28" t="s">
        <v>31</v>
      </c>
      <c r="F1149" s="28" t="s">
        <v>64</v>
      </c>
      <c r="G1149" s="28" t="s">
        <v>65</v>
      </c>
      <c r="H1149" s="28" t="s">
        <v>27</v>
      </c>
      <c r="I1149" s="30">
        <v>0.45000000000000007</v>
      </c>
      <c r="J1149" s="31">
        <v>4500</v>
      </c>
      <c r="K1149" s="32">
        <f t="shared" si="8"/>
        <v>2025.0000000000002</v>
      </c>
      <c r="L1149" s="32">
        <f t="shared" si="9"/>
        <v>1215.0000000000002</v>
      </c>
      <c r="M1149" s="33">
        <v>0.60000000000000009</v>
      </c>
      <c r="O1149" s="38"/>
      <c r="P1149" s="39"/>
      <c r="Q1149" s="34"/>
      <c r="R1149" s="35"/>
    </row>
    <row r="1150" spans="1:18" ht="15.75" customHeight="1">
      <c r="A1150" s="23"/>
      <c r="B1150" s="28" t="s">
        <v>30</v>
      </c>
      <c r="C1150" s="28">
        <v>1197831</v>
      </c>
      <c r="D1150" s="29">
        <v>44502</v>
      </c>
      <c r="E1150" s="28" t="s">
        <v>31</v>
      </c>
      <c r="F1150" s="28" t="s">
        <v>64</v>
      </c>
      <c r="G1150" s="28" t="s">
        <v>65</v>
      </c>
      <c r="H1150" s="28" t="s">
        <v>28</v>
      </c>
      <c r="I1150" s="30">
        <v>0.49999999999999994</v>
      </c>
      <c r="J1150" s="31">
        <v>4250</v>
      </c>
      <c r="K1150" s="32">
        <f t="shared" si="8"/>
        <v>2124.9999999999995</v>
      </c>
      <c r="L1150" s="32">
        <f t="shared" si="9"/>
        <v>956.24999999999966</v>
      </c>
      <c r="M1150" s="33">
        <v>0.44999999999999996</v>
      </c>
      <c r="O1150" s="38"/>
      <c r="P1150" s="39"/>
      <c r="Q1150" s="34"/>
      <c r="R1150" s="35"/>
    </row>
    <row r="1151" spans="1:18" ht="15.75" customHeight="1">
      <c r="A1151" s="23"/>
      <c r="B1151" s="28" t="s">
        <v>30</v>
      </c>
      <c r="C1151" s="28">
        <v>1197831</v>
      </c>
      <c r="D1151" s="29">
        <v>44502</v>
      </c>
      <c r="E1151" s="28" t="s">
        <v>31</v>
      </c>
      <c r="F1151" s="28" t="s">
        <v>64</v>
      </c>
      <c r="G1151" s="28" t="s">
        <v>65</v>
      </c>
      <c r="H1151" s="28" t="s">
        <v>29</v>
      </c>
      <c r="I1151" s="30">
        <v>0.6</v>
      </c>
      <c r="J1151" s="31">
        <v>6250</v>
      </c>
      <c r="K1151" s="32">
        <f t="shared" si="8"/>
        <v>3750</v>
      </c>
      <c r="L1151" s="32">
        <f t="shared" si="9"/>
        <v>2437.5000000000005</v>
      </c>
      <c r="M1151" s="33">
        <v>0.65000000000000013</v>
      </c>
      <c r="O1151" s="38"/>
      <c r="P1151" s="39"/>
      <c r="Q1151" s="34"/>
      <c r="R1151" s="35"/>
    </row>
    <row r="1152" spans="1:18" ht="15.75" customHeight="1">
      <c r="A1152" s="23"/>
      <c r="B1152" s="28" t="s">
        <v>30</v>
      </c>
      <c r="C1152" s="28">
        <v>1197831</v>
      </c>
      <c r="D1152" s="29">
        <v>44531</v>
      </c>
      <c r="E1152" s="28" t="s">
        <v>31</v>
      </c>
      <c r="F1152" s="28" t="s">
        <v>64</v>
      </c>
      <c r="G1152" s="28" t="s">
        <v>65</v>
      </c>
      <c r="H1152" s="28" t="s">
        <v>24</v>
      </c>
      <c r="I1152" s="30">
        <v>0.6</v>
      </c>
      <c r="J1152" s="31">
        <v>7750</v>
      </c>
      <c r="K1152" s="32">
        <f t="shared" si="8"/>
        <v>4650</v>
      </c>
      <c r="L1152" s="32">
        <f t="shared" si="9"/>
        <v>2324.9999999999995</v>
      </c>
      <c r="M1152" s="33">
        <v>0.49999999999999994</v>
      </c>
      <c r="O1152" s="38"/>
      <c r="P1152" s="39"/>
      <c r="Q1152" s="34"/>
      <c r="R1152" s="35"/>
    </row>
    <row r="1153" spans="1:18" ht="15.75" customHeight="1">
      <c r="A1153" s="23"/>
      <c r="B1153" s="28" t="s">
        <v>30</v>
      </c>
      <c r="C1153" s="28">
        <v>1197831</v>
      </c>
      <c r="D1153" s="29">
        <v>44531</v>
      </c>
      <c r="E1153" s="28" t="s">
        <v>31</v>
      </c>
      <c r="F1153" s="28" t="s">
        <v>64</v>
      </c>
      <c r="G1153" s="28" t="s">
        <v>65</v>
      </c>
      <c r="H1153" s="28" t="s">
        <v>25</v>
      </c>
      <c r="I1153" s="30">
        <v>0.6</v>
      </c>
      <c r="J1153" s="31">
        <v>7750</v>
      </c>
      <c r="K1153" s="32">
        <f t="shared" si="8"/>
        <v>4650</v>
      </c>
      <c r="L1153" s="32">
        <f t="shared" si="9"/>
        <v>2324.9999999999995</v>
      </c>
      <c r="M1153" s="33">
        <v>0.49999999999999994</v>
      </c>
      <c r="O1153" s="38"/>
      <c r="P1153" s="39"/>
      <c r="Q1153" s="34"/>
      <c r="R1153" s="35"/>
    </row>
    <row r="1154" spans="1:18" ht="15.75" customHeight="1">
      <c r="A1154" s="23"/>
      <c r="B1154" s="28" t="s">
        <v>30</v>
      </c>
      <c r="C1154" s="28">
        <v>1197831</v>
      </c>
      <c r="D1154" s="29">
        <v>44531</v>
      </c>
      <c r="E1154" s="28" t="s">
        <v>31</v>
      </c>
      <c r="F1154" s="28" t="s">
        <v>64</v>
      </c>
      <c r="G1154" s="28" t="s">
        <v>65</v>
      </c>
      <c r="H1154" s="28" t="s">
        <v>26</v>
      </c>
      <c r="I1154" s="30">
        <v>0.65</v>
      </c>
      <c r="J1154" s="31">
        <v>7000</v>
      </c>
      <c r="K1154" s="32">
        <f t="shared" si="8"/>
        <v>4550</v>
      </c>
      <c r="L1154" s="32">
        <f t="shared" si="9"/>
        <v>2274.9999999999995</v>
      </c>
      <c r="M1154" s="33">
        <v>0.49999999999999994</v>
      </c>
      <c r="O1154" s="38"/>
      <c r="P1154" s="39"/>
      <c r="Q1154" s="34"/>
      <c r="R1154" s="35"/>
    </row>
    <row r="1155" spans="1:18" ht="15.75" customHeight="1">
      <c r="A1155" s="23"/>
      <c r="B1155" s="28" t="s">
        <v>30</v>
      </c>
      <c r="C1155" s="28">
        <v>1197831</v>
      </c>
      <c r="D1155" s="29">
        <v>44531</v>
      </c>
      <c r="E1155" s="28" t="s">
        <v>31</v>
      </c>
      <c r="F1155" s="28" t="s">
        <v>64</v>
      </c>
      <c r="G1155" s="28" t="s">
        <v>65</v>
      </c>
      <c r="H1155" s="28" t="s">
        <v>27</v>
      </c>
      <c r="I1155" s="30">
        <v>0.65</v>
      </c>
      <c r="J1155" s="31">
        <v>5500</v>
      </c>
      <c r="K1155" s="32">
        <f t="shared" si="8"/>
        <v>3575</v>
      </c>
      <c r="L1155" s="32">
        <f t="shared" si="9"/>
        <v>2145.0000000000005</v>
      </c>
      <c r="M1155" s="33">
        <v>0.60000000000000009</v>
      </c>
      <c r="O1155" s="38"/>
      <c r="P1155" s="39"/>
      <c r="Q1155" s="34"/>
      <c r="R1155" s="35"/>
    </row>
    <row r="1156" spans="1:18" ht="15.75" customHeight="1">
      <c r="A1156" s="23"/>
      <c r="B1156" s="28" t="s">
        <v>30</v>
      </c>
      <c r="C1156" s="28">
        <v>1197831</v>
      </c>
      <c r="D1156" s="29">
        <v>44531</v>
      </c>
      <c r="E1156" s="28" t="s">
        <v>31</v>
      </c>
      <c r="F1156" s="28" t="s">
        <v>64</v>
      </c>
      <c r="G1156" s="28" t="s">
        <v>65</v>
      </c>
      <c r="H1156" s="28" t="s">
        <v>28</v>
      </c>
      <c r="I1156" s="30">
        <v>0.6</v>
      </c>
      <c r="J1156" s="31">
        <v>5000</v>
      </c>
      <c r="K1156" s="32">
        <f t="shared" si="8"/>
        <v>3000</v>
      </c>
      <c r="L1156" s="32">
        <f t="shared" si="9"/>
        <v>1349.9999999999998</v>
      </c>
      <c r="M1156" s="33">
        <v>0.44999999999999996</v>
      </c>
      <c r="O1156" s="38"/>
      <c r="P1156" s="39"/>
      <c r="Q1156" s="34"/>
      <c r="R1156" s="35"/>
    </row>
    <row r="1157" spans="1:18" ht="15.75" customHeight="1">
      <c r="A1157" s="23"/>
      <c r="B1157" s="28" t="s">
        <v>30</v>
      </c>
      <c r="C1157" s="28">
        <v>1197831</v>
      </c>
      <c r="D1157" s="29">
        <v>44531</v>
      </c>
      <c r="E1157" s="28" t="s">
        <v>31</v>
      </c>
      <c r="F1157" s="28" t="s">
        <v>64</v>
      </c>
      <c r="G1157" s="28" t="s">
        <v>65</v>
      </c>
      <c r="H1157" s="28" t="s">
        <v>29</v>
      </c>
      <c r="I1157" s="30">
        <v>0.70000000000000007</v>
      </c>
      <c r="J1157" s="31">
        <v>7500</v>
      </c>
      <c r="K1157" s="32">
        <f t="shared" si="8"/>
        <v>5250.0000000000009</v>
      </c>
      <c r="L1157" s="32">
        <f t="shared" si="9"/>
        <v>3412.5000000000014</v>
      </c>
      <c r="M1157" s="33">
        <v>0.65000000000000013</v>
      </c>
      <c r="O1157" s="38"/>
      <c r="P1157" s="39"/>
      <c r="Q1157" s="34"/>
      <c r="R1157" s="35"/>
    </row>
    <row r="1158" spans="1:18" ht="15.75" customHeight="1">
      <c r="A1158" s="23" t="s">
        <v>46</v>
      </c>
      <c r="B1158" s="28" t="s">
        <v>21</v>
      </c>
      <c r="C1158" s="28">
        <v>1185732</v>
      </c>
      <c r="D1158" s="29">
        <v>44217</v>
      </c>
      <c r="E1158" s="28" t="s">
        <v>22</v>
      </c>
      <c r="F1158" s="28" t="s">
        <v>66</v>
      </c>
      <c r="G1158" s="28" t="s">
        <v>67</v>
      </c>
      <c r="H1158" s="28" t="s">
        <v>24</v>
      </c>
      <c r="I1158" s="30">
        <v>0.4</v>
      </c>
      <c r="J1158" s="31">
        <v>4500</v>
      </c>
      <c r="K1158" s="32">
        <f t="shared" si="8"/>
        <v>1800</v>
      </c>
      <c r="L1158" s="32">
        <f t="shared" si="9"/>
        <v>630</v>
      </c>
      <c r="M1158" s="33">
        <v>0.35</v>
      </c>
      <c r="O1158" s="38"/>
      <c r="P1158" s="39"/>
      <c r="Q1158" s="34"/>
      <c r="R1158" s="35"/>
    </row>
    <row r="1159" spans="1:18" ht="15.75" customHeight="1">
      <c r="A1159" s="23"/>
      <c r="B1159" s="28" t="s">
        <v>21</v>
      </c>
      <c r="C1159" s="28">
        <v>1185732</v>
      </c>
      <c r="D1159" s="29">
        <v>44217</v>
      </c>
      <c r="E1159" s="28" t="s">
        <v>22</v>
      </c>
      <c r="F1159" s="28" t="s">
        <v>66</v>
      </c>
      <c r="G1159" s="28" t="s">
        <v>67</v>
      </c>
      <c r="H1159" s="28" t="s">
        <v>25</v>
      </c>
      <c r="I1159" s="30">
        <v>0.4</v>
      </c>
      <c r="J1159" s="31">
        <v>2500</v>
      </c>
      <c r="K1159" s="32">
        <f t="shared" si="8"/>
        <v>1000</v>
      </c>
      <c r="L1159" s="32">
        <f t="shared" si="9"/>
        <v>350</v>
      </c>
      <c r="M1159" s="33">
        <v>0.35</v>
      </c>
      <c r="O1159" s="38"/>
      <c r="P1159" s="39"/>
      <c r="Q1159" s="34"/>
      <c r="R1159" s="35"/>
    </row>
    <row r="1160" spans="1:18" ht="15.75" customHeight="1">
      <c r="A1160" s="23"/>
      <c r="B1160" s="28" t="s">
        <v>21</v>
      </c>
      <c r="C1160" s="28">
        <v>1185732</v>
      </c>
      <c r="D1160" s="29">
        <v>44217</v>
      </c>
      <c r="E1160" s="28" t="s">
        <v>22</v>
      </c>
      <c r="F1160" s="28" t="s">
        <v>66</v>
      </c>
      <c r="G1160" s="28" t="s">
        <v>67</v>
      </c>
      <c r="H1160" s="28" t="s">
        <v>26</v>
      </c>
      <c r="I1160" s="30">
        <v>0.30000000000000004</v>
      </c>
      <c r="J1160" s="31">
        <v>2500</v>
      </c>
      <c r="K1160" s="32">
        <f t="shared" si="8"/>
        <v>750.00000000000011</v>
      </c>
      <c r="L1160" s="32">
        <f t="shared" si="9"/>
        <v>300</v>
      </c>
      <c r="M1160" s="33">
        <v>0.39999999999999997</v>
      </c>
      <c r="O1160" s="38"/>
      <c r="P1160" s="39"/>
      <c r="Q1160" s="34"/>
      <c r="R1160" s="35"/>
    </row>
    <row r="1161" spans="1:18" ht="15.75" customHeight="1">
      <c r="A1161" s="23"/>
      <c r="B1161" s="28" t="s">
        <v>21</v>
      </c>
      <c r="C1161" s="28">
        <v>1185732</v>
      </c>
      <c r="D1161" s="29">
        <v>44217</v>
      </c>
      <c r="E1161" s="28" t="s">
        <v>22</v>
      </c>
      <c r="F1161" s="28" t="s">
        <v>66</v>
      </c>
      <c r="G1161" s="28" t="s">
        <v>67</v>
      </c>
      <c r="H1161" s="28" t="s">
        <v>27</v>
      </c>
      <c r="I1161" s="30">
        <v>0.35</v>
      </c>
      <c r="J1161" s="31">
        <v>1000</v>
      </c>
      <c r="K1161" s="32">
        <f t="shared" si="8"/>
        <v>350</v>
      </c>
      <c r="L1161" s="32">
        <f t="shared" si="9"/>
        <v>105</v>
      </c>
      <c r="M1161" s="33">
        <v>0.3</v>
      </c>
      <c r="O1161" s="38"/>
      <c r="P1161" s="39"/>
      <c r="Q1161" s="34"/>
      <c r="R1161" s="35"/>
    </row>
    <row r="1162" spans="1:18" ht="15.75" customHeight="1">
      <c r="A1162" s="23"/>
      <c r="B1162" s="28" t="s">
        <v>21</v>
      </c>
      <c r="C1162" s="28">
        <v>1185732</v>
      </c>
      <c r="D1162" s="29">
        <v>44217</v>
      </c>
      <c r="E1162" s="28" t="s">
        <v>22</v>
      </c>
      <c r="F1162" s="28" t="s">
        <v>66</v>
      </c>
      <c r="G1162" s="28" t="s">
        <v>67</v>
      </c>
      <c r="H1162" s="28" t="s">
        <v>28</v>
      </c>
      <c r="I1162" s="30">
        <v>0.5</v>
      </c>
      <c r="J1162" s="31">
        <v>1500</v>
      </c>
      <c r="K1162" s="32">
        <f t="shared" si="8"/>
        <v>750</v>
      </c>
      <c r="L1162" s="32">
        <f t="shared" si="9"/>
        <v>187.5</v>
      </c>
      <c r="M1162" s="33">
        <v>0.25</v>
      </c>
      <c r="O1162" s="38"/>
      <c r="P1162" s="39"/>
      <c r="Q1162" s="34"/>
      <c r="R1162" s="35"/>
    </row>
    <row r="1163" spans="1:18" ht="15.75" customHeight="1">
      <c r="A1163" s="23"/>
      <c r="B1163" s="28" t="s">
        <v>21</v>
      </c>
      <c r="C1163" s="28">
        <v>1185732</v>
      </c>
      <c r="D1163" s="29">
        <v>44217</v>
      </c>
      <c r="E1163" s="28" t="s">
        <v>22</v>
      </c>
      <c r="F1163" s="28" t="s">
        <v>66</v>
      </c>
      <c r="G1163" s="28" t="s">
        <v>67</v>
      </c>
      <c r="H1163" s="28" t="s">
        <v>29</v>
      </c>
      <c r="I1163" s="30">
        <v>0.4</v>
      </c>
      <c r="J1163" s="31">
        <v>2500</v>
      </c>
      <c r="K1163" s="32">
        <f t="shared" si="8"/>
        <v>1000</v>
      </c>
      <c r="L1163" s="32">
        <f t="shared" si="9"/>
        <v>400</v>
      </c>
      <c r="M1163" s="33">
        <v>0.4</v>
      </c>
      <c r="O1163" s="38"/>
      <c r="P1163" s="39"/>
      <c r="Q1163" s="34"/>
      <c r="R1163" s="35"/>
    </row>
    <row r="1164" spans="1:18" ht="15.75" customHeight="1">
      <c r="A1164" s="23"/>
      <c r="B1164" s="28" t="s">
        <v>21</v>
      </c>
      <c r="C1164" s="28">
        <v>1185732</v>
      </c>
      <c r="D1164" s="29">
        <v>44246</v>
      </c>
      <c r="E1164" s="28" t="s">
        <v>22</v>
      </c>
      <c r="F1164" s="28" t="s">
        <v>66</v>
      </c>
      <c r="G1164" s="28" t="s">
        <v>67</v>
      </c>
      <c r="H1164" s="28" t="s">
        <v>24</v>
      </c>
      <c r="I1164" s="30">
        <v>0.4</v>
      </c>
      <c r="J1164" s="31">
        <v>5000</v>
      </c>
      <c r="K1164" s="32">
        <f t="shared" si="8"/>
        <v>2000</v>
      </c>
      <c r="L1164" s="32">
        <f t="shared" si="9"/>
        <v>700</v>
      </c>
      <c r="M1164" s="33">
        <v>0.35</v>
      </c>
      <c r="O1164" s="38"/>
      <c r="P1164" s="39"/>
      <c r="Q1164" s="34"/>
      <c r="R1164" s="35"/>
    </row>
    <row r="1165" spans="1:18" ht="15.75" customHeight="1">
      <c r="A1165" s="23"/>
      <c r="B1165" s="28" t="s">
        <v>21</v>
      </c>
      <c r="C1165" s="28">
        <v>1185732</v>
      </c>
      <c r="D1165" s="29">
        <v>44246</v>
      </c>
      <c r="E1165" s="28" t="s">
        <v>22</v>
      </c>
      <c r="F1165" s="28" t="s">
        <v>66</v>
      </c>
      <c r="G1165" s="28" t="s">
        <v>67</v>
      </c>
      <c r="H1165" s="28" t="s">
        <v>25</v>
      </c>
      <c r="I1165" s="30">
        <v>0.4</v>
      </c>
      <c r="J1165" s="31">
        <v>1500</v>
      </c>
      <c r="K1165" s="32">
        <f t="shared" si="8"/>
        <v>600</v>
      </c>
      <c r="L1165" s="32">
        <f t="shared" si="9"/>
        <v>210</v>
      </c>
      <c r="M1165" s="33">
        <v>0.35</v>
      </c>
      <c r="O1165" s="38"/>
      <c r="P1165" s="39"/>
      <c r="Q1165" s="34"/>
      <c r="R1165" s="35"/>
    </row>
    <row r="1166" spans="1:18" ht="15.75" customHeight="1">
      <c r="A1166" s="23"/>
      <c r="B1166" s="28" t="s">
        <v>21</v>
      </c>
      <c r="C1166" s="28">
        <v>1185732</v>
      </c>
      <c r="D1166" s="29">
        <v>44246</v>
      </c>
      <c r="E1166" s="28" t="s">
        <v>22</v>
      </c>
      <c r="F1166" s="28" t="s">
        <v>66</v>
      </c>
      <c r="G1166" s="28" t="s">
        <v>67</v>
      </c>
      <c r="H1166" s="28" t="s">
        <v>26</v>
      </c>
      <c r="I1166" s="30">
        <v>0.30000000000000004</v>
      </c>
      <c r="J1166" s="31">
        <v>2000</v>
      </c>
      <c r="K1166" s="32">
        <f t="shared" si="8"/>
        <v>600.00000000000011</v>
      </c>
      <c r="L1166" s="32">
        <f t="shared" si="9"/>
        <v>240.00000000000003</v>
      </c>
      <c r="M1166" s="33">
        <v>0.39999999999999997</v>
      </c>
      <c r="O1166" s="38"/>
      <c r="P1166" s="39"/>
      <c r="Q1166" s="34"/>
      <c r="R1166" s="35"/>
    </row>
    <row r="1167" spans="1:18" ht="15.75" customHeight="1">
      <c r="A1167" s="23"/>
      <c r="B1167" s="28" t="s">
        <v>21</v>
      </c>
      <c r="C1167" s="28">
        <v>1185732</v>
      </c>
      <c r="D1167" s="29">
        <v>44246</v>
      </c>
      <c r="E1167" s="28" t="s">
        <v>22</v>
      </c>
      <c r="F1167" s="28" t="s">
        <v>66</v>
      </c>
      <c r="G1167" s="28" t="s">
        <v>67</v>
      </c>
      <c r="H1167" s="28" t="s">
        <v>27</v>
      </c>
      <c r="I1167" s="30">
        <v>0.35</v>
      </c>
      <c r="J1167" s="31">
        <v>750</v>
      </c>
      <c r="K1167" s="32">
        <f t="shared" si="8"/>
        <v>262.5</v>
      </c>
      <c r="L1167" s="32">
        <f t="shared" si="9"/>
        <v>78.75</v>
      </c>
      <c r="M1167" s="33">
        <v>0.3</v>
      </c>
      <c r="O1167" s="38"/>
      <c r="P1167" s="39"/>
      <c r="Q1167" s="34"/>
      <c r="R1167" s="35"/>
    </row>
    <row r="1168" spans="1:18" ht="15.75" customHeight="1">
      <c r="A1168" s="23"/>
      <c r="B1168" s="28" t="s">
        <v>21</v>
      </c>
      <c r="C1168" s="28">
        <v>1185732</v>
      </c>
      <c r="D1168" s="29">
        <v>44246</v>
      </c>
      <c r="E1168" s="28" t="s">
        <v>22</v>
      </c>
      <c r="F1168" s="28" t="s">
        <v>66</v>
      </c>
      <c r="G1168" s="28" t="s">
        <v>67</v>
      </c>
      <c r="H1168" s="28" t="s">
        <v>28</v>
      </c>
      <c r="I1168" s="30">
        <v>0.5</v>
      </c>
      <c r="J1168" s="31">
        <v>1500</v>
      </c>
      <c r="K1168" s="32">
        <f t="shared" si="8"/>
        <v>750</v>
      </c>
      <c r="L1168" s="32">
        <f t="shared" si="9"/>
        <v>187.5</v>
      </c>
      <c r="M1168" s="33">
        <v>0.25</v>
      </c>
      <c r="O1168" s="38"/>
      <c r="P1168" s="39"/>
      <c r="Q1168" s="34"/>
      <c r="R1168" s="35"/>
    </row>
    <row r="1169" spans="1:18" ht="15.75" customHeight="1">
      <c r="A1169" s="23"/>
      <c r="B1169" s="28" t="s">
        <v>21</v>
      </c>
      <c r="C1169" s="28">
        <v>1185732</v>
      </c>
      <c r="D1169" s="29">
        <v>44246</v>
      </c>
      <c r="E1169" s="28" t="s">
        <v>22</v>
      </c>
      <c r="F1169" s="28" t="s">
        <v>66</v>
      </c>
      <c r="G1169" s="28" t="s">
        <v>67</v>
      </c>
      <c r="H1169" s="28" t="s">
        <v>29</v>
      </c>
      <c r="I1169" s="30">
        <v>0.4</v>
      </c>
      <c r="J1169" s="31">
        <v>2500</v>
      </c>
      <c r="K1169" s="32">
        <f t="shared" si="8"/>
        <v>1000</v>
      </c>
      <c r="L1169" s="32">
        <f t="shared" si="9"/>
        <v>400</v>
      </c>
      <c r="M1169" s="33">
        <v>0.4</v>
      </c>
      <c r="O1169" s="38"/>
      <c r="P1169" s="39"/>
      <c r="Q1169" s="34"/>
      <c r="R1169" s="35"/>
    </row>
    <row r="1170" spans="1:18" ht="15.75" customHeight="1">
      <c r="A1170" s="23"/>
      <c r="B1170" s="28" t="s">
        <v>21</v>
      </c>
      <c r="C1170" s="28">
        <v>1185732</v>
      </c>
      <c r="D1170" s="29">
        <v>44272</v>
      </c>
      <c r="E1170" s="28" t="s">
        <v>22</v>
      </c>
      <c r="F1170" s="28" t="s">
        <v>66</v>
      </c>
      <c r="G1170" s="28" t="s">
        <v>67</v>
      </c>
      <c r="H1170" s="28" t="s">
        <v>24</v>
      </c>
      <c r="I1170" s="30">
        <v>0.4</v>
      </c>
      <c r="J1170" s="31">
        <v>4700</v>
      </c>
      <c r="K1170" s="32">
        <f t="shared" si="8"/>
        <v>1880</v>
      </c>
      <c r="L1170" s="32">
        <f t="shared" si="9"/>
        <v>658</v>
      </c>
      <c r="M1170" s="33">
        <v>0.35</v>
      </c>
      <c r="O1170" s="38"/>
      <c r="P1170" s="39"/>
      <c r="Q1170" s="34"/>
      <c r="R1170" s="35"/>
    </row>
    <row r="1171" spans="1:18" ht="15.75" customHeight="1">
      <c r="A1171" s="23"/>
      <c r="B1171" s="28" t="s">
        <v>21</v>
      </c>
      <c r="C1171" s="28">
        <v>1185732</v>
      </c>
      <c r="D1171" s="29">
        <v>44272</v>
      </c>
      <c r="E1171" s="28" t="s">
        <v>22</v>
      </c>
      <c r="F1171" s="28" t="s">
        <v>66</v>
      </c>
      <c r="G1171" s="28" t="s">
        <v>67</v>
      </c>
      <c r="H1171" s="28" t="s">
        <v>25</v>
      </c>
      <c r="I1171" s="30">
        <v>0.4</v>
      </c>
      <c r="J1171" s="31">
        <v>1750</v>
      </c>
      <c r="K1171" s="32">
        <f t="shared" si="8"/>
        <v>700</v>
      </c>
      <c r="L1171" s="32">
        <f t="shared" si="9"/>
        <v>244.99999999999997</v>
      </c>
      <c r="M1171" s="33">
        <v>0.35</v>
      </c>
      <c r="O1171" s="38"/>
      <c r="P1171" s="39"/>
      <c r="Q1171" s="34"/>
      <c r="R1171" s="35"/>
    </row>
    <row r="1172" spans="1:18" ht="15.75" customHeight="1">
      <c r="A1172" s="23"/>
      <c r="B1172" s="28" t="s">
        <v>21</v>
      </c>
      <c r="C1172" s="28">
        <v>1185732</v>
      </c>
      <c r="D1172" s="29">
        <v>44272</v>
      </c>
      <c r="E1172" s="28" t="s">
        <v>22</v>
      </c>
      <c r="F1172" s="28" t="s">
        <v>66</v>
      </c>
      <c r="G1172" s="28" t="s">
        <v>67</v>
      </c>
      <c r="H1172" s="28" t="s">
        <v>26</v>
      </c>
      <c r="I1172" s="30">
        <v>0.30000000000000004</v>
      </c>
      <c r="J1172" s="31">
        <v>2000</v>
      </c>
      <c r="K1172" s="32">
        <f t="shared" si="8"/>
        <v>600.00000000000011</v>
      </c>
      <c r="L1172" s="32">
        <f t="shared" si="9"/>
        <v>240.00000000000003</v>
      </c>
      <c r="M1172" s="33">
        <v>0.39999999999999997</v>
      </c>
      <c r="O1172" s="38"/>
      <c r="P1172" s="39"/>
      <c r="Q1172" s="34"/>
      <c r="R1172" s="35"/>
    </row>
    <row r="1173" spans="1:18" ht="15.75" customHeight="1">
      <c r="A1173" s="23"/>
      <c r="B1173" s="28" t="s">
        <v>21</v>
      </c>
      <c r="C1173" s="28">
        <v>1185732</v>
      </c>
      <c r="D1173" s="29">
        <v>44272</v>
      </c>
      <c r="E1173" s="28" t="s">
        <v>22</v>
      </c>
      <c r="F1173" s="28" t="s">
        <v>66</v>
      </c>
      <c r="G1173" s="28" t="s">
        <v>67</v>
      </c>
      <c r="H1173" s="28" t="s">
        <v>27</v>
      </c>
      <c r="I1173" s="30">
        <v>0.35</v>
      </c>
      <c r="J1173" s="31">
        <v>500</v>
      </c>
      <c r="K1173" s="32">
        <f t="shared" si="8"/>
        <v>175</v>
      </c>
      <c r="L1173" s="32">
        <f t="shared" si="9"/>
        <v>52.5</v>
      </c>
      <c r="M1173" s="33">
        <v>0.3</v>
      </c>
      <c r="O1173" s="38"/>
      <c r="P1173" s="39"/>
      <c r="Q1173" s="34"/>
      <c r="R1173" s="35"/>
    </row>
    <row r="1174" spans="1:18" ht="15.75" customHeight="1">
      <c r="A1174" s="23"/>
      <c r="B1174" s="28" t="s">
        <v>21</v>
      </c>
      <c r="C1174" s="28">
        <v>1185732</v>
      </c>
      <c r="D1174" s="29">
        <v>44272</v>
      </c>
      <c r="E1174" s="28" t="s">
        <v>22</v>
      </c>
      <c r="F1174" s="28" t="s">
        <v>66</v>
      </c>
      <c r="G1174" s="28" t="s">
        <v>67</v>
      </c>
      <c r="H1174" s="28" t="s">
        <v>28</v>
      </c>
      <c r="I1174" s="30">
        <v>0.5</v>
      </c>
      <c r="J1174" s="31">
        <v>1000</v>
      </c>
      <c r="K1174" s="32">
        <f t="shared" si="8"/>
        <v>500</v>
      </c>
      <c r="L1174" s="32">
        <f t="shared" si="9"/>
        <v>125</v>
      </c>
      <c r="M1174" s="33">
        <v>0.25</v>
      </c>
      <c r="O1174" s="38"/>
      <c r="P1174" s="39"/>
      <c r="Q1174" s="34"/>
      <c r="R1174" s="35"/>
    </row>
    <row r="1175" spans="1:18" ht="15.75" customHeight="1">
      <c r="A1175" s="23"/>
      <c r="B1175" s="28" t="s">
        <v>21</v>
      </c>
      <c r="C1175" s="28">
        <v>1185732</v>
      </c>
      <c r="D1175" s="29">
        <v>44272</v>
      </c>
      <c r="E1175" s="28" t="s">
        <v>22</v>
      </c>
      <c r="F1175" s="28" t="s">
        <v>66</v>
      </c>
      <c r="G1175" s="28" t="s">
        <v>67</v>
      </c>
      <c r="H1175" s="28" t="s">
        <v>29</v>
      </c>
      <c r="I1175" s="30">
        <v>0.4</v>
      </c>
      <c r="J1175" s="31">
        <v>2000</v>
      </c>
      <c r="K1175" s="32">
        <f t="shared" si="8"/>
        <v>800</v>
      </c>
      <c r="L1175" s="32">
        <f t="shared" si="9"/>
        <v>320</v>
      </c>
      <c r="M1175" s="33">
        <v>0.4</v>
      </c>
      <c r="O1175" s="38"/>
      <c r="P1175" s="39"/>
      <c r="Q1175" s="34"/>
      <c r="R1175" s="35"/>
    </row>
    <row r="1176" spans="1:18" ht="15.75" customHeight="1">
      <c r="A1176" s="23"/>
      <c r="B1176" s="28" t="s">
        <v>21</v>
      </c>
      <c r="C1176" s="28">
        <v>1185732</v>
      </c>
      <c r="D1176" s="29">
        <v>44304</v>
      </c>
      <c r="E1176" s="28" t="s">
        <v>22</v>
      </c>
      <c r="F1176" s="28" t="s">
        <v>66</v>
      </c>
      <c r="G1176" s="28" t="s">
        <v>67</v>
      </c>
      <c r="H1176" s="28" t="s">
        <v>24</v>
      </c>
      <c r="I1176" s="30">
        <v>0.4</v>
      </c>
      <c r="J1176" s="31">
        <v>4500</v>
      </c>
      <c r="K1176" s="32">
        <f t="shared" si="8"/>
        <v>1800</v>
      </c>
      <c r="L1176" s="32">
        <f t="shared" si="9"/>
        <v>630</v>
      </c>
      <c r="M1176" s="33">
        <v>0.35</v>
      </c>
      <c r="O1176" s="38"/>
      <c r="P1176" s="39"/>
      <c r="Q1176" s="34"/>
      <c r="R1176" s="35"/>
    </row>
    <row r="1177" spans="1:18" ht="15.75" customHeight="1">
      <c r="A1177" s="23"/>
      <c r="B1177" s="28" t="s">
        <v>21</v>
      </c>
      <c r="C1177" s="28">
        <v>1185732</v>
      </c>
      <c r="D1177" s="29">
        <v>44304</v>
      </c>
      <c r="E1177" s="28" t="s">
        <v>22</v>
      </c>
      <c r="F1177" s="28" t="s">
        <v>66</v>
      </c>
      <c r="G1177" s="28" t="s">
        <v>67</v>
      </c>
      <c r="H1177" s="28" t="s">
        <v>25</v>
      </c>
      <c r="I1177" s="30">
        <v>0.4</v>
      </c>
      <c r="J1177" s="31">
        <v>1500</v>
      </c>
      <c r="K1177" s="32">
        <f t="shared" si="8"/>
        <v>600</v>
      </c>
      <c r="L1177" s="32">
        <f t="shared" si="9"/>
        <v>210</v>
      </c>
      <c r="M1177" s="33">
        <v>0.35</v>
      </c>
      <c r="O1177" s="38"/>
      <c r="P1177" s="39"/>
      <c r="Q1177" s="34"/>
      <c r="R1177" s="35"/>
    </row>
    <row r="1178" spans="1:18" ht="15.75" customHeight="1">
      <c r="A1178" s="23"/>
      <c r="B1178" s="28" t="s">
        <v>21</v>
      </c>
      <c r="C1178" s="28">
        <v>1185732</v>
      </c>
      <c r="D1178" s="29">
        <v>44304</v>
      </c>
      <c r="E1178" s="28" t="s">
        <v>22</v>
      </c>
      <c r="F1178" s="28" t="s">
        <v>66</v>
      </c>
      <c r="G1178" s="28" t="s">
        <v>67</v>
      </c>
      <c r="H1178" s="28" t="s">
        <v>26</v>
      </c>
      <c r="I1178" s="30">
        <v>0.30000000000000004</v>
      </c>
      <c r="J1178" s="31">
        <v>1500</v>
      </c>
      <c r="K1178" s="32">
        <f t="shared" si="8"/>
        <v>450.00000000000006</v>
      </c>
      <c r="L1178" s="32">
        <f t="shared" si="9"/>
        <v>180</v>
      </c>
      <c r="M1178" s="33">
        <v>0.39999999999999997</v>
      </c>
      <c r="O1178" s="38"/>
      <c r="P1178" s="39"/>
      <c r="Q1178" s="34"/>
      <c r="R1178" s="35"/>
    </row>
    <row r="1179" spans="1:18" ht="15.75" customHeight="1">
      <c r="A1179" s="23"/>
      <c r="B1179" s="28" t="s">
        <v>21</v>
      </c>
      <c r="C1179" s="28">
        <v>1185732</v>
      </c>
      <c r="D1179" s="29">
        <v>44304</v>
      </c>
      <c r="E1179" s="28" t="s">
        <v>22</v>
      </c>
      <c r="F1179" s="28" t="s">
        <v>66</v>
      </c>
      <c r="G1179" s="28" t="s">
        <v>67</v>
      </c>
      <c r="H1179" s="28" t="s">
        <v>27</v>
      </c>
      <c r="I1179" s="30">
        <v>0.35</v>
      </c>
      <c r="J1179" s="31">
        <v>750</v>
      </c>
      <c r="K1179" s="32">
        <f t="shared" si="8"/>
        <v>262.5</v>
      </c>
      <c r="L1179" s="32">
        <f t="shared" si="9"/>
        <v>78.75</v>
      </c>
      <c r="M1179" s="33">
        <v>0.3</v>
      </c>
      <c r="O1179" s="38"/>
      <c r="P1179" s="39"/>
      <c r="Q1179" s="34"/>
      <c r="R1179" s="35"/>
    </row>
    <row r="1180" spans="1:18" ht="15.75" customHeight="1">
      <c r="A1180" s="23"/>
      <c r="B1180" s="28" t="s">
        <v>21</v>
      </c>
      <c r="C1180" s="28">
        <v>1185732</v>
      </c>
      <c r="D1180" s="29">
        <v>44304</v>
      </c>
      <c r="E1180" s="28" t="s">
        <v>22</v>
      </c>
      <c r="F1180" s="28" t="s">
        <v>66</v>
      </c>
      <c r="G1180" s="28" t="s">
        <v>67</v>
      </c>
      <c r="H1180" s="28" t="s">
        <v>28</v>
      </c>
      <c r="I1180" s="30">
        <v>0.5</v>
      </c>
      <c r="J1180" s="31">
        <v>750</v>
      </c>
      <c r="K1180" s="32">
        <f t="shared" si="8"/>
        <v>375</v>
      </c>
      <c r="L1180" s="32">
        <f t="shared" si="9"/>
        <v>93.75</v>
      </c>
      <c r="M1180" s="33">
        <v>0.25</v>
      </c>
      <c r="O1180" s="38"/>
      <c r="P1180" s="39"/>
      <c r="Q1180" s="34"/>
      <c r="R1180" s="35"/>
    </row>
    <row r="1181" spans="1:18" ht="15.75" customHeight="1">
      <c r="A1181" s="23"/>
      <c r="B1181" s="28" t="s">
        <v>21</v>
      </c>
      <c r="C1181" s="28">
        <v>1185732</v>
      </c>
      <c r="D1181" s="29">
        <v>44304</v>
      </c>
      <c r="E1181" s="28" t="s">
        <v>22</v>
      </c>
      <c r="F1181" s="28" t="s">
        <v>66</v>
      </c>
      <c r="G1181" s="28" t="s">
        <v>67</v>
      </c>
      <c r="H1181" s="28" t="s">
        <v>29</v>
      </c>
      <c r="I1181" s="30">
        <v>0.4</v>
      </c>
      <c r="J1181" s="31">
        <v>2250</v>
      </c>
      <c r="K1181" s="32">
        <f t="shared" si="8"/>
        <v>900</v>
      </c>
      <c r="L1181" s="32">
        <f t="shared" si="9"/>
        <v>360</v>
      </c>
      <c r="M1181" s="33">
        <v>0.4</v>
      </c>
      <c r="O1181" s="38"/>
      <c r="P1181" s="39"/>
      <c r="Q1181" s="34"/>
      <c r="R1181" s="35"/>
    </row>
    <row r="1182" spans="1:18" ht="15.75" customHeight="1">
      <c r="A1182" s="23"/>
      <c r="B1182" s="28" t="s">
        <v>21</v>
      </c>
      <c r="C1182" s="28">
        <v>1185732</v>
      </c>
      <c r="D1182" s="29">
        <v>44333</v>
      </c>
      <c r="E1182" s="28" t="s">
        <v>22</v>
      </c>
      <c r="F1182" s="28" t="s">
        <v>66</v>
      </c>
      <c r="G1182" s="28" t="s">
        <v>67</v>
      </c>
      <c r="H1182" s="28" t="s">
        <v>24</v>
      </c>
      <c r="I1182" s="30">
        <v>0.54999999999999993</v>
      </c>
      <c r="J1182" s="31">
        <v>4950</v>
      </c>
      <c r="K1182" s="32">
        <f t="shared" si="8"/>
        <v>2722.4999999999995</v>
      </c>
      <c r="L1182" s="32">
        <f t="shared" si="9"/>
        <v>952.87499999999977</v>
      </c>
      <c r="M1182" s="33">
        <v>0.35</v>
      </c>
      <c r="O1182" s="38"/>
      <c r="P1182" s="39"/>
      <c r="Q1182" s="34"/>
      <c r="R1182" s="35"/>
    </row>
    <row r="1183" spans="1:18" ht="15.75" customHeight="1">
      <c r="A1183" s="23"/>
      <c r="B1183" s="28" t="s">
        <v>21</v>
      </c>
      <c r="C1183" s="28">
        <v>1185732</v>
      </c>
      <c r="D1183" s="29">
        <v>44333</v>
      </c>
      <c r="E1183" s="28" t="s">
        <v>22</v>
      </c>
      <c r="F1183" s="28" t="s">
        <v>66</v>
      </c>
      <c r="G1183" s="28" t="s">
        <v>67</v>
      </c>
      <c r="H1183" s="28" t="s">
        <v>25</v>
      </c>
      <c r="I1183" s="30">
        <v>0.5</v>
      </c>
      <c r="J1183" s="31">
        <v>2000</v>
      </c>
      <c r="K1183" s="32">
        <f t="shared" si="8"/>
        <v>1000</v>
      </c>
      <c r="L1183" s="32">
        <f t="shared" si="9"/>
        <v>350</v>
      </c>
      <c r="M1183" s="33">
        <v>0.35</v>
      </c>
      <c r="O1183" s="38"/>
      <c r="P1183" s="39"/>
      <c r="Q1183" s="34"/>
      <c r="R1183" s="35"/>
    </row>
    <row r="1184" spans="1:18" ht="15.75" customHeight="1">
      <c r="A1184" s="23"/>
      <c r="B1184" s="28" t="s">
        <v>21</v>
      </c>
      <c r="C1184" s="28">
        <v>1185732</v>
      </c>
      <c r="D1184" s="29">
        <v>44333</v>
      </c>
      <c r="E1184" s="28" t="s">
        <v>22</v>
      </c>
      <c r="F1184" s="28" t="s">
        <v>66</v>
      </c>
      <c r="G1184" s="28" t="s">
        <v>67</v>
      </c>
      <c r="H1184" s="28" t="s">
        <v>26</v>
      </c>
      <c r="I1184" s="30">
        <v>0.45</v>
      </c>
      <c r="J1184" s="31">
        <v>1750</v>
      </c>
      <c r="K1184" s="32">
        <f t="shared" si="8"/>
        <v>787.5</v>
      </c>
      <c r="L1184" s="32">
        <f t="shared" si="9"/>
        <v>315</v>
      </c>
      <c r="M1184" s="33">
        <v>0.39999999999999997</v>
      </c>
      <c r="O1184" s="38"/>
      <c r="P1184" s="39"/>
      <c r="Q1184" s="34"/>
      <c r="R1184" s="35"/>
    </row>
    <row r="1185" spans="1:18" ht="15.75" customHeight="1">
      <c r="A1185" s="23"/>
      <c r="B1185" s="28" t="s">
        <v>21</v>
      </c>
      <c r="C1185" s="28">
        <v>1185732</v>
      </c>
      <c r="D1185" s="29">
        <v>44333</v>
      </c>
      <c r="E1185" s="28" t="s">
        <v>22</v>
      </c>
      <c r="F1185" s="28" t="s">
        <v>66</v>
      </c>
      <c r="G1185" s="28" t="s">
        <v>67</v>
      </c>
      <c r="H1185" s="28" t="s">
        <v>27</v>
      </c>
      <c r="I1185" s="30">
        <v>0.45</v>
      </c>
      <c r="J1185" s="31">
        <v>1250</v>
      </c>
      <c r="K1185" s="32">
        <f t="shared" si="8"/>
        <v>562.5</v>
      </c>
      <c r="L1185" s="32">
        <f t="shared" si="9"/>
        <v>168.75</v>
      </c>
      <c r="M1185" s="33">
        <v>0.3</v>
      </c>
      <c r="O1185" s="38"/>
      <c r="P1185" s="39"/>
      <c r="Q1185" s="34"/>
      <c r="R1185" s="35"/>
    </row>
    <row r="1186" spans="1:18" ht="15.75" customHeight="1">
      <c r="A1186" s="23"/>
      <c r="B1186" s="28" t="s">
        <v>21</v>
      </c>
      <c r="C1186" s="28">
        <v>1185732</v>
      </c>
      <c r="D1186" s="29">
        <v>44333</v>
      </c>
      <c r="E1186" s="28" t="s">
        <v>22</v>
      </c>
      <c r="F1186" s="28" t="s">
        <v>66</v>
      </c>
      <c r="G1186" s="28" t="s">
        <v>67</v>
      </c>
      <c r="H1186" s="28" t="s">
        <v>28</v>
      </c>
      <c r="I1186" s="30">
        <v>0.54999999999999993</v>
      </c>
      <c r="J1186" s="31">
        <v>1500</v>
      </c>
      <c r="K1186" s="32">
        <f t="shared" si="8"/>
        <v>824.99999999999989</v>
      </c>
      <c r="L1186" s="32">
        <f t="shared" si="9"/>
        <v>206.24999999999997</v>
      </c>
      <c r="M1186" s="33">
        <v>0.25</v>
      </c>
      <c r="O1186" s="38"/>
      <c r="P1186" s="39"/>
      <c r="Q1186" s="34"/>
      <c r="R1186" s="35"/>
    </row>
    <row r="1187" spans="1:18" ht="15.75" customHeight="1">
      <c r="A1187" s="23"/>
      <c r="B1187" s="28" t="s">
        <v>21</v>
      </c>
      <c r="C1187" s="28">
        <v>1185732</v>
      </c>
      <c r="D1187" s="29">
        <v>44333</v>
      </c>
      <c r="E1187" s="28" t="s">
        <v>22</v>
      </c>
      <c r="F1187" s="28" t="s">
        <v>66</v>
      </c>
      <c r="G1187" s="28" t="s">
        <v>67</v>
      </c>
      <c r="H1187" s="28" t="s">
        <v>29</v>
      </c>
      <c r="I1187" s="30">
        <v>0.6</v>
      </c>
      <c r="J1187" s="31">
        <v>2750</v>
      </c>
      <c r="K1187" s="32">
        <f t="shared" si="8"/>
        <v>1650</v>
      </c>
      <c r="L1187" s="32">
        <f t="shared" si="9"/>
        <v>660</v>
      </c>
      <c r="M1187" s="33">
        <v>0.4</v>
      </c>
      <c r="O1187" s="38"/>
      <c r="P1187" s="39"/>
      <c r="Q1187" s="34"/>
      <c r="R1187" s="35"/>
    </row>
    <row r="1188" spans="1:18" ht="15.75" customHeight="1">
      <c r="A1188" s="23"/>
      <c r="B1188" s="28" t="s">
        <v>21</v>
      </c>
      <c r="C1188" s="28">
        <v>1185732</v>
      </c>
      <c r="D1188" s="29">
        <v>44366</v>
      </c>
      <c r="E1188" s="28" t="s">
        <v>22</v>
      </c>
      <c r="F1188" s="28" t="s">
        <v>66</v>
      </c>
      <c r="G1188" s="28" t="s">
        <v>67</v>
      </c>
      <c r="H1188" s="28" t="s">
        <v>24</v>
      </c>
      <c r="I1188" s="30">
        <v>0.54999999999999993</v>
      </c>
      <c r="J1188" s="31">
        <v>5250</v>
      </c>
      <c r="K1188" s="32">
        <f t="shared" si="8"/>
        <v>2887.4999999999995</v>
      </c>
      <c r="L1188" s="32">
        <f t="shared" si="9"/>
        <v>1010.6249999999998</v>
      </c>
      <c r="M1188" s="33">
        <v>0.35</v>
      </c>
      <c r="O1188" s="38"/>
      <c r="P1188" s="39"/>
      <c r="Q1188" s="34"/>
      <c r="R1188" s="35"/>
    </row>
    <row r="1189" spans="1:18" ht="15.75" customHeight="1">
      <c r="A1189" s="23"/>
      <c r="B1189" s="28" t="s">
        <v>21</v>
      </c>
      <c r="C1189" s="28">
        <v>1185732</v>
      </c>
      <c r="D1189" s="29">
        <v>44366</v>
      </c>
      <c r="E1189" s="28" t="s">
        <v>22</v>
      </c>
      <c r="F1189" s="28" t="s">
        <v>66</v>
      </c>
      <c r="G1189" s="28" t="s">
        <v>67</v>
      </c>
      <c r="H1189" s="28" t="s">
        <v>25</v>
      </c>
      <c r="I1189" s="30">
        <v>0.5</v>
      </c>
      <c r="J1189" s="31">
        <v>2750</v>
      </c>
      <c r="K1189" s="32">
        <f t="shared" si="8"/>
        <v>1375</v>
      </c>
      <c r="L1189" s="32">
        <f t="shared" si="9"/>
        <v>481.24999999999994</v>
      </c>
      <c r="M1189" s="33">
        <v>0.35</v>
      </c>
      <c r="O1189" s="38"/>
      <c r="P1189" s="39"/>
      <c r="Q1189" s="34"/>
      <c r="R1189" s="35"/>
    </row>
    <row r="1190" spans="1:18" ht="15.75" customHeight="1">
      <c r="A1190" s="23"/>
      <c r="B1190" s="28" t="s">
        <v>21</v>
      </c>
      <c r="C1190" s="28">
        <v>1185732</v>
      </c>
      <c r="D1190" s="29">
        <v>44366</v>
      </c>
      <c r="E1190" s="28" t="s">
        <v>22</v>
      </c>
      <c r="F1190" s="28" t="s">
        <v>66</v>
      </c>
      <c r="G1190" s="28" t="s">
        <v>67</v>
      </c>
      <c r="H1190" s="28" t="s">
        <v>26</v>
      </c>
      <c r="I1190" s="30">
        <v>0.45</v>
      </c>
      <c r="J1190" s="31">
        <v>2000</v>
      </c>
      <c r="K1190" s="32">
        <f t="shared" si="8"/>
        <v>900</v>
      </c>
      <c r="L1190" s="32">
        <f t="shared" si="9"/>
        <v>359.99999999999994</v>
      </c>
      <c r="M1190" s="33">
        <v>0.39999999999999997</v>
      </c>
      <c r="O1190" s="38"/>
      <c r="P1190" s="39"/>
      <c r="Q1190" s="34"/>
      <c r="R1190" s="35"/>
    </row>
    <row r="1191" spans="1:18" ht="15.75" customHeight="1">
      <c r="A1191" s="23"/>
      <c r="B1191" s="28" t="s">
        <v>21</v>
      </c>
      <c r="C1191" s="28">
        <v>1185732</v>
      </c>
      <c r="D1191" s="29">
        <v>44366</v>
      </c>
      <c r="E1191" s="28" t="s">
        <v>22</v>
      </c>
      <c r="F1191" s="28" t="s">
        <v>66</v>
      </c>
      <c r="G1191" s="28" t="s">
        <v>67</v>
      </c>
      <c r="H1191" s="28" t="s">
        <v>27</v>
      </c>
      <c r="I1191" s="30">
        <v>0.45</v>
      </c>
      <c r="J1191" s="31">
        <v>1750</v>
      </c>
      <c r="K1191" s="32">
        <f t="shared" si="8"/>
        <v>787.5</v>
      </c>
      <c r="L1191" s="32">
        <f t="shared" si="9"/>
        <v>236.25</v>
      </c>
      <c r="M1191" s="33">
        <v>0.3</v>
      </c>
      <c r="O1191" s="38"/>
      <c r="P1191" s="39"/>
      <c r="Q1191" s="34"/>
      <c r="R1191" s="35"/>
    </row>
    <row r="1192" spans="1:18" ht="15.75" customHeight="1">
      <c r="A1192" s="23"/>
      <c r="B1192" s="28" t="s">
        <v>21</v>
      </c>
      <c r="C1192" s="28">
        <v>1185732</v>
      </c>
      <c r="D1192" s="29">
        <v>44366</v>
      </c>
      <c r="E1192" s="28" t="s">
        <v>22</v>
      </c>
      <c r="F1192" s="28" t="s">
        <v>66</v>
      </c>
      <c r="G1192" s="28" t="s">
        <v>67</v>
      </c>
      <c r="H1192" s="28" t="s">
        <v>28</v>
      </c>
      <c r="I1192" s="30">
        <v>0.54999999999999993</v>
      </c>
      <c r="J1192" s="31">
        <v>1750</v>
      </c>
      <c r="K1192" s="32">
        <f t="shared" si="8"/>
        <v>962.49999999999989</v>
      </c>
      <c r="L1192" s="32">
        <f t="shared" si="9"/>
        <v>240.62499999999997</v>
      </c>
      <c r="M1192" s="33">
        <v>0.25</v>
      </c>
      <c r="O1192" s="38"/>
      <c r="P1192" s="39"/>
      <c r="Q1192" s="34"/>
      <c r="R1192" s="35"/>
    </row>
    <row r="1193" spans="1:18" ht="15.75" customHeight="1">
      <c r="A1193" s="23"/>
      <c r="B1193" s="28" t="s">
        <v>21</v>
      </c>
      <c r="C1193" s="28">
        <v>1185732</v>
      </c>
      <c r="D1193" s="29">
        <v>44366</v>
      </c>
      <c r="E1193" s="28" t="s">
        <v>22</v>
      </c>
      <c r="F1193" s="28" t="s">
        <v>66</v>
      </c>
      <c r="G1193" s="28" t="s">
        <v>67</v>
      </c>
      <c r="H1193" s="28" t="s">
        <v>29</v>
      </c>
      <c r="I1193" s="30">
        <v>0.6</v>
      </c>
      <c r="J1193" s="31">
        <v>3250</v>
      </c>
      <c r="K1193" s="32">
        <f t="shared" si="8"/>
        <v>1950</v>
      </c>
      <c r="L1193" s="32">
        <f t="shared" si="9"/>
        <v>780</v>
      </c>
      <c r="M1193" s="33">
        <v>0.4</v>
      </c>
      <c r="O1193" s="38"/>
      <c r="P1193" s="39"/>
      <c r="Q1193" s="34"/>
      <c r="R1193" s="35"/>
    </row>
    <row r="1194" spans="1:18" ht="15.75" customHeight="1">
      <c r="A1194" s="23"/>
      <c r="B1194" s="28" t="s">
        <v>21</v>
      </c>
      <c r="C1194" s="28">
        <v>1185732</v>
      </c>
      <c r="D1194" s="29">
        <v>44394</v>
      </c>
      <c r="E1194" s="28" t="s">
        <v>22</v>
      </c>
      <c r="F1194" s="28" t="s">
        <v>66</v>
      </c>
      <c r="G1194" s="28" t="s">
        <v>67</v>
      </c>
      <c r="H1194" s="28" t="s">
        <v>24</v>
      </c>
      <c r="I1194" s="30">
        <v>0.54999999999999993</v>
      </c>
      <c r="J1194" s="31">
        <v>5500</v>
      </c>
      <c r="K1194" s="32">
        <f t="shared" si="8"/>
        <v>3024.9999999999995</v>
      </c>
      <c r="L1194" s="32">
        <f t="shared" si="9"/>
        <v>1058.7499999999998</v>
      </c>
      <c r="M1194" s="33">
        <v>0.35</v>
      </c>
      <c r="O1194" s="38"/>
      <c r="P1194" s="39"/>
      <c r="Q1194" s="34"/>
      <c r="R1194" s="35"/>
    </row>
    <row r="1195" spans="1:18" ht="15.75" customHeight="1">
      <c r="A1195" s="23"/>
      <c r="B1195" s="28" t="s">
        <v>21</v>
      </c>
      <c r="C1195" s="28">
        <v>1185732</v>
      </c>
      <c r="D1195" s="29">
        <v>44394</v>
      </c>
      <c r="E1195" s="28" t="s">
        <v>22</v>
      </c>
      <c r="F1195" s="28" t="s">
        <v>66</v>
      </c>
      <c r="G1195" s="28" t="s">
        <v>67</v>
      </c>
      <c r="H1195" s="28" t="s">
        <v>25</v>
      </c>
      <c r="I1195" s="30">
        <v>0.5</v>
      </c>
      <c r="J1195" s="31">
        <v>3000</v>
      </c>
      <c r="K1195" s="32">
        <f t="shared" si="8"/>
        <v>1500</v>
      </c>
      <c r="L1195" s="32">
        <f t="shared" si="9"/>
        <v>525</v>
      </c>
      <c r="M1195" s="33">
        <v>0.35</v>
      </c>
      <c r="O1195" s="38"/>
      <c r="P1195" s="39"/>
      <c r="Q1195" s="34"/>
      <c r="R1195" s="35"/>
    </row>
    <row r="1196" spans="1:18" ht="15.75" customHeight="1">
      <c r="A1196" s="23"/>
      <c r="B1196" s="28" t="s">
        <v>21</v>
      </c>
      <c r="C1196" s="28">
        <v>1185732</v>
      </c>
      <c r="D1196" s="29">
        <v>44394</v>
      </c>
      <c r="E1196" s="28" t="s">
        <v>22</v>
      </c>
      <c r="F1196" s="28" t="s">
        <v>66</v>
      </c>
      <c r="G1196" s="28" t="s">
        <v>67</v>
      </c>
      <c r="H1196" s="28" t="s">
        <v>26</v>
      </c>
      <c r="I1196" s="30">
        <v>0.45</v>
      </c>
      <c r="J1196" s="31">
        <v>2250</v>
      </c>
      <c r="K1196" s="32">
        <f t="shared" si="8"/>
        <v>1012.5</v>
      </c>
      <c r="L1196" s="32">
        <f t="shared" si="9"/>
        <v>404.99999999999994</v>
      </c>
      <c r="M1196" s="33">
        <v>0.39999999999999997</v>
      </c>
      <c r="O1196" s="38"/>
      <c r="P1196" s="39"/>
      <c r="Q1196" s="34"/>
      <c r="R1196" s="35"/>
    </row>
    <row r="1197" spans="1:18" ht="15.75" customHeight="1">
      <c r="A1197" s="23"/>
      <c r="B1197" s="28" t="s">
        <v>21</v>
      </c>
      <c r="C1197" s="28">
        <v>1185732</v>
      </c>
      <c r="D1197" s="29">
        <v>44394</v>
      </c>
      <c r="E1197" s="28" t="s">
        <v>22</v>
      </c>
      <c r="F1197" s="28" t="s">
        <v>66</v>
      </c>
      <c r="G1197" s="28" t="s">
        <v>67</v>
      </c>
      <c r="H1197" s="28" t="s">
        <v>27</v>
      </c>
      <c r="I1197" s="30">
        <v>0.45</v>
      </c>
      <c r="J1197" s="31">
        <v>1750</v>
      </c>
      <c r="K1197" s="32">
        <f t="shared" si="8"/>
        <v>787.5</v>
      </c>
      <c r="L1197" s="32">
        <f t="shared" si="9"/>
        <v>236.25</v>
      </c>
      <c r="M1197" s="33">
        <v>0.3</v>
      </c>
      <c r="O1197" s="38"/>
      <c r="P1197" s="39"/>
      <c r="Q1197" s="34"/>
      <c r="R1197" s="35"/>
    </row>
    <row r="1198" spans="1:18" ht="15.75" customHeight="1">
      <c r="A1198" s="23"/>
      <c r="B1198" s="28" t="s">
        <v>21</v>
      </c>
      <c r="C1198" s="28">
        <v>1185732</v>
      </c>
      <c r="D1198" s="29">
        <v>44394</v>
      </c>
      <c r="E1198" s="28" t="s">
        <v>22</v>
      </c>
      <c r="F1198" s="28" t="s">
        <v>66</v>
      </c>
      <c r="G1198" s="28" t="s">
        <v>67</v>
      </c>
      <c r="H1198" s="28" t="s">
        <v>28</v>
      </c>
      <c r="I1198" s="30">
        <v>0.54999999999999993</v>
      </c>
      <c r="J1198" s="31">
        <v>2000</v>
      </c>
      <c r="K1198" s="32">
        <f t="shared" si="8"/>
        <v>1099.9999999999998</v>
      </c>
      <c r="L1198" s="32">
        <f t="shared" si="9"/>
        <v>274.99999999999994</v>
      </c>
      <c r="M1198" s="33">
        <v>0.25</v>
      </c>
      <c r="O1198" s="38"/>
      <c r="P1198" s="39"/>
      <c r="Q1198" s="34"/>
      <c r="R1198" s="35"/>
    </row>
    <row r="1199" spans="1:18" ht="15.75" customHeight="1">
      <c r="A1199" s="23"/>
      <c r="B1199" s="28" t="s">
        <v>21</v>
      </c>
      <c r="C1199" s="28">
        <v>1185732</v>
      </c>
      <c r="D1199" s="29">
        <v>44394</v>
      </c>
      <c r="E1199" s="28" t="s">
        <v>22</v>
      </c>
      <c r="F1199" s="28" t="s">
        <v>66</v>
      </c>
      <c r="G1199" s="28" t="s">
        <v>67</v>
      </c>
      <c r="H1199" s="28" t="s">
        <v>29</v>
      </c>
      <c r="I1199" s="30">
        <v>0.6</v>
      </c>
      <c r="J1199" s="31">
        <v>3750</v>
      </c>
      <c r="K1199" s="32">
        <f t="shared" si="8"/>
        <v>2250</v>
      </c>
      <c r="L1199" s="32">
        <f t="shared" si="9"/>
        <v>900</v>
      </c>
      <c r="M1199" s="33">
        <v>0.4</v>
      </c>
      <c r="O1199" s="38"/>
      <c r="P1199" s="39"/>
      <c r="Q1199" s="34"/>
      <c r="R1199" s="35"/>
    </row>
    <row r="1200" spans="1:18" ht="15.75" customHeight="1">
      <c r="A1200" s="23"/>
      <c r="B1200" s="28" t="s">
        <v>21</v>
      </c>
      <c r="C1200" s="28">
        <v>1185732</v>
      </c>
      <c r="D1200" s="29">
        <v>44426</v>
      </c>
      <c r="E1200" s="28" t="s">
        <v>22</v>
      </c>
      <c r="F1200" s="28" t="s">
        <v>66</v>
      </c>
      <c r="G1200" s="28" t="s">
        <v>67</v>
      </c>
      <c r="H1200" s="28" t="s">
        <v>24</v>
      </c>
      <c r="I1200" s="30">
        <v>0.54999999999999993</v>
      </c>
      <c r="J1200" s="31">
        <v>5250</v>
      </c>
      <c r="K1200" s="32">
        <f t="shared" si="8"/>
        <v>2887.4999999999995</v>
      </c>
      <c r="L1200" s="32">
        <f t="shared" si="9"/>
        <v>1010.6249999999998</v>
      </c>
      <c r="M1200" s="33">
        <v>0.35</v>
      </c>
      <c r="O1200" s="38"/>
      <c r="P1200" s="39"/>
      <c r="Q1200" s="34"/>
      <c r="R1200" s="35"/>
    </row>
    <row r="1201" spans="1:18" ht="15.75" customHeight="1">
      <c r="A1201" s="23"/>
      <c r="B1201" s="28" t="s">
        <v>21</v>
      </c>
      <c r="C1201" s="28">
        <v>1185732</v>
      </c>
      <c r="D1201" s="29">
        <v>44426</v>
      </c>
      <c r="E1201" s="28" t="s">
        <v>22</v>
      </c>
      <c r="F1201" s="28" t="s">
        <v>66</v>
      </c>
      <c r="G1201" s="28" t="s">
        <v>67</v>
      </c>
      <c r="H1201" s="28" t="s">
        <v>25</v>
      </c>
      <c r="I1201" s="30">
        <v>0.5</v>
      </c>
      <c r="J1201" s="31">
        <v>3000</v>
      </c>
      <c r="K1201" s="32">
        <f t="shared" si="8"/>
        <v>1500</v>
      </c>
      <c r="L1201" s="32">
        <f t="shared" si="9"/>
        <v>525</v>
      </c>
      <c r="M1201" s="33">
        <v>0.35</v>
      </c>
      <c r="O1201" s="38"/>
      <c r="P1201" s="39"/>
      <c r="Q1201" s="34"/>
      <c r="R1201" s="35"/>
    </row>
    <row r="1202" spans="1:18" ht="15.75" customHeight="1">
      <c r="A1202" s="23"/>
      <c r="B1202" s="28" t="s">
        <v>21</v>
      </c>
      <c r="C1202" s="28">
        <v>1185732</v>
      </c>
      <c r="D1202" s="29">
        <v>44426</v>
      </c>
      <c r="E1202" s="28" t="s">
        <v>22</v>
      </c>
      <c r="F1202" s="28" t="s">
        <v>66</v>
      </c>
      <c r="G1202" s="28" t="s">
        <v>67</v>
      </c>
      <c r="H1202" s="28" t="s">
        <v>26</v>
      </c>
      <c r="I1202" s="30">
        <v>0.45</v>
      </c>
      <c r="J1202" s="31">
        <v>2250</v>
      </c>
      <c r="K1202" s="32">
        <f t="shared" si="8"/>
        <v>1012.5</v>
      </c>
      <c r="L1202" s="32">
        <f t="shared" si="9"/>
        <v>404.99999999999994</v>
      </c>
      <c r="M1202" s="33">
        <v>0.39999999999999997</v>
      </c>
      <c r="O1202" s="38"/>
      <c r="P1202" s="39"/>
      <c r="Q1202" s="34"/>
      <c r="R1202" s="35"/>
    </row>
    <row r="1203" spans="1:18" ht="15.75" customHeight="1">
      <c r="A1203" s="23"/>
      <c r="B1203" s="28" t="s">
        <v>21</v>
      </c>
      <c r="C1203" s="28">
        <v>1185732</v>
      </c>
      <c r="D1203" s="29">
        <v>44426</v>
      </c>
      <c r="E1203" s="28" t="s">
        <v>22</v>
      </c>
      <c r="F1203" s="28" t="s">
        <v>66</v>
      </c>
      <c r="G1203" s="28" t="s">
        <v>67</v>
      </c>
      <c r="H1203" s="28" t="s">
        <v>27</v>
      </c>
      <c r="I1203" s="30">
        <v>0.45</v>
      </c>
      <c r="J1203" s="31">
        <v>1750</v>
      </c>
      <c r="K1203" s="32">
        <f t="shared" si="8"/>
        <v>787.5</v>
      </c>
      <c r="L1203" s="32">
        <f t="shared" si="9"/>
        <v>236.25</v>
      </c>
      <c r="M1203" s="33">
        <v>0.3</v>
      </c>
      <c r="O1203" s="38"/>
      <c r="P1203" s="39"/>
      <c r="Q1203" s="34"/>
      <c r="R1203" s="35"/>
    </row>
    <row r="1204" spans="1:18" ht="15.75" customHeight="1">
      <c r="A1204" s="23"/>
      <c r="B1204" s="28" t="s">
        <v>21</v>
      </c>
      <c r="C1204" s="28">
        <v>1185732</v>
      </c>
      <c r="D1204" s="29">
        <v>44426</v>
      </c>
      <c r="E1204" s="28" t="s">
        <v>22</v>
      </c>
      <c r="F1204" s="28" t="s">
        <v>66</v>
      </c>
      <c r="G1204" s="28" t="s">
        <v>67</v>
      </c>
      <c r="H1204" s="28" t="s">
        <v>28</v>
      </c>
      <c r="I1204" s="30">
        <v>0.54999999999999993</v>
      </c>
      <c r="J1204" s="31">
        <v>1500</v>
      </c>
      <c r="K1204" s="32">
        <f t="shared" si="8"/>
        <v>824.99999999999989</v>
      </c>
      <c r="L1204" s="32">
        <f t="shared" si="9"/>
        <v>206.24999999999997</v>
      </c>
      <c r="M1204" s="33">
        <v>0.25</v>
      </c>
      <c r="O1204" s="38"/>
      <c r="P1204" s="39"/>
      <c r="Q1204" s="34"/>
      <c r="R1204" s="35"/>
    </row>
    <row r="1205" spans="1:18" ht="15.75" customHeight="1">
      <c r="A1205" s="23"/>
      <c r="B1205" s="28" t="s">
        <v>21</v>
      </c>
      <c r="C1205" s="28">
        <v>1185732</v>
      </c>
      <c r="D1205" s="29">
        <v>44426</v>
      </c>
      <c r="E1205" s="28" t="s">
        <v>22</v>
      </c>
      <c r="F1205" s="28" t="s">
        <v>66</v>
      </c>
      <c r="G1205" s="28" t="s">
        <v>67</v>
      </c>
      <c r="H1205" s="28" t="s">
        <v>29</v>
      </c>
      <c r="I1205" s="30">
        <v>0.6</v>
      </c>
      <c r="J1205" s="31">
        <v>3250</v>
      </c>
      <c r="K1205" s="32">
        <f t="shared" si="8"/>
        <v>1950</v>
      </c>
      <c r="L1205" s="32">
        <f t="shared" si="9"/>
        <v>780</v>
      </c>
      <c r="M1205" s="33">
        <v>0.4</v>
      </c>
      <c r="O1205" s="38"/>
      <c r="P1205" s="39"/>
      <c r="Q1205" s="34"/>
      <c r="R1205" s="35"/>
    </row>
    <row r="1206" spans="1:18" ht="15.75" customHeight="1">
      <c r="A1206" s="23"/>
      <c r="B1206" s="28" t="s">
        <v>21</v>
      </c>
      <c r="C1206" s="28">
        <v>1185732</v>
      </c>
      <c r="D1206" s="29">
        <v>44456</v>
      </c>
      <c r="E1206" s="28" t="s">
        <v>22</v>
      </c>
      <c r="F1206" s="28" t="s">
        <v>66</v>
      </c>
      <c r="G1206" s="28" t="s">
        <v>67</v>
      </c>
      <c r="H1206" s="28" t="s">
        <v>24</v>
      </c>
      <c r="I1206" s="30">
        <v>0.54999999999999993</v>
      </c>
      <c r="J1206" s="31">
        <v>4500</v>
      </c>
      <c r="K1206" s="32">
        <f t="shared" si="8"/>
        <v>2474.9999999999995</v>
      </c>
      <c r="L1206" s="32">
        <f t="shared" si="9"/>
        <v>866.24999999999977</v>
      </c>
      <c r="M1206" s="33">
        <v>0.35</v>
      </c>
      <c r="O1206" s="38"/>
      <c r="P1206" s="39"/>
      <c r="Q1206" s="34"/>
      <c r="R1206" s="35"/>
    </row>
    <row r="1207" spans="1:18" ht="15.75" customHeight="1">
      <c r="A1207" s="23"/>
      <c r="B1207" s="28" t="s">
        <v>21</v>
      </c>
      <c r="C1207" s="28">
        <v>1185732</v>
      </c>
      <c r="D1207" s="29">
        <v>44456</v>
      </c>
      <c r="E1207" s="28" t="s">
        <v>22</v>
      </c>
      <c r="F1207" s="28" t="s">
        <v>66</v>
      </c>
      <c r="G1207" s="28" t="s">
        <v>67</v>
      </c>
      <c r="H1207" s="28" t="s">
        <v>25</v>
      </c>
      <c r="I1207" s="30">
        <v>0.5</v>
      </c>
      <c r="J1207" s="31">
        <v>2500</v>
      </c>
      <c r="K1207" s="32">
        <f t="shared" si="8"/>
        <v>1250</v>
      </c>
      <c r="L1207" s="32">
        <f t="shared" si="9"/>
        <v>437.5</v>
      </c>
      <c r="M1207" s="33">
        <v>0.35</v>
      </c>
      <c r="O1207" s="38"/>
      <c r="P1207" s="39"/>
      <c r="Q1207" s="34"/>
      <c r="R1207" s="35"/>
    </row>
    <row r="1208" spans="1:18" ht="15.75" customHeight="1">
      <c r="A1208" s="23"/>
      <c r="B1208" s="28" t="s">
        <v>21</v>
      </c>
      <c r="C1208" s="28">
        <v>1185732</v>
      </c>
      <c r="D1208" s="29">
        <v>44456</v>
      </c>
      <c r="E1208" s="28" t="s">
        <v>22</v>
      </c>
      <c r="F1208" s="28" t="s">
        <v>66</v>
      </c>
      <c r="G1208" s="28" t="s">
        <v>67</v>
      </c>
      <c r="H1208" s="28" t="s">
        <v>26</v>
      </c>
      <c r="I1208" s="30">
        <v>0.45</v>
      </c>
      <c r="J1208" s="31">
        <v>1500</v>
      </c>
      <c r="K1208" s="32">
        <f t="shared" si="8"/>
        <v>675</v>
      </c>
      <c r="L1208" s="32">
        <f t="shared" si="9"/>
        <v>270</v>
      </c>
      <c r="M1208" s="33">
        <v>0.39999999999999997</v>
      </c>
      <c r="O1208" s="38"/>
      <c r="P1208" s="39"/>
      <c r="Q1208" s="34"/>
      <c r="R1208" s="35"/>
    </row>
    <row r="1209" spans="1:18" ht="15.75" customHeight="1">
      <c r="A1209" s="23"/>
      <c r="B1209" s="28" t="s">
        <v>21</v>
      </c>
      <c r="C1209" s="28">
        <v>1185732</v>
      </c>
      <c r="D1209" s="29">
        <v>44456</v>
      </c>
      <c r="E1209" s="28" t="s">
        <v>22</v>
      </c>
      <c r="F1209" s="28" t="s">
        <v>66</v>
      </c>
      <c r="G1209" s="28" t="s">
        <v>67</v>
      </c>
      <c r="H1209" s="28" t="s">
        <v>27</v>
      </c>
      <c r="I1209" s="30">
        <v>0.45</v>
      </c>
      <c r="J1209" s="31">
        <v>1250</v>
      </c>
      <c r="K1209" s="32">
        <f t="shared" si="8"/>
        <v>562.5</v>
      </c>
      <c r="L1209" s="32">
        <f t="shared" si="9"/>
        <v>168.75</v>
      </c>
      <c r="M1209" s="33">
        <v>0.3</v>
      </c>
      <c r="O1209" s="38"/>
      <c r="P1209" s="39"/>
      <c r="Q1209" s="34"/>
      <c r="R1209" s="35"/>
    </row>
    <row r="1210" spans="1:18" ht="15.75" customHeight="1">
      <c r="A1210" s="23"/>
      <c r="B1210" s="28" t="s">
        <v>21</v>
      </c>
      <c r="C1210" s="28">
        <v>1185732</v>
      </c>
      <c r="D1210" s="29">
        <v>44456</v>
      </c>
      <c r="E1210" s="28" t="s">
        <v>22</v>
      </c>
      <c r="F1210" s="28" t="s">
        <v>66</v>
      </c>
      <c r="G1210" s="28" t="s">
        <v>67</v>
      </c>
      <c r="H1210" s="28" t="s">
        <v>28</v>
      </c>
      <c r="I1210" s="30">
        <v>0.54999999999999993</v>
      </c>
      <c r="J1210" s="31">
        <v>1250</v>
      </c>
      <c r="K1210" s="32">
        <f t="shared" si="8"/>
        <v>687.49999999999989</v>
      </c>
      <c r="L1210" s="32">
        <f t="shared" si="9"/>
        <v>171.87499999999997</v>
      </c>
      <c r="M1210" s="33">
        <v>0.25</v>
      </c>
      <c r="O1210" s="38"/>
      <c r="P1210" s="39"/>
      <c r="Q1210" s="34"/>
      <c r="R1210" s="35"/>
    </row>
    <row r="1211" spans="1:18" ht="15.75" customHeight="1">
      <c r="A1211" s="23"/>
      <c r="B1211" s="28" t="s">
        <v>21</v>
      </c>
      <c r="C1211" s="28">
        <v>1185732</v>
      </c>
      <c r="D1211" s="29">
        <v>44456</v>
      </c>
      <c r="E1211" s="28" t="s">
        <v>22</v>
      </c>
      <c r="F1211" s="28" t="s">
        <v>66</v>
      </c>
      <c r="G1211" s="28" t="s">
        <v>67</v>
      </c>
      <c r="H1211" s="28" t="s">
        <v>29</v>
      </c>
      <c r="I1211" s="30">
        <v>0.6</v>
      </c>
      <c r="J1211" s="31">
        <v>2250</v>
      </c>
      <c r="K1211" s="32">
        <f t="shared" si="8"/>
        <v>1350</v>
      </c>
      <c r="L1211" s="32">
        <f t="shared" si="9"/>
        <v>540</v>
      </c>
      <c r="M1211" s="33">
        <v>0.4</v>
      </c>
      <c r="O1211" s="38"/>
      <c r="P1211" s="39"/>
      <c r="Q1211" s="34"/>
      <c r="R1211" s="35"/>
    </row>
    <row r="1212" spans="1:18" ht="15.75" customHeight="1">
      <c r="A1212" s="23"/>
      <c r="B1212" s="28" t="s">
        <v>21</v>
      </c>
      <c r="C1212" s="28">
        <v>1185732</v>
      </c>
      <c r="D1212" s="29">
        <v>44488</v>
      </c>
      <c r="E1212" s="28" t="s">
        <v>22</v>
      </c>
      <c r="F1212" s="28" t="s">
        <v>66</v>
      </c>
      <c r="G1212" s="28" t="s">
        <v>67</v>
      </c>
      <c r="H1212" s="28" t="s">
        <v>24</v>
      </c>
      <c r="I1212" s="30">
        <v>0.6</v>
      </c>
      <c r="J1212" s="31">
        <v>4000</v>
      </c>
      <c r="K1212" s="32">
        <f t="shared" si="8"/>
        <v>2400</v>
      </c>
      <c r="L1212" s="32">
        <f t="shared" si="9"/>
        <v>840</v>
      </c>
      <c r="M1212" s="33">
        <v>0.35</v>
      </c>
      <c r="O1212" s="38"/>
      <c r="P1212" s="39"/>
      <c r="Q1212" s="34"/>
      <c r="R1212" s="35"/>
    </row>
    <row r="1213" spans="1:18" ht="15.75" customHeight="1">
      <c r="A1213" s="23"/>
      <c r="B1213" s="28" t="s">
        <v>21</v>
      </c>
      <c r="C1213" s="28">
        <v>1185732</v>
      </c>
      <c r="D1213" s="29">
        <v>44488</v>
      </c>
      <c r="E1213" s="28" t="s">
        <v>22</v>
      </c>
      <c r="F1213" s="28" t="s">
        <v>66</v>
      </c>
      <c r="G1213" s="28" t="s">
        <v>67</v>
      </c>
      <c r="H1213" s="28" t="s">
        <v>25</v>
      </c>
      <c r="I1213" s="30">
        <v>0.55000000000000004</v>
      </c>
      <c r="J1213" s="31">
        <v>2250</v>
      </c>
      <c r="K1213" s="32">
        <f t="shared" si="8"/>
        <v>1237.5</v>
      </c>
      <c r="L1213" s="32">
        <f t="shared" si="9"/>
        <v>433.125</v>
      </c>
      <c r="M1213" s="33">
        <v>0.35</v>
      </c>
      <c r="O1213" s="38"/>
      <c r="P1213" s="39"/>
      <c r="Q1213" s="34"/>
      <c r="R1213" s="35"/>
    </row>
    <row r="1214" spans="1:18" ht="15.75" customHeight="1">
      <c r="A1214" s="23"/>
      <c r="B1214" s="28" t="s">
        <v>21</v>
      </c>
      <c r="C1214" s="28">
        <v>1185732</v>
      </c>
      <c r="D1214" s="29">
        <v>44488</v>
      </c>
      <c r="E1214" s="28" t="s">
        <v>22</v>
      </c>
      <c r="F1214" s="28" t="s">
        <v>66</v>
      </c>
      <c r="G1214" s="28" t="s">
        <v>67</v>
      </c>
      <c r="H1214" s="28" t="s">
        <v>26</v>
      </c>
      <c r="I1214" s="30">
        <v>0.55000000000000004</v>
      </c>
      <c r="J1214" s="31">
        <v>1250</v>
      </c>
      <c r="K1214" s="32">
        <f t="shared" si="8"/>
        <v>687.5</v>
      </c>
      <c r="L1214" s="32">
        <f t="shared" si="9"/>
        <v>275</v>
      </c>
      <c r="M1214" s="33">
        <v>0.39999999999999997</v>
      </c>
      <c r="O1214" s="38"/>
      <c r="P1214" s="39"/>
      <c r="Q1214" s="34"/>
      <c r="R1214" s="35"/>
    </row>
    <row r="1215" spans="1:18" ht="15.75" customHeight="1">
      <c r="A1215" s="23"/>
      <c r="B1215" s="28" t="s">
        <v>21</v>
      </c>
      <c r="C1215" s="28">
        <v>1185732</v>
      </c>
      <c r="D1215" s="29">
        <v>44488</v>
      </c>
      <c r="E1215" s="28" t="s">
        <v>22</v>
      </c>
      <c r="F1215" s="28" t="s">
        <v>66</v>
      </c>
      <c r="G1215" s="28" t="s">
        <v>67</v>
      </c>
      <c r="H1215" s="28" t="s">
        <v>27</v>
      </c>
      <c r="I1215" s="30">
        <v>0.55000000000000004</v>
      </c>
      <c r="J1215" s="31">
        <v>1000</v>
      </c>
      <c r="K1215" s="32">
        <f t="shared" si="8"/>
        <v>550</v>
      </c>
      <c r="L1215" s="32">
        <f t="shared" si="9"/>
        <v>165</v>
      </c>
      <c r="M1215" s="33">
        <v>0.3</v>
      </c>
      <c r="O1215" s="38"/>
      <c r="P1215" s="39"/>
      <c r="Q1215" s="34"/>
      <c r="R1215" s="35"/>
    </row>
    <row r="1216" spans="1:18" ht="15.75" customHeight="1">
      <c r="A1216" s="23"/>
      <c r="B1216" s="28" t="s">
        <v>21</v>
      </c>
      <c r="C1216" s="28">
        <v>1185732</v>
      </c>
      <c r="D1216" s="29">
        <v>44488</v>
      </c>
      <c r="E1216" s="28" t="s">
        <v>22</v>
      </c>
      <c r="F1216" s="28" t="s">
        <v>66</v>
      </c>
      <c r="G1216" s="28" t="s">
        <v>67</v>
      </c>
      <c r="H1216" s="28" t="s">
        <v>28</v>
      </c>
      <c r="I1216" s="30">
        <v>0.65</v>
      </c>
      <c r="J1216" s="31">
        <v>1000</v>
      </c>
      <c r="K1216" s="32">
        <f t="shared" si="8"/>
        <v>650</v>
      </c>
      <c r="L1216" s="32">
        <f t="shared" si="9"/>
        <v>162.5</v>
      </c>
      <c r="M1216" s="33">
        <v>0.25</v>
      </c>
      <c r="O1216" s="38"/>
      <c r="P1216" s="39"/>
      <c r="Q1216" s="34"/>
      <c r="R1216" s="35"/>
    </row>
    <row r="1217" spans="1:18" ht="15.75" customHeight="1">
      <c r="A1217" s="23"/>
      <c r="B1217" s="28" t="s">
        <v>21</v>
      </c>
      <c r="C1217" s="28">
        <v>1185732</v>
      </c>
      <c r="D1217" s="29">
        <v>44488</v>
      </c>
      <c r="E1217" s="28" t="s">
        <v>22</v>
      </c>
      <c r="F1217" s="28" t="s">
        <v>66</v>
      </c>
      <c r="G1217" s="28" t="s">
        <v>67</v>
      </c>
      <c r="H1217" s="28" t="s">
        <v>29</v>
      </c>
      <c r="I1217" s="30">
        <v>0.7</v>
      </c>
      <c r="J1217" s="31">
        <v>2250</v>
      </c>
      <c r="K1217" s="32">
        <f t="shared" si="8"/>
        <v>1575</v>
      </c>
      <c r="L1217" s="32">
        <f t="shared" si="9"/>
        <v>630</v>
      </c>
      <c r="M1217" s="33">
        <v>0.4</v>
      </c>
      <c r="O1217" s="38"/>
      <c r="P1217" s="39"/>
      <c r="Q1217" s="34"/>
      <c r="R1217" s="35"/>
    </row>
    <row r="1218" spans="1:18" ht="15.75" customHeight="1">
      <c r="A1218" s="23"/>
      <c r="B1218" s="28" t="s">
        <v>21</v>
      </c>
      <c r="C1218" s="28">
        <v>1185732</v>
      </c>
      <c r="D1218" s="29">
        <v>44518</v>
      </c>
      <c r="E1218" s="28" t="s">
        <v>22</v>
      </c>
      <c r="F1218" s="28" t="s">
        <v>66</v>
      </c>
      <c r="G1218" s="28" t="s">
        <v>67</v>
      </c>
      <c r="H1218" s="28" t="s">
        <v>24</v>
      </c>
      <c r="I1218" s="30">
        <v>0.65</v>
      </c>
      <c r="J1218" s="31">
        <v>3750</v>
      </c>
      <c r="K1218" s="32">
        <f t="shared" si="8"/>
        <v>2437.5</v>
      </c>
      <c r="L1218" s="32">
        <f t="shared" si="9"/>
        <v>853.125</v>
      </c>
      <c r="M1218" s="33">
        <v>0.35</v>
      </c>
      <c r="O1218" s="38"/>
      <c r="P1218" s="39"/>
      <c r="Q1218" s="34"/>
      <c r="R1218" s="35"/>
    </row>
    <row r="1219" spans="1:18" ht="15.75" customHeight="1">
      <c r="A1219" s="23"/>
      <c r="B1219" s="28" t="s">
        <v>21</v>
      </c>
      <c r="C1219" s="28">
        <v>1185732</v>
      </c>
      <c r="D1219" s="29">
        <v>44518</v>
      </c>
      <c r="E1219" s="28" t="s">
        <v>22</v>
      </c>
      <c r="F1219" s="28" t="s">
        <v>66</v>
      </c>
      <c r="G1219" s="28" t="s">
        <v>67</v>
      </c>
      <c r="H1219" s="28" t="s">
        <v>25</v>
      </c>
      <c r="I1219" s="30">
        <v>0.55000000000000004</v>
      </c>
      <c r="J1219" s="31">
        <v>2000</v>
      </c>
      <c r="K1219" s="32">
        <f t="shared" si="8"/>
        <v>1100</v>
      </c>
      <c r="L1219" s="32">
        <f t="shared" si="9"/>
        <v>385</v>
      </c>
      <c r="M1219" s="33">
        <v>0.35</v>
      </c>
      <c r="O1219" s="38"/>
      <c r="P1219" s="39"/>
      <c r="Q1219" s="34"/>
      <c r="R1219" s="35"/>
    </row>
    <row r="1220" spans="1:18" ht="15.75" customHeight="1">
      <c r="A1220" s="23"/>
      <c r="B1220" s="28" t="s">
        <v>21</v>
      </c>
      <c r="C1220" s="28">
        <v>1185732</v>
      </c>
      <c r="D1220" s="29">
        <v>44518</v>
      </c>
      <c r="E1220" s="28" t="s">
        <v>22</v>
      </c>
      <c r="F1220" s="28" t="s">
        <v>66</v>
      </c>
      <c r="G1220" s="28" t="s">
        <v>67</v>
      </c>
      <c r="H1220" s="28" t="s">
        <v>26</v>
      </c>
      <c r="I1220" s="30">
        <v>0.55000000000000004</v>
      </c>
      <c r="J1220" s="31">
        <v>1950</v>
      </c>
      <c r="K1220" s="32">
        <f t="shared" si="8"/>
        <v>1072.5</v>
      </c>
      <c r="L1220" s="32">
        <f t="shared" si="9"/>
        <v>428.99999999999994</v>
      </c>
      <c r="M1220" s="33">
        <v>0.39999999999999997</v>
      </c>
      <c r="O1220" s="38"/>
      <c r="P1220" s="39"/>
      <c r="Q1220" s="34"/>
      <c r="R1220" s="35"/>
    </row>
    <row r="1221" spans="1:18" ht="15.75" customHeight="1">
      <c r="A1221" s="23"/>
      <c r="B1221" s="28" t="s">
        <v>21</v>
      </c>
      <c r="C1221" s="28">
        <v>1185732</v>
      </c>
      <c r="D1221" s="29">
        <v>44518</v>
      </c>
      <c r="E1221" s="28" t="s">
        <v>22</v>
      </c>
      <c r="F1221" s="28" t="s">
        <v>66</v>
      </c>
      <c r="G1221" s="28" t="s">
        <v>67</v>
      </c>
      <c r="H1221" s="28" t="s">
        <v>27</v>
      </c>
      <c r="I1221" s="30">
        <v>0.55000000000000004</v>
      </c>
      <c r="J1221" s="31">
        <v>1750</v>
      </c>
      <c r="K1221" s="32">
        <f t="shared" si="8"/>
        <v>962.50000000000011</v>
      </c>
      <c r="L1221" s="32">
        <f t="shared" si="9"/>
        <v>288.75</v>
      </c>
      <c r="M1221" s="33">
        <v>0.3</v>
      </c>
      <c r="O1221" s="38"/>
      <c r="P1221" s="39"/>
      <c r="Q1221" s="34"/>
      <c r="R1221" s="35"/>
    </row>
    <row r="1222" spans="1:18" ht="15.75" customHeight="1">
      <c r="A1222" s="23"/>
      <c r="B1222" s="28" t="s">
        <v>21</v>
      </c>
      <c r="C1222" s="28">
        <v>1185732</v>
      </c>
      <c r="D1222" s="29">
        <v>44518</v>
      </c>
      <c r="E1222" s="28" t="s">
        <v>22</v>
      </c>
      <c r="F1222" s="28" t="s">
        <v>66</v>
      </c>
      <c r="G1222" s="28" t="s">
        <v>67</v>
      </c>
      <c r="H1222" s="28" t="s">
        <v>28</v>
      </c>
      <c r="I1222" s="30">
        <v>0.65</v>
      </c>
      <c r="J1222" s="31">
        <v>1500</v>
      </c>
      <c r="K1222" s="32">
        <f t="shared" si="8"/>
        <v>975</v>
      </c>
      <c r="L1222" s="32">
        <f t="shared" si="9"/>
        <v>243.75</v>
      </c>
      <c r="M1222" s="33">
        <v>0.25</v>
      </c>
      <c r="O1222" s="38"/>
      <c r="P1222" s="39"/>
      <c r="Q1222" s="34"/>
      <c r="R1222" s="35"/>
    </row>
    <row r="1223" spans="1:18" ht="15.75" customHeight="1">
      <c r="A1223" s="23"/>
      <c r="B1223" s="28" t="s">
        <v>21</v>
      </c>
      <c r="C1223" s="28">
        <v>1185732</v>
      </c>
      <c r="D1223" s="29">
        <v>44518</v>
      </c>
      <c r="E1223" s="28" t="s">
        <v>22</v>
      </c>
      <c r="F1223" s="28" t="s">
        <v>66</v>
      </c>
      <c r="G1223" s="28" t="s">
        <v>67</v>
      </c>
      <c r="H1223" s="28" t="s">
        <v>29</v>
      </c>
      <c r="I1223" s="30">
        <v>0.7</v>
      </c>
      <c r="J1223" s="31">
        <v>2500</v>
      </c>
      <c r="K1223" s="32">
        <f t="shared" si="8"/>
        <v>1750</v>
      </c>
      <c r="L1223" s="32">
        <f t="shared" si="9"/>
        <v>700</v>
      </c>
      <c r="M1223" s="33">
        <v>0.4</v>
      </c>
      <c r="O1223" s="38"/>
      <c r="P1223" s="39"/>
      <c r="Q1223" s="34"/>
      <c r="R1223" s="35"/>
    </row>
    <row r="1224" spans="1:18" ht="15.75" customHeight="1">
      <c r="A1224" s="23"/>
      <c r="B1224" s="28" t="s">
        <v>21</v>
      </c>
      <c r="C1224" s="28">
        <v>1185732</v>
      </c>
      <c r="D1224" s="29">
        <v>44547</v>
      </c>
      <c r="E1224" s="28" t="s">
        <v>22</v>
      </c>
      <c r="F1224" s="28" t="s">
        <v>66</v>
      </c>
      <c r="G1224" s="28" t="s">
        <v>67</v>
      </c>
      <c r="H1224" s="28" t="s">
        <v>24</v>
      </c>
      <c r="I1224" s="30">
        <v>0.65</v>
      </c>
      <c r="J1224" s="31">
        <v>4750</v>
      </c>
      <c r="K1224" s="32">
        <f t="shared" si="8"/>
        <v>3087.5</v>
      </c>
      <c r="L1224" s="32">
        <f t="shared" si="9"/>
        <v>1080.625</v>
      </c>
      <c r="M1224" s="33">
        <v>0.35</v>
      </c>
      <c r="O1224" s="38"/>
      <c r="P1224" s="39"/>
      <c r="Q1224" s="34"/>
      <c r="R1224" s="35"/>
    </row>
    <row r="1225" spans="1:18" ht="15.75" customHeight="1">
      <c r="A1225" s="23"/>
      <c r="B1225" s="28" t="s">
        <v>21</v>
      </c>
      <c r="C1225" s="28">
        <v>1185732</v>
      </c>
      <c r="D1225" s="29">
        <v>44547</v>
      </c>
      <c r="E1225" s="28" t="s">
        <v>22</v>
      </c>
      <c r="F1225" s="28" t="s">
        <v>66</v>
      </c>
      <c r="G1225" s="28" t="s">
        <v>67</v>
      </c>
      <c r="H1225" s="28" t="s">
        <v>25</v>
      </c>
      <c r="I1225" s="30">
        <v>0.55000000000000004</v>
      </c>
      <c r="J1225" s="31">
        <v>2750</v>
      </c>
      <c r="K1225" s="32">
        <f t="shared" si="8"/>
        <v>1512.5000000000002</v>
      </c>
      <c r="L1225" s="32">
        <f t="shared" si="9"/>
        <v>529.375</v>
      </c>
      <c r="M1225" s="33">
        <v>0.35</v>
      </c>
      <c r="O1225" s="38"/>
      <c r="P1225" s="39"/>
      <c r="Q1225" s="34"/>
      <c r="R1225" s="35"/>
    </row>
    <row r="1226" spans="1:18" ht="15.75" customHeight="1">
      <c r="A1226" s="23"/>
      <c r="B1226" s="28" t="s">
        <v>21</v>
      </c>
      <c r="C1226" s="28">
        <v>1185732</v>
      </c>
      <c r="D1226" s="29">
        <v>44547</v>
      </c>
      <c r="E1226" s="28" t="s">
        <v>22</v>
      </c>
      <c r="F1226" s="28" t="s">
        <v>66</v>
      </c>
      <c r="G1226" s="28" t="s">
        <v>67</v>
      </c>
      <c r="H1226" s="28" t="s">
        <v>26</v>
      </c>
      <c r="I1226" s="30">
        <v>0.55000000000000004</v>
      </c>
      <c r="J1226" s="31">
        <v>2500</v>
      </c>
      <c r="K1226" s="32">
        <f t="shared" si="8"/>
        <v>1375</v>
      </c>
      <c r="L1226" s="32">
        <f t="shared" si="9"/>
        <v>550</v>
      </c>
      <c r="M1226" s="33">
        <v>0.39999999999999997</v>
      </c>
      <c r="O1226" s="38"/>
      <c r="P1226" s="39"/>
      <c r="Q1226" s="34"/>
      <c r="R1226" s="35"/>
    </row>
    <row r="1227" spans="1:18" ht="15.75" customHeight="1">
      <c r="A1227" s="23"/>
      <c r="B1227" s="28" t="s">
        <v>21</v>
      </c>
      <c r="C1227" s="28">
        <v>1185732</v>
      </c>
      <c r="D1227" s="29">
        <v>44547</v>
      </c>
      <c r="E1227" s="28" t="s">
        <v>22</v>
      </c>
      <c r="F1227" s="28" t="s">
        <v>66</v>
      </c>
      <c r="G1227" s="28" t="s">
        <v>67</v>
      </c>
      <c r="H1227" s="28" t="s">
        <v>27</v>
      </c>
      <c r="I1227" s="30">
        <v>0.55000000000000004</v>
      </c>
      <c r="J1227" s="31">
        <v>2000</v>
      </c>
      <c r="K1227" s="32">
        <f t="shared" si="8"/>
        <v>1100</v>
      </c>
      <c r="L1227" s="32">
        <f t="shared" si="9"/>
        <v>330</v>
      </c>
      <c r="M1227" s="33">
        <v>0.3</v>
      </c>
      <c r="O1227" s="38"/>
      <c r="P1227" s="39"/>
      <c r="Q1227" s="34"/>
      <c r="R1227" s="35"/>
    </row>
    <row r="1228" spans="1:18" ht="15.75" customHeight="1">
      <c r="A1228" s="23"/>
      <c r="B1228" s="28" t="s">
        <v>21</v>
      </c>
      <c r="C1228" s="28">
        <v>1185732</v>
      </c>
      <c r="D1228" s="29">
        <v>44547</v>
      </c>
      <c r="E1228" s="28" t="s">
        <v>22</v>
      </c>
      <c r="F1228" s="28" t="s">
        <v>66</v>
      </c>
      <c r="G1228" s="28" t="s">
        <v>67</v>
      </c>
      <c r="H1228" s="28" t="s">
        <v>28</v>
      </c>
      <c r="I1228" s="30">
        <v>0.65</v>
      </c>
      <c r="J1228" s="31">
        <v>2000</v>
      </c>
      <c r="K1228" s="32">
        <f t="shared" si="8"/>
        <v>1300</v>
      </c>
      <c r="L1228" s="32">
        <f t="shared" si="9"/>
        <v>325</v>
      </c>
      <c r="M1228" s="33">
        <v>0.25</v>
      </c>
      <c r="O1228" s="38"/>
      <c r="P1228" s="39"/>
      <c r="Q1228" s="34"/>
      <c r="R1228" s="35"/>
    </row>
    <row r="1229" spans="1:18" ht="15.75" customHeight="1">
      <c r="A1229" s="23"/>
      <c r="B1229" s="28" t="s">
        <v>21</v>
      </c>
      <c r="C1229" s="28">
        <v>1185732</v>
      </c>
      <c r="D1229" s="29">
        <v>44547</v>
      </c>
      <c r="E1229" s="28" t="s">
        <v>22</v>
      </c>
      <c r="F1229" s="28" t="s">
        <v>66</v>
      </c>
      <c r="G1229" s="28" t="s">
        <v>67</v>
      </c>
      <c r="H1229" s="28" t="s">
        <v>29</v>
      </c>
      <c r="I1229" s="30">
        <v>0.7</v>
      </c>
      <c r="J1229" s="31">
        <v>3000</v>
      </c>
      <c r="K1229" s="32">
        <f t="shared" si="8"/>
        <v>2100</v>
      </c>
      <c r="L1229" s="32">
        <f t="shared" si="9"/>
        <v>840</v>
      </c>
      <c r="M1229" s="33">
        <v>0.4</v>
      </c>
      <c r="O1229" s="38"/>
      <c r="P1229" s="39"/>
      <c r="Q1229" s="34"/>
      <c r="R1229" s="35"/>
    </row>
    <row r="1230" spans="1:18" ht="15.75" customHeight="1">
      <c r="A1230" s="23" t="s">
        <v>46</v>
      </c>
      <c r="B1230" s="28" t="s">
        <v>34</v>
      </c>
      <c r="C1230" s="28">
        <v>1128299</v>
      </c>
      <c r="D1230" s="29">
        <v>44206</v>
      </c>
      <c r="E1230" s="28" t="s">
        <v>35</v>
      </c>
      <c r="F1230" s="28" t="s">
        <v>68</v>
      </c>
      <c r="G1230" s="28" t="s">
        <v>69</v>
      </c>
      <c r="H1230" s="28" t="s">
        <v>24</v>
      </c>
      <c r="I1230" s="30">
        <v>0.35000000000000003</v>
      </c>
      <c r="J1230" s="31">
        <v>3750</v>
      </c>
      <c r="K1230" s="32">
        <f t="shared" si="8"/>
        <v>1312.5000000000002</v>
      </c>
      <c r="L1230" s="32">
        <f t="shared" si="9"/>
        <v>328.12500000000006</v>
      </c>
      <c r="M1230" s="33">
        <v>0.25</v>
      </c>
      <c r="O1230" s="38"/>
      <c r="P1230" s="39"/>
      <c r="Q1230" s="34"/>
      <c r="R1230" s="35"/>
    </row>
    <row r="1231" spans="1:18" ht="15.75" customHeight="1">
      <c r="A1231" s="23"/>
      <c r="B1231" s="28" t="s">
        <v>34</v>
      </c>
      <c r="C1231" s="28">
        <v>1128299</v>
      </c>
      <c r="D1231" s="29">
        <v>44206</v>
      </c>
      <c r="E1231" s="28" t="s">
        <v>35</v>
      </c>
      <c r="F1231" s="28" t="s">
        <v>68</v>
      </c>
      <c r="G1231" s="28" t="s">
        <v>69</v>
      </c>
      <c r="H1231" s="28" t="s">
        <v>25</v>
      </c>
      <c r="I1231" s="30">
        <v>0.45</v>
      </c>
      <c r="J1231" s="31">
        <v>3750</v>
      </c>
      <c r="K1231" s="32">
        <f t="shared" si="8"/>
        <v>1687.5</v>
      </c>
      <c r="L1231" s="32">
        <f t="shared" si="9"/>
        <v>337.5</v>
      </c>
      <c r="M1231" s="33">
        <v>0.2</v>
      </c>
      <c r="O1231" s="38"/>
      <c r="P1231" s="39"/>
      <c r="Q1231" s="34"/>
      <c r="R1231" s="35"/>
    </row>
    <row r="1232" spans="1:18" ht="15.75" customHeight="1">
      <c r="A1232" s="23"/>
      <c r="B1232" s="28" t="s">
        <v>34</v>
      </c>
      <c r="C1232" s="28">
        <v>1128299</v>
      </c>
      <c r="D1232" s="29">
        <v>44206</v>
      </c>
      <c r="E1232" s="28" t="s">
        <v>35</v>
      </c>
      <c r="F1232" s="28" t="s">
        <v>68</v>
      </c>
      <c r="G1232" s="28" t="s">
        <v>69</v>
      </c>
      <c r="H1232" s="28" t="s">
        <v>26</v>
      </c>
      <c r="I1232" s="30">
        <v>0.45</v>
      </c>
      <c r="J1232" s="31">
        <v>3750</v>
      </c>
      <c r="K1232" s="32">
        <f t="shared" si="8"/>
        <v>1687.5</v>
      </c>
      <c r="L1232" s="32">
        <f t="shared" si="9"/>
        <v>421.875</v>
      </c>
      <c r="M1232" s="33">
        <v>0.25</v>
      </c>
      <c r="O1232" s="38"/>
      <c r="P1232" s="39"/>
      <c r="Q1232" s="34"/>
      <c r="R1232" s="35"/>
    </row>
    <row r="1233" spans="1:18" ht="15.75" customHeight="1">
      <c r="A1233" s="23"/>
      <c r="B1233" s="28" t="s">
        <v>34</v>
      </c>
      <c r="C1233" s="28">
        <v>1128299</v>
      </c>
      <c r="D1233" s="29">
        <v>44206</v>
      </c>
      <c r="E1233" s="28" t="s">
        <v>35</v>
      </c>
      <c r="F1233" s="28" t="s">
        <v>68</v>
      </c>
      <c r="G1233" s="28" t="s">
        <v>69</v>
      </c>
      <c r="H1233" s="28" t="s">
        <v>27</v>
      </c>
      <c r="I1233" s="30">
        <v>0.45</v>
      </c>
      <c r="J1233" s="31">
        <v>2250</v>
      </c>
      <c r="K1233" s="32">
        <f t="shared" si="8"/>
        <v>1012.5</v>
      </c>
      <c r="L1233" s="32">
        <f t="shared" si="9"/>
        <v>253.125</v>
      </c>
      <c r="M1233" s="33">
        <v>0.25</v>
      </c>
      <c r="O1233" s="38"/>
      <c r="P1233" s="39"/>
      <c r="Q1233" s="34"/>
      <c r="R1233" s="35"/>
    </row>
    <row r="1234" spans="1:18" ht="15.75" customHeight="1">
      <c r="A1234" s="23"/>
      <c r="B1234" s="28" t="s">
        <v>34</v>
      </c>
      <c r="C1234" s="28">
        <v>1128299</v>
      </c>
      <c r="D1234" s="29">
        <v>44206</v>
      </c>
      <c r="E1234" s="28" t="s">
        <v>35</v>
      </c>
      <c r="F1234" s="28" t="s">
        <v>68</v>
      </c>
      <c r="G1234" s="28" t="s">
        <v>69</v>
      </c>
      <c r="H1234" s="28" t="s">
        <v>28</v>
      </c>
      <c r="I1234" s="30">
        <v>0.5</v>
      </c>
      <c r="J1234" s="31">
        <v>1750</v>
      </c>
      <c r="K1234" s="32">
        <f t="shared" si="8"/>
        <v>875</v>
      </c>
      <c r="L1234" s="32">
        <f t="shared" si="9"/>
        <v>131.25</v>
      </c>
      <c r="M1234" s="33">
        <v>0.15</v>
      </c>
      <c r="O1234" s="38"/>
      <c r="P1234" s="39"/>
      <c r="Q1234" s="34"/>
      <c r="R1234" s="35"/>
    </row>
    <row r="1235" spans="1:18" ht="15.75" customHeight="1">
      <c r="A1235" s="23"/>
      <c r="B1235" s="28" t="s">
        <v>34</v>
      </c>
      <c r="C1235" s="28">
        <v>1128299</v>
      </c>
      <c r="D1235" s="29">
        <v>44206</v>
      </c>
      <c r="E1235" s="28" t="s">
        <v>35</v>
      </c>
      <c r="F1235" s="28" t="s">
        <v>68</v>
      </c>
      <c r="G1235" s="28" t="s">
        <v>69</v>
      </c>
      <c r="H1235" s="28" t="s">
        <v>29</v>
      </c>
      <c r="I1235" s="30">
        <v>0.45</v>
      </c>
      <c r="J1235" s="31">
        <v>4250</v>
      </c>
      <c r="K1235" s="32">
        <f t="shared" si="8"/>
        <v>1912.5</v>
      </c>
      <c r="L1235" s="32">
        <f t="shared" si="9"/>
        <v>765</v>
      </c>
      <c r="M1235" s="33">
        <v>0.4</v>
      </c>
      <c r="O1235" s="38"/>
      <c r="P1235" s="39"/>
      <c r="Q1235" s="34"/>
      <c r="R1235" s="35"/>
    </row>
    <row r="1236" spans="1:18" ht="15.75" customHeight="1">
      <c r="A1236" s="23"/>
      <c r="B1236" s="28" t="s">
        <v>34</v>
      </c>
      <c r="C1236" s="28">
        <v>1128299</v>
      </c>
      <c r="D1236" s="29">
        <v>44237</v>
      </c>
      <c r="E1236" s="28" t="s">
        <v>35</v>
      </c>
      <c r="F1236" s="28" t="s">
        <v>68</v>
      </c>
      <c r="G1236" s="28" t="s">
        <v>69</v>
      </c>
      <c r="H1236" s="28" t="s">
        <v>24</v>
      </c>
      <c r="I1236" s="30">
        <v>0.35000000000000003</v>
      </c>
      <c r="J1236" s="31">
        <v>4750</v>
      </c>
      <c r="K1236" s="32">
        <f t="shared" si="8"/>
        <v>1662.5000000000002</v>
      </c>
      <c r="L1236" s="32">
        <f t="shared" si="9"/>
        <v>415.62500000000006</v>
      </c>
      <c r="M1236" s="33">
        <v>0.25</v>
      </c>
      <c r="O1236" s="38"/>
      <c r="P1236" s="39"/>
      <c r="Q1236" s="34"/>
      <c r="R1236" s="35"/>
    </row>
    <row r="1237" spans="1:18" ht="15.75" customHeight="1">
      <c r="A1237" s="23"/>
      <c r="B1237" s="28" t="s">
        <v>34</v>
      </c>
      <c r="C1237" s="28">
        <v>1128299</v>
      </c>
      <c r="D1237" s="29">
        <v>44237</v>
      </c>
      <c r="E1237" s="28" t="s">
        <v>35</v>
      </c>
      <c r="F1237" s="28" t="s">
        <v>68</v>
      </c>
      <c r="G1237" s="28" t="s">
        <v>69</v>
      </c>
      <c r="H1237" s="28" t="s">
        <v>25</v>
      </c>
      <c r="I1237" s="30">
        <v>0.45</v>
      </c>
      <c r="J1237" s="31">
        <v>3750</v>
      </c>
      <c r="K1237" s="32">
        <f t="shared" si="8"/>
        <v>1687.5</v>
      </c>
      <c r="L1237" s="32">
        <f t="shared" si="9"/>
        <v>337.5</v>
      </c>
      <c r="M1237" s="33">
        <v>0.2</v>
      </c>
      <c r="O1237" s="38"/>
      <c r="P1237" s="39"/>
      <c r="Q1237" s="34"/>
      <c r="R1237" s="35"/>
    </row>
    <row r="1238" spans="1:18" ht="15.75" customHeight="1">
      <c r="A1238" s="23"/>
      <c r="B1238" s="28" t="s">
        <v>34</v>
      </c>
      <c r="C1238" s="28">
        <v>1128299</v>
      </c>
      <c r="D1238" s="29">
        <v>44237</v>
      </c>
      <c r="E1238" s="28" t="s">
        <v>35</v>
      </c>
      <c r="F1238" s="28" t="s">
        <v>68</v>
      </c>
      <c r="G1238" s="28" t="s">
        <v>69</v>
      </c>
      <c r="H1238" s="28" t="s">
        <v>26</v>
      </c>
      <c r="I1238" s="30">
        <v>0.45</v>
      </c>
      <c r="J1238" s="31">
        <v>3750</v>
      </c>
      <c r="K1238" s="32">
        <f t="shared" si="8"/>
        <v>1687.5</v>
      </c>
      <c r="L1238" s="32">
        <f t="shared" si="9"/>
        <v>421.875</v>
      </c>
      <c r="M1238" s="33">
        <v>0.25</v>
      </c>
      <c r="O1238" s="38"/>
      <c r="P1238" s="39"/>
      <c r="Q1238" s="34"/>
      <c r="R1238" s="35"/>
    </row>
    <row r="1239" spans="1:18" ht="15.75" customHeight="1">
      <c r="A1239" s="23"/>
      <c r="B1239" s="28" t="s">
        <v>34</v>
      </c>
      <c r="C1239" s="28">
        <v>1128299</v>
      </c>
      <c r="D1239" s="29">
        <v>44237</v>
      </c>
      <c r="E1239" s="28" t="s">
        <v>35</v>
      </c>
      <c r="F1239" s="28" t="s">
        <v>68</v>
      </c>
      <c r="G1239" s="28" t="s">
        <v>69</v>
      </c>
      <c r="H1239" s="28" t="s">
        <v>27</v>
      </c>
      <c r="I1239" s="30">
        <v>0.45</v>
      </c>
      <c r="J1239" s="31">
        <v>2250</v>
      </c>
      <c r="K1239" s="32">
        <f t="shared" si="8"/>
        <v>1012.5</v>
      </c>
      <c r="L1239" s="32">
        <f t="shared" si="9"/>
        <v>253.125</v>
      </c>
      <c r="M1239" s="33">
        <v>0.25</v>
      </c>
      <c r="O1239" s="38"/>
      <c r="P1239" s="39"/>
      <c r="Q1239" s="34"/>
      <c r="R1239" s="35"/>
    </row>
    <row r="1240" spans="1:18" ht="15.75" customHeight="1">
      <c r="A1240" s="23"/>
      <c r="B1240" s="28" t="s">
        <v>34</v>
      </c>
      <c r="C1240" s="28">
        <v>1128299</v>
      </c>
      <c r="D1240" s="29">
        <v>44237</v>
      </c>
      <c r="E1240" s="28" t="s">
        <v>35</v>
      </c>
      <c r="F1240" s="28" t="s">
        <v>68</v>
      </c>
      <c r="G1240" s="28" t="s">
        <v>69</v>
      </c>
      <c r="H1240" s="28" t="s">
        <v>28</v>
      </c>
      <c r="I1240" s="30">
        <v>0.5</v>
      </c>
      <c r="J1240" s="31">
        <v>1500</v>
      </c>
      <c r="K1240" s="32">
        <f t="shared" si="8"/>
        <v>750</v>
      </c>
      <c r="L1240" s="32">
        <f t="shared" si="9"/>
        <v>112.5</v>
      </c>
      <c r="M1240" s="33">
        <v>0.15</v>
      </c>
      <c r="O1240" s="38"/>
      <c r="P1240" s="39"/>
      <c r="Q1240" s="34"/>
      <c r="R1240" s="35"/>
    </row>
    <row r="1241" spans="1:18" ht="15.75" customHeight="1">
      <c r="A1241" s="23"/>
      <c r="B1241" s="28" t="s">
        <v>34</v>
      </c>
      <c r="C1241" s="28">
        <v>1128299</v>
      </c>
      <c r="D1241" s="29">
        <v>44237</v>
      </c>
      <c r="E1241" s="28" t="s">
        <v>35</v>
      </c>
      <c r="F1241" s="28" t="s">
        <v>68</v>
      </c>
      <c r="G1241" s="28" t="s">
        <v>69</v>
      </c>
      <c r="H1241" s="28" t="s">
        <v>29</v>
      </c>
      <c r="I1241" s="30">
        <v>0.45</v>
      </c>
      <c r="J1241" s="31">
        <v>3500</v>
      </c>
      <c r="K1241" s="32">
        <f t="shared" si="8"/>
        <v>1575</v>
      </c>
      <c r="L1241" s="32">
        <f t="shared" si="9"/>
        <v>630</v>
      </c>
      <c r="M1241" s="33">
        <v>0.4</v>
      </c>
      <c r="O1241" s="38"/>
      <c r="P1241" s="39"/>
      <c r="Q1241" s="34"/>
      <c r="R1241" s="35"/>
    </row>
    <row r="1242" spans="1:18" ht="15.75" customHeight="1">
      <c r="A1242" s="23"/>
      <c r="B1242" s="28" t="s">
        <v>34</v>
      </c>
      <c r="C1242" s="28">
        <v>1128299</v>
      </c>
      <c r="D1242" s="29">
        <v>44264</v>
      </c>
      <c r="E1242" s="28" t="s">
        <v>35</v>
      </c>
      <c r="F1242" s="28" t="s">
        <v>68</v>
      </c>
      <c r="G1242" s="28" t="s">
        <v>69</v>
      </c>
      <c r="H1242" s="28" t="s">
        <v>24</v>
      </c>
      <c r="I1242" s="30">
        <v>0.45</v>
      </c>
      <c r="J1242" s="31">
        <v>5000</v>
      </c>
      <c r="K1242" s="32">
        <f t="shared" si="8"/>
        <v>2250</v>
      </c>
      <c r="L1242" s="32">
        <f t="shared" si="9"/>
        <v>562.5</v>
      </c>
      <c r="M1242" s="33">
        <v>0.25</v>
      </c>
      <c r="O1242" s="38"/>
      <c r="P1242" s="39"/>
      <c r="Q1242" s="34"/>
      <c r="R1242" s="35"/>
    </row>
    <row r="1243" spans="1:18" ht="15.75" customHeight="1">
      <c r="A1243" s="23"/>
      <c r="B1243" s="28" t="s">
        <v>34</v>
      </c>
      <c r="C1243" s="28">
        <v>1128299</v>
      </c>
      <c r="D1243" s="29">
        <v>44264</v>
      </c>
      <c r="E1243" s="28" t="s">
        <v>35</v>
      </c>
      <c r="F1243" s="28" t="s">
        <v>68</v>
      </c>
      <c r="G1243" s="28" t="s">
        <v>69</v>
      </c>
      <c r="H1243" s="28" t="s">
        <v>25</v>
      </c>
      <c r="I1243" s="30">
        <v>0.54999999999999993</v>
      </c>
      <c r="J1243" s="31">
        <v>3500</v>
      </c>
      <c r="K1243" s="32">
        <f t="shared" si="8"/>
        <v>1924.9999999999998</v>
      </c>
      <c r="L1243" s="32">
        <f t="shared" si="9"/>
        <v>385</v>
      </c>
      <c r="M1243" s="33">
        <v>0.2</v>
      </c>
      <c r="O1243" s="38"/>
      <c r="P1243" s="39"/>
      <c r="Q1243" s="34"/>
      <c r="R1243" s="35"/>
    </row>
    <row r="1244" spans="1:18" ht="15.75" customHeight="1">
      <c r="A1244" s="23"/>
      <c r="B1244" s="28" t="s">
        <v>34</v>
      </c>
      <c r="C1244" s="28">
        <v>1128299</v>
      </c>
      <c r="D1244" s="29">
        <v>44264</v>
      </c>
      <c r="E1244" s="28" t="s">
        <v>35</v>
      </c>
      <c r="F1244" s="28" t="s">
        <v>68</v>
      </c>
      <c r="G1244" s="28" t="s">
        <v>69</v>
      </c>
      <c r="H1244" s="28" t="s">
        <v>26</v>
      </c>
      <c r="I1244" s="30">
        <v>0.59999999999999987</v>
      </c>
      <c r="J1244" s="31">
        <v>3750</v>
      </c>
      <c r="K1244" s="32">
        <f t="shared" si="8"/>
        <v>2249.9999999999995</v>
      </c>
      <c r="L1244" s="32">
        <f t="shared" si="9"/>
        <v>562.49999999999989</v>
      </c>
      <c r="M1244" s="33">
        <v>0.25</v>
      </c>
      <c r="O1244" s="38"/>
      <c r="P1244" s="39"/>
      <c r="Q1244" s="34"/>
      <c r="R1244" s="35"/>
    </row>
    <row r="1245" spans="1:18" ht="15.75" customHeight="1">
      <c r="A1245" s="23"/>
      <c r="B1245" s="28" t="s">
        <v>34</v>
      </c>
      <c r="C1245" s="28">
        <v>1128299</v>
      </c>
      <c r="D1245" s="29">
        <v>44264</v>
      </c>
      <c r="E1245" s="28" t="s">
        <v>35</v>
      </c>
      <c r="F1245" s="28" t="s">
        <v>68</v>
      </c>
      <c r="G1245" s="28" t="s">
        <v>69</v>
      </c>
      <c r="H1245" s="28" t="s">
        <v>27</v>
      </c>
      <c r="I1245" s="30">
        <v>0.54999999999999993</v>
      </c>
      <c r="J1245" s="31">
        <v>2750</v>
      </c>
      <c r="K1245" s="32">
        <f t="shared" si="8"/>
        <v>1512.4999999999998</v>
      </c>
      <c r="L1245" s="32">
        <f t="shared" si="9"/>
        <v>378.12499999999994</v>
      </c>
      <c r="M1245" s="33">
        <v>0.25</v>
      </c>
      <c r="O1245" s="38"/>
      <c r="P1245" s="39"/>
      <c r="Q1245" s="34"/>
      <c r="R1245" s="35"/>
    </row>
    <row r="1246" spans="1:18" ht="15.75" customHeight="1">
      <c r="A1246" s="23"/>
      <c r="B1246" s="28" t="s">
        <v>34</v>
      </c>
      <c r="C1246" s="28">
        <v>1128299</v>
      </c>
      <c r="D1246" s="29">
        <v>44264</v>
      </c>
      <c r="E1246" s="28" t="s">
        <v>35</v>
      </c>
      <c r="F1246" s="28" t="s">
        <v>68</v>
      </c>
      <c r="G1246" s="28" t="s">
        <v>69</v>
      </c>
      <c r="H1246" s="28" t="s">
        <v>28</v>
      </c>
      <c r="I1246" s="30">
        <v>0.6</v>
      </c>
      <c r="J1246" s="31">
        <v>1250</v>
      </c>
      <c r="K1246" s="32">
        <f t="shared" si="8"/>
        <v>750</v>
      </c>
      <c r="L1246" s="32">
        <f t="shared" si="9"/>
        <v>112.5</v>
      </c>
      <c r="M1246" s="33">
        <v>0.15</v>
      </c>
      <c r="O1246" s="38"/>
      <c r="P1246" s="39"/>
      <c r="Q1246" s="34"/>
      <c r="R1246" s="35"/>
    </row>
    <row r="1247" spans="1:18" ht="15.75" customHeight="1">
      <c r="A1247" s="23"/>
      <c r="B1247" s="28" t="s">
        <v>34</v>
      </c>
      <c r="C1247" s="28">
        <v>1128299</v>
      </c>
      <c r="D1247" s="29">
        <v>44264</v>
      </c>
      <c r="E1247" s="28" t="s">
        <v>35</v>
      </c>
      <c r="F1247" s="28" t="s">
        <v>68</v>
      </c>
      <c r="G1247" s="28" t="s">
        <v>69</v>
      </c>
      <c r="H1247" s="28" t="s">
        <v>29</v>
      </c>
      <c r="I1247" s="30">
        <v>0.54999999999999993</v>
      </c>
      <c r="J1247" s="31">
        <v>3250</v>
      </c>
      <c r="K1247" s="32">
        <f t="shared" si="8"/>
        <v>1787.4999999999998</v>
      </c>
      <c r="L1247" s="32">
        <f t="shared" si="9"/>
        <v>715</v>
      </c>
      <c r="M1247" s="33">
        <v>0.4</v>
      </c>
      <c r="O1247" s="38"/>
      <c r="P1247" s="39"/>
      <c r="Q1247" s="34"/>
      <c r="R1247" s="35"/>
    </row>
    <row r="1248" spans="1:18" ht="15.75" customHeight="1">
      <c r="A1248" s="23"/>
      <c r="B1248" s="28" t="s">
        <v>34</v>
      </c>
      <c r="C1248" s="28">
        <v>1128299</v>
      </c>
      <c r="D1248" s="29">
        <v>44296</v>
      </c>
      <c r="E1248" s="28" t="s">
        <v>35</v>
      </c>
      <c r="F1248" s="28" t="s">
        <v>68</v>
      </c>
      <c r="G1248" s="28" t="s">
        <v>69</v>
      </c>
      <c r="H1248" s="28" t="s">
        <v>24</v>
      </c>
      <c r="I1248" s="30">
        <v>0.6</v>
      </c>
      <c r="J1248" s="31">
        <v>5000</v>
      </c>
      <c r="K1248" s="32">
        <f t="shared" si="8"/>
        <v>3000</v>
      </c>
      <c r="L1248" s="32">
        <f t="shared" si="9"/>
        <v>750</v>
      </c>
      <c r="M1248" s="33">
        <v>0.25</v>
      </c>
      <c r="O1248" s="38"/>
      <c r="P1248" s="39"/>
      <c r="Q1248" s="34"/>
      <c r="R1248" s="35"/>
    </row>
    <row r="1249" spans="1:18" ht="15.75" customHeight="1">
      <c r="A1249" s="23"/>
      <c r="B1249" s="28" t="s">
        <v>34</v>
      </c>
      <c r="C1249" s="28">
        <v>1128299</v>
      </c>
      <c r="D1249" s="29">
        <v>44296</v>
      </c>
      <c r="E1249" s="28" t="s">
        <v>35</v>
      </c>
      <c r="F1249" s="28" t="s">
        <v>68</v>
      </c>
      <c r="G1249" s="28" t="s">
        <v>69</v>
      </c>
      <c r="H1249" s="28" t="s">
        <v>25</v>
      </c>
      <c r="I1249" s="30">
        <v>0.65</v>
      </c>
      <c r="J1249" s="31">
        <v>3000</v>
      </c>
      <c r="K1249" s="32">
        <f t="shared" si="8"/>
        <v>1950</v>
      </c>
      <c r="L1249" s="32">
        <f t="shared" si="9"/>
        <v>390</v>
      </c>
      <c r="M1249" s="33">
        <v>0.2</v>
      </c>
      <c r="O1249" s="38"/>
      <c r="P1249" s="39"/>
      <c r="Q1249" s="34"/>
      <c r="R1249" s="35"/>
    </row>
    <row r="1250" spans="1:18" ht="15.75" customHeight="1">
      <c r="A1250" s="23"/>
      <c r="B1250" s="28" t="s">
        <v>34</v>
      </c>
      <c r="C1250" s="28">
        <v>1128299</v>
      </c>
      <c r="D1250" s="29">
        <v>44296</v>
      </c>
      <c r="E1250" s="28" t="s">
        <v>35</v>
      </c>
      <c r="F1250" s="28" t="s">
        <v>68</v>
      </c>
      <c r="G1250" s="28" t="s">
        <v>69</v>
      </c>
      <c r="H1250" s="28" t="s">
        <v>26</v>
      </c>
      <c r="I1250" s="30">
        <v>0.65</v>
      </c>
      <c r="J1250" s="31">
        <v>3500</v>
      </c>
      <c r="K1250" s="32">
        <f t="shared" si="8"/>
        <v>2275</v>
      </c>
      <c r="L1250" s="32">
        <f t="shared" si="9"/>
        <v>568.75</v>
      </c>
      <c r="M1250" s="33">
        <v>0.25</v>
      </c>
      <c r="O1250" s="38"/>
      <c r="P1250" s="39"/>
      <c r="Q1250" s="34"/>
      <c r="R1250" s="35"/>
    </row>
    <row r="1251" spans="1:18" ht="15.75" customHeight="1">
      <c r="A1251" s="23"/>
      <c r="B1251" s="28" t="s">
        <v>34</v>
      </c>
      <c r="C1251" s="28">
        <v>1128299</v>
      </c>
      <c r="D1251" s="29">
        <v>44296</v>
      </c>
      <c r="E1251" s="28" t="s">
        <v>35</v>
      </c>
      <c r="F1251" s="28" t="s">
        <v>68</v>
      </c>
      <c r="G1251" s="28" t="s">
        <v>69</v>
      </c>
      <c r="H1251" s="28" t="s">
        <v>27</v>
      </c>
      <c r="I1251" s="30">
        <v>0.5</v>
      </c>
      <c r="J1251" s="31">
        <v>2500</v>
      </c>
      <c r="K1251" s="32">
        <f t="shared" si="8"/>
        <v>1250</v>
      </c>
      <c r="L1251" s="32">
        <f t="shared" si="9"/>
        <v>312.5</v>
      </c>
      <c r="M1251" s="33">
        <v>0.25</v>
      </c>
      <c r="O1251" s="38"/>
      <c r="P1251" s="39"/>
      <c r="Q1251" s="34"/>
      <c r="R1251" s="35"/>
    </row>
    <row r="1252" spans="1:18" ht="15.75" customHeight="1">
      <c r="A1252" s="23"/>
      <c r="B1252" s="28" t="s">
        <v>34</v>
      </c>
      <c r="C1252" s="28">
        <v>1128299</v>
      </c>
      <c r="D1252" s="29">
        <v>44296</v>
      </c>
      <c r="E1252" s="28" t="s">
        <v>35</v>
      </c>
      <c r="F1252" s="28" t="s">
        <v>68</v>
      </c>
      <c r="G1252" s="28" t="s">
        <v>69</v>
      </c>
      <c r="H1252" s="28" t="s">
        <v>28</v>
      </c>
      <c r="I1252" s="30">
        <v>0.55000000000000004</v>
      </c>
      <c r="J1252" s="31">
        <v>1500</v>
      </c>
      <c r="K1252" s="32">
        <f t="shared" si="8"/>
        <v>825.00000000000011</v>
      </c>
      <c r="L1252" s="32">
        <f t="shared" si="9"/>
        <v>123.75000000000001</v>
      </c>
      <c r="M1252" s="33">
        <v>0.15</v>
      </c>
      <c r="O1252" s="38"/>
      <c r="P1252" s="39"/>
      <c r="Q1252" s="34"/>
      <c r="R1252" s="35"/>
    </row>
    <row r="1253" spans="1:18" ht="15.75" customHeight="1">
      <c r="A1253" s="23"/>
      <c r="B1253" s="28" t="s">
        <v>34</v>
      </c>
      <c r="C1253" s="28">
        <v>1128299</v>
      </c>
      <c r="D1253" s="29">
        <v>44296</v>
      </c>
      <c r="E1253" s="28" t="s">
        <v>35</v>
      </c>
      <c r="F1253" s="28" t="s">
        <v>68</v>
      </c>
      <c r="G1253" s="28" t="s">
        <v>69</v>
      </c>
      <c r="H1253" s="28" t="s">
        <v>29</v>
      </c>
      <c r="I1253" s="30">
        <v>0.70000000000000007</v>
      </c>
      <c r="J1253" s="31">
        <v>3250</v>
      </c>
      <c r="K1253" s="32">
        <f t="shared" si="8"/>
        <v>2275</v>
      </c>
      <c r="L1253" s="32">
        <f t="shared" si="9"/>
        <v>910</v>
      </c>
      <c r="M1253" s="33">
        <v>0.4</v>
      </c>
      <c r="O1253" s="38"/>
      <c r="P1253" s="39"/>
      <c r="Q1253" s="34"/>
      <c r="R1253" s="35"/>
    </row>
    <row r="1254" spans="1:18" ht="15.75" customHeight="1">
      <c r="A1254" s="23"/>
      <c r="B1254" s="28" t="s">
        <v>34</v>
      </c>
      <c r="C1254" s="28">
        <v>1128299</v>
      </c>
      <c r="D1254" s="29">
        <v>44327</v>
      </c>
      <c r="E1254" s="28" t="s">
        <v>35</v>
      </c>
      <c r="F1254" s="28" t="s">
        <v>68</v>
      </c>
      <c r="G1254" s="28" t="s">
        <v>69</v>
      </c>
      <c r="H1254" s="28" t="s">
        <v>24</v>
      </c>
      <c r="I1254" s="30">
        <v>0.54999999999999993</v>
      </c>
      <c r="J1254" s="31">
        <v>5250</v>
      </c>
      <c r="K1254" s="32">
        <f t="shared" si="8"/>
        <v>2887.4999999999995</v>
      </c>
      <c r="L1254" s="32">
        <f t="shared" si="9"/>
        <v>721.87499999999989</v>
      </c>
      <c r="M1254" s="33">
        <v>0.25</v>
      </c>
      <c r="O1254" s="38"/>
      <c r="P1254" s="39"/>
      <c r="Q1254" s="34"/>
      <c r="R1254" s="35"/>
    </row>
    <row r="1255" spans="1:18" ht="15.75" customHeight="1">
      <c r="A1255" s="23"/>
      <c r="B1255" s="28" t="s">
        <v>34</v>
      </c>
      <c r="C1255" s="28">
        <v>1128299</v>
      </c>
      <c r="D1255" s="29">
        <v>44327</v>
      </c>
      <c r="E1255" s="28" t="s">
        <v>35</v>
      </c>
      <c r="F1255" s="28" t="s">
        <v>68</v>
      </c>
      <c r="G1255" s="28" t="s">
        <v>69</v>
      </c>
      <c r="H1255" s="28" t="s">
        <v>25</v>
      </c>
      <c r="I1255" s="30">
        <v>0.6</v>
      </c>
      <c r="J1255" s="31">
        <v>3750</v>
      </c>
      <c r="K1255" s="32">
        <f t="shared" si="8"/>
        <v>2250</v>
      </c>
      <c r="L1255" s="32">
        <f t="shared" si="9"/>
        <v>450</v>
      </c>
      <c r="M1255" s="33">
        <v>0.2</v>
      </c>
      <c r="O1255" s="38"/>
      <c r="P1255" s="39"/>
      <c r="Q1255" s="34"/>
      <c r="R1255" s="35"/>
    </row>
    <row r="1256" spans="1:18" ht="15.75" customHeight="1">
      <c r="A1256" s="23"/>
      <c r="B1256" s="28" t="s">
        <v>34</v>
      </c>
      <c r="C1256" s="28">
        <v>1128299</v>
      </c>
      <c r="D1256" s="29">
        <v>44327</v>
      </c>
      <c r="E1256" s="28" t="s">
        <v>35</v>
      </c>
      <c r="F1256" s="28" t="s">
        <v>68</v>
      </c>
      <c r="G1256" s="28" t="s">
        <v>69</v>
      </c>
      <c r="H1256" s="28" t="s">
        <v>26</v>
      </c>
      <c r="I1256" s="30">
        <v>0.6</v>
      </c>
      <c r="J1256" s="31">
        <v>3750</v>
      </c>
      <c r="K1256" s="32">
        <f t="shared" si="8"/>
        <v>2250</v>
      </c>
      <c r="L1256" s="32">
        <f t="shared" si="9"/>
        <v>562.5</v>
      </c>
      <c r="M1256" s="33">
        <v>0.25</v>
      </c>
      <c r="O1256" s="38"/>
      <c r="P1256" s="39"/>
      <c r="Q1256" s="34"/>
      <c r="R1256" s="35"/>
    </row>
    <row r="1257" spans="1:18" ht="15.75" customHeight="1">
      <c r="A1257" s="23"/>
      <c r="B1257" s="28" t="s">
        <v>34</v>
      </c>
      <c r="C1257" s="28">
        <v>1128299</v>
      </c>
      <c r="D1257" s="29">
        <v>44327</v>
      </c>
      <c r="E1257" s="28" t="s">
        <v>35</v>
      </c>
      <c r="F1257" s="28" t="s">
        <v>68</v>
      </c>
      <c r="G1257" s="28" t="s">
        <v>69</v>
      </c>
      <c r="H1257" s="28" t="s">
        <v>27</v>
      </c>
      <c r="I1257" s="30">
        <v>0.54999999999999993</v>
      </c>
      <c r="J1257" s="31">
        <v>2750</v>
      </c>
      <c r="K1257" s="32">
        <f t="shared" si="8"/>
        <v>1512.4999999999998</v>
      </c>
      <c r="L1257" s="32">
        <f t="shared" si="9"/>
        <v>378.12499999999994</v>
      </c>
      <c r="M1257" s="33">
        <v>0.25</v>
      </c>
      <c r="O1257" s="38"/>
      <c r="P1257" s="39"/>
      <c r="Q1257" s="34"/>
      <c r="R1257" s="35"/>
    </row>
    <row r="1258" spans="1:18" ht="15.75" customHeight="1">
      <c r="A1258" s="23"/>
      <c r="B1258" s="28" t="s">
        <v>34</v>
      </c>
      <c r="C1258" s="28">
        <v>1128299</v>
      </c>
      <c r="D1258" s="29">
        <v>44327</v>
      </c>
      <c r="E1258" s="28" t="s">
        <v>35</v>
      </c>
      <c r="F1258" s="28" t="s">
        <v>68</v>
      </c>
      <c r="G1258" s="28" t="s">
        <v>69</v>
      </c>
      <c r="H1258" s="28" t="s">
        <v>28</v>
      </c>
      <c r="I1258" s="30">
        <v>0.6</v>
      </c>
      <c r="J1258" s="31">
        <v>1750</v>
      </c>
      <c r="K1258" s="32">
        <f t="shared" si="8"/>
        <v>1050</v>
      </c>
      <c r="L1258" s="32">
        <f t="shared" si="9"/>
        <v>157.5</v>
      </c>
      <c r="M1258" s="33">
        <v>0.15</v>
      </c>
      <c r="O1258" s="38"/>
      <c r="P1258" s="39"/>
      <c r="Q1258" s="34"/>
      <c r="R1258" s="35"/>
    </row>
    <row r="1259" spans="1:18" ht="15.75" customHeight="1">
      <c r="A1259" s="23"/>
      <c r="B1259" s="28" t="s">
        <v>34</v>
      </c>
      <c r="C1259" s="28">
        <v>1128299</v>
      </c>
      <c r="D1259" s="29">
        <v>44327</v>
      </c>
      <c r="E1259" s="28" t="s">
        <v>35</v>
      </c>
      <c r="F1259" s="28" t="s">
        <v>68</v>
      </c>
      <c r="G1259" s="28" t="s">
        <v>69</v>
      </c>
      <c r="H1259" s="28" t="s">
        <v>29</v>
      </c>
      <c r="I1259" s="30">
        <v>0.75</v>
      </c>
      <c r="J1259" s="31">
        <v>4750</v>
      </c>
      <c r="K1259" s="32">
        <f t="shared" si="8"/>
        <v>3562.5</v>
      </c>
      <c r="L1259" s="32">
        <f t="shared" si="9"/>
        <v>1425</v>
      </c>
      <c r="M1259" s="33">
        <v>0.4</v>
      </c>
      <c r="O1259" s="38"/>
      <c r="P1259" s="39"/>
      <c r="Q1259" s="34"/>
      <c r="R1259" s="35"/>
    </row>
    <row r="1260" spans="1:18" ht="15.75" customHeight="1">
      <c r="A1260" s="23"/>
      <c r="B1260" s="28" t="s">
        <v>34</v>
      </c>
      <c r="C1260" s="28">
        <v>1128299</v>
      </c>
      <c r="D1260" s="29">
        <v>44357</v>
      </c>
      <c r="E1260" s="28" t="s">
        <v>35</v>
      </c>
      <c r="F1260" s="28" t="s">
        <v>68</v>
      </c>
      <c r="G1260" s="28" t="s">
        <v>69</v>
      </c>
      <c r="H1260" s="28" t="s">
        <v>24</v>
      </c>
      <c r="I1260" s="30">
        <v>0.7</v>
      </c>
      <c r="J1260" s="31">
        <v>7250</v>
      </c>
      <c r="K1260" s="32">
        <f t="shared" si="8"/>
        <v>5075</v>
      </c>
      <c r="L1260" s="32">
        <f t="shared" si="9"/>
        <v>1268.75</v>
      </c>
      <c r="M1260" s="33">
        <v>0.25</v>
      </c>
      <c r="O1260" s="38"/>
      <c r="P1260" s="39"/>
      <c r="Q1260" s="34"/>
      <c r="R1260" s="35"/>
    </row>
    <row r="1261" spans="1:18" ht="15.75" customHeight="1">
      <c r="A1261" s="23"/>
      <c r="B1261" s="28" t="s">
        <v>34</v>
      </c>
      <c r="C1261" s="28">
        <v>1128299</v>
      </c>
      <c r="D1261" s="29">
        <v>44357</v>
      </c>
      <c r="E1261" s="28" t="s">
        <v>35</v>
      </c>
      <c r="F1261" s="28" t="s">
        <v>68</v>
      </c>
      <c r="G1261" s="28" t="s">
        <v>69</v>
      </c>
      <c r="H1261" s="28" t="s">
        <v>25</v>
      </c>
      <c r="I1261" s="30">
        <v>0.75</v>
      </c>
      <c r="J1261" s="31">
        <v>6000</v>
      </c>
      <c r="K1261" s="32">
        <f t="shared" si="8"/>
        <v>4500</v>
      </c>
      <c r="L1261" s="32">
        <f t="shared" si="9"/>
        <v>900</v>
      </c>
      <c r="M1261" s="33">
        <v>0.2</v>
      </c>
      <c r="O1261" s="38"/>
      <c r="P1261" s="39"/>
      <c r="Q1261" s="34"/>
      <c r="R1261" s="35"/>
    </row>
    <row r="1262" spans="1:18" ht="15.75" customHeight="1">
      <c r="A1262" s="23"/>
      <c r="B1262" s="28" t="s">
        <v>34</v>
      </c>
      <c r="C1262" s="28">
        <v>1128299</v>
      </c>
      <c r="D1262" s="29">
        <v>44357</v>
      </c>
      <c r="E1262" s="28" t="s">
        <v>35</v>
      </c>
      <c r="F1262" s="28" t="s">
        <v>68</v>
      </c>
      <c r="G1262" s="28" t="s">
        <v>69</v>
      </c>
      <c r="H1262" s="28" t="s">
        <v>26</v>
      </c>
      <c r="I1262" s="30">
        <v>0.75</v>
      </c>
      <c r="J1262" s="31">
        <v>6000</v>
      </c>
      <c r="K1262" s="32">
        <f t="shared" si="8"/>
        <v>4500</v>
      </c>
      <c r="L1262" s="32">
        <f t="shared" si="9"/>
        <v>1125</v>
      </c>
      <c r="M1262" s="33">
        <v>0.25</v>
      </c>
      <c r="O1262" s="38"/>
      <c r="P1262" s="39"/>
      <c r="Q1262" s="34"/>
      <c r="R1262" s="35"/>
    </row>
    <row r="1263" spans="1:18" ht="15.75" customHeight="1">
      <c r="A1263" s="23"/>
      <c r="B1263" s="28" t="s">
        <v>34</v>
      </c>
      <c r="C1263" s="28">
        <v>1128299</v>
      </c>
      <c r="D1263" s="29">
        <v>44357</v>
      </c>
      <c r="E1263" s="28" t="s">
        <v>35</v>
      </c>
      <c r="F1263" s="28" t="s">
        <v>68</v>
      </c>
      <c r="G1263" s="28" t="s">
        <v>69</v>
      </c>
      <c r="H1263" s="28" t="s">
        <v>27</v>
      </c>
      <c r="I1263" s="30">
        <v>0.75</v>
      </c>
      <c r="J1263" s="31">
        <v>4750</v>
      </c>
      <c r="K1263" s="32">
        <f t="shared" si="8"/>
        <v>3562.5</v>
      </c>
      <c r="L1263" s="32">
        <f t="shared" si="9"/>
        <v>890.625</v>
      </c>
      <c r="M1263" s="33">
        <v>0.25</v>
      </c>
      <c r="O1263" s="38"/>
      <c r="P1263" s="39"/>
      <c r="Q1263" s="34"/>
      <c r="R1263" s="35"/>
    </row>
    <row r="1264" spans="1:18" ht="15.75" customHeight="1">
      <c r="A1264" s="23"/>
      <c r="B1264" s="28" t="s">
        <v>34</v>
      </c>
      <c r="C1264" s="28">
        <v>1128299</v>
      </c>
      <c r="D1264" s="29">
        <v>44357</v>
      </c>
      <c r="E1264" s="28" t="s">
        <v>35</v>
      </c>
      <c r="F1264" s="28" t="s">
        <v>68</v>
      </c>
      <c r="G1264" s="28" t="s">
        <v>69</v>
      </c>
      <c r="H1264" s="28" t="s">
        <v>28</v>
      </c>
      <c r="I1264" s="30">
        <v>0.85000000000000009</v>
      </c>
      <c r="J1264" s="31">
        <v>3500</v>
      </c>
      <c r="K1264" s="32">
        <f t="shared" si="8"/>
        <v>2975.0000000000005</v>
      </c>
      <c r="L1264" s="32">
        <f t="shared" si="9"/>
        <v>446.25000000000006</v>
      </c>
      <c r="M1264" s="33">
        <v>0.15</v>
      </c>
      <c r="O1264" s="38"/>
      <c r="P1264" s="39"/>
      <c r="Q1264" s="34"/>
      <c r="R1264" s="35"/>
    </row>
    <row r="1265" spans="1:18" ht="15.75" customHeight="1">
      <c r="A1265" s="23"/>
      <c r="B1265" s="28" t="s">
        <v>34</v>
      </c>
      <c r="C1265" s="28">
        <v>1128299</v>
      </c>
      <c r="D1265" s="29">
        <v>44357</v>
      </c>
      <c r="E1265" s="28" t="s">
        <v>35</v>
      </c>
      <c r="F1265" s="28" t="s">
        <v>68</v>
      </c>
      <c r="G1265" s="28" t="s">
        <v>69</v>
      </c>
      <c r="H1265" s="28" t="s">
        <v>29</v>
      </c>
      <c r="I1265" s="30">
        <v>1</v>
      </c>
      <c r="J1265" s="31">
        <v>6500</v>
      </c>
      <c r="K1265" s="32">
        <f t="shared" si="8"/>
        <v>6500</v>
      </c>
      <c r="L1265" s="32">
        <f t="shared" si="9"/>
        <v>2600</v>
      </c>
      <c r="M1265" s="33">
        <v>0.4</v>
      </c>
      <c r="O1265" s="38"/>
      <c r="P1265" s="39"/>
      <c r="Q1265" s="34"/>
      <c r="R1265" s="35"/>
    </row>
    <row r="1266" spans="1:18" ht="15.75" customHeight="1">
      <c r="A1266" s="23"/>
      <c r="B1266" s="28" t="s">
        <v>34</v>
      </c>
      <c r="C1266" s="28">
        <v>1128299</v>
      </c>
      <c r="D1266" s="29">
        <v>44386</v>
      </c>
      <c r="E1266" s="28" t="s">
        <v>35</v>
      </c>
      <c r="F1266" s="28" t="s">
        <v>68</v>
      </c>
      <c r="G1266" s="28" t="s">
        <v>69</v>
      </c>
      <c r="H1266" s="28" t="s">
        <v>24</v>
      </c>
      <c r="I1266" s="30">
        <v>0.8</v>
      </c>
      <c r="J1266" s="31">
        <v>8000</v>
      </c>
      <c r="K1266" s="32">
        <f t="shared" si="8"/>
        <v>6400</v>
      </c>
      <c r="L1266" s="32">
        <f t="shared" si="9"/>
        <v>1600</v>
      </c>
      <c r="M1266" s="33">
        <v>0.25</v>
      </c>
      <c r="O1266" s="38"/>
      <c r="P1266" s="39"/>
      <c r="Q1266" s="34"/>
      <c r="R1266" s="35"/>
    </row>
    <row r="1267" spans="1:18" ht="15.75" customHeight="1">
      <c r="A1267" s="23"/>
      <c r="B1267" s="28" t="s">
        <v>34</v>
      </c>
      <c r="C1267" s="28">
        <v>1128299</v>
      </c>
      <c r="D1267" s="29">
        <v>44386</v>
      </c>
      <c r="E1267" s="28" t="s">
        <v>35</v>
      </c>
      <c r="F1267" s="28" t="s">
        <v>68</v>
      </c>
      <c r="G1267" s="28" t="s">
        <v>69</v>
      </c>
      <c r="H1267" s="28" t="s">
        <v>25</v>
      </c>
      <c r="I1267" s="30">
        <v>0.85000000000000009</v>
      </c>
      <c r="J1267" s="31">
        <v>6500</v>
      </c>
      <c r="K1267" s="32">
        <f t="shared" si="8"/>
        <v>5525.0000000000009</v>
      </c>
      <c r="L1267" s="32">
        <f t="shared" si="9"/>
        <v>1105.0000000000002</v>
      </c>
      <c r="M1267" s="33">
        <v>0.2</v>
      </c>
      <c r="O1267" s="38"/>
      <c r="P1267" s="39"/>
      <c r="Q1267" s="34"/>
      <c r="R1267" s="35"/>
    </row>
    <row r="1268" spans="1:18" ht="15.75" customHeight="1">
      <c r="A1268" s="23"/>
      <c r="B1268" s="28" t="s">
        <v>34</v>
      </c>
      <c r="C1268" s="28">
        <v>1128299</v>
      </c>
      <c r="D1268" s="29">
        <v>44386</v>
      </c>
      <c r="E1268" s="28" t="s">
        <v>35</v>
      </c>
      <c r="F1268" s="28" t="s">
        <v>68</v>
      </c>
      <c r="G1268" s="28" t="s">
        <v>69</v>
      </c>
      <c r="H1268" s="28" t="s">
        <v>26</v>
      </c>
      <c r="I1268" s="30">
        <v>0.85000000000000009</v>
      </c>
      <c r="J1268" s="31">
        <v>6000</v>
      </c>
      <c r="K1268" s="32">
        <f t="shared" si="8"/>
        <v>5100.0000000000009</v>
      </c>
      <c r="L1268" s="32">
        <f t="shared" si="9"/>
        <v>1275.0000000000002</v>
      </c>
      <c r="M1268" s="33">
        <v>0.25</v>
      </c>
      <c r="O1268" s="38"/>
      <c r="P1268" s="39"/>
      <c r="Q1268" s="34"/>
      <c r="R1268" s="35"/>
    </row>
    <row r="1269" spans="1:18" ht="15.75" customHeight="1">
      <c r="A1269" s="23"/>
      <c r="B1269" s="28" t="s">
        <v>34</v>
      </c>
      <c r="C1269" s="28">
        <v>1128299</v>
      </c>
      <c r="D1269" s="29">
        <v>44386</v>
      </c>
      <c r="E1269" s="28" t="s">
        <v>35</v>
      </c>
      <c r="F1269" s="28" t="s">
        <v>68</v>
      </c>
      <c r="G1269" s="28" t="s">
        <v>69</v>
      </c>
      <c r="H1269" s="28" t="s">
        <v>27</v>
      </c>
      <c r="I1269" s="30">
        <v>0.8</v>
      </c>
      <c r="J1269" s="31">
        <v>5000</v>
      </c>
      <c r="K1269" s="32">
        <f t="shared" si="8"/>
        <v>4000</v>
      </c>
      <c r="L1269" s="32">
        <f t="shared" si="9"/>
        <v>1000</v>
      </c>
      <c r="M1269" s="33">
        <v>0.25</v>
      </c>
      <c r="O1269" s="38"/>
      <c r="P1269" s="39"/>
      <c r="Q1269" s="34"/>
      <c r="R1269" s="35"/>
    </row>
    <row r="1270" spans="1:18" ht="15.75" customHeight="1">
      <c r="A1270" s="23"/>
      <c r="B1270" s="28" t="s">
        <v>34</v>
      </c>
      <c r="C1270" s="28">
        <v>1128299</v>
      </c>
      <c r="D1270" s="29">
        <v>44386</v>
      </c>
      <c r="E1270" s="28" t="s">
        <v>35</v>
      </c>
      <c r="F1270" s="28" t="s">
        <v>68</v>
      </c>
      <c r="G1270" s="28" t="s">
        <v>69</v>
      </c>
      <c r="H1270" s="28" t="s">
        <v>28</v>
      </c>
      <c r="I1270" s="30">
        <v>0.85000000000000009</v>
      </c>
      <c r="J1270" s="31">
        <v>5500</v>
      </c>
      <c r="K1270" s="32">
        <f t="shared" si="8"/>
        <v>4675.0000000000009</v>
      </c>
      <c r="L1270" s="32">
        <f t="shared" si="9"/>
        <v>701.25000000000011</v>
      </c>
      <c r="M1270" s="33">
        <v>0.15</v>
      </c>
      <c r="O1270" s="38"/>
      <c r="P1270" s="39"/>
      <c r="Q1270" s="34"/>
      <c r="R1270" s="35"/>
    </row>
    <row r="1271" spans="1:18" ht="15.75" customHeight="1">
      <c r="A1271" s="23"/>
      <c r="B1271" s="28" t="s">
        <v>34</v>
      </c>
      <c r="C1271" s="28">
        <v>1128299</v>
      </c>
      <c r="D1271" s="29">
        <v>44386</v>
      </c>
      <c r="E1271" s="28" t="s">
        <v>35</v>
      </c>
      <c r="F1271" s="28" t="s">
        <v>68</v>
      </c>
      <c r="G1271" s="28" t="s">
        <v>69</v>
      </c>
      <c r="H1271" s="28" t="s">
        <v>29</v>
      </c>
      <c r="I1271" s="30">
        <v>1</v>
      </c>
      <c r="J1271" s="31">
        <v>5500</v>
      </c>
      <c r="K1271" s="32">
        <f t="shared" si="8"/>
        <v>5500</v>
      </c>
      <c r="L1271" s="32">
        <f t="shared" si="9"/>
        <v>2200</v>
      </c>
      <c r="M1271" s="33">
        <v>0.4</v>
      </c>
      <c r="O1271" s="38"/>
      <c r="P1271" s="39"/>
      <c r="Q1271" s="34"/>
      <c r="R1271" s="35"/>
    </row>
    <row r="1272" spans="1:18" ht="15.75" customHeight="1">
      <c r="A1272" s="23"/>
      <c r="B1272" s="28" t="s">
        <v>34</v>
      </c>
      <c r="C1272" s="28">
        <v>1128299</v>
      </c>
      <c r="D1272" s="29">
        <v>44418</v>
      </c>
      <c r="E1272" s="28" t="s">
        <v>35</v>
      </c>
      <c r="F1272" s="28" t="s">
        <v>68</v>
      </c>
      <c r="G1272" s="28" t="s">
        <v>69</v>
      </c>
      <c r="H1272" s="28" t="s">
        <v>24</v>
      </c>
      <c r="I1272" s="30">
        <v>0.85000000000000009</v>
      </c>
      <c r="J1272" s="31">
        <v>7500</v>
      </c>
      <c r="K1272" s="32">
        <f t="shared" si="8"/>
        <v>6375.0000000000009</v>
      </c>
      <c r="L1272" s="32">
        <f t="shared" si="9"/>
        <v>1593.7500000000002</v>
      </c>
      <c r="M1272" s="33">
        <v>0.25</v>
      </c>
      <c r="O1272" s="38"/>
      <c r="P1272" s="39"/>
      <c r="Q1272" s="34"/>
      <c r="R1272" s="35"/>
    </row>
    <row r="1273" spans="1:18" ht="15.75" customHeight="1">
      <c r="A1273" s="23"/>
      <c r="B1273" s="28" t="s">
        <v>34</v>
      </c>
      <c r="C1273" s="28">
        <v>1128299</v>
      </c>
      <c r="D1273" s="29">
        <v>44418</v>
      </c>
      <c r="E1273" s="28" t="s">
        <v>35</v>
      </c>
      <c r="F1273" s="28" t="s">
        <v>68</v>
      </c>
      <c r="G1273" s="28" t="s">
        <v>69</v>
      </c>
      <c r="H1273" s="28" t="s">
        <v>25</v>
      </c>
      <c r="I1273" s="30">
        <v>0.75000000000000011</v>
      </c>
      <c r="J1273" s="31">
        <v>7250</v>
      </c>
      <c r="K1273" s="32">
        <f t="shared" si="8"/>
        <v>5437.5000000000009</v>
      </c>
      <c r="L1273" s="32">
        <f t="shared" si="9"/>
        <v>1087.5000000000002</v>
      </c>
      <c r="M1273" s="33">
        <v>0.2</v>
      </c>
      <c r="O1273" s="38"/>
      <c r="P1273" s="39"/>
      <c r="Q1273" s="34"/>
      <c r="R1273" s="35"/>
    </row>
    <row r="1274" spans="1:18" ht="15.75" customHeight="1">
      <c r="A1274" s="23"/>
      <c r="B1274" s="28" t="s">
        <v>34</v>
      </c>
      <c r="C1274" s="28">
        <v>1128299</v>
      </c>
      <c r="D1274" s="29">
        <v>44418</v>
      </c>
      <c r="E1274" s="28" t="s">
        <v>35</v>
      </c>
      <c r="F1274" s="28" t="s">
        <v>68</v>
      </c>
      <c r="G1274" s="28" t="s">
        <v>69</v>
      </c>
      <c r="H1274" s="28" t="s">
        <v>26</v>
      </c>
      <c r="I1274" s="30">
        <v>0.70000000000000007</v>
      </c>
      <c r="J1274" s="31">
        <v>6000</v>
      </c>
      <c r="K1274" s="32">
        <f t="shared" si="8"/>
        <v>4200</v>
      </c>
      <c r="L1274" s="32">
        <f t="shared" si="9"/>
        <v>1050</v>
      </c>
      <c r="M1274" s="33">
        <v>0.25</v>
      </c>
      <c r="O1274" s="38"/>
      <c r="P1274" s="39"/>
      <c r="Q1274" s="34"/>
      <c r="R1274" s="35"/>
    </row>
    <row r="1275" spans="1:18" ht="15.75" customHeight="1">
      <c r="A1275" s="23"/>
      <c r="B1275" s="28" t="s">
        <v>34</v>
      </c>
      <c r="C1275" s="28">
        <v>1128299</v>
      </c>
      <c r="D1275" s="29">
        <v>44418</v>
      </c>
      <c r="E1275" s="28" t="s">
        <v>35</v>
      </c>
      <c r="F1275" s="28" t="s">
        <v>68</v>
      </c>
      <c r="G1275" s="28" t="s">
        <v>69</v>
      </c>
      <c r="H1275" s="28" t="s">
        <v>27</v>
      </c>
      <c r="I1275" s="30">
        <v>0.70000000000000007</v>
      </c>
      <c r="J1275" s="31">
        <v>5250</v>
      </c>
      <c r="K1275" s="32">
        <f t="shared" si="8"/>
        <v>3675.0000000000005</v>
      </c>
      <c r="L1275" s="32">
        <f t="shared" si="9"/>
        <v>918.75000000000011</v>
      </c>
      <c r="M1275" s="33">
        <v>0.25</v>
      </c>
      <c r="O1275" s="38"/>
      <c r="P1275" s="39"/>
      <c r="Q1275" s="34"/>
      <c r="R1275" s="35"/>
    </row>
    <row r="1276" spans="1:18" ht="15.75" customHeight="1">
      <c r="A1276" s="23"/>
      <c r="B1276" s="28" t="s">
        <v>34</v>
      </c>
      <c r="C1276" s="28">
        <v>1128299</v>
      </c>
      <c r="D1276" s="29">
        <v>44418</v>
      </c>
      <c r="E1276" s="28" t="s">
        <v>35</v>
      </c>
      <c r="F1276" s="28" t="s">
        <v>68</v>
      </c>
      <c r="G1276" s="28" t="s">
        <v>69</v>
      </c>
      <c r="H1276" s="28" t="s">
        <v>28</v>
      </c>
      <c r="I1276" s="30">
        <v>0.7</v>
      </c>
      <c r="J1276" s="31">
        <v>5250</v>
      </c>
      <c r="K1276" s="32">
        <f t="shared" si="8"/>
        <v>3674.9999999999995</v>
      </c>
      <c r="L1276" s="32">
        <f t="shared" si="9"/>
        <v>551.24999999999989</v>
      </c>
      <c r="M1276" s="33">
        <v>0.15</v>
      </c>
      <c r="O1276" s="38"/>
      <c r="P1276" s="39"/>
      <c r="Q1276" s="34"/>
      <c r="R1276" s="35"/>
    </row>
    <row r="1277" spans="1:18" ht="15.75" customHeight="1">
      <c r="A1277" s="23"/>
      <c r="B1277" s="28" t="s">
        <v>34</v>
      </c>
      <c r="C1277" s="28">
        <v>1128299</v>
      </c>
      <c r="D1277" s="29">
        <v>44418</v>
      </c>
      <c r="E1277" s="28" t="s">
        <v>35</v>
      </c>
      <c r="F1277" s="28" t="s">
        <v>68</v>
      </c>
      <c r="G1277" s="28" t="s">
        <v>69</v>
      </c>
      <c r="H1277" s="28" t="s">
        <v>29</v>
      </c>
      <c r="I1277" s="30">
        <v>0.75</v>
      </c>
      <c r="J1277" s="31">
        <v>3500</v>
      </c>
      <c r="K1277" s="32">
        <f t="shared" si="8"/>
        <v>2625</v>
      </c>
      <c r="L1277" s="32">
        <f t="shared" si="9"/>
        <v>1050</v>
      </c>
      <c r="M1277" s="33">
        <v>0.4</v>
      </c>
      <c r="O1277" s="38"/>
      <c r="P1277" s="39"/>
      <c r="Q1277" s="34"/>
      <c r="R1277" s="35"/>
    </row>
    <row r="1278" spans="1:18" ht="15.75" customHeight="1">
      <c r="A1278" s="23"/>
      <c r="B1278" s="28" t="s">
        <v>34</v>
      </c>
      <c r="C1278" s="28">
        <v>1128299</v>
      </c>
      <c r="D1278" s="29">
        <v>44450</v>
      </c>
      <c r="E1278" s="28" t="s">
        <v>35</v>
      </c>
      <c r="F1278" s="28" t="s">
        <v>68</v>
      </c>
      <c r="G1278" s="28" t="s">
        <v>69</v>
      </c>
      <c r="H1278" s="28" t="s">
        <v>24</v>
      </c>
      <c r="I1278" s="30">
        <v>0.65000000000000013</v>
      </c>
      <c r="J1278" s="31">
        <v>5500</v>
      </c>
      <c r="K1278" s="32">
        <f t="shared" si="8"/>
        <v>3575.0000000000009</v>
      </c>
      <c r="L1278" s="32">
        <f t="shared" si="9"/>
        <v>893.75000000000023</v>
      </c>
      <c r="M1278" s="33">
        <v>0.25</v>
      </c>
      <c r="O1278" s="38"/>
      <c r="P1278" s="39"/>
      <c r="Q1278" s="34"/>
      <c r="R1278" s="35"/>
    </row>
    <row r="1279" spans="1:18" ht="15.75" customHeight="1">
      <c r="A1279" s="23"/>
      <c r="B1279" s="28" t="s">
        <v>34</v>
      </c>
      <c r="C1279" s="28">
        <v>1128299</v>
      </c>
      <c r="D1279" s="29">
        <v>44450</v>
      </c>
      <c r="E1279" s="28" t="s">
        <v>35</v>
      </c>
      <c r="F1279" s="28" t="s">
        <v>68</v>
      </c>
      <c r="G1279" s="28" t="s">
        <v>69</v>
      </c>
      <c r="H1279" s="28" t="s">
        <v>25</v>
      </c>
      <c r="I1279" s="30">
        <v>0.70000000000000018</v>
      </c>
      <c r="J1279" s="31">
        <v>5500</v>
      </c>
      <c r="K1279" s="32">
        <f t="shared" si="8"/>
        <v>3850.0000000000009</v>
      </c>
      <c r="L1279" s="32">
        <f t="shared" si="9"/>
        <v>770.00000000000023</v>
      </c>
      <c r="M1279" s="33">
        <v>0.2</v>
      </c>
      <c r="O1279" s="38"/>
      <c r="P1279" s="39"/>
      <c r="Q1279" s="34"/>
      <c r="R1279" s="35"/>
    </row>
    <row r="1280" spans="1:18" ht="15.75" customHeight="1">
      <c r="A1280" s="23"/>
      <c r="B1280" s="28" t="s">
        <v>34</v>
      </c>
      <c r="C1280" s="28">
        <v>1128299</v>
      </c>
      <c r="D1280" s="29">
        <v>44450</v>
      </c>
      <c r="E1280" s="28" t="s">
        <v>35</v>
      </c>
      <c r="F1280" s="28" t="s">
        <v>68</v>
      </c>
      <c r="G1280" s="28" t="s">
        <v>69</v>
      </c>
      <c r="H1280" s="28" t="s">
        <v>26</v>
      </c>
      <c r="I1280" s="30">
        <v>0.65000000000000013</v>
      </c>
      <c r="J1280" s="31">
        <v>3750</v>
      </c>
      <c r="K1280" s="32">
        <f t="shared" si="8"/>
        <v>2437.5000000000005</v>
      </c>
      <c r="L1280" s="32">
        <f t="shared" si="9"/>
        <v>609.37500000000011</v>
      </c>
      <c r="M1280" s="33">
        <v>0.25</v>
      </c>
      <c r="O1280" s="38"/>
      <c r="P1280" s="39"/>
      <c r="Q1280" s="34"/>
      <c r="R1280" s="35"/>
    </row>
    <row r="1281" spans="1:18" ht="15.75" customHeight="1">
      <c r="A1281" s="23"/>
      <c r="B1281" s="28" t="s">
        <v>34</v>
      </c>
      <c r="C1281" s="28">
        <v>1128299</v>
      </c>
      <c r="D1281" s="29">
        <v>44450</v>
      </c>
      <c r="E1281" s="28" t="s">
        <v>35</v>
      </c>
      <c r="F1281" s="28" t="s">
        <v>68</v>
      </c>
      <c r="G1281" s="28" t="s">
        <v>69</v>
      </c>
      <c r="H1281" s="28" t="s">
        <v>27</v>
      </c>
      <c r="I1281" s="30">
        <v>0.65000000000000013</v>
      </c>
      <c r="J1281" s="31">
        <v>3250</v>
      </c>
      <c r="K1281" s="32">
        <f t="shared" ref="K1281:K1535" si="10">I1281*J1281</f>
        <v>2112.5000000000005</v>
      </c>
      <c r="L1281" s="32">
        <f t="shared" ref="L1281:L1535" si="11">K1281*M1281</f>
        <v>528.12500000000011</v>
      </c>
      <c r="M1281" s="33">
        <v>0.25</v>
      </c>
      <c r="O1281" s="38"/>
      <c r="P1281" s="39"/>
      <c r="Q1281" s="34"/>
      <c r="R1281" s="35"/>
    </row>
    <row r="1282" spans="1:18" ht="15.75" customHeight="1">
      <c r="A1282" s="23"/>
      <c r="B1282" s="28" t="s">
        <v>34</v>
      </c>
      <c r="C1282" s="28">
        <v>1128299</v>
      </c>
      <c r="D1282" s="29">
        <v>44450</v>
      </c>
      <c r="E1282" s="28" t="s">
        <v>35</v>
      </c>
      <c r="F1282" s="28" t="s">
        <v>68</v>
      </c>
      <c r="G1282" s="28" t="s">
        <v>69</v>
      </c>
      <c r="H1282" s="28" t="s">
        <v>28</v>
      </c>
      <c r="I1282" s="30">
        <v>0.75000000000000011</v>
      </c>
      <c r="J1282" s="31">
        <v>3500</v>
      </c>
      <c r="K1282" s="32">
        <f t="shared" si="10"/>
        <v>2625.0000000000005</v>
      </c>
      <c r="L1282" s="32">
        <f t="shared" si="11"/>
        <v>393.75000000000006</v>
      </c>
      <c r="M1282" s="33">
        <v>0.15</v>
      </c>
      <c r="O1282" s="38"/>
      <c r="P1282" s="39"/>
      <c r="Q1282" s="34"/>
      <c r="R1282" s="35"/>
    </row>
    <row r="1283" spans="1:18" ht="15.75" customHeight="1">
      <c r="A1283" s="23"/>
      <c r="B1283" s="28" t="s">
        <v>34</v>
      </c>
      <c r="C1283" s="28">
        <v>1128299</v>
      </c>
      <c r="D1283" s="29">
        <v>44450</v>
      </c>
      <c r="E1283" s="28" t="s">
        <v>35</v>
      </c>
      <c r="F1283" s="28" t="s">
        <v>68</v>
      </c>
      <c r="G1283" s="28" t="s">
        <v>69</v>
      </c>
      <c r="H1283" s="28" t="s">
        <v>29</v>
      </c>
      <c r="I1283" s="30">
        <v>0.6</v>
      </c>
      <c r="J1283" s="31">
        <v>3750</v>
      </c>
      <c r="K1283" s="32">
        <f t="shared" si="10"/>
        <v>2250</v>
      </c>
      <c r="L1283" s="32">
        <f t="shared" si="11"/>
        <v>900</v>
      </c>
      <c r="M1283" s="33">
        <v>0.4</v>
      </c>
      <c r="O1283" s="38"/>
      <c r="P1283" s="39"/>
      <c r="Q1283" s="34"/>
      <c r="R1283" s="35"/>
    </row>
    <row r="1284" spans="1:18" ht="15.75" customHeight="1">
      <c r="A1284" s="23"/>
      <c r="B1284" s="28" t="s">
        <v>34</v>
      </c>
      <c r="C1284" s="28">
        <v>1128299</v>
      </c>
      <c r="D1284" s="29">
        <v>44479</v>
      </c>
      <c r="E1284" s="28" t="s">
        <v>35</v>
      </c>
      <c r="F1284" s="28" t="s">
        <v>68</v>
      </c>
      <c r="G1284" s="28" t="s">
        <v>69</v>
      </c>
      <c r="H1284" s="28" t="s">
        <v>24</v>
      </c>
      <c r="I1284" s="30">
        <v>0.55000000000000004</v>
      </c>
      <c r="J1284" s="31">
        <v>4750</v>
      </c>
      <c r="K1284" s="32">
        <f t="shared" si="10"/>
        <v>2612.5</v>
      </c>
      <c r="L1284" s="32">
        <f t="shared" si="11"/>
        <v>653.125</v>
      </c>
      <c r="M1284" s="33">
        <v>0.25</v>
      </c>
      <c r="O1284" s="38"/>
      <c r="P1284" s="39"/>
      <c r="Q1284" s="34"/>
      <c r="R1284" s="35"/>
    </row>
    <row r="1285" spans="1:18" ht="15.75" customHeight="1">
      <c r="A1285" s="23"/>
      <c r="B1285" s="28" t="s">
        <v>34</v>
      </c>
      <c r="C1285" s="28">
        <v>1128299</v>
      </c>
      <c r="D1285" s="29">
        <v>44479</v>
      </c>
      <c r="E1285" s="28" t="s">
        <v>35</v>
      </c>
      <c r="F1285" s="28" t="s">
        <v>68</v>
      </c>
      <c r="G1285" s="28" t="s">
        <v>69</v>
      </c>
      <c r="H1285" s="28" t="s">
        <v>25</v>
      </c>
      <c r="I1285" s="30">
        <v>0.65000000000000013</v>
      </c>
      <c r="J1285" s="31">
        <v>4750</v>
      </c>
      <c r="K1285" s="32">
        <f t="shared" si="10"/>
        <v>3087.5000000000005</v>
      </c>
      <c r="L1285" s="32">
        <f t="shared" si="11"/>
        <v>617.50000000000011</v>
      </c>
      <c r="M1285" s="33">
        <v>0.2</v>
      </c>
      <c r="O1285" s="38"/>
      <c r="P1285" s="39"/>
      <c r="Q1285" s="34"/>
      <c r="R1285" s="35"/>
    </row>
    <row r="1286" spans="1:18" ht="15.75" customHeight="1">
      <c r="A1286" s="23"/>
      <c r="B1286" s="28" t="s">
        <v>34</v>
      </c>
      <c r="C1286" s="28">
        <v>1128299</v>
      </c>
      <c r="D1286" s="29">
        <v>44479</v>
      </c>
      <c r="E1286" s="28" t="s">
        <v>35</v>
      </c>
      <c r="F1286" s="28" t="s">
        <v>68</v>
      </c>
      <c r="G1286" s="28" t="s">
        <v>69</v>
      </c>
      <c r="H1286" s="28" t="s">
        <v>26</v>
      </c>
      <c r="I1286" s="30">
        <v>0.60000000000000009</v>
      </c>
      <c r="J1286" s="31">
        <v>3000</v>
      </c>
      <c r="K1286" s="32">
        <f t="shared" si="10"/>
        <v>1800.0000000000002</v>
      </c>
      <c r="L1286" s="32">
        <f t="shared" si="11"/>
        <v>450.00000000000006</v>
      </c>
      <c r="M1286" s="33">
        <v>0.25</v>
      </c>
      <c r="O1286" s="38"/>
      <c r="P1286" s="39"/>
      <c r="Q1286" s="34"/>
      <c r="R1286" s="35"/>
    </row>
    <row r="1287" spans="1:18" ht="15.75" customHeight="1">
      <c r="A1287" s="23"/>
      <c r="B1287" s="28" t="s">
        <v>34</v>
      </c>
      <c r="C1287" s="28">
        <v>1128299</v>
      </c>
      <c r="D1287" s="29">
        <v>44479</v>
      </c>
      <c r="E1287" s="28" t="s">
        <v>35</v>
      </c>
      <c r="F1287" s="28" t="s">
        <v>68</v>
      </c>
      <c r="G1287" s="28" t="s">
        <v>69</v>
      </c>
      <c r="H1287" s="28" t="s">
        <v>27</v>
      </c>
      <c r="I1287" s="30">
        <v>0.55000000000000004</v>
      </c>
      <c r="J1287" s="31">
        <v>2750</v>
      </c>
      <c r="K1287" s="32">
        <f t="shared" si="10"/>
        <v>1512.5000000000002</v>
      </c>
      <c r="L1287" s="32">
        <f t="shared" si="11"/>
        <v>378.12500000000006</v>
      </c>
      <c r="M1287" s="33">
        <v>0.25</v>
      </c>
      <c r="O1287" s="38"/>
      <c r="P1287" s="39"/>
      <c r="Q1287" s="34"/>
      <c r="R1287" s="35"/>
    </row>
    <row r="1288" spans="1:18" ht="15.75" customHeight="1">
      <c r="A1288" s="23"/>
      <c r="B1288" s="28" t="s">
        <v>34</v>
      </c>
      <c r="C1288" s="28">
        <v>1128299</v>
      </c>
      <c r="D1288" s="29">
        <v>44479</v>
      </c>
      <c r="E1288" s="28" t="s">
        <v>35</v>
      </c>
      <c r="F1288" s="28" t="s">
        <v>68</v>
      </c>
      <c r="G1288" s="28" t="s">
        <v>69</v>
      </c>
      <c r="H1288" s="28" t="s">
        <v>28</v>
      </c>
      <c r="I1288" s="30">
        <v>0.65</v>
      </c>
      <c r="J1288" s="31">
        <v>2500</v>
      </c>
      <c r="K1288" s="32">
        <f t="shared" si="10"/>
        <v>1625</v>
      </c>
      <c r="L1288" s="32">
        <f t="shared" si="11"/>
        <v>243.75</v>
      </c>
      <c r="M1288" s="33">
        <v>0.15</v>
      </c>
      <c r="O1288" s="38"/>
      <c r="P1288" s="39"/>
      <c r="Q1288" s="34"/>
      <c r="R1288" s="35"/>
    </row>
    <row r="1289" spans="1:18" ht="15.75" customHeight="1">
      <c r="A1289" s="23"/>
      <c r="B1289" s="28" t="s">
        <v>34</v>
      </c>
      <c r="C1289" s="28">
        <v>1128299</v>
      </c>
      <c r="D1289" s="29">
        <v>44479</v>
      </c>
      <c r="E1289" s="28" t="s">
        <v>35</v>
      </c>
      <c r="F1289" s="28" t="s">
        <v>68</v>
      </c>
      <c r="G1289" s="28" t="s">
        <v>69</v>
      </c>
      <c r="H1289" s="28" t="s">
        <v>29</v>
      </c>
      <c r="I1289" s="30">
        <v>0.70000000000000007</v>
      </c>
      <c r="J1289" s="31">
        <v>3000</v>
      </c>
      <c r="K1289" s="32">
        <f t="shared" si="10"/>
        <v>2100</v>
      </c>
      <c r="L1289" s="32">
        <f t="shared" si="11"/>
        <v>840</v>
      </c>
      <c r="M1289" s="33">
        <v>0.4</v>
      </c>
      <c r="O1289" s="38"/>
      <c r="P1289" s="39"/>
      <c r="Q1289" s="34"/>
      <c r="R1289" s="35"/>
    </row>
    <row r="1290" spans="1:18" ht="15.75" customHeight="1">
      <c r="A1290" s="23"/>
      <c r="B1290" s="28" t="s">
        <v>34</v>
      </c>
      <c r="C1290" s="28">
        <v>1128299</v>
      </c>
      <c r="D1290" s="29">
        <v>44510</v>
      </c>
      <c r="E1290" s="28" t="s">
        <v>35</v>
      </c>
      <c r="F1290" s="28" t="s">
        <v>68</v>
      </c>
      <c r="G1290" s="28" t="s">
        <v>69</v>
      </c>
      <c r="H1290" s="28" t="s">
        <v>24</v>
      </c>
      <c r="I1290" s="30">
        <v>0.55000000000000004</v>
      </c>
      <c r="J1290" s="31">
        <v>5250</v>
      </c>
      <c r="K1290" s="32">
        <f t="shared" si="10"/>
        <v>2887.5000000000005</v>
      </c>
      <c r="L1290" s="32">
        <f t="shared" si="11"/>
        <v>721.87500000000011</v>
      </c>
      <c r="M1290" s="33">
        <v>0.25</v>
      </c>
      <c r="O1290" s="38"/>
      <c r="P1290" s="39"/>
      <c r="Q1290" s="34"/>
      <c r="R1290" s="35"/>
    </row>
    <row r="1291" spans="1:18" ht="15.75" customHeight="1">
      <c r="A1291" s="23"/>
      <c r="B1291" s="28" t="s">
        <v>34</v>
      </c>
      <c r="C1291" s="28">
        <v>1128299</v>
      </c>
      <c r="D1291" s="29">
        <v>44510</v>
      </c>
      <c r="E1291" s="28" t="s">
        <v>35</v>
      </c>
      <c r="F1291" s="28" t="s">
        <v>68</v>
      </c>
      <c r="G1291" s="28" t="s">
        <v>69</v>
      </c>
      <c r="H1291" s="28" t="s">
        <v>25</v>
      </c>
      <c r="I1291" s="30">
        <v>0.60000000000000009</v>
      </c>
      <c r="J1291" s="31">
        <v>6000</v>
      </c>
      <c r="K1291" s="32">
        <f t="shared" si="10"/>
        <v>3600.0000000000005</v>
      </c>
      <c r="L1291" s="32">
        <f t="shared" si="11"/>
        <v>720.00000000000011</v>
      </c>
      <c r="M1291" s="33">
        <v>0.2</v>
      </c>
      <c r="O1291" s="38"/>
      <c r="P1291" s="39"/>
      <c r="Q1291" s="34"/>
      <c r="R1291" s="35"/>
    </row>
    <row r="1292" spans="1:18" ht="15.75" customHeight="1">
      <c r="A1292" s="23"/>
      <c r="B1292" s="28" t="s">
        <v>34</v>
      </c>
      <c r="C1292" s="28">
        <v>1128299</v>
      </c>
      <c r="D1292" s="29">
        <v>44510</v>
      </c>
      <c r="E1292" s="28" t="s">
        <v>35</v>
      </c>
      <c r="F1292" s="28" t="s">
        <v>68</v>
      </c>
      <c r="G1292" s="28" t="s">
        <v>69</v>
      </c>
      <c r="H1292" s="28" t="s">
        <v>26</v>
      </c>
      <c r="I1292" s="30">
        <v>0.55000000000000004</v>
      </c>
      <c r="J1292" s="31">
        <v>4250</v>
      </c>
      <c r="K1292" s="32">
        <f t="shared" si="10"/>
        <v>2337.5</v>
      </c>
      <c r="L1292" s="32">
        <f t="shared" si="11"/>
        <v>584.375</v>
      </c>
      <c r="M1292" s="33">
        <v>0.25</v>
      </c>
      <c r="O1292" s="38"/>
      <c r="P1292" s="39"/>
      <c r="Q1292" s="34"/>
      <c r="R1292" s="35"/>
    </row>
    <row r="1293" spans="1:18" ht="15.75" customHeight="1">
      <c r="A1293" s="23"/>
      <c r="B1293" s="28" t="s">
        <v>34</v>
      </c>
      <c r="C1293" s="28">
        <v>1128299</v>
      </c>
      <c r="D1293" s="29">
        <v>44510</v>
      </c>
      <c r="E1293" s="28" t="s">
        <v>35</v>
      </c>
      <c r="F1293" s="28" t="s">
        <v>68</v>
      </c>
      <c r="G1293" s="28" t="s">
        <v>69</v>
      </c>
      <c r="H1293" s="28" t="s">
        <v>27</v>
      </c>
      <c r="I1293" s="30">
        <v>0.65000000000000013</v>
      </c>
      <c r="J1293" s="31">
        <v>4000</v>
      </c>
      <c r="K1293" s="32">
        <f t="shared" si="10"/>
        <v>2600.0000000000005</v>
      </c>
      <c r="L1293" s="32">
        <f t="shared" si="11"/>
        <v>650.00000000000011</v>
      </c>
      <c r="M1293" s="33">
        <v>0.25</v>
      </c>
      <c r="O1293" s="38"/>
      <c r="P1293" s="39"/>
      <c r="Q1293" s="34"/>
      <c r="R1293" s="35"/>
    </row>
    <row r="1294" spans="1:18" ht="15.75" customHeight="1">
      <c r="A1294" s="23"/>
      <c r="B1294" s="28" t="s">
        <v>34</v>
      </c>
      <c r="C1294" s="28">
        <v>1128299</v>
      </c>
      <c r="D1294" s="29">
        <v>44510</v>
      </c>
      <c r="E1294" s="28" t="s">
        <v>35</v>
      </c>
      <c r="F1294" s="28" t="s">
        <v>68</v>
      </c>
      <c r="G1294" s="28" t="s">
        <v>69</v>
      </c>
      <c r="H1294" s="28" t="s">
        <v>28</v>
      </c>
      <c r="I1294" s="30">
        <v>0.85000000000000009</v>
      </c>
      <c r="J1294" s="31">
        <v>3750</v>
      </c>
      <c r="K1294" s="32">
        <f t="shared" si="10"/>
        <v>3187.5000000000005</v>
      </c>
      <c r="L1294" s="32">
        <f t="shared" si="11"/>
        <v>478.12500000000006</v>
      </c>
      <c r="M1294" s="33">
        <v>0.15</v>
      </c>
      <c r="O1294" s="38"/>
      <c r="P1294" s="39"/>
      <c r="Q1294" s="34"/>
      <c r="R1294" s="35"/>
    </row>
    <row r="1295" spans="1:18" ht="15.75" customHeight="1">
      <c r="A1295" s="23"/>
      <c r="B1295" s="28" t="s">
        <v>34</v>
      </c>
      <c r="C1295" s="28">
        <v>1128299</v>
      </c>
      <c r="D1295" s="29">
        <v>44510</v>
      </c>
      <c r="E1295" s="28" t="s">
        <v>35</v>
      </c>
      <c r="F1295" s="28" t="s">
        <v>68</v>
      </c>
      <c r="G1295" s="28" t="s">
        <v>69</v>
      </c>
      <c r="H1295" s="28" t="s">
        <v>29</v>
      </c>
      <c r="I1295" s="30">
        <v>0.90000000000000013</v>
      </c>
      <c r="J1295" s="31">
        <v>5000</v>
      </c>
      <c r="K1295" s="32">
        <f t="shared" si="10"/>
        <v>4500.0000000000009</v>
      </c>
      <c r="L1295" s="32">
        <f t="shared" si="11"/>
        <v>1800.0000000000005</v>
      </c>
      <c r="M1295" s="33">
        <v>0.4</v>
      </c>
      <c r="O1295" s="38"/>
      <c r="P1295" s="39"/>
      <c r="Q1295" s="34"/>
      <c r="R1295" s="35"/>
    </row>
    <row r="1296" spans="1:18" ht="15.75" customHeight="1">
      <c r="A1296" s="23"/>
      <c r="B1296" s="28" t="s">
        <v>34</v>
      </c>
      <c r="C1296" s="28">
        <v>1128299</v>
      </c>
      <c r="D1296" s="29">
        <v>44539</v>
      </c>
      <c r="E1296" s="28" t="s">
        <v>35</v>
      </c>
      <c r="F1296" s="28" t="s">
        <v>68</v>
      </c>
      <c r="G1296" s="28" t="s">
        <v>69</v>
      </c>
      <c r="H1296" s="28" t="s">
        <v>24</v>
      </c>
      <c r="I1296" s="30">
        <v>0.75000000000000011</v>
      </c>
      <c r="J1296" s="31">
        <v>7000</v>
      </c>
      <c r="K1296" s="32">
        <f t="shared" si="10"/>
        <v>5250.0000000000009</v>
      </c>
      <c r="L1296" s="32">
        <f t="shared" si="11"/>
        <v>1312.5000000000002</v>
      </c>
      <c r="M1296" s="33">
        <v>0.25</v>
      </c>
      <c r="O1296" s="38"/>
      <c r="P1296" s="39"/>
      <c r="Q1296" s="34"/>
      <c r="R1296" s="35"/>
    </row>
    <row r="1297" spans="1:18" ht="15.75" customHeight="1">
      <c r="A1297" s="23"/>
      <c r="B1297" s="28" t="s">
        <v>34</v>
      </c>
      <c r="C1297" s="28">
        <v>1128299</v>
      </c>
      <c r="D1297" s="29">
        <v>44539</v>
      </c>
      <c r="E1297" s="28" t="s">
        <v>35</v>
      </c>
      <c r="F1297" s="28" t="s">
        <v>68</v>
      </c>
      <c r="G1297" s="28" t="s">
        <v>69</v>
      </c>
      <c r="H1297" s="28" t="s">
        <v>25</v>
      </c>
      <c r="I1297" s="30">
        <v>0.8500000000000002</v>
      </c>
      <c r="J1297" s="31">
        <v>7000</v>
      </c>
      <c r="K1297" s="32">
        <f t="shared" si="10"/>
        <v>5950.0000000000018</v>
      </c>
      <c r="L1297" s="32">
        <f t="shared" si="11"/>
        <v>1190.0000000000005</v>
      </c>
      <c r="M1297" s="33">
        <v>0.2</v>
      </c>
      <c r="O1297" s="38"/>
      <c r="P1297" s="39"/>
      <c r="Q1297" s="34"/>
      <c r="R1297" s="35"/>
    </row>
    <row r="1298" spans="1:18" ht="15.75" customHeight="1">
      <c r="A1298" s="23"/>
      <c r="B1298" s="28" t="s">
        <v>34</v>
      </c>
      <c r="C1298" s="28">
        <v>1128299</v>
      </c>
      <c r="D1298" s="29">
        <v>44539</v>
      </c>
      <c r="E1298" s="28" t="s">
        <v>35</v>
      </c>
      <c r="F1298" s="28" t="s">
        <v>68</v>
      </c>
      <c r="G1298" s="28" t="s">
        <v>69</v>
      </c>
      <c r="H1298" s="28" t="s">
        <v>26</v>
      </c>
      <c r="I1298" s="30">
        <v>0.80000000000000016</v>
      </c>
      <c r="J1298" s="31">
        <v>5000</v>
      </c>
      <c r="K1298" s="32">
        <f t="shared" si="10"/>
        <v>4000.0000000000009</v>
      </c>
      <c r="L1298" s="32">
        <f t="shared" si="11"/>
        <v>1000.0000000000002</v>
      </c>
      <c r="M1298" s="33">
        <v>0.25</v>
      </c>
      <c r="O1298" s="38"/>
      <c r="P1298" s="39"/>
      <c r="Q1298" s="34"/>
      <c r="R1298" s="35"/>
    </row>
    <row r="1299" spans="1:18" ht="15.75" customHeight="1">
      <c r="A1299" s="23"/>
      <c r="B1299" s="28" t="s">
        <v>34</v>
      </c>
      <c r="C1299" s="28">
        <v>1128299</v>
      </c>
      <c r="D1299" s="29">
        <v>44539</v>
      </c>
      <c r="E1299" s="28" t="s">
        <v>35</v>
      </c>
      <c r="F1299" s="28" t="s">
        <v>68</v>
      </c>
      <c r="G1299" s="28" t="s">
        <v>69</v>
      </c>
      <c r="H1299" s="28" t="s">
        <v>27</v>
      </c>
      <c r="I1299" s="30">
        <v>0.80000000000000016</v>
      </c>
      <c r="J1299" s="31">
        <v>5000</v>
      </c>
      <c r="K1299" s="32">
        <f t="shared" si="10"/>
        <v>4000.0000000000009</v>
      </c>
      <c r="L1299" s="32">
        <f t="shared" si="11"/>
        <v>1000.0000000000002</v>
      </c>
      <c r="M1299" s="33">
        <v>0.25</v>
      </c>
      <c r="O1299" s="38"/>
      <c r="P1299" s="39"/>
      <c r="Q1299" s="34"/>
      <c r="R1299" s="35"/>
    </row>
    <row r="1300" spans="1:18" ht="15.75" customHeight="1">
      <c r="A1300" s="23"/>
      <c r="B1300" s="28" t="s">
        <v>34</v>
      </c>
      <c r="C1300" s="28">
        <v>1128299</v>
      </c>
      <c r="D1300" s="29">
        <v>44539</v>
      </c>
      <c r="E1300" s="28" t="s">
        <v>35</v>
      </c>
      <c r="F1300" s="28" t="s">
        <v>68</v>
      </c>
      <c r="G1300" s="28" t="s">
        <v>69</v>
      </c>
      <c r="H1300" s="28" t="s">
        <v>28</v>
      </c>
      <c r="I1300" s="30">
        <v>0.90000000000000013</v>
      </c>
      <c r="J1300" s="31">
        <v>4250</v>
      </c>
      <c r="K1300" s="32">
        <f t="shared" si="10"/>
        <v>3825.0000000000005</v>
      </c>
      <c r="L1300" s="32">
        <f t="shared" si="11"/>
        <v>573.75</v>
      </c>
      <c r="M1300" s="33">
        <v>0.15</v>
      </c>
      <c r="O1300" s="38"/>
      <c r="P1300" s="39"/>
      <c r="Q1300" s="34"/>
      <c r="R1300" s="35"/>
    </row>
    <row r="1301" spans="1:18" ht="15.75" customHeight="1">
      <c r="A1301" s="23"/>
      <c r="B1301" s="28" t="s">
        <v>34</v>
      </c>
      <c r="C1301" s="28">
        <v>1128299</v>
      </c>
      <c r="D1301" s="29">
        <v>44539</v>
      </c>
      <c r="E1301" s="28" t="s">
        <v>35</v>
      </c>
      <c r="F1301" s="28" t="s">
        <v>68</v>
      </c>
      <c r="G1301" s="28" t="s">
        <v>69</v>
      </c>
      <c r="H1301" s="28" t="s">
        <v>29</v>
      </c>
      <c r="I1301" s="30">
        <v>0.95000000000000018</v>
      </c>
      <c r="J1301" s="31">
        <v>5250</v>
      </c>
      <c r="K1301" s="32">
        <f t="shared" si="10"/>
        <v>4987.5000000000009</v>
      </c>
      <c r="L1301" s="32">
        <f t="shared" si="11"/>
        <v>1995.0000000000005</v>
      </c>
      <c r="M1301" s="33">
        <v>0.4</v>
      </c>
      <c r="O1301" s="38"/>
      <c r="P1301" s="39"/>
      <c r="Q1301" s="34"/>
      <c r="R1301" s="35"/>
    </row>
    <row r="1302" spans="1:18" ht="15.75" customHeight="1">
      <c r="A1302" s="23" t="s">
        <v>46</v>
      </c>
      <c r="B1302" s="28" t="s">
        <v>34</v>
      </c>
      <c r="C1302" s="28">
        <v>1128299</v>
      </c>
      <c r="D1302" s="29">
        <v>44213</v>
      </c>
      <c r="E1302" s="28" t="s">
        <v>35</v>
      </c>
      <c r="F1302" s="28" t="s">
        <v>70</v>
      </c>
      <c r="G1302" s="28" t="s">
        <v>71</v>
      </c>
      <c r="H1302" s="28" t="s">
        <v>24</v>
      </c>
      <c r="I1302" s="30">
        <v>0.4</v>
      </c>
      <c r="J1302" s="31">
        <v>4250</v>
      </c>
      <c r="K1302" s="32">
        <f t="shared" si="10"/>
        <v>1700</v>
      </c>
      <c r="L1302" s="32">
        <f t="shared" si="11"/>
        <v>510</v>
      </c>
      <c r="M1302" s="33">
        <v>0.3</v>
      </c>
      <c r="O1302" s="38"/>
      <c r="P1302" s="39">
        <f>Data!$I1302+0.05</f>
        <v>0.45</v>
      </c>
      <c r="Q1302" s="34">
        <f>Data!$J1302+500</f>
        <v>4750</v>
      </c>
      <c r="R1302" s="35">
        <f>Data!$M1302+5%</f>
        <v>0.35</v>
      </c>
    </row>
    <row r="1303" spans="1:18" ht="15.75" customHeight="1">
      <c r="A1303" s="23"/>
      <c r="B1303" s="28" t="s">
        <v>34</v>
      </c>
      <c r="C1303" s="28">
        <v>1128299</v>
      </c>
      <c r="D1303" s="29">
        <v>44213</v>
      </c>
      <c r="E1303" s="28" t="s">
        <v>35</v>
      </c>
      <c r="F1303" s="28" t="s">
        <v>70</v>
      </c>
      <c r="G1303" s="28" t="s">
        <v>71</v>
      </c>
      <c r="H1303" s="28" t="s">
        <v>25</v>
      </c>
      <c r="I1303" s="30">
        <v>0.5</v>
      </c>
      <c r="J1303" s="31">
        <v>4250</v>
      </c>
      <c r="K1303" s="32">
        <f t="shared" si="10"/>
        <v>2125</v>
      </c>
      <c r="L1303" s="32">
        <f t="shared" si="11"/>
        <v>531.25</v>
      </c>
      <c r="M1303" s="33">
        <v>0.25</v>
      </c>
      <c r="O1303" s="38"/>
      <c r="P1303" s="39">
        <f>Data!$I1303+0.05</f>
        <v>0.55000000000000004</v>
      </c>
      <c r="Q1303" s="34">
        <f>Data!$J1303+500</f>
        <v>4750</v>
      </c>
      <c r="R1303" s="35">
        <f>Data!$M1303+5%</f>
        <v>0.3</v>
      </c>
    </row>
    <row r="1304" spans="1:18" ht="15.75" customHeight="1">
      <c r="A1304" s="23"/>
      <c r="B1304" s="28" t="s">
        <v>34</v>
      </c>
      <c r="C1304" s="28">
        <v>1128299</v>
      </c>
      <c r="D1304" s="29">
        <v>44213</v>
      </c>
      <c r="E1304" s="28" t="s">
        <v>35</v>
      </c>
      <c r="F1304" s="28" t="s">
        <v>70</v>
      </c>
      <c r="G1304" s="28" t="s">
        <v>71</v>
      </c>
      <c r="H1304" s="28" t="s">
        <v>26</v>
      </c>
      <c r="I1304" s="30">
        <v>0.5</v>
      </c>
      <c r="J1304" s="31">
        <v>4250</v>
      </c>
      <c r="K1304" s="32">
        <f t="shared" si="10"/>
        <v>2125</v>
      </c>
      <c r="L1304" s="32">
        <f t="shared" si="11"/>
        <v>637.5</v>
      </c>
      <c r="M1304" s="33">
        <v>0.3</v>
      </c>
      <c r="O1304" s="38"/>
      <c r="P1304" s="39">
        <f>Data!$I1304+0.05</f>
        <v>0.55000000000000004</v>
      </c>
      <c r="Q1304" s="34">
        <f>Data!$J1304+500</f>
        <v>4750</v>
      </c>
      <c r="R1304" s="35">
        <f>Data!$M1304+5%</f>
        <v>0.35</v>
      </c>
    </row>
    <row r="1305" spans="1:18" ht="15.75" customHeight="1">
      <c r="A1305" s="23"/>
      <c r="B1305" s="28" t="s">
        <v>34</v>
      </c>
      <c r="C1305" s="28">
        <v>1128299</v>
      </c>
      <c r="D1305" s="29">
        <v>44213</v>
      </c>
      <c r="E1305" s="28" t="s">
        <v>35</v>
      </c>
      <c r="F1305" s="28" t="s">
        <v>70</v>
      </c>
      <c r="G1305" s="28" t="s">
        <v>71</v>
      </c>
      <c r="H1305" s="28" t="s">
        <v>27</v>
      </c>
      <c r="I1305" s="30">
        <v>0.5</v>
      </c>
      <c r="J1305" s="31">
        <v>2750</v>
      </c>
      <c r="K1305" s="32">
        <f t="shared" si="10"/>
        <v>1375</v>
      </c>
      <c r="L1305" s="32">
        <f t="shared" si="11"/>
        <v>412.5</v>
      </c>
      <c r="M1305" s="33">
        <v>0.3</v>
      </c>
      <c r="O1305" s="38"/>
      <c r="P1305" s="39">
        <f>Data!$I1305+0.05</f>
        <v>0.55000000000000004</v>
      </c>
      <c r="Q1305" s="34">
        <f>Data!$J1305+500</f>
        <v>3250</v>
      </c>
      <c r="R1305" s="35">
        <f>Data!$M1305+5%</f>
        <v>0.35</v>
      </c>
    </row>
    <row r="1306" spans="1:18" ht="15.75" customHeight="1">
      <c r="A1306" s="23"/>
      <c r="B1306" s="28" t="s">
        <v>34</v>
      </c>
      <c r="C1306" s="28">
        <v>1128299</v>
      </c>
      <c r="D1306" s="29">
        <v>44213</v>
      </c>
      <c r="E1306" s="28" t="s">
        <v>35</v>
      </c>
      <c r="F1306" s="28" t="s">
        <v>70</v>
      </c>
      <c r="G1306" s="28" t="s">
        <v>71</v>
      </c>
      <c r="H1306" s="28" t="s">
        <v>28</v>
      </c>
      <c r="I1306" s="30">
        <v>0.55000000000000004</v>
      </c>
      <c r="J1306" s="31">
        <v>2250</v>
      </c>
      <c r="K1306" s="32">
        <f t="shared" si="10"/>
        <v>1237.5</v>
      </c>
      <c r="L1306" s="32">
        <f t="shared" si="11"/>
        <v>247.5</v>
      </c>
      <c r="M1306" s="33">
        <v>0.2</v>
      </c>
      <c r="O1306" s="38"/>
      <c r="P1306" s="39">
        <f>Data!$I1306+0.05</f>
        <v>0.60000000000000009</v>
      </c>
      <c r="Q1306" s="34">
        <f>Data!$J1306+500</f>
        <v>2750</v>
      </c>
      <c r="R1306" s="35">
        <f>Data!$M1306+5%</f>
        <v>0.25</v>
      </c>
    </row>
    <row r="1307" spans="1:18" ht="15.75" customHeight="1">
      <c r="A1307" s="23"/>
      <c r="B1307" s="28" t="s">
        <v>34</v>
      </c>
      <c r="C1307" s="28">
        <v>1128299</v>
      </c>
      <c r="D1307" s="29">
        <v>44213</v>
      </c>
      <c r="E1307" s="28" t="s">
        <v>35</v>
      </c>
      <c r="F1307" s="28" t="s">
        <v>70</v>
      </c>
      <c r="G1307" s="28" t="s">
        <v>71</v>
      </c>
      <c r="H1307" s="28" t="s">
        <v>29</v>
      </c>
      <c r="I1307" s="30">
        <v>0.5</v>
      </c>
      <c r="J1307" s="31">
        <v>4750</v>
      </c>
      <c r="K1307" s="32">
        <f t="shared" si="10"/>
        <v>2375</v>
      </c>
      <c r="L1307" s="32">
        <f t="shared" si="11"/>
        <v>1068.75</v>
      </c>
      <c r="M1307" s="33">
        <v>0.45</v>
      </c>
      <c r="O1307" s="38"/>
      <c r="P1307" s="39">
        <f>Data!$I1307+0.05</f>
        <v>0.55000000000000004</v>
      </c>
      <c r="Q1307" s="34">
        <f>Data!$J1307+500</f>
        <v>5250</v>
      </c>
      <c r="R1307" s="35">
        <f>Data!$M1307+5%</f>
        <v>0.5</v>
      </c>
    </row>
    <row r="1308" spans="1:18" ht="15.75" customHeight="1">
      <c r="A1308" s="23"/>
      <c r="B1308" s="28" t="s">
        <v>34</v>
      </c>
      <c r="C1308" s="28">
        <v>1128299</v>
      </c>
      <c r="D1308" s="29">
        <v>44244</v>
      </c>
      <c r="E1308" s="28" t="s">
        <v>35</v>
      </c>
      <c r="F1308" s="28" t="s">
        <v>70</v>
      </c>
      <c r="G1308" s="28" t="s">
        <v>71</v>
      </c>
      <c r="H1308" s="28" t="s">
        <v>24</v>
      </c>
      <c r="I1308" s="30">
        <v>0.4</v>
      </c>
      <c r="J1308" s="31">
        <v>5250</v>
      </c>
      <c r="K1308" s="32">
        <f t="shared" si="10"/>
        <v>2100</v>
      </c>
      <c r="L1308" s="32">
        <f t="shared" si="11"/>
        <v>630</v>
      </c>
      <c r="M1308" s="33">
        <v>0.3</v>
      </c>
      <c r="O1308" s="38"/>
      <c r="P1308" s="39">
        <f>Data!$I1308+0.05</f>
        <v>0.45</v>
      </c>
      <c r="Q1308" s="34">
        <f>Data!$J1308+500</f>
        <v>5750</v>
      </c>
      <c r="R1308" s="35">
        <f>Data!$M1308+5%</f>
        <v>0.35</v>
      </c>
    </row>
    <row r="1309" spans="1:18" ht="15.75" customHeight="1">
      <c r="A1309" s="23"/>
      <c r="B1309" s="28" t="s">
        <v>34</v>
      </c>
      <c r="C1309" s="28">
        <v>1128299</v>
      </c>
      <c r="D1309" s="29">
        <v>44244</v>
      </c>
      <c r="E1309" s="28" t="s">
        <v>35</v>
      </c>
      <c r="F1309" s="28" t="s">
        <v>70</v>
      </c>
      <c r="G1309" s="28" t="s">
        <v>71</v>
      </c>
      <c r="H1309" s="28" t="s">
        <v>25</v>
      </c>
      <c r="I1309" s="30">
        <v>0.5</v>
      </c>
      <c r="J1309" s="31">
        <v>4250</v>
      </c>
      <c r="K1309" s="32">
        <f t="shared" si="10"/>
        <v>2125</v>
      </c>
      <c r="L1309" s="32">
        <f t="shared" si="11"/>
        <v>531.25</v>
      </c>
      <c r="M1309" s="33">
        <v>0.25</v>
      </c>
      <c r="O1309" s="38"/>
      <c r="P1309" s="39">
        <f>Data!$I1309+0.05</f>
        <v>0.55000000000000004</v>
      </c>
      <c r="Q1309" s="34">
        <f>Data!$J1309+500</f>
        <v>4750</v>
      </c>
      <c r="R1309" s="35">
        <f>Data!$M1309+5%</f>
        <v>0.3</v>
      </c>
    </row>
    <row r="1310" spans="1:18" ht="15.75" customHeight="1">
      <c r="A1310" s="23"/>
      <c r="B1310" s="28" t="s">
        <v>34</v>
      </c>
      <c r="C1310" s="28">
        <v>1128299</v>
      </c>
      <c r="D1310" s="29">
        <v>44244</v>
      </c>
      <c r="E1310" s="28" t="s">
        <v>35</v>
      </c>
      <c r="F1310" s="28" t="s">
        <v>70</v>
      </c>
      <c r="G1310" s="28" t="s">
        <v>71</v>
      </c>
      <c r="H1310" s="28" t="s">
        <v>26</v>
      </c>
      <c r="I1310" s="30">
        <v>0.5</v>
      </c>
      <c r="J1310" s="31">
        <v>4250</v>
      </c>
      <c r="K1310" s="32">
        <f t="shared" si="10"/>
        <v>2125</v>
      </c>
      <c r="L1310" s="32">
        <f t="shared" si="11"/>
        <v>637.5</v>
      </c>
      <c r="M1310" s="33">
        <v>0.3</v>
      </c>
      <c r="O1310" s="38"/>
      <c r="P1310" s="39">
        <f>Data!$I1310+0.05</f>
        <v>0.55000000000000004</v>
      </c>
      <c r="Q1310" s="34">
        <f>Data!$J1310+500</f>
        <v>4750</v>
      </c>
      <c r="R1310" s="35">
        <f>Data!$M1310+5%</f>
        <v>0.35</v>
      </c>
    </row>
    <row r="1311" spans="1:18" ht="15.75" customHeight="1">
      <c r="A1311" s="23"/>
      <c r="B1311" s="28" t="s">
        <v>34</v>
      </c>
      <c r="C1311" s="28">
        <v>1128299</v>
      </c>
      <c r="D1311" s="29">
        <v>44244</v>
      </c>
      <c r="E1311" s="28" t="s">
        <v>35</v>
      </c>
      <c r="F1311" s="28" t="s">
        <v>70</v>
      </c>
      <c r="G1311" s="28" t="s">
        <v>71</v>
      </c>
      <c r="H1311" s="28" t="s">
        <v>27</v>
      </c>
      <c r="I1311" s="30">
        <v>0.5</v>
      </c>
      <c r="J1311" s="31">
        <v>2750</v>
      </c>
      <c r="K1311" s="32">
        <f t="shared" si="10"/>
        <v>1375</v>
      </c>
      <c r="L1311" s="32">
        <f t="shared" si="11"/>
        <v>412.5</v>
      </c>
      <c r="M1311" s="33">
        <v>0.3</v>
      </c>
      <c r="O1311" s="38"/>
      <c r="P1311" s="39">
        <f>Data!$I1311+0.05</f>
        <v>0.55000000000000004</v>
      </c>
      <c r="Q1311" s="34">
        <f>Data!$J1311+500</f>
        <v>3250</v>
      </c>
      <c r="R1311" s="35">
        <f>Data!$M1311+5%</f>
        <v>0.35</v>
      </c>
    </row>
    <row r="1312" spans="1:18" ht="15.75" customHeight="1">
      <c r="A1312" s="23"/>
      <c r="B1312" s="28" t="s">
        <v>34</v>
      </c>
      <c r="C1312" s="28">
        <v>1128299</v>
      </c>
      <c r="D1312" s="29">
        <v>44244</v>
      </c>
      <c r="E1312" s="28" t="s">
        <v>35</v>
      </c>
      <c r="F1312" s="28" t="s">
        <v>70</v>
      </c>
      <c r="G1312" s="28" t="s">
        <v>71</v>
      </c>
      <c r="H1312" s="28" t="s">
        <v>28</v>
      </c>
      <c r="I1312" s="30">
        <v>0.55000000000000004</v>
      </c>
      <c r="J1312" s="31">
        <v>2000</v>
      </c>
      <c r="K1312" s="32">
        <f t="shared" si="10"/>
        <v>1100</v>
      </c>
      <c r="L1312" s="32">
        <f t="shared" si="11"/>
        <v>220</v>
      </c>
      <c r="M1312" s="33">
        <v>0.2</v>
      </c>
      <c r="O1312" s="38"/>
      <c r="P1312" s="39">
        <f>Data!$I1312+0.05</f>
        <v>0.60000000000000009</v>
      </c>
      <c r="Q1312" s="34">
        <f>Data!$J1312+500</f>
        <v>2500</v>
      </c>
      <c r="R1312" s="35">
        <f>Data!$M1312+5%</f>
        <v>0.25</v>
      </c>
    </row>
    <row r="1313" spans="1:18" ht="15.75" customHeight="1">
      <c r="A1313" s="23"/>
      <c r="B1313" s="28" t="s">
        <v>34</v>
      </c>
      <c r="C1313" s="28">
        <v>1128299</v>
      </c>
      <c r="D1313" s="29">
        <v>44244</v>
      </c>
      <c r="E1313" s="28" t="s">
        <v>35</v>
      </c>
      <c r="F1313" s="28" t="s">
        <v>70</v>
      </c>
      <c r="G1313" s="28" t="s">
        <v>71</v>
      </c>
      <c r="H1313" s="28" t="s">
        <v>29</v>
      </c>
      <c r="I1313" s="30">
        <v>0.5</v>
      </c>
      <c r="J1313" s="31">
        <v>4000</v>
      </c>
      <c r="K1313" s="32">
        <f t="shared" si="10"/>
        <v>2000</v>
      </c>
      <c r="L1313" s="32">
        <f t="shared" si="11"/>
        <v>900</v>
      </c>
      <c r="M1313" s="33">
        <v>0.45</v>
      </c>
      <c r="O1313" s="38"/>
      <c r="P1313" s="39">
        <f>Data!$I1313+0.05</f>
        <v>0.55000000000000004</v>
      </c>
      <c r="Q1313" s="34">
        <f>Data!$J1313+500</f>
        <v>4500</v>
      </c>
      <c r="R1313" s="35">
        <f>Data!$M1313+5%</f>
        <v>0.5</v>
      </c>
    </row>
    <row r="1314" spans="1:18" ht="15.75" customHeight="1">
      <c r="A1314" s="23"/>
      <c r="B1314" s="28" t="s">
        <v>34</v>
      </c>
      <c r="C1314" s="28">
        <v>1128299</v>
      </c>
      <c r="D1314" s="29">
        <v>44271</v>
      </c>
      <c r="E1314" s="28" t="s">
        <v>35</v>
      </c>
      <c r="F1314" s="28" t="s">
        <v>70</v>
      </c>
      <c r="G1314" s="28" t="s">
        <v>71</v>
      </c>
      <c r="H1314" s="28" t="s">
        <v>24</v>
      </c>
      <c r="I1314" s="30">
        <v>0.5</v>
      </c>
      <c r="J1314" s="31">
        <v>5500</v>
      </c>
      <c r="K1314" s="32">
        <f t="shared" si="10"/>
        <v>2750</v>
      </c>
      <c r="L1314" s="32">
        <f t="shared" si="11"/>
        <v>825</v>
      </c>
      <c r="M1314" s="33">
        <v>0.3</v>
      </c>
      <c r="O1314" s="38"/>
      <c r="P1314" s="39">
        <f>Data!$I1314+0.05</f>
        <v>0.55000000000000004</v>
      </c>
      <c r="Q1314" s="34">
        <f>Data!$J1314+500</f>
        <v>6000</v>
      </c>
      <c r="R1314" s="35">
        <f>Data!$M1314+5%</f>
        <v>0.35</v>
      </c>
    </row>
    <row r="1315" spans="1:18" ht="15.75" customHeight="1">
      <c r="A1315" s="23"/>
      <c r="B1315" s="28" t="s">
        <v>34</v>
      </c>
      <c r="C1315" s="28">
        <v>1128299</v>
      </c>
      <c r="D1315" s="29">
        <v>44271</v>
      </c>
      <c r="E1315" s="28" t="s">
        <v>35</v>
      </c>
      <c r="F1315" s="28" t="s">
        <v>70</v>
      </c>
      <c r="G1315" s="28" t="s">
        <v>71</v>
      </c>
      <c r="H1315" s="28" t="s">
        <v>25</v>
      </c>
      <c r="I1315" s="30">
        <v>0.6</v>
      </c>
      <c r="J1315" s="31">
        <v>4000</v>
      </c>
      <c r="K1315" s="32">
        <f t="shared" si="10"/>
        <v>2400</v>
      </c>
      <c r="L1315" s="32">
        <f t="shared" si="11"/>
        <v>600</v>
      </c>
      <c r="M1315" s="33">
        <v>0.25</v>
      </c>
      <c r="O1315" s="38"/>
      <c r="P1315" s="39">
        <f>Data!$I1315+0.05</f>
        <v>0.65</v>
      </c>
      <c r="Q1315" s="34">
        <f>Data!$J1315+500</f>
        <v>4500</v>
      </c>
      <c r="R1315" s="35">
        <f>Data!$M1315+5%</f>
        <v>0.3</v>
      </c>
    </row>
    <row r="1316" spans="1:18" ht="15.75" customHeight="1">
      <c r="A1316" s="23"/>
      <c r="B1316" s="28" t="s">
        <v>34</v>
      </c>
      <c r="C1316" s="28">
        <v>1128299</v>
      </c>
      <c r="D1316" s="29">
        <v>44271</v>
      </c>
      <c r="E1316" s="28" t="s">
        <v>35</v>
      </c>
      <c r="F1316" s="28" t="s">
        <v>70</v>
      </c>
      <c r="G1316" s="28" t="s">
        <v>71</v>
      </c>
      <c r="H1316" s="28" t="s">
        <v>26</v>
      </c>
      <c r="I1316" s="30">
        <v>0.64999999999999991</v>
      </c>
      <c r="J1316" s="31">
        <v>4250</v>
      </c>
      <c r="K1316" s="32">
        <f t="shared" si="10"/>
        <v>2762.4999999999995</v>
      </c>
      <c r="L1316" s="32">
        <f t="shared" si="11"/>
        <v>828.74999999999989</v>
      </c>
      <c r="M1316" s="33">
        <v>0.3</v>
      </c>
      <c r="O1316" s="38"/>
      <c r="P1316" s="39">
        <f>Data!$I1316+0.05</f>
        <v>0.7</v>
      </c>
      <c r="Q1316" s="34">
        <f>Data!$J1316+500</f>
        <v>4750</v>
      </c>
      <c r="R1316" s="35">
        <f>Data!$M1316+5%</f>
        <v>0.35</v>
      </c>
    </row>
    <row r="1317" spans="1:18" ht="15.75" customHeight="1">
      <c r="A1317" s="23"/>
      <c r="B1317" s="28" t="s">
        <v>34</v>
      </c>
      <c r="C1317" s="28">
        <v>1128299</v>
      </c>
      <c r="D1317" s="29">
        <v>44271</v>
      </c>
      <c r="E1317" s="28" t="s">
        <v>35</v>
      </c>
      <c r="F1317" s="28" t="s">
        <v>70</v>
      </c>
      <c r="G1317" s="28" t="s">
        <v>71</v>
      </c>
      <c r="H1317" s="28" t="s">
        <v>27</v>
      </c>
      <c r="I1317" s="30">
        <v>0.6</v>
      </c>
      <c r="J1317" s="31">
        <v>3250</v>
      </c>
      <c r="K1317" s="32">
        <f t="shared" si="10"/>
        <v>1950</v>
      </c>
      <c r="L1317" s="32">
        <f t="shared" si="11"/>
        <v>585</v>
      </c>
      <c r="M1317" s="33">
        <v>0.3</v>
      </c>
      <c r="O1317" s="38"/>
      <c r="P1317" s="39">
        <f>Data!$I1317+0.05</f>
        <v>0.65</v>
      </c>
      <c r="Q1317" s="34">
        <f>Data!$J1317+500</f>
        <v>3750</v>
      </c>
      <c r="R1317" s="35">
        <f>Data!$M1317+5%</f>
        <v>0.35</v>
      </c>
    </row>
    <row r="1318" spans="1:18" ht="15.75" customHeight="1">
      <c r="A1318" s="23"/>
      <c r="B1318" s="28" t="s">
        <v>34</v>
      </c>
      <c r="C1318" s="28">
        <v>1128299</v>
      </c>
      <c r="D1318" s="29">
        <v>44271</v>
      </c>
      <c r="E1318" s="28" t="s">
        <v>35</v>
      </c>
      <c r="F1318" s="28" t="s">
        <v>70</v>
      </c>
      <c r="G1318" s="28" t="s">
        <v>71</v>
      </c>
      <c r="H1318" s="28" t="s">
        <v>28</v>
      </c>
      <c r="I1318" s="30">
        <v>0.65</v>
      </c>
      <c r="J1318" s="31">
        <v>1750</v>
      </c>
      <c r="K1318" s="32">
        <f t="shared" si="10"/>
        <v>1137.5</v>
      </c>
      <c r="L1318" s="32">
        <f t="shared" si="11"/>
        <v>227.5</v>
      </c>
      <c r="M1318" s="33">
        <v>0.2</v>
      </c>
      <c r="O1318" s="38"/>
      <c r="P1318" s="39">
        <f>Data!$I1318+0.05</f>
        <v>0.70000000000000007</v>
      </c>
      <c r="Q1318" s="34">
        <f>Data!$J1318+500</f>
        <v>2250</v>
      </c>
      <c r="R1318" s="35">
        <f>Data!$M1318+5%</f>
        <v>0.25</v>
      </c>
    </row>
    <row r="1319" spans="1:18" ht="15.75" customHeight="1">
      <c r="A1319" s="23"/>
      <c r="B1319" s="28" t="s">
        <v>34</v>
      </c>
      <c r="C1319" s="28">
        <v>1128299</v>
      </c>
      <c r="D1319" s="29">
        <v>44271</v>
      </c>
      <c r="E1319" s="28" t="s">
        <v>35</v>
      </c>
      <c r="F1319" s="28" t="s">
        <v>70</v>
      </c>
      <c r="G1319" s="28" t="s">
        <v>71</v>
      </c>
      <c r="H1319" s="28" t="s">
        <v>29</v>
      </c>
      <c r="I1319" s="30">
        <v>0.6</v>
      </c>
      <c r="J1319" s="31">
        <v>3750</v>
      </c>
      <c r="K1319" s="32">
        <f t="shared" si="10"/>
        <v>2250</v>
      </c>
      <c r="L1319" s="32">
        <f t="shared" si="11"/>
        <v>1012.5</v>
      </c>
      <c r="M1319" s="33">
        <v>0.45</v>
      </c>
      <c r="O1319" s="38"/>
      <c r="P1319" s="39">
        <f>Data!$I1319+0.05</f>
        <v>0.65</v>
      </c>
      <c r="Q1319" s="34">
        <f>Data!$J1319+500</f>
        <v>4250</v>
      </c>
      <c r="R1319" s="35">
        <f>Data!$M1319+5%</f>
        <v>0.5</v>
      </c>
    </row>
    <row r="1320" spans="1:18" ht="15.75" customHeight="1">
      <c r="A1320" s="23"/>
      <c r="B1320" s="28" t="s">
        <v>34</v>
      </c>
      <c r="C1320" s="28">
        <v>1128299</v>
      </c>
      <c r="D1320" s="29">
        <v>44303</v>
      </c>
      <c r="E1320" s="28" t="s">
        <v>35</v>
      </c>
      <c r="F1320" s="28" t="s">
        <v>70</v>
      </c>
      <c r="G1320" s="28" t="s">
        <v>71</v>
      </c>
      <c r="H1320" s="28" t="s">
        <v>24</v>
      </c>
      <c r="I1320" s="30">
        <v>0.65</v>
      </c>
      <c r="J1320" s="31">
        <v>5500</v>
      </c>
      <c r="K1320" s="32">
        <f t="shared" si="10"/>
        <v>3575</v>
      </c>
      <c r="L1320" s="32">
        <f t="shared" si="11"/>
        <v>1072.5</v>
      </c>
      <c r="M1320" s="33">
        <v>0.3</v>
      </c>
      <c r="O1320" s="38"/>
      <c r="P1320" s="39">
        <f>Data!$I1320+0.05</f>
        <v>0.70000000000000007</v>
      </c>
      <c r="Q1320" s="34">
        <f>Data!$J1320+500</f>
        <v>6000</v>
      </c>
      <c r="R1320" s="35">
        <f>Data!$M1320+5%</f>
        <v>0.35</v>
      </c>
    </row>
    <row r="1321" spans="1:18" ht="15.75" customHeight="1">
      <c r="A1321" s="23"/>
      <c r="B1321" s="28" t="s">
        <v>34</v>
      </c>
      <c r="C1321" s="28">
        <v>1128299</v>
      </c>
      <c r="D1321" s="29">
        <v>44303</v>
      </c>
      <c r="E1321" s="28" t="s">
        <v>35</v>
      </c>
      <c r="F1321" s="28" t="s">
        <v>70</v>
      </c>
      <c r="G1321" s="28" t="s">
        <v>71</v>
      </c>
      <c r="H1321" s="28" t="s">
        <v>25</v>
      </c>
      <c r="I1321" s="30">
        <v>0.70000000000000007</v>
      </c>
      <c r="J1321" s="31">
        <v>3500</v>
      </c>
      <c r="K1321" s="32">
        <f t="shared" si="10"/>
        <v>2450.0000000000005</v>
      </c>
      <c r="L1321" s="32">
        <f t="shared" si="11"/>
        <v>612.50000000000011</v>
      </c>
      <c r="M1321" s="33">
        <v>0.25</v>
      </c>
      <c r="O1321" s="38"/>
      <c r="P1321" s="39">
        <f>Data!$I1321+0.05</f>
        <v>0.75000000000000011</v>
      </c>
      <c r="Q1321" s="34">
        <f>Data!$J1321+500</f>
        <v>4000</v>
      </c>
      <c r="R1321" s="35">
        <f>Data!$M1321+5%</f>
        <v>0.3</v>
      </c>
    </row>
    <row r="1322" spans="1:18" ht="15.75" customHeight="1">
      <c r="A1322" s="23"/>
      <c r="B1322" s="28" t="s">
        <v>34</v>
      </c>
      <c r="C1322" s="28">
        <v>1128299</v>
      </c>
      <c r="D1322" s="29">
        <v>44303</v>
      </c>
      <c r="E1322" s="28" t="s">
        <v>35</v>
      </c>
      <c r="F1322" s="28" t="s">
        <v>70</v>
      </c>
      <c r="G1322" s="28" t="s">
        <v>71</v>
      </c>
      <c r="H1322" s="28" t="s">
        <v>26</v>
      </c>
      <c r="I1322" s="30">
        <v>0.70000000000000007</v>
      </c>
      <c r="J1322" s="31">
        <v>4000</v>
      </c>
      <c r="K1322" s="32">
        <f t="shared" si="10"/>
        <v>2800.0000000000005</v>
      </c>
      <c r="L1322" s="32">
        <f t="shared" si="11"/>
        <v>840.00000000000011</v>
      </c>
      <c r="M1322" s="33">
        <v>0.3</v>
      </c>
      <c r="O1322" s="38"/>
      <c r="P1322" s="39">
        <f>Data!$I1322+0.05</f>
        <v>0.75000000000000011</v>
      </c>
      <c r="Q1322" s="34">
        <f>Data!$J1322+500</f>
        <v>4500</v>
      </c>
      <c r="R1322" s="35">
        <f>Data!$M1322+5%</f>
        <v>0.35</v>
      </c>
    </row>
    <row r="1323" spans="1:18" ht="15.75" customHeight="1">
      <c r="A1323" s="23"/>
      <c r="B1323" s="28" t="s">
        <v>34</v>
      </c>
      <c r="C1323" s="28">
        <v>1128299</v>
      </c>
      <c r="D1323" s="29">
        <v>44303</v>
      </c>
      <c r="E1323" s="28" t="s">
        <v>35</v>
      </c>
      <c r="F1323" s="28" t="s">
        <v>70</v>
      </c>
      <c r="G1323" s="28" t="s">
        <v>71</v>
      </c>
      <c r="H1323" s="28" t="s">
        <v>27</v>
      </c>
      <c r="I1323" s="30">
        <v>0.55000000000000004</v>
      </c>
      <c r="J1323" s="31">
        <v>3000</v>
      </c>
      <c r="K1323" s="32">
        <f t="shared" si="10"/>
        <v>1650.0000000000002</v>
      </c>
      <c r="L1323" s="32">
        <f t="shared" si="11"/>
        <v>495.00000000000006</v>
      </c>
      <c r="M1323" s="33">
        <v>0.3</v>
      </c>
      <c r="O1323" s="38"/>
      <c r="P1323" s="39">
        <f>Data!$I1323+0.05</f>
        <v>0.60000000000000009</v>
      </c>
      <c r="Q1323" s="34">
        <f>Data!$J1323+500</f>
        <v>3500</v>
      </c>
      <c r="R1323" s="35">
        <f>Data!$M1323+5%</f>
        <v>0.35</v>
      </c>
    </row>
    <row r="1324" spans="1:18" ht="15.75" customHeight="1">
      <c r="A1324" s="23"/>
      <c r="B1324" s="28" t="s">
        <v>34</v>
      </c>
      <c r="C1324" s="28">
        <v>1128299</v>
      </c>
      <c r="D1324" s="29">
        <v>44303</v>
      </c>
      <c r="E1324" s="28" t="s">
        <v>35</v>
      </c>
      <c r="F1324" s="28" t="s">
        <v>70</v>
      </c>
      <c r="G1324" s="28" t="s">
        <v>71</v>
      </c>
      <c r="H1324" s="28" t="s">
        <v>28</v>
      </c>
      <c r="I1324" s="30">
        <v>0.60000000000000009</v>
      </c>
      <c r="J1324" s="31">
        <v>2000</v>
      </c>
      <c r="K1324" s="32">
        <f t="shared" si="10"/>
        <v>1200.0000000000002</v>
      </c>
      <c r="L1324" s="32">
        <f t="shared" si="11"/>
        <v>240.00000000000006</v>
      </c>
      <c r="M1324" s="33">
        <v>0.2</v>
      </c>
      <c r="O1324" s="38"/>
      <c r="P1324" s="39">
        <f>Data!$I1324+0.05</f>
        <v>0.65000000000000013</v>
      </c>
      <c r="Q1324" s="34">
        <f>Data!$J1324+500</f>
        <v>2500</v>
      </c>
      <c r="R1324" s="35">
        <f>Data!$M1324+5%</f>
        <v>0.25</v>
      </c>
    </row>
    <row r="1325" spans="1:18" ht="15.75" customHeight="1">
      <c r="A1325" s="23"/>
      <c r="B1325" s="28" t="s">
        <v>34</v>
      </c>
      <c r="C1325" s="28">
        <v>1128299</v>
      </c>
      <c r="D1325" s="29">
        <v>44303</v>
      </c>
      <c r="E1325" s="28" t="s">
        <v>35</v>
      </c>
      <c r="F1325" s="28" t="s">
        <v>70</v>
      </c>
      <c r="G1325" s="28" t="s">
        <v>71</v>
      </c>
      <c r="H1325" s="28" t="s">
        <v>29</v>
      </c>
      <c r="I1325" s="30">
        <v>0.75000000000000011</v>
      </c>
      <c r="J1325" s="31">
        <v>3750</v>
      </c>
      <c r="K1325" s="32">
        <f t="shared" si="10"/>
        <v>2812.5000000000005</v>
      </c>
      <c r="L1325" s="32">
        <f t="shared" si="11"/>
        <v>1265.6250000000002</v>
      </c>
      <c r="M1325" s="33">
        <v>0.45</v>
      </c>
      <c r="O1325" s="38"/>
      <c r="P1325" s="39">
        <f>Data!$I1325+0.05</f>
        <v>0.80000000000000016</v>
      </c>
      <c r="Q1325" s="34">
        <f>Data!$J1325+500</f>
        <v>4250</v>
      </c>
      <c r="R1325" s="35">
        <f>Data!$M1325+5%</f>
        <v>0.5</v>
      </c>
    </row>
    <row r="1326" spans="1:18" ht="15.75" customHeight="1">
      <c r="A1326" s="23"/>
      <c r="B1326" s="28" t="s">
        <v>34</v>
      </c>
      <c r="C1326" s="28">
        <v>1128299</v>
      </c>
      <c r="D1326" s="29">
        <v>44334</v>
      </c>
      <c r="E1326" s="28" t="s">
        <v>35</v>
      </c>
      <c r="F1326" s="28" t="s">
        <v>70</v>
      </c>
      <c r="G1326" s="28" t="s">
        <v>71</v>
      </c>
      <c r="H1326" s="28" t="s">
        <v>24</v>
      </c>
      <c r="I1326" s="30">
        <v>0.6</v>
      </c>
      <c r="J1326" s="31">
        <v>5750</v>
      </c>
      <c r="K1326" s="32">
        <f t="shared" si="10"/>
        <v>3450</v>
      </c>
      <c r="L1326" s="32">
        <f t="shared" si="11"/>
        <v>1035</v>
      </c>
      <c r="M1326" s="33">
        <v>0.3</v>
      </c>
      <c r="O1326" s="38"/>
      <c r="P1326" s="39">
        <f>Data!$I1326+0.05</f>
        <v>0.65</v>
      </c>
      <c r="Q1326" s="34">
        <f>Data!$J1326+500</f>
        <v>6250</v>
      </c>
      <c r="R1326" s="35">
        <f>Data!$M1326+5%</f>
        <v>0.35</v>
      </c>
    </row>
    <row r="1327" spans="1:18" ht="15.75" customHeight="1">
      <c r="A1327" s="23"/>
      <c r="B1327" s="28" t="s">
        <v>34</v>
      </c>
      <c r="C1327" s="28">
        <v>1128299</v>
      </c>
      <c r="D1327" s="29">
        <v>44334</v>
      </c>
      <c r="E1327" s="28" t="s">
        <v>35</v>
      </c>
      <c r="F1327" s="28" t="s">
        <v>70</v>
      </c>
      <c r="G1327" s="28" t="s">
        <v>71</v>
      </c>
      <c r="H1327" s="28" t="s">
        <v>25</v>
      </c>
      <c r="I1327" s="30">
        <v>0.65</v>
      </c>
      <c r="J1327" s="31">
        <v>4250</v>
      </c>
      <c r="K1327" s="32">
        <f t="shared" si="10"/>
        <v>2762.5</v>
      </c>
      <c r="L1327" s="32">
        <f t="shared" si="11"/>
        <v>690.625</v>
      </c>
      <c r="M1327" s="33">
        <v>0.25</v>
      </c>
      <c r="O1327" s="38"/>
      <c r="P1327" s="39">
        <f>Data!$I1327+0.05</f>
        <v>0.70000000000000007</v>
      </c>
      <c r="Q1327" s="34">
        <f>Data!$J1327+500</f>
        <v>4750</v>
      </c>
      <c r="R1327" s="35">
        <f>Data!$M1327+5%</f>
        <v>0.3</v>
      </c>
    </row>
    <row r="1328" spans="1:18" ht="15.75" customHeight="1">
      <c r="A1328" s="23"/>
      <c r="B1328" s="28" t="s">
        <v>34</v>
      </c>
      <c r="C1328" s="28">
        <v>1128299</v>
      </c>
      <c r="D1328" s="29">
        <v>44334</v>
      </c>
      <c r="E1328" s="28" t="s">
        <v>35</v>
      </c>
      <c r="F1328" s="28" t="s">
        <v>70</v>
      </c>
      <c r="G1328" s="28" t="s">
        <v>71</v>
      </c>
      <c r="H1328" s="28" t="s">
        <v>26</v>
      </c>
      <c r="I1328" s="30">
        <v>0.65</v>
      </c>
      <c r="J1328" s="31">
        <v>4250</v>
      </c>
      <c r="K1328" s="32">
        <f t="shared" si="10"/>
        <v>2762.5</v>
      </c>
      <c r="L1328" s="32">
        <f t="shared" si="11"/>
        <v>828.75</v>
      </c>
      <c r="M1328" s="33">
        <v>0.3</v>
      </c>
      <c r="O1328" s="38"/>
      <c r="P1328" s="39">
        <f>Data!$I1328+0.05</f>
        <v>0.70000000000000007</v>
      </c>
      <c r="Q1328" s="34">
        <f>Data!$J1328+500</f>
        <v>4750</v>
      </c>
      <c r="R1328" s="35">
        <f>Data!$M1328+5%</f>
        <v>0.35</v>
      </c>
    </row>
    <row r="1329" spans="1:18" ht="15.75" customHeight="1">
      <c r="A1329" s="23"/>
      <c r="B1329" s="28" t="s">
        <v>34</v>
      </c>
      <c r="C1329" s="28">
        <v>1128299</v>
      </c>
      <c r="D1329" s="29">
        <v>44334</v>
      </c>
      <c r="E1329" s="28" t="s">
        <v>35</v>
      </c>
      <c r="F1329" s="28" t="s">
        <v>70</v>
      </c>
      <c r="G1329" s="28" t="s">
        <v>71</v>
      </c>
      <c r="H1329" s="28" t="s">
        <v>27</v>
      </c>
      <c r="I1329" s="30">
        <v>0.6</v>
      </c>
      <c r="J1329" s="31">
        <v>3250</v>
      </c>
      <c r="K1329" s="32">
        <f t="shared" si="10"/>
        <v>1950</v>
      </c>
      <c r="L1329" s="32">
        <f t="shared" si="11"/>
        <v>585</v>
      </c>
      <c r="M1329" s="33">
        <v>0.3</v>
      </c>
      <c r="O1329" s="38"/>
      <c r="P1329" s="39">
        <f>Data!$I1329+0.05</f>
        <v>0.65</v>
      </c>
      <c r="Q1329" s="34">
        <f>Data!$J1329+500</f>
        <v>3750</v>
      </c>
      <c r="R1329" s="35">
        <f>Data!$M1329+5%</f>
        <v>0.35</v>
      </c>
    </row>
    <row r="1330" spans="1:18" ht="15.75" customHeight="1">
      <c r="A1330" s="23"/>
      <c r="B1330" s="28" t="s">
        <v>34</v>
      </c>
      <c r="C1330" s="28">
        <v>1128299</v>
      </c>
      <c r="D1330" s="29">
        <v>44334</v>
      </c>
      <c r="E1330" s="28" t="s">
        <v>35</v>
      </c>
      <c r="F1330" s="28" t="s">
        <v>70</v>
      </c>
      <c r="G1330" s="28" t="s">
        <v>71</v>
      </c>
      <c r="H1330" s="28" t="s">
        <v>28</v>
      </c>
      <c r="I1330" s="30">
        <v>0.54999999999999993</v>
      </c>
      <c r="J1330" s="31">
        <v>2250</v>
      </c>
      <c r="K1330" s="32">
        <f t="shared" si="10"/>
        <v>1237.4999999999998</v>
      </c>
      <c r="L1330" s="32">
        <f t="shared" si="11"/>
        <v>247.49999999999997</v>
      </c>
      <c r="M1330" s="33">
        <v>0.2</v>
      </c>
      <c r="O1330" s="38"/>
      <c r="P1330" s="39">
        <f>Data!$I1330-0.05</f>
        <v>0.49999999999999994</v>
      </c>
      <c r="Q1330" s="34">
        <f>Data!$J1330+500</f>
        <v>2750</v>
      </c>
      <c r="R1330" s="35">
        <f>Data!$M1330+5%</f>
        <v>0.25</v>
      </c>
    </row>
    <row r="1331" spans="1:18" ht="15.75" customHeight="1">
      <c r="A1331" s="23"/>
      <c r="B1331" s="28" t="s">
        <v>34</v>
      </c>
      <c r="C1331" s="28">
        <v>1128299</v>
      </c>
      <c r="D1331" s="29">
        <v>44334</v>
      </c>
      <c r="E1331" s="28" t="s">
        <v>35</v>
      </c>
      <c r="F1331" s="28" t="s">
        <v>70</v>
      </c>
      <c r="G1331" s="28" t="s">
        <v>71</v>
      </c>
      <c r="H1331" s="28" t="s">
        <v>29</v>
      </c>
      <c r="I1331" s="30">
        <v>0.7</v>
      </c>
      <c r="J1331" s="31">
        <v>5750</v>
      </c>
      <c r="K1331" s="32">
        <f t="shared" si="10"/>
        <v>4024.9999999999995</v>
      </c>
      <c r="L1331" s="32">
        <f t="shared" si="11"/>
        <v>1811.2499999999998</v>
      </c>
      <c r="M1331" s="33">
        <v>0.45</v>
      </c>
      <c r="O1331" s="38"/>
      <c r="P1331" s="39">
        <f>Data!$I1331-0.05</f>
        <v>0.64999999999999991</v>
      </c>
      <c r="Q1331" s="34">
        <f>Data!$J1331+1000</f>
        <v>6750</v>
      </c>
      <c r="R1331" s="35">
        <f>Data!$M1331+5%</f>
        <v>0.5</v>
      </c>
    </row>
    <row r="1332" spans="1:18" ht="15.75" customHeight="1">
      <c r="A1332" s="23"/>
      <c r="B1332" s="28" t="s">
        <v>34</v>
      </c>
      <c r="C1332" s="28">
        <v>1128299</v>
      </c>
      <c r="D1332" s="29">
        <v>44364</v>
      </c>
      <c r="E1332" s="28" t="s">
        <v>35</v>
      </c>
      <c r="F1332" s="28" t="s">
        <v>70</v>
      </c>
      <c r="G1332" s="28" t="s">
        <v>71</v>
      </c>
      <c r="H1332" s="28" t="s">
        <v>24</v>
      </c>
      <c r="I1332" s="30">
        <v>0.64999999999999991</v>
      </c>
      <c r="J1332" s="31">
        <v>8250</v>
      </c>
      <c r="K1332" s="32">
        <f t="shared" si="10"/>
        <v>5362.4999999999991</v>
      </c>
      <c r="L1332" s="32">
        <f t="shared" si="11"/>
        <v>1608.7499999999998</v>
      </c>
      <c r="M1332" s="33">
        <v>0.3</v>
      </c>
      <c r="O1332" s="38"/>
      <c r="P1332" s="39">
        <f>Data!$I1332-0.05</f>
        <v>0.59999999999999987</v>
      </c>
      <c r="Q1332" s="34">
        <f>Data!$J1332+1000</f>
        <v>9250</v>
      </c>
      <c r="R1332" s="35">
        <f>Data!$M1332+5%</f>
        <v>0.35</v>
      </c>
    </row>
    <row r="1333" spans="1:18" ht="15.75" customHeight="1">
      <c r="A1333" s="23"/>
      <c r="B1333" s="28" t="s">
        <v>34</v>
      </c>
      <c r="C1333" s="28">
        <v>1128299</v>
      </c>
      <c r="D1333" s="29">
        <v>44364</v>
      </c>
      <c r="E1333" s="28" t="s">
        <v>35</v>
      </c>
      <c r="F1333" s="28" t="s">
        <v>70</v>
      </c>
      <c r="G1333" s="28" t="s">
        <v>71</v>
      </c>
      <c r="H1333" s="28" t="s">
        <v>25</v>
      </c>
      <c r="I1333" s="30">
        <v>0.7</v>
      </c>
      <c r="J1333" s="31">
        <v>7000</v>
      </c>
      <c r="K1333" s="32">
        <f t="shared" si="10"/>
        <v>4900</v>
      </c>
      <c r="L1333" s="32">
        <f t="shared" si="11"/>
        <v>1225</v>
      </c>
      <c r="M1333" s="33">
        <v>0.25</v>
      </c>
      <c r="O1333" s="38"/>
      <c r="P1333" s="39">
        <f>Data!$I1333-0.05</f>
        <v>0.64999999999999991</v>
      </c>
      <c r="Q1333" s="34">
        <f>Data!$J1333+1000</f>
        <v>8000</v>
      </c>
      <c r="R1333" s="35">
        <f>Data!$M1333+5%</f>
        <v>0.3</v>
      </c>
    </row>
    <row r="1334" spans="1:18" ht="15.75" customHeight="1">
      <c r="A1334" s="23"/>
      <c r="B1334" s="28" t="s">
        <v>34</v>
      </c>
      <c r="C1334" s="28">
        <v>1128299</v>
      </c>
      <c r="D1334" s="29">
        <v>44364</v>
      </c>
      <c r="E1334" s="28" t="s">
        <v>35</v>
      </c>
      <c r="F1334" s="28" t="s">
        <v>70</v>
      </c>
      <c r="G1334" s="28" t="s">
        <v>71</v>
      </c>
      <c r="H1334" s="28" t="s">
        <v>26</v>
      </c>
      <c r="I1334" s="30">
        <v>0.85</v>
      </c>
      <c r="J1334" s="31">
        <v>7000</v>
      </c>
      <c r="K1334" s="32">
        <f t="shared" si="10"/>
        <v>5950</v>
      </c>
      <c r="L1334" s="32">
        <f t="shared" si="11"/>
        <v>1785</v>
      </c>
      <c r="M1334" s="33">
        <v>0.3</v>
      </c>
      <c r="O1334" s="38"/>
      <c r="P1334" s="39">
        <f>Data!$I1334+0.1</f>
        <v>0.95</v>
      </c>
      <c r="Q1334" s="34">
        <f>Data!$J1334+1000</f>
        <v>8000</v>
      </c>
      <c r="R1334" s="35">
        <f>Data!$M1334+5%</f>
        <v>0.35</v>
      </c>
    </row>
    <row r="1335" spans="1:18" ht="15.75" customHeight="1">
      <c r="A1335" s="23"/>
      <c r="B1335" s="28" t="s">
        <v>34</v>
      </c>
      <c r="C1335" s="28">
        <v>1128299</v>
      </c>
      <c r="D1335" s="29">
        <v>44364</v>
      </c>
      <c r="E1335" s="28" t="s">
        <v>35</v>
      </c>
      <c r="F1335" s="28" t="s">
        <v>70</v>
      </c>
      <c r="G1335" s="28" t="s">
        <v>71</v>
      </c>
      <c r="H1335" s="28" t="s">
        <v>27</v>
      </c>
      <c r="I1335" s="30">
        <v>0.85</v>
      </c>
      <c r="J1335" s="31">
        <v>5750</v>
      </c>
      <c r="K1335" s="32">
        <f t="shared" si="10"/>
        <v>4887.5</v>
      </c>
      <c r="L1335" s="32">
        <f t="shared" si="11"/>
        <v>1466.25</v>
      </c>
      <c r="M1335" s="33">
        <v>0.3</v>
      </c>
      <c r="O1335" s="38"/>
      <c r="P1335" s="39">
        <f>Data!$I1335+0.1</f>
        <v>0.95</v>
      </c>
      <c r="Q1335" s="34">
        <f>Data!$J1335+1000</f>
        <v>6750</v>
      </c>
      <c r="R1335" s="35">
        <f>Data!$M1335+5%</f>
        <v>0.35</v>
      </c>
    </row>
    <row r="1336" spans="1:18" ht="15.75" customHeight="1">
      <c r="A1336" s="23"/>
      <c r="B1336" s="28" t="s">
        <v>34</v>
      </c>
      <c r="C1336" s="28">
        <v>1128299</v>
      </c>
      <c r="D1336" s="29">
        <v>44364</v>
      </c>
      <c r="E1336" s="28" t="s">
        <v>35</v>
      </c>
      <c r="F1336" s="28" t="s">
        <v>70</v>
      </c>
      <c r="G1336" s="28" t="s">
        <v>71</v>
      </c>
      <c r="H1336" s="28" t="s">
        <v>28</v>
      </c>
      <c r="I1336" s="30">
        <v>0.95000000000000007</v>
      </c>
      <c r="J1336" s="31">
        <v>4500</v>
      </c>
      <c r="K1336" s="32">
        <f t="shared" si="10"/>
        <v>4275</v>
      </c>
      <c r="L1336" s="32">
        <f t="shared" si="11"/>
        <v>855</v>
      </c>
      <c r="M1336" s="33">
        <v>0.2</v>
      </c>
      <c r="O1336" s="38"/>
      <c r="P1336" s="39">
        <f>Data!$I1336+0.1</f>
        <v>1.05</v>
      </c>
      <c r="Q1336" s="34">
        <f>Data!$J1336+1000</f>
        <v>5500</v>
      </c>
      <c r="R1336" s="35">
        <f>Data!$M1336+5%</f>
        <v>0.25</v>
      </c>
    </row>
    <row r="1337" spans="1:18" ht="15.75" customHeight="1">
      <c r="A1337" s="23"/>
      <c r="B1337" s="28" t="s">
        <v>34</v>
      </c>
      <c r="C1337" s="28">
        <v>1128299</v>
      </c>
      <c r="D1337" s="29">
        <v>44364</v>
      </c>
      <c r="E1337" s="28" t="s">
        <v>35</v>
      </c>
      <c r="F1337" s="28" t="s">
        <v>70</v>
      </c>
      <c r="G1337" s="28" t="s">
        <v>71</v>
      </c>
      <c r="H1337" s="28" t="s">
        <v>29</v>
      </c>
      <c r="I1337" s="30">
        <v>1.1000000000000001</v>
      </c>
      <c r="J1337" s="31">
        <v>7500</v>
      </c>
      <c r="K1337" s="32">
        <f t="shared" si="10"/>
        <v>8250</v>
      </c>
      <c r="L1337" s="32">
        <f t="shared" si="11"/>
        <v>3712.5</v>
      </c>
      <c r="M1337" s="33">
        <v>0.45</v>
      </c>
      <c r="O1337" s="38"/>
      <c r="P1337" s="39">
        <f>Data!$I1337+0.1</f>
        <v>1.2000000000000002</v>
      </c>
      <c r="Q1337" s="34">
        <f>Data!$J1337+1000</f>
        <v>8500</v>
      </c>
      <c r="R1337" s="35">
        <f>Data!$M1337+5%</f>
        <v>0.5</v>
      </c>
    </row>
    <row r="1338" spans="1:18" ht="15.75" customHeight="1">
      <c r="A1338" s="23"/>
      <c r="B1338" s="28" t="s">
        <v>34</v>
      </c>
      <c r="C1338" s="28">
        <v>1128299</v>
      </c>
      <c r="D1338" s="29">
        <v>44393</v>
      </c>
      <c r="E1338" s="28" t="s">
        <v>35</v>
      </c>
      <c r="F1338" s="28" t="s">
        <v>70</v>
      </c>
      <c r="G1338" s="28" t="s">
        <v>71</v>
      </c>
      <c r="H1338" s="28" t="s">
        <v>24</v>
      </c>
      <c r="I1338" s="30">
        <v>0.9</v>
      </c>
      <c r="J1338" s="31">
        <v>9000</v>
      </c>
      <c r="K1338" s="32">
        <f t="shared" si="10"/>
        <v>8100</v>
      </c>
      <c r="L1338" s="32">
        <f t="shared" si="11"/>
        <v>2430</v>
      </c>
      <c r="M1338" s="33">
        <v>0.3</v>
      </c>
      <c r="O1338" s="38"/>
      <c r="P1338" s="39">
        <f>Data!$I1338+0.1</f>
        <v>1</v>
      </c>
      <c r="Q1338" s="34">
        <f>Data!$J1338+1000</f>
        <v>10000</v>
      </c>
      <c r="R1338" s="35">
        <f>Data!$M1338+5%</f>
        <v>0.35</v>
      </c>
    </row>
    <row r="1339" spans="1:18" ht="15.75" customHeight="1">
      <c r="A1339" s="23"/>
      <c r="B1339" s="28" t="s">
        <v>34</v>
      </c>
      <c r="C1339" s="28">
        <v>1128299</v>
      </c>
      <c r="D1339" s="29">
        <v>44393</v>
      </c>
      <c r="E1339" s="28" t="s">
        <v>35</v>
      </c>
      <c r="F1339" s="28" t="s">
        <v>70</v>
      </c>
      <c r="G1339" s="28" t="s">
        <v>71</v>
      </c>
      <c r="H1339" s="28" t="s">
        <v>25</v>
      </c>
      <c r="I1339" s="30">
        <v>0.95000000000000007</v>
      </c>
      <c r="J1339" s="31">
        <v>7500</v>
      </c>
      <c r="K1339" s="32">
        <f t="shared" si="10"/>
        <v>7125.0000000000009</v>
      </c>
      <c r="L1339" s="32">
        <f t="shared" si="11"/>
        <v>1781.2500000000002</v>
      </c>
      <c r="M1339" s="33">
        <v>0.25</v>
      </c>
      <c r="O1339" s="38"/>
      <c r="P1339" s="39">
        <f>Data!$I1339+0.1</f>
        <v>1.05</v>
      </c>
      <c r="Q1339" s="34">
        <f>Data!$J1339+1000</f>
        <v>8500</v>
      </c>
      <c r="R1339" s="35">
        <f>Data!$M1339+5%</f>
        <v>0.3</v>
      </c>
    </row>
    <row r="1340" spans="1:18" ht="15.75" customHeight="1">
      <c r="A1340" s="23"/>
      <c r="B1340" s="28" t="s">
        <v>34</v>
      </c>
      <c r="C1340" s="28">
        <v>1128299</v>
      </c>
      <c r="D1340" s="29">
        <v>44393</v>
      </c>
      <c r="E1340" s="28" t="s">
        <v>35</v>
      </c>
      <c r="F1340" s="28" t="s">
        <v>70</v>
      </c>
      <c r="G1340" s="28" t="s">
        <v>71</v>
      </c>
      <c r="H1340" s="28" t="s">
        <v>26</v>
      </c>
      <c r="I1340" s="30">
        <v>0.95000000000000007</v>
      </c>
      <c r="J1340" s="31">
        <v>7000</v>
      </c>
      <c r="K1340" s="32">
        <f t="shared" si="10"/>
        <v>6650.0000000000009</v>
      </c>
      <c r="L1340" s="32">
        <f t="shared" si="11"/>
        <v>1995.0000000000002</v>
      </c>
      <c r="M1340" s="33">
        <v>0.3</v>
      </c>
      <c r="O1340" s="38"/>
      <c r="P1340" s="39">
        <f>Data!$I1340+0.1</f>
        <v>1.05</v>
      </c>
      <c r="Q1340" s="34">
        <f>Data!$J1340+1000</f>
        <v>8000</v>
      </c>
      <c r="R1340" s="35">
        <f>Data!$M1340+5%</f>
        <v>0.35</v>
      </c>
    </row>
    <row r="1341" spans="1:18" ht="15.75" customHeight="1">
      <c r="A1341" s="23"/>
      <c r="B1341" s="28" t="s">
        <v>34</v>
      </c>
      <c r="C1341" s="28">
        <v>1128299</v>
      </c>
      <c r="D1341" s="29">
        <v>44393</v>
      </c>
      <c r="E1341" s="28" t="s">
        <v>35</v>
      </c>
      <c r="F1341" s="28" t="s">
        <v>70</v>
      </c>
      <c r="G1341" s="28" t="s">
        <v>71</v>
      </c>
      <c r="H1341" s="28" t="s">
        <v>27</v>
      </c>
      <c r="I1341" s="30">
        <v>0.9</v>
      </c>
      <c r="J1341" s="31">
        <v>6000</v>
      </c>
      <c r="K1341" s="32">
        <f t="shared" si="10"/>
        <v>5400</v>
      </c>
      <c r="L1341" s="32">
        <f t="shared" si="11"/>
        <v>1620</v>
      </c>
      <c r="M1341" s="33">
        <v>0.3</v>
      </c>
      <c r="O1341" s="38"/>
      <c r="P1341" s="39">
        <f>Data!$I1341+0.1</f>
        <v>1</v>
      </c>
      <c r="Q1341" s="34">
        <f>Data!$J1341+1000</f>
        <v>7000</v>
      </c>
      <c r="R1341" s="35">
        <f>Data!$M1341+5%</f>
        <v>0.35</v>
      </c>
    </row>
    <row r="1342" spans="1:18" ht="15.75" customHeight="1">
      <c r="A1342" s="23"/>
      <c r="B1342" s="28" t="s">
        <v>34</v>
      </c>
      <c r="C1342" s="28">
        <v>1128299</v>
      </c>
      <c r="D1342" s="29">
        <v>44393</v>
      </c>
      <c r="E1342" s="28" t="s">
        <v>35</v>
      </c>
      <c r="F1342" s="28" t="s">
        <v>70</v>
      </c>
      <c r="G1342" s="28" t="s">
        <v>71</v>
      </c>
      <c r="H1342" s="28" t="s">
        <v>28</v>
      </c>
      <c r="I1342" s="30">
        <v>0.95000000000000007</v>
      </c>
      <c r="J1342" s="31">
        <v>6500</v>
      </c>
      <c r="K1342" s="32">
        <f t="shared" si="10"/>
        <v>6175</v>
      </c>
      <c r="L1342" s="32">
        <f t="shared" si="11"/>
        <v>1235</v>
      </c>
      <c r="M1342" s="33">
        <v>0.2</v>
      </c>
      <c r="O1342" s="38"/>
      <c r="P1342" s="39">
        <f>Data!$I1342+0.1</f>
        <v>1.05</v>
      </c>
      <c r="Q1342" s="34">
        <f>Data!$J1342+1000</f>
        <v>7500</v>
      </c>
      <c r="R1342" s="35">
        <f>Data!$M1342+5%</f>
        <v>0.25</v>
      </c>
    </row>
    <row r="1343" spans="1:18" ht="15.75" customHeight="1">
      <c r="A1343" s="23"/>
      <c r="B1343" s="28" t="s">
        <v>34</v>
      </c>
      <c r="C1343" s="28">
        <v>1128299</v>
      </c>
      <c r="D1343" s="29">
        <v>44393</v>
      </c>
      <c r="E1343" s="28" t="s">
        <v>35</v>
      </c>
      <c r="F1343" s="28" t="s">
        <v>70</v>
      </c>
      <c r="G1343" s="28" t="s">
        <v>71</v>
      </c>
      <c r="H1343" s="28" t="s">
        <v>29</v>
      </c>
      <c r="I1343" s="30">
        <v>1.1000000000000001</v>
      </c>
      <c r="J1343" s="31">
        <v>6500</v>
      </c>
      <c r="K1343" s="32">
        <f t="shared" si="10"/>
        <v>7150.0000000000009</v>
      </c>
      <c r="L1343" s="32">
        <f t="shared" si="11"/>
        <v>3217.5000000000005</v>
      </c>
      <c r="M1343" s="33">
        <v>0.45</v>
      </c>
      <c r="O1343" s="38"/>
      <c r="P1343" s="39">
        <f>Data!$I1343+0.1</f>
        <v>1.2000000000000002</v>
      </c>
      <c r="Q1343" s="34">
        <f>Data!$J1343+1000</f>
        <v>7500</v>
      </c>
      <c r="R1343" s="35">
        <f>Data!$M1343+5%</f>
        <v>0.5</v>
      </c>
    </row>
    <row r="1344" spans="1:18" ht="15.75" customHeight="1">
      <c r="A1344" s="23"/>
      <c r="B1344" s="28" t="s">
        <v>34</v>
      </c>
      <c r="C1344" s="28">
        <v>1128299</v>
      </c>
      <c r="D1344" s="29">
        <v>44425</v>
      </c>
      <c r="E1344" s="28" t="s">
        <v>35</v>
      </c>
      <c r="F1344" s="28" t="s">
        <v>70</v>
      </c>
      <c r="G1344" s="28" t="s">
        <v>71</v>
      </c>
      <c r="H1344" s="28" t="s">
        <v>24</v>
      </c>
      <c r="I1344" s="30">
        <v>0.95000000000000007</v>
      </c>
      <c r="J1344" s="31">
        <v>8500</v>
      </c>
      <c r="K1344" s="32">
        <f t="shared" si="10"/>
        <v>8075.0000000000009</v>
      </c>
      <c r="L1344" s="32">
        <f t="shared" si="11"/>
        <v>2422.5</v>
      </c>
      <c r="M1344" s="33">
        <v>0.3</v>
      </c>
      <c r="O1344" s="38"/>
      <c r="P1344" s="39">
        <f>Data!$I1344+0.1</f>
        <v>1.05</v>
      </c>
      <c r="Q1344" s="34">
        <f>Data!$J1344+1000</f>
        <v>9500</v>
      </c>
      <c r="R1344" s="35">
        <f>Data!$M1344+5%</f>
        <v>0.35</v>
      </c>
    </row>
    <row r="1345" spans="1:18" ht="15.75" customHeight="1">
      <c r="A1345" s="23"/>
      <c r="B1345" s="28" t="s">
        <v>34</v>
      </c>
      <c r="C1345" s="28">
        <v>1128299</v>
      </c>
      <c r="D1345" s="29">
        <v>44425</v>
      </c>
      <c r="E1345" s="28" t="s">
        <v>35</v>
      </c>
      <c r="F1345" s="28" t="s">
        <v>70</v>
      </c>
      <c r="G1345" s="28" t="s">
        <v>71</v>
      </c>
      <c r="H1345" s="28" t="s">
        <v>25</v>
      </c>
      <c r="I1345" s="30">
        <v>0.85000000000000009</v>
      </c>
      <c r="J1345" s="31">
        <v>8250</v>
      </c>
      <c r="K1345" s="32">
        <f t="shared" si="10"/>
        <v>7012.5000000000009</v>
      </c>
      <c r="L1345" s="32">
        <f t="shared" si="11"/>
        <v>1753.1250000000002</v>
      </c>
      <c r="M1345" s="33">
        <v>0.25</v>
      </c>
      <c r="O1345" s="38"/>
      <c r="P1345" s="39">
        <f>Data!$I1345+0.1</f>
        <v>0.95000000000000007</v>
      </c>
      <c r="Q1345" s="34">
        <f>Data!$J1345+1000</f>
        <v>9250</v>
      </c>
      <c r="R1345" s="35">
        <f>Data!$M1345+5%</f>
        <v>0.3</v>
      </c>
    </row>
    <row r="1346" spans="1:18" ht="15.75" customHeight="1">
      <c r="A1346" s="23"/>
      <c r="B1346" s="28" t="s">
        <v>34</v>
      </c>
      <c r="C1346" s="28">
        <v>1128299</v>
      </c>
      <c r="D1346" s="29">
        <v>44425</v>
      </c>
      <c r="E1346" s="28" t="s">
        <v>35</v>
      </c>
      <c r="F1346" s="28" t="s">
        <v>70</v>
      </c>
      <c r="G1346" s="28" t="s">
        <v>71</v>
      </c>
      <c r="H1346" s="28" t="s">
        <v>26</v>
      </c>
      <c r="I1346" s="30">
        <v>0.8</v>
      </c>
      <c r="J1346" s="31">
        <v>7000</v>
      </c>
      <c r="K1346" s="32">
        <f t="shared" si="10"/>
        <v>5600</v>
      </c>
      <c r="L1346" s="32">
        <f t="shared" si="11"/>
        <v>1680</v>
      </c>
      <c r="M1346" s="33">
        <v>0.3</v>
      </c>
      <c r="O1346" s="38"/>
      <c r="P1346" s="39">
        <f>Data!$I1346+0.1</f>
        <v>0.9</v>
      </c>
      <c r="Q1346" s="34">
        <f>Data!$J1346+1000</f>
        <v>8000</v>
      </c>
      <c r="R1346" s="35">
        <f>Data!$M1346+5%</f>
        <v>0.35</v>
      </c>
    </row>
    <row r="1347" spans="1:18" ht="15.75" customHeight="1">
      <c r="A1347" s="23"/>
      <c r="B1347" s="28" t="s">
        <v>34</v>
      </c>
      <c r="C1347" s="28">
        <v>1128299</v>
      </c>
      <c r="D1347" s="29">
        <v>44425</v>
      </c>
      <c r="E1347" s="28" t="s">
        <v>35</v>
      </c>
      <c r="F1347" s="28" t="s">
        <v>70</v>
      </c>
      <c r="G1347" s="28" t="s">
        <v>71</v>
      </c>
      <c r="H1347" s="28" t="s">
        <v>27</v>
      </c>
      <c r="I1347" s="30">
        <v>0.8</v>
      </c>
      <c r="J1347" s="31">
        <v>4750</v>
      </c>
      <c r="K1347" s="32">
        <f t="shared" si="10"/>
        <v>3800</v>
      </c>
      <c r="L1347" s="32">
        <f t="shared" si="11"/>
        <v>1140</v>
      </c>
      <c r="M1347" s="33">
        <v>0.3</v>
      </c>
      <c r="O1347" s="38"/>
      <c r="P1347" s="39">
        <f>Data!$I1347+0.1</f>
        <v>0.9</v>
      </c>
      <c r="Q1347" s="34">
        <f>Data!$J1347-500</f>
        <v>4250</v>
      </c>
      <c r="R1347" s="35">
        <f>Data!$M1347+5%</f>
        <v>0.35</v>
      </c>
    </row>
    <row r="1348" spans="1:18" ht="15.75" customHeight="1">
      <c r="A1348" s="23"/>
      <c r="B1348" s="28" t="s">
        <v>34</v>
      </c>
      <c r="C1348" s="28">
        <v>1128299</v>
      </c>
      <c r="D1348" s="29">
        <v>44425</v>
      </c>
      <c r="E1348" s="28" t="s">
        <v>35</v>
      </c>
      <c r="F1348" s="28" t="s">
        <v>70</v>
      </c>
      <c r="G1348" s="28" t="s">
        <v>71</v>
      </c>
      <c r="H1348" s="28" t="s">
        <v>28</v>
      </c>
      <c r="I1348" s="30">
        <v>0.79999999999999993</v>
      </c>
      <c r="J1348" s="31">
        <v>4750</v>
      </c>
      <c r="K1348" s="32">
        <f t="shared" si="10"/>
        <v>3799.9999999999995</v>
      </c>
      <c r="L1348" s="32">
        <f t="shared" si="11"/>
        <v>760</v>
      </c>
      <c r="M1348" s="33">
        <v>0.2</v>
      </c>
      <c r="O1348" s="38"/>
      <c r="P1348" s="39">
        <f>Data!$I1348+0.1</f>
        <v>0.89999999999999991</v>
      </c>
      <c r="Q1348" s="34">
        <f>Data!$J1348-500</f>
        <v>4250</v>
      </c>
      <c r="R1348" s="35">
        <f>Data!$M1348+5%</f>
        <v>0.25</v>
      </c>
    </row>
    <row r="1349" spans="1:18" ht="15.75" customHeight="1">
      <c r="A1349" s="23"/>
      <c r="B1349" s="28" t="s">
        <v>34</v>
      </c>
      <c r="C1349" s="28">
        <v>1128299</v>
      </c>
      <c r="D1349" s="29">
        <v>44425</v>
      </c>
      <c r="E1349" s="28" t="s">
        <v>35</v>
      </c>
      <c r="F1349" s="28" t="s">
        <v>70</v>
      </c>
      <c r="G1349" s="28" t="s">
        <v>71</v>
      </c>
      <c r="H1349" s="28" t="s">
        <v>29</v>
      </c>
      <c r="I1349" s="30">
        <v>0.85</v>
      </c>
      <c r="J1349" s="31">
        <v>3000</v>
      </c>
      <c r="K1349" s="32">
        <f t="shared" si="10"/>
        <v>2550</v>
      </c>
      <c r="L1349" s="32">
        <f t="shared" si="11"/>
        <v>1147.5</v>
      </c>
      <c r="M1349" s="33">
        <v>0.45</v>
      </c>
      <c r="O1349" s="38"/>
      <c r="P1349" s="39">
        <f>Data!$I1349+0.1</f>
        <v>0.95</v>
      </c>
      <c r="Q1349" s="34">
        <f>Data!$J1349-500</f>
        <v>2500</v>
      </c>
      <c r="R1349" s="35">
        <f>Data!$M1349+5%</f>
        <v>0.5</v>
      </c>
    </row>
    <row r="1350" spans="1:18" ht="15.75" customHeight="1">
      <c r="A1350" s="23"/>
      <c r="B1350" s="28" t="s">
        <v>34</v>
      </c>
      <c r="C1350" s="28">
        <v>1128299</v>
      </c>
      <c r="D1350" s="29">
        <v>44457</v>
      </c>
      <c r="E1350" s="28" t="s">
        <v>35</v>
      </c>
      <c r="F1350" s="28" t="s">
        <v>70</v>
      </c>
      <c r="G1350" s="28" t="s">
        <v>71</v>
      </c>
      <c r="H1350" s="28" t="s">
        <v>24</v>
      </c>
      <c r="I1350" s="30">
        <v>0.60000000000000009</v>
      </c>
      <c r="J1350" s="31">
        <v>5000</v>
      </c>
      <c r="K1350" s="32">
        <f t="shared" si="10"/>
        <v>3000.0000000000005</v>
      </c>
      <c r="L1350" s="32">
        <f t="shared" si="11"/>
        <v>900.00000000000011</v>
      </c>
      <c r="M1350" s="33">
        <v>0.3</v>
      </c>
      <c r="O1350" s="38"/>
      <c r="P1350" s="39">
        <f>Data!$I1350-0.05</f>
        <v>0.55000000000000004</v>
      </c>
      <c r="Q1350" s="34">
        <f>Data!$J1350-500</f>
        <v>4500</v>
      </c>
      <c r="R1350" s="35">
        <f>Data!$M1350+5%</f>
        <v>0.35</v>
      </c>
    </row>
    <row r="1351" spans="1:18" ht="15.75" customHeight="1">
      <c r="A1351" s="23"/>
      <c r="B1351" s="28" t="s">
        <v>34</v>
      </c>
      <c r="C1351" s="28">
        <v>1128299</v>
      </c>
      <c r="D1351" s="29">
        <v>44457</v>
      </c>
      <c r="E1351" s="28" t="s">
        <v>35</v>
      </c>
      <c r="F1351" s="28" t="s">
        <v>70</v>
      </c>
      <c r="G1351" s="28" t="s">
        <v>71</v>
      </c>
      <c r="H1351" s="28" t="s">
        <v>25</v>
      </c>
      <c r="I1351" s="30">
        <v>0.65000000000000013</v>
      </c>
      <c r="J1351" s="31">
        <v>5000</v>
      </c>
      <c r="K1351" s="32">
        <f t="shared" si="10"/>
        <v>3250.0000000000005</v>
      </c>
      <c r="L1351" s="32">
        <f t="shared" si="11"/>
        <v>812.50000000000011</v>
      </c>
      <c r="M1351" s="33">
        <v>0.25</v>
      </c>
      <c r="O1351" s="38"/>
      <c r="P1351" s="39">
        <f>Data!$I1351-0.05</f>
        <v>0.60000000000000009</v>
      </c>
      <c r="Q1351" s="34">
        <f>Data!$J1351-500</f>
        <v>4500</v>
      </c>
      <c r="R1351" s="35">
        <f>Data!$M1351+5%</f>
        <v>0.3</v>
      </c>
    </row>
    <row r="1352" spans="1:18" ht="15.75" customHeight="1">
      <c r="A1352" s="23"/>
      <c r="B1352" s="28" t="s">
        <v>34</v>
      </c>
      <c r="C1352" s="28">
        <v>1128299</v>
      </c>
      <c r="D1352" s="29">
        <v>44457</v>
      </c>
      <c r="E1352" s="28" t="s">
        <v>35</v>
      </c>
      <c r="F1352" s="28" t="s">
        <v>70</v>
      </c>
      <c r="G1352" s="28" t="s">
        <v>71</v>
      </c>
      <c r="H1352" s="28" t="s">
        <v>26</v>
      </c>
      <c r="I1352" s="30">
        <v>0.60000000000000009</v>
      </c>
      <c r="J1352" s="31">
        <v>3000</v>
      </c>
      <c r="K1352" s="32">
        <f t="shared" si="10"/>
        <v>1800.0000000000002</v>
      </c>
      <c r="L1352" s="32">
        <f t="shared" si="11"/>
        <v>540</v>
      </c>
      <c r="M1352" s="33">
        <v>0.3</v>
      </c>
      <c r="O1352" s="38"/>
      <c r="P1352" s="39">
        <f>Data!$I1352-0.05</f>
        <v>0.55000000000000004</v>
      </c>
      <c r="Q1352" s="34">
        <f>Data!$J1352-750</f>
        <v>2250</v>
      </c>
      <c r="R1352" s="35">
        <f>Data!$M1352+5%</f>
        <v>0.35</v>
      </c>
    </row>
    <row r="1353" spans="1:18" ht="15.75" customHeight="1">
      <c r="A1353" s="23"/>
      <c r="B1353" s="28" t="s">
        <v>34</v>
      </c>
      <c r="C1353" s="28">
        <v>1128299</v>
      </c>
      <c r="D1353" s="29">
        <v>44457</v>
      </c>
      <c r="E1353" s="28" t="s">
        <v>35</v>
      </c>
      <c r="F1353" s="28" t="s">
        <v>70</v>
      </c>
      <c r="G1353" s="28" t="s">
        <v>71</v>
      </c>
      <c r="H1353" s="28" t="s">
        <v>27</v>
      </c>
      <c r="I1353" s="30">
        <v>0.60000000000000009</v>
      </c>
      <c r="J1353" s="31">
        <v>2500</v>
      </c>
      <c r="K1353" s="32">
        <f t="shared" si="10"/>
        <v>1500.0000000000002</v>
      </c>
      <c r="L1353" s="32">
        <f t="shared" si="11"/>
        <v>450.00000000000006</v>
      </c>
      <c r="M1353" s="33">
        <v>0.3</v>
      </c>
      <c r="O1353" s="38"/>
      <c r="P1353" s="39">
        <f>Data!$I1353-0.05</f>
        <v>0.55000000000000004</v>
      </c>
      <c r="Q1353" s="34">
        <f>Data!$J1353-750</f>
        <v>1750</v>
      </c>
      <c r="R1353" s="35">
        <f>Data!$M1353+5%</f>
        <v>0.35</v>
      </c>
    </row>
    <row r="1354" spans="1:18" ht="15.75" customHeight="1">
      <c r="A1354" s="23"/>
      <c r="B1354" s="28" t="s">
        <v>34</v>
      </c>
      <c r="C1354" s="28">
        <v>1128299</v>
      </c>
      <c r="D1354" s="29">
        <v>44457</v>
      </c>
      <c r="E1354" s="28" t="s">
        <v>35</v>
      </c>
      <c r="F1354" s="28" t="s">
        <v>70</v>
      </c>
      <c r="G1354" s="28" t="s">
        <v>71</v>
      </c>
      <c r="H1354" s="28" t="s">
        <v>28</v>
      </c>
      <c r="I1354" s="30">
        <v>0.70000000000000007</v>
      </c>
      <c r="J1354" s="31">
        <v>2750</v>
      </c>
      <c r="K1354" s="32">
        <f t="shared" si="10"/>
        <v>1925.0000000000002</v>
      </c>
      <c r="L1354" s="32">
        <f t="shared" si="11"/>
        <v>385.00000000000006</v>
      </c>
      <c r="M1354" s="33">
        <v>0.2</v>
      </c>
      <c r="O1354" s="38"/>
      <c r="P1354" s="39">
        <f>Data!$I1354-0.05</f>
        <v>0.65</v>
      </c>
      <c r="Q1354" s="34">
        <f>Data!$J1354-750</f>
        <v>2000</v>
      </c>
      <c r="R1354" s="35">
        <f>Data!$M1354+5%</f>
        <v>0.25</v>
      </c>
    </row>
    <row r="1355" spans="1:18" ht="15.75" customHeight="1">
      <c r="A1355" s="23"/>
      <c r="B1355" s="28" t="s">
        <v>34</v>
      </c>
      <c r="C1355" s="28">
        <v>1128299</v>
      </c>
      <c r="D1355" s="29">
        <v>44457</v>
      </c>
      <c r="E1355" s="28" t="s">
        <v>35</v>
      </c>
      <c r="F1355" s="28" t="s">
        <v>70</v>
      </c>
      <c r="G1355" s="28" t="s">
        <v>71</v>
      </c>
      <c r="H1355" s="28" t="s">
        <v>29</v>
      </c>
      <c r="I1355" s="30">
        <v>0.54999999999999993</v>
      </c>
      <c r="J1355" s="31">
        <v>3000</v>
      </c>
      <c r="K1355" s="32">
        <f t="shared" si="10"/>
        <v>1649.9999999999998</v>
      </c>
      <c r="L1355" s="32">
        <f t="shared" si="11"/>
        <v>742.49999999999989</v>
      </c>
      <c r="M1355" s="33">
        <v>0.45</v>
      </c>
      <c r="O1355" s="38"/>
      <c r="P1355" s="39">
        <f>Data!$I1355-0.05</f>
        <v>0.49999999999999994</v>
      </c>
      <c r="Q1355" s="34">
        <f>Data!$J1355-750</f>
        <v>2250</v>
      </c>
      <c r="R1355" s="35">
        <f>Data!$M1355+5%</f>
        <v>0.5</v>
      </c>
    </row>
    <row r="1356" spans="1:18" ht="15.75" customHeight="1">
      <c r="A1356" s="23"/>
      <c r="B1356" s="28" t="s">
        <v>34</v>
      </c>
      <c r="C1356" s="28">
        <v>1128299</v>
      </c>
      <c r="D1356" s="29">
        <v>44486</v>
      </c>
      <c r="E1356" s="28" t="s">
        <v>35</v>
      </c>
      <c r="F1356" s="28" t="s">
        <v>70</v>
      </c>
      <c r="G1356" s="28" t="s">
        <v>71</v>
      </c>
      <c r="H1356" s="28" t="s">
        <v>24</v>
      </c>
      <c r="I1356" s="30">
        <v>0.5</v>
      </c>
      <c r="J1356" s="31">
        <v>4000</v>
      </c>
      <c r="K1356" s="32">
        <f t="shared" si="10"/>
        <v>2000</v>
      </c>
      <c r="L1356" s="32">
        <f t="shared" si="11"/>
        <v>600</v>
      </c>
      <c r="M1356" s="33">
        <v>0.3</v>
      </c>
      <c r="O1356" s="38"/>
      <c r="P1356" s="39">
        <f>Data!$I1356-0.05</f>
        <v>0.45</v>
      </c>
      <c r="Q1356" s="34">
        <f>Data!$J1356-750</f>
        <v>3250</v>
      </c>
      <c r="R1356" s="35">
        <f>Data!$M1356+5%</f>
        <v>0.35</v>
      </c>
    </row>
    <row r="1357" spans="1:18" ht="15.75" customHeight="1">
      <c r="A1357" s="23"/>
      <c r="B1357" s="28" t="s">
        <v>34</v>
      </c>
      <c r="C1357" s="28">
        <v>1128299</v>
      </c>
      <c r="D1357" s="29">
        <v>44486</v>
      </c>
      <c r="E1357" s="28" t="s">
        <v>35</v>
      </c>
      <c r="F1357" s="28" t="s">
        <v>70</v>
      </c>
      <c r="G1357" s="28" t="s">
        <v>71</v>
      </c>
      <c r="H1357" s="28" t="s">
        <v>25</v>
      </c>
      <c r="I1357" s="30">
        <v>0.65000000000000013</v>
      </c>
      <c r="J1357" s="31">
        <v>5750</v>
      </c>
      <c r="K1357" s="32">
        <f t="shared" si="10"/>
        <v>3737.5000000000009</v>
      </c>
      <c r="L1357" s="32">
        <f t="shared" si="11"/>
        <v>934.37500000000023</v>
      </c>
      <c r="M1357" s="33">
        <v>0.25</v>
      </c>
      <c r="O1357" s="38"/>
      <c r="P1357" s="39">
        <f>Data!$I1357-0</f>
        <v>0.65000000000000013</v>
      </c>
      <c r="Q1357" s="34">
        <f>Data!$J1357+1000</f>
        <v>6750</v>
      </c>
      <c r="R1357" s="35">
        <f>Data!$M1357+5%</f>
        <v>0.3</v>
      </c>
    </row>
    <row r="1358" spans="1:18" ht="15.75" customHeight="1">
      <c r="A1358" s="23"/>
      <c r="B1358" s="28" t="s">
        <v>34</v>
      </c>
      <c r="C1358" s="28">
        <v>1128299</v>
      </c>
      <c r="D1358" s="29">
        <v>44486</v>
      </c>
      <c r="E1358" s="28" t="s">
        <v>35</v>
      </c>
      <c r="F1358" s="28" t="s">
        <v>70</v>
      </c>
      <c r="G1358" s="28" t="s">
        <v>71</v>
      </c>
      <c r="H1358" s="28" t="s">
        <v>26</v>
      </c>
      <c r="I1358" s="30">
        <v>0.60000000000000009</v>
      </c>
      <c r="J1358" s="31">
        <v>4000</v>
      </c>
      <c r="K1358" s="32">
        <f t="shared" si="10"/>
        <v>2400.0000000000005</v>
      </c>
      <c r="L1358" s="32">
        <f t="shared" si="11"/>
        <v>720.00000000000011</v>
      </c>
      <c r="M1358" s="33">
        <v>0.3</v>
      </c>
      <c r="O1358" s="38"/>
      <c r="P1358" s="39">
        <f>Data!$I1358-0</f>
        <v>0.60000000000000009</v>
      </c>
      <c r="Q1358" s="34">
        <f>Data!$J1358+1000</f>
        <v>5000</v>
      </c>
      <c r="R1358" s="35">
        <f>Data!$M1358+5%</f>
        <v>0.35</v>
      </c>
    </row>
    <row r="1359" spans="1:18" ht="15.75" customHeight="1">
      <c r="A1359" s="23"/>
      <c r="B1359" s="28" t="s">
        <v>34</v>
      </c>
      <c r="C1359" s="28">
        <v>1128299</v>
      </c>
      <c r="D1359" s="29">
        <v>44486</v>
      </c>
      <c r="E1359" s="28" t="s">
        <v>35</v>
      </c>
      <c r="F1359" s="28" t="s">
        <v>70</v>
      </c>
      <c r="G1359" s="28" t="s">
        <v>71</v>
      </c>
      <c r="H1359" s="28" t="s">
        <v>27</v>
      </c>
      <c r="I1359" s="30">
        <v>0.55000000000000004</v>
      </c>
      <c r="J1359" s="31">
        <v>3750</v>
      </c>
      <c r="K1359" s="32">
        <f t="shared" si="10"/>
        <v>2062.5</v>
      </c>
      <c r="L1359" s="32">
        <f t="shared" si="11"/>
        <v>618.75</v>
      </c>
      <c r="M1359" s="33">
        <v>0.3</v>
      </c>
      <c r="O1359" s="38"/>
      <c r="P1359" s="39">
        <f>Data!$I1359-0</f>
        <v>0.55000000000000004</v>
      </c>
      <c r="Q1359" s="34">
        <f>Data!$J1359+1000</f>
        <v>4750</v>
      </c>
      <c r="R1359" s="35">
        <f>Data!$M1359+5%</f>
        <v>0.35</v>
      </c>
    </row>
    <row r="1360" spans="1:18" ht="15.75" customHeight="1">
      <c r="A1360" s="23"/>
      <c r="B1360" s="28" t="s">
        <v>34</v>
      </c>
      <c r="C1360" s="28">
        <v>1128299</v>
      </c>
      <c r="D1360" s="29">
        <v>44486</v>
      </c>
      <c r="E1360" s="28" t="s">
        <v>35</v>
      </c>
      <c r="F1360" s="28" t="s">
        <v>70</v>
      </c>
      <c r="G1360" s="28" t="s">
        <v>71</v>
      </c>
      <c r="H1360" s="28" t="s">
        <v>28</v>
      </c>
      <c r="I1360" s="30">
        <v>0.65</v>
      </c>
      <c r="J1360" s="31">
        <v>3500</v>
      </c>
      <c r="K1360" s="32">
        <f t="shared" si="10"/>
        <v>2275</v>
      </c>
      <c r="L1360" s="32">
        <f t="shared" si="11"/>
        <v>455</v>
      </c>
      <c r="M1360" s="33">
        <v>0.2</v>
      </c>
      <c r="O1360" s="38"/>
      <c r="P1360" s="39">
        <f>Data!$I1360-0</f>
        <v>0.65</v>
      </c>
      <c r="Q1360" s="34">
        <f>Data!$J1360+1000</f>
        <v>4500</v>
      </c>
      <c r="R1360" s="35">
        <f>Data!$M1360+5%</f>
        <v>0.25</v>
      </c>
    </row>
    <row r="1361" spans="1:18" ht="15.75" customHeight="1">
      <c r="A1361" s="23"/>
      <c r="B1361" s="28" t="s">
        <v>34</v>
      </c>
      <c r="C1361" s="28">
        <v>1128299</v>
      </c>
      <c r="D1361" s="29">
        <v>44486</v>
      </c>
      <c r="E1361" s="28" t="s">
        <v>35</v>
      </c>
      <c r="F1361" s="28" t="s">
        <v>70</v>
      </c>
      <c r="G1361" s="28" t="s">
        <v>71</v>
      </c>
      <c r="H1361" s="28" t="s">
        <v>29</v>
      </c>
      <c r="I1361" s="30">
        <v>0.70000000000000007</v>
      </c>
      <c r="J1361" s="31">
        <v>4000</v>
      </c>
      <c r="K1361" s="32">
        <f t="shared" si="10"/>
        <v>2800.0000000000005</v>
      </c>
      <c r="L1361" s="32">
        <f t="shared" si="11"/>
        <v>1260.0000000000002</v>
      </c>
      <c r="M1361" s="33">
        <v>0.45</v>
      </c>
      <c r="O1361" s="38"/>
      <c r="P1361" s="39">
        <f>Data!$I1361-0</f>
        <v>0.70000000000000007</v>
      </c>
      <c r="Q1361" s="34">
        <f>Data!$J1361+1000</f>
        <v>5000</v>
      </c>
      <c r="R1361" s="35">
        <f>Data!$M1361+5%</f>
        <v>0.5</v>
      </c>
    </row>
    <row r="1362" spans="1:18" ht="15.75" customHeight="1">
      <c r="A1362" s="23"/>
      <c r="B1362" s="28" t="s">
        <v>34</v>
      </c>
      <c r="C1362" s="28">
        <v>1128299</v>
      </c>
      <c r="D1362" s="29">
        <v>44517</v>
      </c>
      <c r="E1362" s="28" t="s">
        <v>35</v>
      </c>
      <c r="F1362" s="28" t="s">
        <v>70</v>
      </c>
      <c r="G1362" s="28" t="s">
        <v>71</v>
      </c>
      <c r="H1362" s="28" t="s">
        <v>24</v>
      </c>
      <c r="I1362" s="30">
        <v>0.55000000000000004</v>
      </c>
      <c r="J1362" s="31">
        <v>6250</v>
      </c>
      <c r="K1362" s="32">
        <f t="shared" si="10"/>
        <v>3437.5000000000005</v>
      </c>
      <c r="L1362" s="32">
        <f t="shared" si="11"/>
        <v>1031.25</v>
      </c>
      <c r="M1362" s="33">
        <v>0.3</v>
      </c>
      <c r="O1362" s="38"/>
      <c r="P1362" s="39">
        <f>Data!$I1362-0</f>
        <v>0.55000000000000004</v>
      </c>
      <c r="Q1362" s="34">
        <f>Data!$J1362+1000</f>
        <v>7250</v>
      </c>
      <c r="R1362" s="35">
        <f>Data!$M1362+5%</f>
        <v>0.35</v>
      </c>
    </row>
    <row r="1363" spans="1:18" ht="15.75" customHeight="1">
      <c r="A1363" s="23"/>
      <c r="B1363" s="28" t="s">
        <v>34</v>
      </c>
      <c r="C1363" s="28">
        <v>1128299</v>
      </c>
      <c r="D1363" s="29">
        <v>44517</v>
      </c>
      <c r="E1363" s="28" t="s">
        <v>35</v>
      </c>
      <c r="F1363" s="28" t="s">
        <v>70</v>
      </c>
      <c r="G1363" s="28" t="s">
        <v>71</v>
      </c>
      <c r="H1363" s="28" t="s">
        <v>25</v>
      </c>
      <c r="I1363" s="30">
        <v>0.60000000000000009</v>
      </c>
      <c r="J1363" s="31">
        <v>7000</v>
      </c>
      <c r="K1363" s="32">
        <f t="shared" si="10"/>
        <v>4200.0000000000009</v>
      </c>
      <c r="L1363" s="32">
        <f t="shared" si="11"/>
        <v>1050.0000000000002</v>
      </c>
      <c r="M1363" s="33">
        <v>0.25</v>
      </c>
      <c r="O1363" s="38"/>
      <c r="P1363" s="39">
        <f>Data!$I1363-0</f>
        <v>0.60000000000000009</v>
      </c>
      <c r="Q1363" s="34">
        <f>Data!$J1363+1000</f>
        <v>8000</v>
      </c>
      <c r="R1363" s="35">
        <f>Data!$M1363+5%</f>
        <v>0.3</v>
      </c>
    </row>
    <row r="1364" spans="1:18" ht="15.75" customHeight="1">
      <c r="A1364" s="23"/>
      <c r="B1364" s="28" t="s">
        <v>34</v>
      </c>
      <c r="C1364" s="28">
        <v>1128299</v>
      </c>
      <c r="D1364" s="29">
        <v>44517</v>
      </c>
      <c r="E1364" s="28" t="s">
        <v>35</v>
      </c>
      <c r="F1364" s="28" t="s">
        <v>70</v>
      </c>
      <c r="G1364" s="28" t="s">
        <v>71</v>
      </c>
      <c r="H1364" s="28" t="s">
        <v>26</v>
      </c>
      <c r="I1364" s="30">
        <v>0.55000000000000004</v>
      </c>
      <c r="J1364" s="31">
        <v>5250</v>
      </c>
      <c r="K1364" s="32">
        <f t="shared" si="10"/>
        <v>2887.5000000000005</v>
      </c>
      <c r="L1364" s="32">
        <f t="shared" si="11"/>
        <v>866.25000000000011</v>
      </c>
      <c r="M1364" s="33">
        <v>0.3</v>
      </c>
      <c r="O1364" s="38"/>
      <c r="P1364" s="39">
        <f>Data!$I1364-0</f>
        <v>0.55000000000000004</v>
      </c>
      <c r="Q1364" s="34">
        <f>Data!$J1364+1000</f>
        <v>6250</v>
      </c>
      <c r="R1364" s="35">
        <f>Data!$M1364+5%</f>
        <v>0.35</v>
      </c>
    </row>
    <row r="1365" spans="1:18" ht="15.75" customHeight="1">
      <c r="A1365" s="23"/>
      <c r="B1365" s="28" t="s">
        <v>34</v>
      </c>
      <c r="C1365" s="28">
        <v>1128299</v>
      </c>
      <c r="D1365" s="29">
        <v>44517</v>
      </c>
      <c r="E1365" s="28" t="s">
        <v>35</v>
      </c>
      <c r="F1365" s="28" t="s">
        <v>70</v>
      </c>
      <c r="G1365" s="28" t="s">
        <v>71</v>
      </c>
      <c r="H1365" s="28" t="s">
        <v>27</v>
      </c>
      <c r="I1365" s="30">
        <v>0.65000000000000013</v>
      </c>
      <c r="J1365" s="31">
        <v>5000</v>
      </c>
      <c r="K1365" s="32">
        <f t="shared" si="10"/>
        <v>3250.0000000000005</v>
      </c>
      <c r="L1365" s="32">
        <f t="shared" si="11"/>
        <v>975.00000000000011</v>
      </c>
      <c r="M1365" s="33">
        <v>0.3</v>
      </c>
      <c r="O1365" s="38"/>
      <c r="P1365" s="39">
        <f>Data!$I1365-0</f>
        <v>0.65000000000000013</v>
      </c>
      <c r="Q1365" s="34">
        <f>Data!$J1365+1000</f>
        <v>6000</v>
      </c>
      <c r="R1365" s="35">
        <f>Data!$M1365+5%</f>
        <v>0.35</v>
      </c>
    </row>
    <row r="1366" spans="1:18" ht="15.75" customHeight="1">
      <c r="A1366" s="23"/>
      <c r="B1366" s="28" t="s">
        <v>34</v>
      </c>
      <c r="C1366" s="28">
        <v>1128299</v>
      </c>
      <c r="D1366" s="29">
        <v>44517</v>
      </c>
      <c r="E1366" s="28" t="s">
        <v>35</v>
      </c>
      <c r="F1366" s="28" t="s">
        <v>70</v>
      </c>
      <c r="G1366" s="28" t="s">
        <v>71</v>
      </c>
      <c r="H1366" s="28" t="s">
        <v>28</v>
      </c>
      <c r="I1366" s="30">
        <v>0.85000000000000009</v>
      </c>
      <c r="J1366" s="31">
        <v>4750</v>
      </c>
      <c r="K1366" s="32">
        <f t="shared" si="10"/>
        <v>4037.5000000000005</v>
      </c>
      <c r="L1366" s="32">
        <f t="shared" si="11"/>
        <v>807.50000000000011</v>
      </c>
      <c r="M1366" s="33">
        <v>0.2</v>
      </c>
      <c r="O1366" s="38"/>
      <c r="P1366" s="39">
        <f>Data!$I1366-0</f>
        <v>0.85000000000000009</v>
      </c>
      <c r="Q1366" s="34">
        <f>Data!$J1366+1000</f>
        <v>5750</v>
      </c>
      <c r="R1366" s="35">
        <f>Data!$M1366+5%</f>
        <v>0.25</v>
      </c>
    </row>
    <row r="1367" spans="1:18" ht="15.75" customHeight="1">
      <c r="A1367" s="23"/>
      <c r="B1367" s="28" t="s">
        <v>34</v>
      </c>
      <c r="C1367" s="28">
        <v>1128299</v>
      </c>
      <c r="D1367" s="29">
        <v>44517</v>
      </c>
      <c r="E1367" s="28" t="s">
        <v>35</v>
      </c>
      <c r="F1367" s="28" t="s">
        <v>70</v>
      </c>
      <c r="G1367" s="28" t="s">
        <v>71</v>
      </c>
      <c r="H1367" s="28" t="s">
        <v>29</v>
      </c>
      <c r="I1367" s="30">
        <v>0.90000000000000013</v>
      </c>
      <c r="J1367" s="31">
        <v>6000</v>
      </c>
      <c r="K1367" s="32">
        <f t="shared" si="10"/>
        <v>5400.0000000000009</v>
      </c>
      <c r="L1367" s="32">
        <f t="shared" si="11"/>
        <v>2430.0000000000005</v>
      </c>
      <c r="M1367" s="33">
        <v>0.45</v>
      </c>
      <c r="O1367" s="38"/>
      <c r="P1367" s="39">
        <f>Data!$I1367-0</f>
        <v>0.90000000000000013</v>
      </c>
      <c r="Q1367" s="34">
        <f>Data!$J1367+1000</f>
        <v>7000</v>
      </c>
      <c r="R1367" s="35">
        <f>Data!$M1367+5%</f>
        <v>0.5</v>
      </c>
    </row>
    <row r="1368" spans="1:18" ht="15.75" customHeight="1">
      <c r="A1368" s="23"/>
      <c r="B1368" s="28" t="s">
        <v>34</v>
      </c>
      <c r="C1368" s="28">
        <v>1128299</v>
      </c>
      <c r="D1368" s="29">
        <v>44546</v>
      </c>
      <c r="E1368" s="28" t="s">
        <v>35</v>
      </c>
      <c r="F1368" s="28" t="s">
        <v>70</v>
      </c>
      <c r="G1368" s="28" t="s">
        <v>71</v>
      </c>
      <c r="H1368" s="28" t="s">
        <v>24</v>
      </c>
      <c r="I1368" s="30">
        <v>0.75000000000000011</v>
      </c>
      <c r="J1368" s="31">
        <v>8000</v>
      </c>
      <c r="K1368" s="32">
        <f t="shared" si="10"/>
        <v>6000.0000000000009</v>
      </c>
      <c r="L1368" s="32">
        <f t="shared" si="11"/>
        <v>1800.0000000000002</v>
      </c>
      <c r="M1368" s="33">
        <v>0.3</v>
      </c>
      <c r="O1368" s="38"/>
      <c r="P1368" s="39">
        <f>Data!$I1368-0</f>
        <v>0.75000000000000011</v>
      </c>
      <c r="Q1368" s="34">
        <f>Data!$J1368+1000</f>
        <v>9000</v>
      </c>
      <c r="R1368" s="35">
        <f>Data!$M1368+5%</f>
        <v>0.35</v>
      </c>
    </row>
    <row r="1369" spans="1:18" ht="15.75" customHeight="1">
      <c r="A1369" s="23"/>
      <c r="B1369" s="28" t="s">
        <v>34</v>
      </c>
      <c r="C1369" s="28">
        <v>1128299</v>
      </c>
      <c r="D1369" s="29">
        <v>44546</v>
      </c>
      <c r="E1369" s="28" t="s">
        <v>35</v>
      </c>
      <c r="F1369" s="28" t="s">
        <v>70</v>
      </c>
      <c r="G1369" s="28" t="s">
        <v>71</v>
      </c>
      <c r="H1369" s="28" t="s">
        <v>25</v>
      </c>
      <c r="I1369" s="30">
        <v>0.8500000000000002</v>
      </c>
      <c r="J1369" s="31">
        <v>8000</v>
      </c>
      <c r="K1369" s="32">
        <f t="shared" si="10"/>
        <v>6800.0000000000018</v>
      </c>
      <c r="L1369" s="32">
        <f t="shared" si="11"/>
        <v>1700.0000000000005</v>
      </c>
      <c r="M1369" s="33">
        <v>0.25</v>
      </c>
      <c r="O1369" s="38"/>
      <c r="P1369" s="39">
        <f>Data!$I1369-0</f>
        <v>0.8500000000000002</v>
      </c>
      <c r="Q1369" s="34">
        <f>Data!$J1369+1000</f>
        <v>9000</v>
      </c>
      <c r="R1369" s="35">
        <f>Data!$M1369+5%</f>
        <v>0.3</v>
      </c>
    </row>
    <row r="1370" spans="1:18" ht="15.75" customHeight="1">
      <c r="A1370" s="23"/>
      <c r="B1370" s="28" t="s">
        <v>34</v>
      </c>
      <c r="C1370" s="28">
        <v>1128299</v>
      </c>
      <c r="D1370" s="29">
        <v>44546</v>
      </c>
      <c r="E1370" s="28" t="s">
        <v>35</v>
      </c>
      <c r="F1370" s="28" t="s">
        <v>70</v>
      </c>
      <c r="G1370" s="28" t="s">
        <v>71</v>
      </c>
      <c r="H1370" s="28" t="s">
        <v>26</v>
      </c>
      <c r="I1370" s="30">
        <v>0.80000000000000016</v>
      </c>
      <c r="J1370" s="31">
        <v>6000</v>
      </c>
      <c r="K1370" s="32">
        <f t="shared" si="10"/>
        <v>4800.0000000000009</v>
      </c>
      <c r="L1370" s="32">
        <f t="shared" si="11"/>
        <v>1440.0000000000002</v>
      </c>
      <c r="M1370" s="33">
        <v>0.3</v>
      </c>
      <c r="O1370" s="38"/>
      <c r="P1370" s="39">
        <f>Data!$I1370-0</f>
        <v>0.80000000000000016</v>
      </c>
      <c r="Q1370" s="34">
        <f>Data!$J1370+1000</f>
        <v>7000</v>
      </c>
      <c r="R1370" s="35">
        <f>Data!$M1370+5%</f>
        <v>0.35</v>
      </c>
    </row>
    <row r="1371" spans="1:18" ht="15.75" customHeight="1">
      <c r="A1371" s="23"/>
      <c r="B1371" s="28" t="s">
        <v>34</v>
      </c>
      <c r="C1371" s="28">
        <v>1128299</v>
      </c>
      <c r="D1371" s="29">
        <v>44546</v>
      </c>
      <c r="E1371" s="28" t="s">
        <v>35</v>
      </c>
      <c r="F1371" s="28" t="s">
        <v>70</v>
      </c>
      <c r="G1371" s="28" t="s">
        <v>71</v>
      </c>
      <c r="H1371" s="28" t="s">
        <v>27</v>
      </c>
      <c r="I1371" s="30">
        <v>0.80000000000000016</v>
      </c>
      <c r="J1371" s="31">
        <v>6000</v>
      </c>
      <c r="K1371" s="32">
        <f t="shared" si="10"/>
        <v>4800.0000000000009</v>
      </c>
      <c r="L1371" s="32">
        <f t="shared" si="11"/>
        <v>1440.0000000000002</v>
      </c>
      <c r="M1371" s="33">
        <v>0.3</v>
      </c>
      <c r="O1371" s="38"/>
      <c r="P1371" s="39">
        <f>Data!$I1371-0</f>
        <v>0.80000000000000016</v>
      </c>
      <c r="Q1371" s="34">
        <f>Data!$J1371+1000</f>
        <v>7000</v>
      </c>
      <c r="R1371" s="35">
        <f>Data!$M1371+5%</f>
        <v>0.35</v>
      </c>
    </row>
    <row r="1372" spans="1:18" ht="15.75" customHeight="1">
      <c r="A1372" s="23"/>
      <c r="B1372" s="28" t="s">
        <v>34</v>
      </c>
      <c r="C1372" s="28">
        <v>1128299</v>
      </c>
      <c r="D1372" s="29">
        <v>44546</v>
      </c>
      <c r="E1372" s="28" t="s">
        <v>35</v>
      </c>
      <c r="F1372" s="28" t="s">
        <v>70</v>
      </c>
      <c r="G1372" s="28" t="s">
        <v>71</v>
      </c>
      <c r="H1372" s="28" t="s">
        <v>28</v>
      </c>
      <c r="I1372" s="30">
        <v>0.90000000000000013</v>
      </c>
      <c r="J1372" s="31">
        <v>5250</v>
      </c>
      <c r="K1372" s="32">
        <f t="shared" si="10"/>
        <v>4725.0000000000009</v>
      </c>
      <c r="L1372" s="32">
        <f t="shared" si="11"/>
        <v>945.00000000000023</v>
      </c>
      <c r="M1372" s="33">
        <v>0.2</v>
      </c>
      <c r="O1372" s="38"/>
      <c r="P1372" s="39">
        <f>Data!$I1372-0</f>
        <v>0.90000000000000013</v>
      </c>
      <c r="Q1372" s="34">
        <f>Data!$J1372+1000</f>
        <v>6250</v>
      </c>
      <c r="R1372" s="35">
        <f>Data!$M1372+5%</f>
        <v>0.25</v>
      </c>
    </row>
    <row r="1373" spans="1:18" ht="15.75" customHeight="1">
      <c r="A1373" s="23"/>
      <c r="B1373" s="28" t="s">
        <v>34</v>
      </c>
      <c r="C1373" s="28">
        <v>1128299</v>
      </c>
      <c r="D1373" s="29">
        <v>44546</v>
      </c>
      <c r="E1373" s="28" t="s">
        <v>35</v>
      </c>
      <c r="F1373" s="28" t="s">
        <v>70</v>
      </c>
      <c r="G1373" s="28" t="s">
        <v>71</v>
      </c>
      <c r="H1373" s="28" t="s">
        <v>29</v>
      </c>
      <c r="I1373" s="30">
        <v>0.95000000000000018</v>
      </c>
      <c r="J1373" s="31">
        <v>6250</v>
      </c>
      <c r="K1373" s="32">
        <f t="shared" si="10"/>
        <v>5937.5000000000009</v>
      </c>
      <c r="L1373" s="32">
        <f t="shared" si="11"/>
        <v>2671.8750000000005</v>
      </c>
      <c r="M1373" s="33">
        <v>0.45</v>
      </c>
      <c r="O1373" s="38"/>
      <c r="P1373" s="39">
        <f>Data!$I1373-0</f>
        <v>0.95000000000000018</v>
      </c>
      <c r="Q1373" s="34">
        <f>Data!$J1373+1000</f>
        <v>7250</v>
      </c>
      <c r="R1373" s="35">
        <f>Data!$M1373+5%</f>
        <v>0.5</v>
      </c>
    </row>
    <row r="1374" spans="1:18" ht="15.75" customHeight="1">
      <c r="A1374" s="23" t="s">
        <v>46</v>
      </c>
      <c r="B1374" s="28" t="s">
        <v>21</v>
      </c>
      <c r="C1374" s="28">
        <v>1185732</v>
      </c>
      <c r="D1374" s="29">
        <v>44208</v>
      </c>
      <c r="E1374" s="28" t="s">
        <v>53</v>
      </c>
      <c r="F1374" s="28" t="s">
        <v>54</v>
      </c>
      <c r="G1374" s="28" t="s">
        <v>72</v>
      </c>
      <c r="H1374" s="28" t="s">
        <v>24</v>
      </c>
      <c r="I1374" s="30">
        <v>0.45</v>
      </c>
      <c r="J1374" s="31">
        <v>8500</v>
      </c>
      <c r="K1374" s="32">
        <f t="shared" si="10"/>
        <v>3825</v>
      </c>
      <c r="L1374" s="32">
        <f t="shared" si="11"/>
        <v>1721.25</v>
      </c>
      <c r="M1374" s="33">
        <v>0.45</v>
      </c>
      <c r="P1374" s="34"/>
    </row>
    <row r="1375" spans="1:18" ht="15.75" customHeight="1">
      <c r="A1375" s="23"/>
      <c r="B1375" s="28" t="s">
        <v>21</v>
      </c>
      <c r="C1375" s="28">
        <v>1185732</v>
      </c>
      <c r="D1375" s="29">
        <v>44208</v>
      </c>
      <c r="E1375" s="28" t="s">
        <v>53</v>
      </c>
      <c r="F1375" s="28" t="s">
        <v>54</v>
      </c>
      <c r="G1375" s="28" t="s">
        <v>72</v>
      </c>
      <c r="H1375" s="28" t="s">
        <v>25</v>
      </c>
      <c r="I1375" s="30">
        <v>0.45</v>
      </c>
      <c r="J1375" s="31">
        <v>6500</v>
      </c>
      <c r="K1375" s="32">
        <f t="shared" si="10"/>
        <v>2925</v>
      </c>
      <c r="L1375" s="32">
        <f t="shared" si="11"/>
        <v>1023.7499999999999</v>
      </c>
      <c r="M1375" s="33">
        <v>0.35</v>
      </c>
      <c r="P1375" s="34"/>
    </row>
    <row r="1376" spans="1:18" ht="15.75" customHeight="1">
      <c r="A1376" s="23"/>
      <c r="B1376" s="28" t="s">
        <v>21</v>
      </c>
      <c r="C1376" s="28">
        <v>1185732</v>
      </c>
      <c r="D1376" s="29">
        <v>44208</v>
      </c>
      <c r="E1376" s="28" t="s">
        <v>53</v>
      </c>
      <c r="F1376" s="28" t="s">
        <v>54</v>
      </c>
      <c r="G1376" s="28" t="s">
        <v>72</v>
      </c>
      <c r="H1376" s="28" t="s">
        <v>26</v>
      </c>
      <c r="I1376" s="30">
        <v>0.35000000000000003</v>
      </c>
      <c r="J1376" s="31">
        <v>6500</v>
      </c>
      <c r="K1376" s="32">
        <f t="shared" si="10"/>
        <v>2275</v>
      </c>
      <c r="L1376" s="32">
        <f t="shared" si="11"/>
        <v>568.75</v>
      </c>
      <c r="M1376" s="33">
        <v>0.25</v>
      </c>
      <c r="P1376" s="34"/>
    </row>
    <row r="1377" spans="1:16" ht="15.75" customHeight="1">
      <c r="A1377" s="23"/>
      <c r="B1377" s="28" t="s">
        <v>21</v>
      </c>
      <c r="C1377" s="28">
        <v>1185732</v>
      </c>
      <c r="D1377" s="29">
        <v>44208</v>
      </c>
      <c r="E1377" s="28" t="s">
        <v>53</v>
      </c>
      <c r="F1377" s="28" t="s">
        <v>54</v>
      </c>
      <c r="G1377" s="28" t="s">
        <v>72</v>
      </c>
      <c r="H1377" s="28" t="s">
        <v>27</v>
      </c>
      <c r="I1377" s="30">
        <v>0.39999999999999997</v>
      </c>
      <c r="J1377" s="31">
        <v>5000</v>
      </c>
      <c r="K1377" s="32">
        <f t="shared" si="10"/>
        <v>1999.9999999999998</v>
      </c>
      <c r="L1377" s="32">
        <f t="shared" si="11"/>
        <v>599.99999999999989</v>
      </c>
      <c r="M1377" s="33">
        <v>0.3</v>
      </c>
      <c r="P1377" s="34"/>
    </row>
    <row r="1378" spans="1:16" ht="15.75" customHeight="1">
      <c r="A1378" s="23"/>
      <c r="B1378" s="28" t="s">
        <v>21</v>
      </c>
      <c r="C1378" s="28">
        <v>1185732</v>
      </c>
      <c r="D1378" s="29">
        <v>44208</v>
      </c>
      <c r="E1378" s="28" t="s">
        <v>53</v>
      </c>
      <c r="F1378" s="28" t="s">
        <v>54</v>
      </c>
      <c r="G1378" s="28" t="s">
        <v>72</v>
      </c>
      <c r="H1378" s="28" t="s">
        <v>28</v>
      </c>
      <c r="I1378" s="30">
        <v>0.55000000000000004</v>
      </c>
      <c r="J1378" s="31">
        <v>5500</v>
      </c>
      <c r="K1378" s="32">
        <f t="shared" si="10"/>
        <v>3025.0000000000005</v>
      </c>
      <c r="L1378" s="32">
        <f t="shared" si="11"/>
        <v>1058.75</v>
      </c>
      <c r="M1378" s="33">
        <v>0.35</v>
      </c>
      <c r="P1378" s="34"/>
    </row>
    <row r="1379" spans="1:16" ht="15.75" customHeight="1">
      <c r="A1379" s="23"/>
      <c r="B1379" s="28" t="s">
        <v>21</v>
      </c>
      <c r="C1379" s="28">
        <v>1185732</v>
      </c>
      <c r="D1379" s="29">
        <v>44208</v>
      </c>
      <c r="E1379" s="28" t="s">
        <v>53</v>
      </c>
      <c r="F1379" s="28" t="s">
        <v>54</v>
      </c>
      <c r="G1379" s="28" t="s">
        <v>72</v>
      </c>
      <c r="H1379" s="28" t="s">
        <v>29</v>
      </c>
      <c r="I1379" s="30">
        <v>0.45</v>
      </c>
      <c r="J1379" s="31">
        <v>6500</v>
      </c>
      <c r="K1379" s="32">
        <f t="shared" si="10"/>
        <v>2925</v>
      </c>
      <c r="L1379" s="32">
        <f t="shared" si="11"/>
        <v>1462.5</v>
      </c>
      <c r="M1379" s="33">
        <v>0.5</v>
      </c>
      <c r="P1379" s="34"/>
    </row>
    <row r="1380" spans="1:16" ht="15.75" customHeight="1">
      <c r="A1380" s="23"/>
      <c r="B1380" s="28" t="s">
        <v>21</v>
      </c>
      <c r="C1380" s="28">
        <v>1185732</v>
      </c>
      <c r="D1380" s="29">
        <v>44237</v>
      </c>
      <c r="E1380" s="28" t="s">
        <v>53</v>
      </c>
      <c r="F1380" s="28" t="s">
        <v>54</v>
      </c>
      <c r="G1380" s="28" t="s">
        <v>72</v>
      </c>
      <c r="H1380" s="28" t="s">
        <v>24</v>
      </c>
      <c r="I1380" s="30">
        <v>0.45</v>
      </c>
      <c r="J1380" s="31">
        <v>9000</v>
      </c>
      <c r="K1380" s="32">
        <f t="shared" si="10"/>
        <v>4050</v>
      </c>
      <c r="L1380" s="32">
        <f t="shared" si="11"/>
        <v>1822.5</v>
      </c>
      <c r="M1380" s="33">
        <v>0.45</v>
      </c>
      <c r="P1380" s="34"/>
    </row>
    <row r="1381" spans="1:16" ht="15.75" customHeight="1">
      <c r="A1381" s="23"/>
      <c r="B1381" s="28" t="s">
        <v>21</v>
      </c>
      <c r="C1381" s="28">
        <v>1185732</v>
      </c>
      <c r="D1381" s="29">
        <v>44237</v>
      </c>
      <c r="E1381" s="28" t="s">
        <v>53</v>
      </c>
      <c r="F1381" s="28" t="s">
        <v>54</v>
      </c>
      <c r="G1381" s="28" t="s">
        <v>72</v>
      </c>
      <c r="H1381" s="28" t="s">
        <v>25</v>
      </c>
      <c r="I1381" s="30">
        <v>0.45</v>
      </c>
      <c r="J1381" s="31">
        <v>5500</v>
      </c>
      <c r="K1381" s="32">
        <f t="shared" si="10"/>
        <v>2475</v>
      </c>
      <c r="L1381" s="32">
        <f t="shared" si="11"/>
        <v>866.25</v>
      </c>
      <c r="M1381" s="33">
        <v>0.35</v>
      </c>
      <c r="P1381" s="34"/>
    </row>
    <row r="1382" spans="1:16" ht="15.75" customHeight="1">
      <c r="A1382" s="23"/>
      <c r="B1382" s="28" t="s">
        <v>21</v>
      </c>
      <c r="C1382" s="28">
        <v>1185732</v>
      </c>
      <c r="D1382" s="29">
        <v>44237</v>
      </c>
      <c r="E1382" s="28" t="s">
        <v>53</v>
      </c>
      <c r="F1382" s="28" t="s">
        <v>54</v>
      </c>
      <c r="G1382" s="28" t="s">
        <v>72</v>
      </c>
      <c r="H1382" s="28" t="s">
        <v>26</v>
      </c>
      <c r="I1382" s="30">
        <v>0.35000000000000003</v>
      </c>
      <c r="J1382" s="31">
        <v>6000</v>
      </c>
      <c r="K1382" s="32">
        <f t="shared" si="10"/>
        <v>2100</v>
      </c>
      <c r="L1382" s="32">
        <f t="shared" si="11"/>
        <v>525</v>
      </c>
      <c r="M1382" s="33">
        <v>0.25</v>
      </c>
      <c r="P1382" s="34"/>
    </row>
    <row r="1383" spans="1:16" ht="15.75" customHeight="1">
      <c r="A1383" s="23"/>
      <c r="B1383" s="28" t="s">
        <v>21</v>
      </c>
      <c r="C1383" s="28">
        <v>1185732</v>
      </c>
      <c r="D1383" s="29">
        <v>44237</v>
      </c>
      <c r="E1383" s="28" t="s">
        <v>53</v>
      </c>
      <c r="F1383" s="28" t="s">
        <v>54</v>
      </c>
      <c r="G1383" s="28" t="s">
        <v>72</v>
      </c>
      <c r="H1383" s="28" t="s">
        <v>27</v>
      </c>
      <c r="I1383" s="30">
        <v>0.39999999999999997</v>
      </c>
      <c r="J1383" s="31">
        <v>4750</v>
      </c>
      <c r="K1383" s="32">
        <f t="shared" si="10"/>
        <v>1899.9999999999998</v>
      </c>
      <c r="L1383" s="32">
        <f t="shared" si="11"/>
        <v>569.99999999999989</v>
      </c>
      <c r="M1383" s="33">
        <v>0.3</v>
      </c>
      <c r="P1383" s="34"/>
    </row>
    <row r="1384" spans="1:16" ht="15.75" customHeight="1">
      <c r="A1384" s="23"/>
      <c r="B1384" s="28" t="s">
        <v>21</v>
      </c>
      <c r="C1384" s="28">
        <v>1185732</v>
      </c>
      <c r="D1384" s="29">
        <v>44237</v>
      </c>
      <c r="E1384" s="28" t="s">
        <v>53</v>
      </c>
      <c r="F1384" s="28" t="s">
        <v>54</v>
      </c>
      <c r="G1384" s="28" t="s">
        <v>72</v>
      </c>
      <c r="H1384" s="28" t="s">
        <v>28</v>
      </c>
      <c r="I1384" s="30">
        <v>0.55000000000000004</v>
      </c>
      <c r="J1384" s="31">
        <v>5500</v>
      </c>
      <c r="K1384" s="32">
        <f t="shared" si="10"/>
        <v>3025.0000000000005</v>
      </c>
      <c r="L1384" s="32">
        <f t="shared" si="11"/>
        <v>1058.75</v>
      </c>
      <c r="M1384" s="33">
        <v>0.35</v>
      </c>
      <c r="P1384" s="34"/>
    </row>
    <row r="1385" spans="1:16" ht="15.75" customHeight="1">
      <c r="A1385" s="23"/>
      <c r="B1385" s="28" t="s">
        <v>21</v>
      </c>
      <c r="C1385" s="28">
        <v>1185732</v>
      </c>
      <c r="D1385" s="29">
        <v>44237</v>
      </c>
      <c r="E1385" s="28" t="s">
        <v>53</v>
      </c>
      <c r="F1385" s="28" t="s">
        <v>54</v>
      </c>
      <c r="G1385" s="28" t="s">
        <v>72</v>
      </c>
      <c r="H1385" s="28" t="s">
        <v>29</v>
      </c>
      <c r="I1385" s="30">
        <v>0.45</v>
      </c>
      <c r="J1385" s="31">
        <v>6500</v>
      </c>
      <c r="K1385" s="32">
        <f t="shared" si="10"/>
        <v>2925</v>
      </c>
      <c r="L1385" s="32">
        <f t="shared" si="11"/>
        <v>1462.5</v>
      </c>
      <c r="M1385" s="33">
        <v>0.5</v>
      </c>
      <c r="P1385" s="34"/>
    </row>
    <row r="1386" spans="1:16" ht="15.75" customHeight="1">
      <c r="A1386" s="23"/>
      <c r="B1386" s="28" t="s">
        <v>21</v>
      </c>
      <c r="C1386" s="28">
        <v>1185732</v>
      </c>
      <c r="D1386" s="29">
        <v>44263</v>
      </c>
      <c r="E1386" s="28" t="s">
        <v>53</v>
      </c>
      <c r="F1386" s="28" t="s">
        <v>54</v>
      </c>
      <c r="G1386" s="28" t="s">
        <v>72</v>
      </c>
      <c r="H1386" s="28" t="s">
        <v>24</v>
      </c>
      <c r="I1386" s="30">
        <v>0.45</v>
      </c>
      <c r="J1386" s="31">
        <v>8700</v>
      </c>
      <c r="K1386" s="32">
        <f t="shared" si="10"/>
        <v>3915</v>
      </c>
      <c r="L1386" s="32">
        <f t="shared" si="11"/>
        <v>1761.75</v>
      </c>
      <c r="M1386" s="33">
        <v>0.45</v>
      </c>
      <c r="P1386" s="34"/>
    </row>
    <row r="1387" spans="1:16" ht="15.75" customHeight="1">
      <c r="A1387" s="23"/>
      <c r="B1387" s="28" t="s">
        <v>21</v>
      </c>
      <c r="C1387" s="28">
        <v>1185732</v>
      </c>
      <c r="D1387" s="29">
        <v>44263</v>
      </c>
      <c r="E1387" s="28" t="s">
        <v>53</v>
      </c>
      <c r="F1387" s="28" t="s">
        <v>54</v>
      </c>
      <c r="G1387" s="28" t="s">
        <v>72</v>
      </c>
      <c r="H1387" s="28" t="s">
        <v>25</v>
      </c>
      <c r="I1387" s="30">
        <v>0.45</v>
      </c>
      <c r="J1387" s="31">
        <v>5500</v>
      </c>
      <c r="K1387" s="32">
        <f t="shared" si="10"/>
        <v>2475</v>
      </c>
      <c r="L1387" s="32">
        <f t="shared" si="11"/>
        <v>866.25</v>
      </c>
      <c r="M1387" s="33">
        <v>0.35</v>
      </c>
      <c r="P1387" s="34"/>
    </row>
    <row r="1388" spans="1:16" ht="15.75" customHeight="1">
      <c r="A1388" s="23"/>
      <c r="B1388" s="28" t="s">
        <v>21</v>
      </c>
      <c r="C1388" s="28">
        <v>1185732</v>
      </c>
      <c r="D1388" s="29">
        <v>44263</v>
      </c>
      <c r="E1388" s="28" t="s">
        <v>53</v>
      </c>
      <c r="F1388" s="28" t="s">
        <v>54</v>
      </c>
      <c r="G1388" s="28" t="s">
        <v>72</v>
      </c>
      <c r="H1388" s="28" t="s">
        <v>26</v>
      </c>
      <c r="I1388" s="30">
        <v>0.35000000000000003</v>
      </c>
      <c r="J1388" s="31">
        <v>5750</v>
      </c>
      <c r="K1388" s="32">
        <f t="shared" si="10"/>
        <v>2012.5000000000002</v>
      </c>
      <c r="L1388" s="32">
        <f t="shared" si="11"/>
        <v>503.12500000000006</v>
      </c>
      <c r="M1388" s="33">
        <v>0.25</v>
      </c>
      <c r="P1388" s="34"/>
    </row>
    <row r="1389" spans="1:16" ht="15.75" customHeight="1">
      <c r="A1389" s="23"/>
      <c r="B1389" s="28" t="s">
        <v>21</v>
      </c>
      <c r="C1389" s="28">
        <v>1185732</v>
      </c>
      <c r="D1389" s="29">
        <v>44263</v>
      </c>
      <c r="E1389" s="28" t="s">
        <v>53</v>
      </c>
      <c r="F1389" s="28" t="s">
        <v>54</v>
      </c>
      <c r="G1389" s="28" t="s">
        <v>72</v>
      </c>
      <c r="H1389" s="28" t="s">
        <v>27</v>
      </c>
      <c r="I1389" s="30">
        <v>0.39999999999999997</v>
      </c>
      <c r="J1389" s="31">
        <v>4250</v>
      </c>
      <c r="K1389" s="32">
        <f t="shared" si="10"/>
        <v>1699.9999999999998</v>
      </c>
      <c r="L1389" s="32">
        <f t="shared" si="11"/>
        <v>509.99999999999989</v>
      </c>
      <c r="M1389" s="33">
        <v>0.3</v>
      </c>
      <c r="P1389" s="34"/>
    </row>
    <row r="1390" spans="1:16" ht="15.75" customHeight="1">
      <c r="A1390" s="23"/>
      <c r="B1390" s="28" t="s">
        <v>21</v>
      </c>
      <c r="C1390" s="28">
        <v>1185732</v>
      </c>
      <c r="D1390" s="29">
        <v>44263</v>
      </c>
      <c r="E1390" s="28" t="s">
        <v>53</v>
      </c>
      <c r="F1390" s="28" t="s">
        <v>54</v>
      </c>
      <c r="G1390" s="28" t="s">
        <v>72</v>
      </c>
      <c r="H1390" s="28" t="s">
        <v>28</v>
      </c>
      <c r="I1390" s="30">
        <v>0.55000000000000004</v>
      </c>
      <c r="J1390" s="31">
        <v>4750</v>
      </c>
      <c r="K1390" s="32">
        <f t="shared" si="10"/>
        <v>2612.5</v>
      </c>
      <c r="L1390" s="32">
        <f t="shared" si="11"/>
        <v>914.37499999999989</v>
      </c>
      <c r="M1390" s="33">
        <v>0.35</v>
      </c>
      <c r="P1390" s="34"/>
    </row>
    <row r="1391" spans="1:16" ht="15.75" customHeight="1">
      <c r="A1391" s="23"/>
      <c r="B1391" s="28" t="s">
        <v>21</v>
      </c>
      <c r="C1391" s="28">
        <v>1185732</v>
      </c>
      <c r="D1391" s="29">
        <v>44263</v>
      </c>
      <c r="E1391" s="28" t="s">
        <v>53</v>
      </c>
      <c r="F1391" s="28" t="s">
        <v>54</v>
      </c>
      <c r="G1391" s="28" t="s">
        <v>72</v>
      </c>
      <c r="H1391" s="28" t="s">
        <v>29</v>
      </c>
      <c r="I1391" s="30">
        <v>0.45</v>
      </c>
      <c r="J1391" s="31">
        <v>5750</v>
      </c>
      <c r="K1391" s="32">
        <f t="shared" si="10"/>
        <v>2587.5</v>
      </c>
      <c r="L1391" s="32">
        <f t="shared" si="11"/>
        <v>1293.75</v>
      </c>
      <c r="M1391" s="33">
        <v>0.5</v>
      </c>
      <c r="P1391" s="34"/>
    </row>
    <row r="1392" spans="1:16" ht="15.75" customHeight="1">
      <c r="A1392" s="23"/>
      <c r="B1392" s="28" t="s">
        <v>21</v>
      </c>
      <c r="C1392" s="28">
        <v>1185732</v>
      </c>
      <c r="D1392" s="29">
        <v>44295</v>
      </c>
      <c r="E1392" s="28" t="s">
        <v>53</v>
      </c>
      <c r="F1392" s="28" t="s">
        <v>54</v>
      </c>
      <c r="G1392" s="28" t="s">
        <v>72</v>
      </c>
      <c r="H1392" s="28" t="s">
        <v>24</v>
      </c>
      <c r="I1392" s="30">
        <v>0.45</v>
      </c>
      <c r="J1392" s="31">
        <v>8250</v>
      </c>
      <c r="K1392" s="32">
        <f t="shared" si="10"/>
        <v>3712.5</v>
      </c>
      <c r="L1392" s="32">
        <f t="shared" si="11"/>
        <v>1670.625</v>
      </c>
      <c r="M1392" s="33">
        <v>0.45</v>
      </c>
      <c r="P1392" s="34"/>
    </row>
    <row r="1393" spans="1:16" ht="15.75" customHeight="1">
      <c r="A1393" s="23"/>
      <c r="B1393" s="28" t="s">
        <v>21</v>
      </c>
      <c r="C1393" s="28">
        <v>1185732</v>
      </c>
      <c r="D1393" s="29">
        <v>44295</v>
      </c>
      <c r="E1393" s="28" t="s">
        <v>53</v>
      </c>
      <c r="F1393" s="28" t="s">
        <v>54</v>
      </c>
      <c r="G1393" s="28" t="s">
        <v>72</v>
      </c>
      <c r="H1393" s="28" t="s">
        <v>25</v>
      </c>
      <c r="I1393" s="30">
        <v>0.45</v>
      </c>
      <c r="J1393" s="31">
        <v>5250</v>
      </c>
      <c r="K1393" s="32">
        <f t="shared" si="10"/>
        <v>2362.5</v>
      </c>
      <c r="L1393" s="32">
        <f t="shared" si="11"/>
        <v>826.875</v>
      </c>
      <c r="M1393" s="33">
        <v>0.35</v>
      </c>
      <c r="P1393" s="34"/>
    </row>
    <row r="1394" spans="1:16" ht="15.75" customHeight="1">
      <c r="A1394" s="23"/>
      <c r="B1394" s="28" t="s">
        <v>21</v>
      </c>
      <c r="C1394" s="28">
        <v>1185732</v>
      </c>
      <c r="D1394" s="29">
        <v>44295</v>
      </c>
      <c r="E1394" s="28" t="s">
        <v>53</v>
      </c>
      <c r="F1394" s="28" t="s">
        <v>54</v>
      </c>
      <c r="G1394" s="28" t="s">
        <v>72</v>
      </c>
      <c r="H1394" s="28" t="s">
        <v>26</v>
      </c>
      <c r="I1394" s="30">
        <v>0.35000000000000003</v>
      </c>
      <c r="J1394" s="31">
        <v>5250</v>
      </c>
      <c r="K1394" s="32">
        <f t="shared" si="10"/>
        <v>1837.5000000000002</v>
      </c>
      <c r="L1394" s="32">
        <f t="shared" si="11"/>
        <v>459.37500000000006</v>
      </c>
      <c r="M1394" s="33">
        <v>0.25</v>
      </c>
      <c r="P1394" s="34"/>
    </row>
    <row r="1395" spans="1:16" ht="15.75" customHeight="1">
      <c r="A1395" s="23"/>
      <c r="B1395" s="28" t="s">
        <v>21</v>
      </c>
      <c r="C1395" s="28">
        <v>1185732</v>
      </c>
      <c r="D1395" s="29">
        <v>44295</v>
      </c>
      <c r="E1395" s="28" t="s">
        <v>53</v>
      </c>
      <c r="F1395" s="28" t="s">
        <v>54</v>
      </c>
      <c r="G1395" s="28" t="s">
        <v>72</v>
      </c>
      <c r="H1395" s="28" t="s">
        <v>27</v>
      </c>
      <c r="I1395" s="30">
        <v>0.39999999999999997</v>
      </c>
      <c r="J1395" s="31">
        <v>4500</v>
      </c>
      <c r="K1395" s="32">
        <f t="shared" si="10"/>
        <v>1799.9999999999998</v>
      </c>
      <c r="L1395" s="32">
        <f t="shared" si="11"/>
        <v>539.99999999999989</v>
      </c>
      <c r="M1395" s="33">
        <v>0.3</v>
      </c>
      <c r="P1395" s="34"/>
    </row>
    <row r="1396" spans="1:16" ht="15.75" customHeight="1">
      <c r="A1396" s="23"/>
      <c r="B1396" s="28" t="s">
        <v>21</v>
      </c>
      <c r="C1396" s="28">
        <v>1185732</v>
      </c>
      <c r="D1396" s="29">
        <v>44295</v>
      </c>
      <c r="E1396" s="28" t="s">
        <v>53</v>
      </c>
      <c r="F1396" s="28" t="s">
        <v>54</v>
      </c>
      <c r="G1396" s="28" t="s">
        <v>72</v>
      </c>
      <c r="H1396" s="28" t="s">
        <v>28</v>
      </c>
      <c r="I1396" s="30">
        <v>0.55000000000000004</v>
      </c>
      <c r="J1396" s="31">
        <v>4750</v>
      </c>
      <c r="K1396" s="32">
        <f t="shared" si="10"/>
        <v>2612.5</v>
      </c>
      <c r="L1396" s="32">
        <f t="shared" si="11"/>
        <v>914.37499999999989</v>
      </c>
      <c r="M1396" s="33">
        <v>0.35</v>
      </c>
      <c r="P1396" s="34"/>
    </row>
    <row r="1397" spans="1:16" ht="15.75" customHeight="1">
      <c r="A1397" s="23"/>
      <c r="B1397" s="28" t="s">
        <v>21</v>
      </c>
      <c r="C1397" s="28">
        <v>1185732</v>
      </c>
      <c r="D1397" s="29">
        <v>44295</v>
      </c>
      <c r="E1397" s="28" t="s">
        <v>53</v>
      </c>
      <c r="F1397" s="28" t="s">
        <v>54</v>
      </c>
      <c r="G1397" s="28" t="s">
        <v>72</v>
      </c>
      <c r="H1397" s="28" t="s">
        <v>29</v>
      </c>
      <c r="I1397" s="30">
        <v>0.45</v>
      </c>
      <c r="J1397" s="31">
        <v>6000</v>
      </c>
      <c r="K1397" s="32">
        <f t="shared" si="10"/>
        <v>2700</v>
      </c>
      <c r="L1397" s="32">
        <f t="shared" si="11"/>
        <v>1350</v>
      </c>
      <c r="M1397" s="33">
        <v>0.5</v>
      </c>
      <c r="P1397" s="34"/>
    </row>
    <row r="1398" spans="1:16" ht="15.75" customHeight="1">
      <c r="A1398" s="23"/>
      <c r="B1398" s="28" t="s">
        <v>21</v>
      </c>
      <c r="C1398" s="28">
        <v>1185732</v>
      </c>
      <c r="D1398" s="29">
        <v>44324</v>
      </c>
      <c r="E1398" s="28" t="s">
        <v>53</v>
      </c>
      <c r="F1398" s="28" t="s">
        <v>54</v>
      </c>
      <c r="G1398" s="28" t="s">
        <v>72</v>
      </c>
      <c r="H1398" s="28" t="s">
        <v>24</v>
      </c>
      <c r="I1398" s="30">
        <v>0.55000000000000004</v>
      </c>
      <c r="J1398" s="31">
        <v>8700</v>
      </c>
      <c r="K1398" s="32">
        <f t="shared" si="10"/>
        <v>4785</v>
      </c>
      <c r="L1398" s="32">
        <f t="shared" si="11"/>
        <v>2153.25</v>
      </c>
      <c r="M1398" s="33">
        <v>0.45</v>
      </c>
      <c r="P1398" s="34"/>
    </row>
    <row r="1399" spans="1:16" ht="15.75" customHeight="1">
      <c r="A1399" s="23"/>
      <c r="B1399" s="28" t="s">
        <v>21</v>
      </c>
      <c r="C1399" s="28">
        <v>1185732</v>
      </c>
      <c r="D1399" s="29">
        <v>44324</v>
      </c>
      <c r="E1399" s="28" t="s">
        <v>53</v>
      </c>
      <c r="F1399" s="28" t="s">
        <v>54</v>
      </c>
      <c r="G1399" s="28" t="s">
        <v>72</v>
      </c>
      <c r="H1399" s="28" t="s">
        <v>25</v>
      </c>
      <c r="I1399" s="30">
        <v>0.55000000000000004</v>
      </c>
      <c r="J1399" s="31">
        <v>5750</v>
      </c>
      <c r="K1399" s="32">
        <f t="shared" si="10"/>
        <v>3162.5000000000005</v>
      </c>
      <c r="L1399" s="32">
        <f t="shared" si="11"/>
        <v>1106.875</v>
      </c>
      <c r="M1399" s="33">
        <v>0.35</v>
      </c>
      <c r="P1399" s="34"/>
    </row>
    <row r="1400" spans="1:16" ht="15.75" customHeight="1">
      <c r="A1400" s="23"/>
      <c r="B1400" s="28" t="s">
        <v>21</v>
      </c>
      <c r="C1400" s="28">
        <v>1185732</v>
      </c>
      <c r="D1400" s="29">
        <v>44324</v>
      </c>
      <c r="E1400" s="28" t="s">
        <v>53</v>
      </c>
      <c r="F1400" s="28" t="s">
        <v>54</v>
      </c>
      <c r="G1400" s="28" t="s">
        <v>72</v>
      </c>
      <c r="H1400" s="28" t="s">
        <v>26</v>
      </c>
      <c r="I1400" s="30">
        <v>0.5</v>
      </c>
      <c r="J1400" s="31">
        <v>5500</v>
      </c>
      <c r="K1400" s="32">
        <f t="shared" si="10"/>
        <v>2750</v>
      </c>
      <c r="L1400" s="32">
        <f t="shared" si="11"/>
        <v>687.5</v>
      </c>
      <c r="M1400" s="33">
        <v>0.25</v>
      </c>
      <c r="P1400" s="34"/>
    </row>
    <row r="1401" spans="1:16" ht="15.75" customHeight="1">
      <c r="A1401" s="23"/>
      <c r="B1401" s="28" t="s">
        <v>21</v>
      </c>
      <c r="C1401" s="28">
        <v>1185732</v>
      </c>
      <c r="D1401" s="29">
        <v>44324</v>
      </c>
      <c r="E1401" s="28" t="s">
        <v>53</v>
      </c>
      <c r="F1401" s="28" t="s">
        <v>54</v>
      </c>
      <c r="G1401" s="28" t="s">
        <v>72</v>
      </c>
      <c r="H1401" s="28" t="s">
        <v>27</v>
      </c>
      <c r="I1401" s="30">
        <v>0.5</v>
      </c>
      <c r="J1401" s="31">
        <v>5000</v>
      </c>
      <c r="K1401" s="32">
        <f t="shared" si="10"/>
        <v>2500</v>
      </c>
      <c r="L1401" s="32">
        <f t="shared" si="11"/>
        <v>750</v>
      </c>
      <c r="M1401" s="33">
        <v>0.3</v>
      </c>
      <c r="P1401" s="34"/>
    </row>
    <row r="1402" spans="1:16" ht="15.75" customHeight="1">
      <c r="A1402" s="23"/>
      <c r="B1402" s="28" t="s">
        <v>21</v>
      </c>
      <c r="C1402" s="28">
        <v>1185732</v>
      </c>
      <c r="D1402" s="29">
        <v>44324</v>
      </c>
      <c r="E1402" s="28" t="s">
        <v>53</v>
      </c>
      <c r="F1402" s="28" t="s">
        <v>54</v>
      </c>
      <c r="G1402" s="28" t="s">
        <v>72</v>
      </c>
      <c r="H1402" s="28" t="s">
        <v>28</v>
      </c>
      <c r="I1402" s="30">
        <v>0.6</v>
      </c>
      <c r="J1402" s="31">
        <v>5250</v>
      </c>
      <c r="K1402" s="32">
        <f t="shared" si="10"/>
        <v>3150</v>
      </c>
      <c r="L1402" s="32">
        <f t="shared" si="11"/>
        <v>1102.5</v>
      </c>
      <c r="M1402" s="33">
        <v>0.35</v>
      </c>
      <c r="P1402" s="34"/>
    </row>
    <row r="1403" spans="1:16" ht="15.75" customHeight="1">
      <c r="A1403" s="23"/>
      <c r="B1403" s="28" t="s">
        <v>21</v>
      </c>
      <c r="C1403" s="28">
        <v>1185732</v>
      </c>
      <c r="D1403" s="29">
        <v>44324</v>
      </c>
      <c r="E1403" s="28" t="s">
        <v>53</v>
      </c>
      <c r="F1403" s="28" t="s">
        <v>54</v>
      </c>
      <c r="G1403" s="28" t="s">
        <v>72</v>
      </c>
      <c r="H1403" s="28" t="s">
        <v>29</v>
      </c>
      <c r="I1403" s="30">
        <v>0.65</v>
      </c>
      <c r="J1403" s="31">
        <v>6250</v>
      </c>
      <c r="K1403" s="32">
        <f t="shared" si="10"/>
        <v>4062.5</v>
      </c>
      <c r="L1403" s="32">
        <f t="shared" si="11"/>
        <v>2031.25</v>
      </c>
      <c r="M1403" s="33">
        <v>0.5</v>
      </c>
      <c r="P1403" s="34"/>
    </row>
    <row r="1404" spans="1:16" ht="15.75" customHeight="1">
      <c r="A1404" s="23"/>
      <c r="B1404" s="28" t="s">
        <v>21</v>
      </c>
      <c r="C1404" s="28">
        <v>1185732</v>
      </c>
      <c r="D1404" s="29">
        <v>44357</v>
      </c>
      <c r="E1404" s="28" t="s">
        <v>53</v>
      </c>
      <c r="F1404" s="28" t="s">
        <v>54</v>
      </c>
      <c r="G1404" s="28" t="s">
        <v>72</v>
      </c>
      <c r="H1404" s="28" t="s">
        <v>24</v>
      </c>
      <c r="I1404" s="30">
        <v>0.6</v>
      </c>
      <c r="J1404" s="31">
        <v>8750</v>
      </c>
      <c r="K1404" s="32">
        <f t="shared" si="10"/>
        <v>5250</v>
      </c>
      <c r="L1404" s="32">
        <f t="shared" si="11"/>
        <v>2362.5</v>
      </c>
      <c r="M1404" s="33">
        <v>0.45</v>
      </c>
      <c r="P1404" s="34"/>
    </row>
    <row r="1405" spans="1:16" ht="15.75" customHeight="1">
      <c r="A1405" s="23"/>
      <c r="B1405" s="28" t="s">
        <v>21</v>
      </c>
      <c r="C1405" s="28">
        <v>1185732</v>
      </c>
      <c r="D1405" s="29">
        <v>44357</v>
      </c>
      <c r="E1405" s="28" t="s">
        <v>53</v>
      </c>
      <c r="F1405" s="28" t="s">
        <v>54</v>
      </c>
      <c r="G1405" s="28" t="s">
        <v>72</v>
      </c>
      <c r="H1405" s="28" t="s">
        <v>25</v>
      </c>
      <c r="I1405" s="30">
        <v>0.55000000000000004</v>
      </c>
      <c r="J1405" s="31">
        <v>6250</v>
      </c>
      <c r="K1405" s="32">
        <f t="shared" si="10"/>
        <v>3437.5000000000005</v>
      </c>
      <c r="L1405" s="32">
        <f t="shared" si="11"/>
        <v>1203.125</v>
      </c>
      <c r="M1405" s="33">
        <v>0.35</v>
      </c>
      <c r="P1405" s="34"/>
    </row>
    <row r="1406" spans="1:16" ht="15.75" customHeight="1">
      <c r="A1406" s="23"/>
      <c r="B1406" s="28" t="s">
        <v>21</v>
      </c>
      <c r="C1406" s="28">
        <v>1185732</v>
      </c>
      <c r="D1406" s="29">
        <v>44357</v>
      </c>
      <c r="E1406" s="28" t="s">
        <v>53</v>
      </c>
      <c r="F1406" s="28" t="s">
        <v>54</v>
      </c>
      <c r="G1406" s="28" t="s">
        <v>72</v>
      </c>
      <c r="H1406" s="28" t="s">
        <v>26</v>
      </c>
      <c r="I1406" s="30">
        <v>0.5</v>
      </c>
      <c r="J1406" s="31">
        <v>6000</v>
      </c>
      <c r="K1406" s="32">
        <f t="shared" si="10"/>
        <v>3000</v>
      </c>
      <c r="L1406" s="32">
        <f t="shared" si="11"/>
        <v>750</v>
      </c>
      <c r="M1406" s="33">
        <v>0.25</v>
      </c>
      <c r="P1406" s="34"/>
    </row>
    <row r="1407" spans="1:16" ht="15.75" customHeight="1">
      <c r="A1407" s="23"/>
      <c r="B1407" s="28" t="s">
        <v>21</v>
      </c>
      <c r="C1407" s="28">
        <v>1185732</v>
      </c>
      <c r="D1407" s="29">
        <v>44357</v>
      </c>
      <c r="E1407" s="28" t="s">
        <v>53</v>
      </c>
      <c r="F1407" s="28" t="s">
        <v>54</v>
      </c>
      <c r="G1407" s="28" t="s">
        <v>72</v>
      </c>
      <c r="H1407" s="28" t="s">
        <v>27</v>
      </c>
      <c r="I1407" s="30">
        <v>0.5</v>
      </c>
      <c r="J1407" s="31">
        <v>5750</v>
      </c>
      <c r="K1407" s="32">
        <f t="shared" si="10"/>
        <v>2875</v>
      </c>
      <c r="L1407" s="32">
        <f t="shared" si="11"/>
        <v>862.5</v>
      </c>
      <c r="M1407" s="33">
        <v>0.3</v>
      </c>
      <c r="P1407" s="34"/>
    </row>
    <row r="1408" spans="1:16" ht="15.75" customHeight="1">
      <c r="A1408" s="23"/>
      <c r="B1408" s="28" t="s">
        <v>21</v>
      </c>
      <c r="C1408" s="28">
        <v>1185732</v>
      </c>
      <c r="D1408" s="29">
        <v>44357</v>
      </c>
      <c r="E1408" s="28" t="s">
        <v>53</v>
      </c>
      <c r="F1408" s="28" t="s">
        <v>54</v>
      </c>
      <c r="G1408" s="28" t="s">
        <v>72</v>
      </c>
      <c r="H1408" s="28" t="s">
        <v>28</v>
      </c>
      <c r="I1408" s="30">
        <v>0.65</v>
      </c>
      <c r="J1408" s="31">
        <v>5750</v>
      </c>
      <c r="K1408" s="32">
        <f t="shared" si="10"/>
        <v>3737.5</v>
      </c>
      <c r="L1408" s="32">
        <f t="shared" si="11"/>
        <v>1308.125</v>
      </c>
      <c r="M1408" s="33">
        <v>0.35</v>
      </c>
      <c r="P1408" s="34"/>
    </row>
    <row r="1409" spans="1:16" ht="15.75" customHeight="1">
      <c r="A1409" s="23"/>
      <c r="B1409" s="28" t="s">
        <v>21</v>
      </c>
      <c r="C1409" s="28">
        <v>1185732</v>
      </c>
      <c r="D1409" s="29">
        <v>44357</v>
      </c>
      <c r="E1409" s="28" t="s">
        <v>53</v>
      </c>
      <c r="F1409" s="28" t="s">
        <v>54</v>
      </c>
      <c r="G1409" s="28" t="s">
        <v>72</v>
      </c>
      <c r="H1409" s="28" t="s">
        <v>29</v>
      </c>
      <c r="I1409" s="30">
        <v>0.70000000000000007</v>
      </c>
      <c r="J1409" s="31">
        <v>7250</v>
      </c>
      <c r="K1409" s="32">
        <f t="shared" si="10"/>
        <v>5075.0000000000009</v>
      </c>
      <c r="L1409" s="32">
        <f t="shared" si="11"/>
        <v>2537.5000000000005</v>
      </c>
      <c r="M1409" s="33">
        <v>0.5</v>
      </c>
      <c r="P1409" s="34"/>
    </row>
    <row r="1410" spans="1:16" ht="15.75" customHeight="1">
      <c r="A1410" s="23"/>
      <c r="B1410" s="28" t="s">
        <v>21</v>
      </c>
      <c r="C1410" s="28">
        <v>1185732</v>
      </c>
      <c r="D1410" s="29">
        <v>44385</v>
      </c>
      <c r="E1410" s="28" t="s">
        <v>53</v>
      </c>
      <c r="F1410" s="28" t="s">
        <v>54</v>
      </c>
      <c r="G1410" s="28" t="s">
        <v>72</v>
      </c>
      <c r="H1410" s="28" t="s">
        <v>24</v>
      </c>
      <c r="I1410" s="30">
        <v>0.65</v>
      </c>
      <c r="J1410" s="31">
        <v>9500</v>
      </c>
      <c r="K1410" s="32">
        <f t="shared" si="10"/>
        <v>6175</v>
      </c>
      <c r="L1410" s="32">
        <f t="shared" si="11"/>
        <v>2778.75</v>
      </c>
      <c r="M1410" s="33">
        <v>0.45</v>
      </c>
      <c r="P1410" s="34"/>
    </row>
    <row r="1411" spans="1:16" ht="15.75" customHeight="1">
      <c r="A1411" s="23"/>
      <c r="B1411" s="28" t="s">
        <v>21</v>
      </c>
      <c r="C1411" s="28">
        <v>1185732</v>
      </c>
      <c r="D1411" s="29">
        <v>44385</v>
      </c>
      <c r="E1411" s="28" t="s">
        <v>53</v>
      </c>
      <c r="F1411" s="28" t="s">
        <v>54</v>
      </c>
      <c r="G1411" s="28" t="s">
        <v>72</v>
      </c>
      <c r="H1411" s="28" t="s">
        <v>25</v>
      </c>
      <c r="I1411" s="30">
        <v>0.60000000000000009</v>
      </c>
      <c r="J1411" s="31">
        <v>7000</v>
      </c>
      <c r="K1411" s="32">
        <f t="shared" si="10"/>
        <v>4200.0000000000009</v>
      </c>
      <c r="L1411" s="32">
        <f t="shared" si="11"/>
        <v>1470.0000000000002</v>
      </c>
      <c r="M1411" s="33">
        <v>0.35</v>
      </c>
      <c r="P1411" s="34"/>
    </row>
    <row r="1412" spans="1:16" ht="15.75" customHeight="1">
      <c r="A1412" s="23"/>
      <c r="B1412" s="28" t="s">
        <v>21</v>
      </c>
      <c r="C1412" s="28">
        <v>1185732</v>
      </c>
      <c r="D1412" s="29">
        <v>44385</v>
      </c>
      <c r="E1412" s="28" t="s">
        <v>53</v>
      </c>
      <c r="F1412" s="28" t="s">
        <v>54</v>
      </c>
      <c r="G1412" s="28" t="s">
        <v>72</v>
      </c>
      <c r="H1412" s="28" t="s">
        <v>26</v>
      </c>
      <c r="I1412" s="30">
        <v>0.55000000000000004</v>
      </c>
      <c r="J1412" s="31">
        <v>6250</v>
      </c>
      <c r="K1412" s="32">
        <f t="shared" si="10"/>
        <v>3437.5000000000005</v>
      </c>
      <c r="L1412" s="32">
        <f t="shared" si="11"/>
        <v>859.37500000000011</v>
      </c>
      <c r="M1412" s="33">
        <v>0.25</v>
      </c>
      <c r="P1412" s="34"/>
    </row>
    <row r="1413" spans="1:16" ht="15.75" customHeight="1">
      <c r="A1413" s="23"/>
      <c r="B1413" s="28" t="s">
        <v>21</v>
      </c>
      <c r="C1413" s="28">
        <v>1185732</v>
      </c>
      <c r="D1413" s="29">
        <v>44385</v>
      </c>
      <c r="E1413" s="28" t="s">
        <v>53</v>
      </c>
      <c r="F1413" s="28" t="s">
        <v>54</v>
      </c>
      <c r="G1413" s="28" t="s">
        <v>72</v>
      </c>
      <c r="H1413" s="28" t="s">
        <v>27</v>
      </c>
      <c r="I1413" s="30">
        <v>0.55000000000000004</v>
      </c>
      <c r="J1413" s="31">
        <v>5750</v>
      </c>
      <c r="K1413" s="32">
        <f t="shared" si="10"/>
        <v>3162.5000000000005</v>
      </c>
      <c r="L1413" s="32">
        <f t="shared" si="11"/>
        <v>948.75000000000011</v>
      </c>
      <c r="M1413" s="33">
        <v>0.3</v>
      </c>
      <c r="P1413" s="34"/>
    </row>
    <row r="1414" spans="1:16" ht="15.75" customHeight="1">
      <c r="A1414" s="23"/>
      <c r="B1414" s="28" t="s">
        <v>21</v>
      </c>
      <c r="C1414" s="28">
        <v>1185732</v>
      </c>
      <c r="D1414" s="29">
        <v>44385</v>
      </c>
      <c r="E1414" s="28" t="s">
        <v>53</v>
      </c>
      <c r="F1414" s="28" t="s">
        <v>54</v>
      </c>
      <c r="G1414" s="28" t="s">
        <v>72</v>
      </c>
      <c r="H1414" s="28" t="s">
        <v>28</v>
      </c>
      <c r="I1414" s="30">
        <v>0.65</v>
      </c>
      <c r="J1414" s="31">
        <v>6000</v>
      </c>
      <c r="K1414" s="32">
        <f t="shared" si="10"/>
        <v>3900</v>
      </c>
      <c r="L1414" s="32">
        <f t="shared" si="11"/>
        <v>1365</v>
      </c>
      <c r="M1414" s="33">
        <v>0.35</v>
      </c>
      <c r="P1414" s="34"/>
    </row>
    <row r="1415" spans="1:16" ht="15.75" customHeight="1">
      <c r="A1415" s="23"/>
      <c r="B1415" s="28" t="s">
        <v>21</v>
      </c>
      <c r="C1415" s="28">
        <v>1185732</v>
      </c>
      <c r="D1415" s="29">
        <v>44385</v>
      </c>
      <c r="E1415" s="28" t="s">
        <v>53</v>
      </c>
      <c r="F1415" s="28" t="s">
        <v>54</v>
      </c>
      <c r="G1415" s="28" t="s">
        <v>72</v>
      </c>
      <c r="H1415" s="28" t="s">
        <v>29</v>
      </c>
      <c r="I1415" s="30">
        <v>0.70000000000000007</v>
      </c>
      <c r="J1415" s="31">
        <v>7750</v>
      </c>
      <c r="K1415" s="32">
        <f t="shared" si="10"/>
        <v>5425.0000000000009</v>
      </c>
      <c r="L1415" s="32">
        <f t="shared" si="11"/>
        <v>2712.5000000000005</v>
      </c>
      <c r="M1415" s="33">
        <v>0.5</v>
      </c>
      <c r="P1415" s="34"/>
    </row>
    <row r="1416" spans="1:16" ht="15.75" customHeight="1">
      <c r="A1416" s="23"/>
      <c r="B1416" s="28" t="s">
        <v>21</v>
      </c>
      <c r="C1416" s="28">
        <v>1185732</v>
      </c>
      <c r="D1416" s="29">
        <v>44417</v>
      </c>
      <c r="E1416" s="28" t="s">
        <v>53</v>
      </c>
      <c r="F1416" s="28" t="s">
        <v>54</v>
      </c>
      <c r="G1416" s="28" t="s">
        <v>72</v>
      </c>
      <c r="H1416" s="28" t="s">
        <v>24</v>
      </c>
      <c r="I1416" s="30">
        <v>0.65</v>
      </c>
      <c r="J1416" s="31">
        <v>9250</v>
      </c>
      <c r="K1416" s="32">
        <f t="shared" si="10"/>
        <v>6012.5</v>
      </c>
      <c r="L1416" s="32">
        <f t="shared" si="11"/>
        <v>2705.625</v>
      </c>
      <c r="M1416" s="33">
        <v>0.45</v>
      </c>
      <c r="P1416" s="34"/>
    </row>
    <row r="1417" spans="1:16" ht="15.75" customHeight="1">
      <c r="A1417" s="23"/>
      <c r="B1417" s="28" t="s">
        <v>21</v>
      </c>
      <c r="C1417" s="28">
        <v>1185732</v>
      </c>
      <c r="D1417" s="29">
        <v>44417</v>
      </c>
      <c r="E1417" s="28" t="s">
        <v>53</v>
      </c>
      <c r="F1417" s="28" t="s">
        <v>54</v>
      </c>
      <c r="G1417" s="28" t="s">
        <v>72</v>
      </c>
      <c r="H1417" s="28" t="s">
        <v>25</v>
      </c>
      <c r="I1417" s="30">
        <v>0.60000000000000009</v>
      </c>
      <c r="J1417" s="31">
        <v>7000</v>
      </c>
      <c r="K1417" s="32">
        <f t="shared" si="10"/>
        <v>4200.0000000000009</v>
      </c>
      <c r="L1417" s="32">
        <f t="shared" si="11"/>
        <v>1470.0000000000002</v>
      </c>
      <c r="M1417" s="33">
        <v>0.35</v>
      </c>
      <c r="P1417" s="34"/>
    </row>
    <row r="1418" spans="1:16" ht="15.75" customHeight="1">
      <c r="A1418" s="23"/>
      <c r="B1418" s="28" t="s">
        <v>21</v>
      </c>
      <c r="C1418" s="28">
        <v>1185732</v>
      </c>
      <c r="D1418" s="29">
        <v>44417</v>
      </c>
      <c r="E1418" s="28" t="s">
        <v>53</v>
      </c>
      <c r="F1418" s="28" t="s">
        <v>54</v>
      </c>
      <c r="G1418" s="28" t="s">
        <v>72</v>
      </c>
      <c r="H1418" s="28" t="s">
        <v>26</v>
      </c>
      <c r="I1418" s="30">
        <v>0.55000000000000004</v>
      </c>
      <c r="J1418" s="31">
        <v>6250</v>
      </c>
      <c r="K1418" s="32">
        <f t="shared" si="10"/>
        <v>3437.5000000000005</v>
      </c>
      <c r="L1418" s="32">
        <f t="shared" si="11"/>
        <v>859.37500000000011</v>
      </c>
      <c r="M1418" s="33">
        <v>0.25</v>
      </c>
      <c r="P1418" s="34"/>
    </row>
    <row r="1419" spans="1:16" ht="15.75" customHeight="1">
      <c r="A1419" s="23"/>
      <c r="B1419" s="28" t="s">
        <v>21</v>
      </c>
      <c r="C1419" s="28">
        <v>1185732</v>
      </c>
      <c r="D1419" s="29">
        <v>44417</v>
      </c>
      <c r="E1419" s="28" t="s">
        <v>53</v>
      </c>
      <c r="F1419" s="28" t="s">
        <v>54</v>
      </c>
      <c r="G1419" s="28" t="s">
        <v>72</v>
      </c>
      <c r="H1419" s="28" t="s">
        <v>27</v>
      </c>
      <c r="I1419" s="30">
        <v>0.45</v>
      </c>
      <c r="J1419" s="31">
        <v>5750</v>
      </c>
      <c r="K1419" s="32">
        <f t="shared" si="10"/>
        <v>2587.5</v>
      </c>
      <c r="L1419" s="32">
        <f t="shared" si="11"/>
        <v>776.25</v>
      </c>
      <c r="M1419" s="33">
        <v>0.3</v>
      </c>
      <c r="P1419" s="34"/>
    </row>
    <row r="1420" spans="1:16" ht="15.75" customHeight="1">
      <c r="A1420" s="23"/>
      <c r="B1420" s="28" t="s">
        <v>21</v>
      </c>
      <c r="C1420" s="28">
        <v>1185732</v>
      </c>
      <c r="D1420" s="29">
        <v>44417</v>
      </c>
      <c r="E1420" s="28" t="s">
        <v>53</v>
      </c>
      <c r="F1420" s="28" t="s">
        <v>54</v>
      </c>
      <c r="G1420" s="28" t="s">
        <v>72</v>
      </c>
      <c r="H1420" s="28" t="s">
        <v>28</v>
      </c>
      <c r="I1420" s="30">
        <v>0.55000000000000004</v>
      </c>
      <c r="J1420" s="31">
        <v>5500</v>
      </c>
      <c r="K1420" s="32">
        <f t="shared" si="10"/>
        <v>3025.0000000000005</v>
      </c>
      <c r="L1420" s="32">
        <f t="shared" si="11"/>
        <v>1058.75</v>
      </c>
      <c r="M1420" s="33">
        <v>0.35</v>
      </c>
      <c r="P1420" s="34"/>
    </row>
    <row r="1421" spans="1:16" ht="15.75" customHeight="1">
      <c r="A1421" s="23"/>
      <c r="B1421" s="28" t="s">
        <v>21</v>
      </c>
      <c r="C1421" s="28">
        <v>1185732</v>
      </c>
      <c r="D1421" s="29">
        <v>44417</v>
      </c>
      <c r="E1421" s="28" t="s">
        <v>53</v>
      </c>
      <c r="F1421" s="28" t="s">
        <v>54</v>
      </c>
      <c r="G1421" s="28" t="s">
        <v>72</v>
      </c>
      <c r="H1421" s="28" t="s">
        <v>29</v>
      </c>
      <c r="I1421" s="30">
        <v>0.60000000000000009</v>
      </c>
      <c r="J1421" s="31">
        <v>7250</v>
      </c>
      <c r="K1421" s="32">
        <f t="shared" si="10"/>
        <v>4350.0000000000009</v>
      </c>
      <c r="L1421" s="32">
        <f t="shared" si="11"/>
        <v>2175.0000000000005</v>
      </c>
      <c r="M1421" s="33">
        <v>0.5</v>
      </c>
      <c r="P1421" s="34"/>
    </row>
    <row r="1422" spans="1:16" ht="15.75" customHeight="1">
      <c r="A1422" s="23"/>
      <c r="B1422" s="28" t="s">
        <v>21</v>
      </c>
      <c r="C1422" s="28">
        <v>1185732</v>
      </c>
      <c r="D1422" s="29">
        <v>44447</v>
      </c>
      <c r="E1422" s="28" t="s">
        <v>53</v>
      </c>
      <c r="F1422" s="28" t="s">
        <v>54</v>
      </c>
      <c r="G1422" s="28" t="s">
        <v>72</v>
      </c>
      <c r="H1422" s="28" t="s">
        <v>24</v>
      </c>
      <c r="I1422" s="30">
        <v>0.55000000000000004</v>
      </c>
      <c r="J1422" s="31">
        <v>8500</v>
      </c>
      <c r="K1422" s="32">
        <f t="shared" si="10"/>
        <v>4675</v>
      </c>
      <c r="L1422" s="32">
        <f t="shared" si="11"/>
        <v>2103.75</v>
      </c>
      <c r="M1422" s="33">
        <v>0.45</v>
      </c>
      <c r="P1422" s="34"/>
    </row>
    <row r="1423" spans="1:16" ht="15.75" customHeight="1">
      <c r="A1423" s="23"/>
      <c r="B1423" s="28" t="s">
        <v>21</v>
      </c>
      <c r="C1423" s="28">
        <v>1185732</v>
      </c>
      <c r="D1423" s="29">
        <v>44447</v>
      </c>
      <c r="E1423" s="28" t="s">
        <v>53</v>
      </c>
      <c r="F1423" s="28" t="s">
        <v>54</v>
      </c>
      <c r="G1423" s="28" t="s">
        <v>72</v>
      </c>
      <c r="H1423" s="28" t="s">
        <v>25</v>
      </c>
      <c r="I1423" s="30">
        <v>0.50000000000000011</v>
      </c>
      <c r="J1423" s="31">
        <v>6500</v>
      </c>
      <c r="K1423" s="32">
        <f t="shared" si="10"/>
        <v>3250.0000000000009</v>
      </c>
      <c r="L1423" s="32">
        <f t="shared" si="11"/>
        <v>1137.5000000000002</v>
      </c>
      <c r="M1423" s="33">
        <v>0.35</v>
      </c>
      <c r="P1423" s="34"/>
    </row>
    <row r="1424" spans="1:16" ht="15.75" customHeight="1">
      <c r="A1424" s="23"/>
      <c r="B1424" s="28" t="s">
        <v>21</v>
      </c>
      <c r="C1424" s="28">
        <v>1185732</v>
      </c>
      <c r="D1424" s="29">
        <v>44447</v>
      </c>
      <c r="E1424" s="28" t="s">
        <v>53</v>
      </c>
      <c r="F1424" s="28" t="s">
        <v>54</v>
      </c>
      <c r="G1424" s="28" t="s">
        <v>72</v>
      </c>
      <c r="H1424" s="28" t="s">
        <v>26</v>
      </c>
      <c r="I1424" s="30">
        <v>0.45</v>
      </c>
      <c r="J1424" s="31">
        <v>5500</v>
      </c>
      <c r="K1424" s="32">
        <f t="shared" si="10"/>
        <v>2475</v>
      </c>
      <c r="L1424" s="32">
        <f t="shared" si="11"/>
        <v>618.75</v>
      </c>
      <c r="M1424" s="33">
        <v>0.25</v>
      </c>
      <c r="P1424" s="34"/>
    </row>
    <row r="1425" spans="1:16" ht="15.75" customHeight="1">
      <c r="A1425" s="23"/>
      <c r="B1425" s="28" t="s">
        <v>21</v>
      </c>
      <c r="C1425" s="28">
        <v>1185732</v>
      </c>
      <c r="D1425" s="29">
        <v>44447</v>
      </c>
      <c r="E1425" s="28" t="s">
        <v>53</v>
      </c>
      <c r="F1425" s="28" t="s">
        <v>54</v>
      </c>
      <c r="G1425" s="28" t="s">
        <v>72</v>
      </c>
      <c r="H1425" s="28" t="s">
        <v>27</v>
      </c>
      <c r="I1425" s="30">
        <v>0.45</v>
      </c>
      <c r="J1425" s="31">
        <v>5250</v>
      </c>
      <c r="K1425" s="32">
        <f t="shared" si="10"/>
        <v>2362.5</v>
      </c>
      <c r="L1425" s="32">
        <f t="shared" si="11"/>
        <v>708.75</v>
      </c>
      <c r="M1425" s="33">
        <v>0.3</v>
      </c>
      <c r="P1425" s="34"/>
    </row>
    <row r="1426" spans="1:16" ht="15.75" customHeight="1">
      <c r="A1426" s="23"/>
      <c r="B1426" s="28" t="s">
        <v>21</v>
      </c>
      <c r="C1426" s="28">
        <v>1185732</v>
      </c>
      <c r="D1426" s="29">
        <v>44447</v>
      </c>
      <c r="E1426" s="28" t="s">
        <v>53</v>
      </c>
      <c r="F1426" s="28" t="s">
        <v>54</v>
      </c>
      <c r="G1426" s="28" t="s">
        <v>72</v>
      </c>
      <c r="H1426" s="28" t="s">
        <v>28</v>
      </c>
      <c r="I1426" s="30">
        <v>0.55000000000000004</v>
      </c>
      <c r="J1426" s="31">
        <v>5250</v>
      </c>
      <c r="K1426" s="32">
        <f t="shared" si="10"/>
        <v>2887.5000000000005</v>
      </c>
      <c r="L1426" s="32">
        <f t="shared" si="11"/>
        <v>1010.6250000000001</v>
      </c>
      <c r="M1426" s="33">
        <v>0.35</v>
      </c>
      <c r="P1426" s="34"/>
    </row>
    <row r="1427" spans="1:16" ht="15.75" customHeight="1">
      <c r="A1427" s="23"/>
      <c r="B1427" s="28" t="s">
        <v>21</v>
      </c>
      <c r="C1427" s="28">
        <v>1185732</v>
      </c>
      <c r="D1427" s="29">
        <v>44447</v>
      </c>
      <c r="E1427" s="28" t="s">
        <v>53</v>
      </c>
      <c r="F1427" s="28" t="s">
        <v>54</v>
      </c>
      <c r="G1427" s="28" t="s">
        <v>72</v>
      </c>
      <c r="H1427" s="28" t="s">
        <v>29</v>
      </c>
      <c r="I1427" s="30">
        <v>0.60000000000000009</v>
      </c>
      <c r="J1427" s="31">
        <v>6250</v>
      </c>
      <c r="K1427" s="32">
        <f t="shared" si="10"/>
        <v>3750.0000000000005</v>
      </c>
      <c r="L1427" s="32">
        <f t="shared" si="11"/>
        <v>1875.0000000000002</v>
      </c>
      <c r="M1427" s="33">
        <v>0.5</v>
      </c>
      <c r="P1427" s="34"/>
    </row>
    <row r="1428" spans="1:16" ht="15.75" customHeight="1">
      <c r="A1428" s="23"/>
      <c r="B1428" s="28" t="s">
        <v>21</v>
      </c>
      <c r="C1428" s="28">
        <v>1185732</v>
      </c>
      <c r="D1428" s="29">
        <v>44479</v>
      </c>
      <c r="E1428" s="28" t="s">
        <v>53</v>
      </c>
      <c r="F1428" s="28" t="s">
        <v>54</v>
      </c>
      <c r="G1428" s="28" t="s">
        <v>72</v>
      </c>
      <c r="H1428" s="28" t="s">
        <v>24</v>
      </c>
      <c r="I1428" s="30">
        <v>0.60000000000000009</v>
      </c>
      <c r="J1428" s="31">
        <v>8000</v>
      </c>
      <c r="K1428" s="32">
        <f t="shared" si="10"/>
        <v>4800.0000000000009</v>
      </c>
      <c r="L1428" s="32">
        <f t="shared" si="11"/>
        <v>2160.0000000000005</v>
      </c>
      <c r="M1428" s="33">
        <v>0.45</v>
      </c>
      <c r="P1428" s="34"/>
    </row>
    <row r="1429" spans="1:16" ht="15.75" customHeight="1">
      <c r="A1429" s="23"/>
      <c r="B1429" s="28" t="s">
        <v>21</v>
      </c>
      <c r="C1429" s="28">
        <v>1185732</v>
      </c>
      <c r="D1429" s="29">
        <v>44479</v>
      </c>
      <c r="E1429" s="28" t="s">
        <v>53</v>
      </c>
      <c r="F1429" s="28" t="s">
        <v>54</v>
      </c>
      <c r="G1429" s="28" t="s">
        <v>72</v>
      </c>
      <c r="H1429" s="28" t="s">
        <v>25</v>
      </c>
      <c r="I1429" s="30">
        <v>0.50000000000000011</v>
      </c>
      <c r="J1429" s="31">
        <v>6250</v>
      </c>
      <c r="K1429" s="32">
        <f t="shared" si="10"/>
        <v>3125.0000000000009</v>
      </c>
      <c r="L1429" s="32">
        <f t="shared" si="11"/>
        <v>1093.7500000000002</v>
      </c>
      <c r="M1429" s="33">
        <v>0.35</v>
      </c>
      <c r="P1429" s="34"/>
    </row>
    <row r="1430" spans="1:16" ht="15.75" customHeight="1">
      <c r="A1430" s="23"/>
      <c r="B1430" s="28" t="s">
        <v>21</v>
      </c>
      <c r="C1430" s="28">
        <v>1185732</v>
      </c>
      <c r="D1430" s="29">
        <v>44479</v>
      </c>
      <c r="E1430" s="28" t="s">
        <v>53</v>
      </c>
      <c r="F1430" s="28" t="s">
        <v>54</v>
      </c>
      <c r="G1430" s="28" t="s">
        <v>72</v>
      </c>
      <c r="H1430" s="28" t="s">
        <v>26</v>
      </c>
      <c r="I1430" s="30">
        <v>0.50000000000000011</v>
      </c>
      <c r="J1430" s="31">
        <v>5250</v>
      </c>
      <c r="K1430" s="32">
        <f t="shared" si="10"/>
        <v>2625.0000000000005</v>
      </c>
      <c r="L1430" s="32">
        <f t="shared" si="11"/>
        <v>656.25000000000011</v>
      </c>
      <c r="M1430" s="33">
        <v>0.25</v>
      </c>
      <c r="P1430" s="34"/>
    </row>
    <row r="1431" spans="1:16" ht="15.75" customHeight="1">
      <c r="A1431" s="23"/>
      <c r="B1431" s="28" t="s">
        <v>21</v>
      </c>
      <c r="C1431" s="28">
        <v>1185732</v>
      </c>
      <c r="D1431" s="29">
        <v>44479</v>
      </c>
      <c r="E1431" s="28" t="s">
        <v>53</v>
      </c>
      <c r="F1431" s="28" t="s">
        <v>54</v>
      </c>
      <c r="G1431" s="28" t="s">
        <v>72</v>
      </c>
      <c r="H1431" s="28" t="s">
        <v>27</v>
      </c>
      <c r="I1431" s="30">
        <v>0.50000000000000011</v>
      </c>
      <c r="J1431" s="31">
        <v>5000</v>
      </c>
      <c r="K1431" s="32">
        <f t="shared" si="10"/>
        <v>2500.0000000000005</v>
      </c>
      <c r="L1431" s="32">
        <f t="shared" si="11"/>
        <v>750.00000000000011</v>
      </c>
      <c r="M1431" s="33">
        <v>0.3</v>
      </c>
      <c r="P1431" s="34"/>
    </row>
    <row r="1432" spans="1:16" ht="15.75" customHeight="1">
      <c r="A1432" s="23"/>
      <c r="B1432" s="28" t="s">
        <v>21</v>
      </c>
      <c r="C1432" s="28">
        <v>1185732</v>
      </c>
      <c r="D1432" s="29">
        <v>44479</v>
      </c>
      <c r="E1432" s="28" t="s">
        <v>53</v>
      </c>
      <c r="F1432" s="28" t="s">
        <v>54</v>
      </c>
      <c r="G1432" s="28" t="s">
        <v>72</v>
      </c>
      <c r="H1432" s="28" t="s">
        <v>28</v>
      </c>
      <c r="I1432" s="30">
        <v>0.60000000000000009</v>
      </c>
      <c r="J1432" s="31">
        <v>5000</v>
      </c>
      <c r="K1432" s="32">
        <f t="shared" si="10"/>
        <v>3000.0000000000005</v>
      </c>
      <c r="L1432" s="32">
        <f t="shared" si="11"/>
        <v>1050</v>
      </c>
      <c r="M1432" s="33">
        <v>0.35</v>
      </c>
      <c r="P1432" s="34"/>
    </row>
    <row r="1433" spans="1:16" ht="15.75" customHeight="1">
      <c r="A1433" s="23"/>
      <c r="B1433" s="28" t="s">
        <v>21</v>
      </c>
      <c r="C1433" s="28">
        <v>1185732</v>
      </c>
      <c r="D1433" s="29">
        <v>44479</v>
      </c>
      <c r="E1433" s="28" t="s">
        <v>53</v>
      </c>
      <c r="F1433" s="28" t="s">
        <v>54</v>
      </c>
      <c r="G1433" s="28" t="s">
        <v>72</v>
      </c>
      <c r="H1433" s="28" t="s">
        <v>29</v>
      </c>
      <c r="I1433" s="30">
        <v>0.65</v>
      </c>
      <c r="J1433" s="31">
        <v>6250</v>
      </c>
      <c r="K1433" s="32">
        <f t="shared" si="10"/>
        <v>4062.5</v>
      </c>
      <c r="L1433" s="32">
        <f t="shared" si="11"/>
        <v>2031.25</v>
      </c>
      <c r="M1433" s="33">
        <v>0.5</v>
      </c>
      <c r="P1433" s="34"/>
    </row>
    <row r="1434" spans="1:16" ht="15.75" customHeight="1">
      <c r="A1434" s="23"/>
      <c r="B1434" s="28" t="s">
        <v>21</v>
      </c>
      <c r="C1434" s="28">
        <v>1185732</v>
      </c>
      <c r="D1434" s="29">
        <v>44509</v>
      </c>
      <c r="E1434" s="28" t="s">
        <v>53</v>
      </c>
      <c r="F1434" s="28" t="s">
        <v>54</v>
      </c>
      <c r="G1434" s="28" t="s">
        <v>72</v>
      </c>
      <c r="H1434" s="28" t="s">
        <v>24</v>
      </c>
      <c r="I1434" s="30">
        <v>0.60000000000000009</v>
      </c>
      <c r="J1434" s="31">
        <v>7750</v>
      </c>
      <c r="K1434" s="32">
        <f t="shared" si="10"/>
        <v>4650.0000000000009</v>
      </c>
      <c r="L1434" s="32">
        <f t="shared" si="11"/>
        <v>2092.5000000000005</v>
      </c>
      <c r="M1434" s="33">
        <v>0.45</v>
      </c>
      <c r="P1434" s="34"/>
    </row>
    <row r="1435" spans="1:16" ht="15.75" customHeight="1">
      <c r="A1435" s="23"/>
      <c r="B1435" s="28" t="s">
        <v>21</v>
      </c>
      <c r="C1435" s="28">
        <v>1185732</v>
      </c>
      <c r="D1435" s="29">
        <v>44509</v>
      </c>
      <c r="E1435" s="28" t="s">
        <v>53</v>
      </c>
      <c r="F1435" s="28" t="s">
        <v>54</v>
      </c>
      <c r="G1435" s="28" t="s">
        <v>72</v>
      </c>
      <c r="H1435" s="28" t="s">
        <v>25</v>
      </c>
      <c r="I1435" s="30">
        <v>0.50000000000000011</v>
      </c>
      <c r="J1435" s="31">
        <v>6000</v>
      </c>
      <c r="K1435" s="32">
        <f t="shared" si="10"/>
        <v>3000.0000000000005</v>
      </c>
      <c r="L1435" s="32">
        <f t="shared" si="11"/>
        <v>1050</v>
      </c>
      <c r="M1435" s="33">
        <v>0.35</v>
      </c>
      <c r="P1435" s="34"/>
    </row>
    <row r="1436" spans="1:16" ht="15.75" customHeight="1">
      <c r="A1436" s="23"/>
      <c r="B1436" s="28" t="s">
        <v>21</v>
      </c>
      <c r="C1436" s="28">
        <v>1185732</v>
      </c>
      <c r="D1436" s="29">
        <v>44509</v>
      </c>
      <c r="E1436" s="28" t="s">
        <v>53</v>
      </c>
      <c r="F1436" s="28" t="s">
        <v>54</v>
      </c>
      <c r="G1436" s="28" t="s">
        <v>72</v>
      </c>
      <c r="H1436" s="28" t="s">
        <v>26</v>
      </c>
      <c r="I1436" s="30">
        <v>0.50000000000000011</v>
      </c>
      <c r="J1436" s="31">
        <v>5450</v>
      </c>
      <c r="K1436" s="32">
        <f t="shared" si="10"/>
        <v>2725.0000000000005</v>
      </c>
      <c r="L1436" s="32">
        <f t="shared" si="11"/>
        <v>681.25000000000011</v>
      </c>
      <c r="M1436" s="33">
        <v>0.25</v>
      </c>
      <c r="P1436" s="34"/>
    </row>
    <row r="1437" spans="1:16" ht="15.75" customHeight="1">
      <c r="A1437" s="23"/>
      <c r="B1437" s="28" t="s">
        <v>21</v>
      </c>
      <c r="C1437" s="28">
        <v>1185732</v>
      </c>
      <c r="D1437" s="29">
        <v>44509</v>
      </c>
      <c r="E1437" s="28" t="s">
        <v>53</v>
      </c>
      <c r="F1437" s="28" t="s">
        <v>54</v>
      </c>
      <c r="G1437" s="28" t="s">
        <v>72</v>
      </c>
      <c r="H1437" s="28" t="s">
        <v>27</v>
      </c>
      <c r="I1437" s="30">
        <v>0.50000000000000011</v>
      </c>
      <c r="J1437" s="31">
        <v>5750</v>
      </c>
      <c r="K1437" s="32">
        <f t="shared" si="10"/>
        <v>2875.0000000000005</v>
      </c>
      <c r="L1437" s="32">
        <f t="shared" si="11"/>
        <v>862.50000000000011</v>
      </c>
      <c r="M1437" s="33">
        <v>0.3</v>
      </c>
      <c r="P1437" s="34"/>
    </row>
    <row r="1438" spans="1:16" ht="15.75" customHeight="1">
      <c r="A1438" s="23"/>
      <c r="B1438" s="28" t="s">
        <v>21</v>
      </c>
      <c r="C1438" s="28">
        <v>1185732</v>
      </c>
      <c r="D1438" s="29">
        <v>44509</v>
      </c>
      <c r="E1438" s="28" t="s">
        <v>53</v>
      </c>
      <c r="F1438" s="28" t="s">
        <v>54</v>
      </c>
      <c r="G1438" s="28" t="s">
        <v>72</v>
      </c>
      <c r="H1438" s="28" t="s">
        <v>28</v>
      </c>
      <c r="I1438" s="30">
        <v>0.65</v>
      </c>
      <c r="J1438" s="31">
        <v>5500</v>
      </c>
      <c r="K1438" s="32">
        <f t="shared" si="10"/>
        <v>3575</v>
      </c>
      <c r="L1438" s="32">
        <f t="shared" si="11"/>
        <v>1251.25</v>
      </c>
      <c r="M1438" s="33">
        <v>0.35</v>
      </c>
      <c r="P1438" s="34"/>
    </row>
    <row r="1439" spans="1:16" ht="15.75" customHeight="1">
      <c r="A1439" s="23"/>
      <c r="B1439" s="28" t="s">
        <v>21</v>
      </c>
      <c r="C1439" s="28">
        <v>1185732</v>
      </c>
      <c r="D1439" s="29">
        <v>44509</v>
      </c>
      <c r="E1439" s="28" t="s">
        <v>53</v>
      </c>
      <c r="F1439" s="28" t="s">
        <v>54</v>
      </c>
      <c r="G1439" s="28" t="s">
        <v>72</v>
      </c>
      <c r="H1439" s="28" t="s">
        <v>29</v>
      </c>
      <c r="I1439" s="30">
        <v>0.7</v>
      </c>
      <c r="J1439" s="31">
        <v>6500</v>
      </c>
      <c r="K1439" s="32">
        <f t="shared" si="10"/>
        <v>4550</v>
      </c>
      <c r="L1439" s="32">
        <f t="shared" si="11"/>
        <v>2275</v>
      </c>
      <c r="M1439" s="33">
        <v>0.5</v>
      </c>
      <c r="P1439" s="34"/>
    </row>
    <row r="1440" spans="1:16" ht="15.75" customHeight="1">
      <c r="A1440" s="23"/>
      <c r="B1440" s="28" t="s">
        <v>21</v>
      </c>
      <c r="C1440" s="28">
        <v>1185732</v>
      </c>
      <c r="D1440" s="29">
        <v>44538</v>
      </c>
      <c r="E1440" s="28" t="s">
        <v>53</v>
      </c>
      <c r="F1440" s="28" t="s">
        <v>54</v>
      </c>
      <c r="G1440" s="28" t="s">
        <v>72</v>
      </c>
      <c r="H1440" s="28" t="s">
        <v>24</v>
      </c>
      <c r="I1440" s="30">
        <v>0.65</v>
      </c>
      <c r="J1440" s="31">
        <v>8750</v>
      </c>
      <c r="K1440" s="32">
        <f t="shared" si="10"/>
        <v>5687.5</v>
      </c>
      <c r="L1440" s="32">
        <f t="shared" si="11"/>
        <v>2559.375</v>
      </c>
      <c r="M1440" s="33">
        <v>0.45</v>
      </c>
      <c r="P1440" s="34"/>
    </row>
    <row r="1441" spans="1:18" ht="15.75" customHeight="1">
      <c r="A1441" s="23"/>
      <c r="B1441" s="28" t="s">
        <v>21</v>
      </c>
      <c r="C1441" s="28">
        <v>1185732</v>
      </c>
      <c r="D1441" s="29">
        <v>44538</v>
      </c>
      <c r="E1441" s="28" t="s">
        <v>53</v>
      </c>
      <c r="F1441" s="28" t="s">
        <v>54</v>
      </c>
      <c r="G1441" s="28" t="s">
        <v>72</v>
      </c>
      <c r="H1441" s="28" t="s">
        <v>25</v>
      </c>
      <c r="I1441" s="30">
        <v>0.55000000000000004</v>
      </c>
      <c r="J1441" s="31">
        <v>6750</v>
      </c>
      <c r="K1441" s="32">
        <f t="shared" si="10"/>
        <v>3712.5000000000005</v>
      </c>
      <c r="L1441" s="32">
        <f t="shared" si="11"/>
        <v>1299.375</v>
      </c>
      <c r="M1441" s="33">
        <v>0.35</v>
      </c>
      <c r="P1441" s="34"/>
    </row>
    <row r="1442" spans="1:18" ht="15.75" customHeight="1">
      <c r="A1442" s="23"/>
      <c r="B1442" s="28" t="s">
        <v>21</v>
      </c>
      <c r="C1442" s="28">
        <v>1185732</v>
      </c>
      <c r="D1442" s="29">
        <v>44538</v>
      </c>
      <c r="E1442" s="28" t="s">
        <v>53</v>
      </c>
      <c r="F1442" s="28" t="s">
        <v>54</v>
      </c>
      <c r="G1442" s="28" t="s">
        <v>72</v>
      </c>
      <c r="H1442" s="28" t="s">
        <v>26</v>
      </c>
      <c r="I1442" s="30">
        <v>0.55000000000000004</v>
      </c>
      <c r="J1442" s="31">
        <v>6250</v>
      </c>
      <c r="K1442" s="32">
        <f t="shared" si="10"/>
        <v>3437.5000000000005</v>
      </c>
      <c r="L1442" s="32">
        <f t="shared" si="11"/>
        <v>859.37500000000011</v>
      </c>
      <c r="M1442" s="33">
        <v>0.25</v>
      </c>
      <c r="P1442" s="34"/>
    </row>
    <row r="1443" spans="1:18" ht="15.75" customHeight="1">
      <c r="A1443" s="23"/>
      <c r="B1443" s="28" t="s">
        <v>21</v>
      </c>
      <c r="C1443" s="28">
        <v>1185732</v>
      </c>
      <c r="D1443" s="29">
        <v>44538</v>
      </c>
      <c r="E1443" s="28" t="s">
        <v>53</v>
      </c>
      <c r="F1443" s="28" t="s">
        <v>54</v>
      </c>
      <c r="G1443" s="28" t="s">
        <v>72</v>
      </c>
      <c r="H1443" s="28" t="s">
        <v>27</v>
      </c>
      <c r="I1443" s="30">
        <v>0.55000000000000004</v>
      </c>
      <c r="J1443" s="31">
        <v>5750</v>
      </c>
      <c r="K1443" s="32">
        <f t="shared" si="10"/>
        <v>3162.5000000000005</v>
      </c>
      <c r="L1443" s="32">
        <f t="shared" si="11"/>
        <v>948.75000000000011</v>
      </c>
      <c r="M1443" s="33">
        <v>0.3</v>
      </c>
      <c r="P1443" s="34"/>
    </row>
    <row r="1444" spans="1:18" ht="15.75" customHeight="1">
      <c r="A1444" s="23"/>
      <c r="B1444" s="28" t="s">
        <v>21</v>
      </c>
      <c r="C1444" s="28">
        <v>1185732</v>
      </c>
      <c r="D1444" s="29">
        <v>44538</v>
      </c>
      <c r="E1444" s="28" t="s">
        <v>53</v>
      </c>
      <c r="F1444" s="28" t="s">
        <v>54</v>
      </c>
      <c r="G1444" s="28" t="s">
        <v>72</v>
      </c>
      <c r="H1444" s="28" t="s">
        <v>28</v>
      </c>
      <c r="I1444" s="30">
        <v>0.65</v>
      </c>
      <c r="J1444" s="31">
        <v>5750</v>
      </c>
      <c r="K1444" s="32">
        <f t="shared" si="10"/>
        <v>3737.5</v>
      </c>
      <c r="L1444" s="32">
        <f t="shared" si="11"/>
        <v>1308.125</v>
      </c>
      <c r="M1444" s="33">
        <v>0.35</v>
      </c>
      <c r="P1444" s="34"/>
    </row>
    <row r="1445" spans="1:18" ht="15.75" customHeight="1">
      <c r="A1445" s="23"/>
      <c r="B1445" s="28" t="s">
        <v>21</v>
      </c>
      <c r="C1445" s="28">
        <v>1185732</v>
      </c>
      <c r="D1445" s="29">
        <v>44538</v>
      </c>
      <c r="E1445" s="28" t="s">
        <v>53</v>
      </c>
      <c r="F1445" s="28" t="s">
        <v>54</v>
      </c>
      <c r="G1445" s="28" t="s">
        <v>72</v>
      </c>
      <c r="H1445" s="28" t="s">
        <v>29</v>
      </c>
      <c r="I1445" s="30">
        <v>0.7</v>
      </c>
      <c r="J1445" s="31">
        <v>6750</v>
      </c>
      <c r="K1445" s="32">
        <f t="shared" si="10"/>
        <v>4725</v>
      </c>
      <c r="L1445" s="32">
        <f t="shared" si="11"/>
        <v>2362.5</v>
      </c>
      <c r="M1445" s="33">
        <v>0.5</v>
      </c>
      <c r="P1445" s="34"/>
    </row>
    <row r="1446" spans="1:18" ht="15.75" customHeight="1">
      <c r="A1446" s="23" t="s">
        <v>46</v>
      </c>
      <c r="B1446" s="28" t="s">
        <v>21</v>
      </c>
      <c r="C1446" s="28">
        <v>1185732</v>
      </c>
      <c r="D1446" s="29">
        <v>44210</v>
      </c>
      <c r="E1446" s="28" t="s">
        <v>22</v>
      </c>
      <c r="F1446" s="28" t="s">
        <v>23</v>
      </c>
      <c r="G1446" s="28" t="s">
        <v>73</v>
      </c>
      <c r="H1446" s="28" t="s">
        <v>24</v>
      </c>
      <c r="I1446" s="30">
        <v>0.4</v>
      </c>
      <c r="J1446" s="31">
        <v>8000</v>
      </c>
      <c r="K1446" s="32">
        <f t="shared" si="10"/>
        <v>3200</v>
      </c>
      <c r="L1446" s="32">
        <f t="shared" si="11"/>
        <v>1600</v>
      </c>
      <c r="M1446" s="33">
        <v>0.5</v>
      </c>
      <c r="O1446" s="38"/>
      <c r="P1446" s="39"/>
      <c r="Q1446" s="34"/>
      <c r="R1446" s="35"/>
    </row>
    <row r="1447" spans="1:18" ht="15.75" customHeight="1">
      <c r="A1447" s="23"/>
      <c r="B1447" s="28" t="s">
        <v>21</v>
      </c>
      <c r="C1447" s="28">
        <v>1185732</v>
      </c>
      <c r="D1447" s="29">
        <v>44210</v>
      </c>
      <c r="E1447" s="28" t="s">
        <v>22</v>
      </c>
      <c r="F1447" s="28" t="s">
        <v>23</v>
      </c>
      <c r="G1447" s="28" t="s">
        <v>73</v>
      </c>
      <c r="H1447" s="28" t="s">
        <v>25</v>
      </c>
      <c r="I1447" s="30">
        <v>0.4</v>
      </c>
      <c r="J1447" s="31">
        <v>6000</v>
      </c>
      <c r="K1447" s="32">
        <f t="shared" si="10"/>
        <v>2400</v>
      </c>
      <c r="L1447" s="32">
        <f t="shared" si="11"/>
        <v>720</v>
      </c>
      <c r="M1447" s="33">
        <v>0.3</v>
      </c>
      <c r="O1447" s="38"/>
      <c r="P1447" s="39"/>
      <c r="Q1447" s="34"/>
      <c r="R1447" s="35"/>
    </row>
    <row r="1448" spans="1:18" ht="15.75" customHeight="1">
      <c r="A1448" s="23"/>
      <c r="B1448" s="28" t="s">
        <v>21</v>
      </c>
      <c r="C1448" s="28">
        <v>1185732</v>
      </c>
      <c r="D1448" s="29">
        <v>44210</v>
      </c>
      <c r="E1448" s="28" t="s">
        <v>22</v>
      </c>
      <c r="F1448" s="28" t="s">
        <v>23</v>
      </c>
      <c r="G1448" s="28" t="s">
        <v>73</v>
      </c>
      <c r="H1448" s="28" t="s">
        <v>26</v>
      </c>
      <c r="I1448" s="30">
        <v>0.30000000000000004</v>
      </c>
      <c r="J1448" s="31">
        <v>6000</v>
      </c>
      <c r="K1448" s="32">
        <f t="shared" si="10"/>
        <v>1800.0000000000002</v>
      </c>
      <c r="L1448" s="32">
        <f t="shared" si="11"/>
        <v>630</v>
      </c>
      <c r="M1448" s="33">
        <v>0.35</v>
      </c>
      <c r="O1448" s="38"/>
      <c r="P1448" s="39"/>
      <c r="Q1448" s="34"/>
      <c r="R1448" s="35"/>
    </row>
    <row r="1449" spans="1:18" ht="15.75" customHeight="1">
      <c r="A1449" s="23"/>
      <c r="B1449" s="28" t="s">
        <v>21</v>
      </c>
      <c r="C1449" s="28">
        <v>1185732</v>
      </c>
      <c r="D1449" s="29">
        <v>44210</v>
      </c>
      <c r="E1449" s="28" t="s">
        <v>22</v>
      </c>
      <c r="F1449" s="28" t="s">
        <v>23</v>
      </c>
      <c r="G1449" s="28" t="s">
        <v>73</v>
      </c>
      <c r="H1449" s="28" t="s">
        <v>27</v>
      </c>
      <c r="I1449" s="30">
        <v>0.35</v>
      </c>
      <c r="J1449" s="31">
        <v>4500</v>
      </c>
      <c r="K1449" s="32">
        <f t="shared" si="10"/>
        <v>1575</v>
      </c>
      <c r="L1449" s="32">
        <f t="shared" si="11"/>
        <v>551.25</v>
      </c>
      <c r="M1449" s="33">
        <v>0.35</v>
      </c>
      <c r="O1449" s="38"/>
      <c r="P1449" s="39"/>
      <c r="Q1449" s="34"/>
      <c r="R1449" s="35"/>
    </row>
    <row r="1450" spans="1:18" ht="15.75" customHeight="1">
      <c r="A1450" s="23"/>
      <c r="B1450" s="28" t="s">
        <v>21</v>
      </c>
      <c r="C1450" s="28">
        <v>1185732</v>
      </c>
      <c r="D1450" s="29">
        <v>44210</v>
      </c>
      <c r="E1450" s="28" t="s">
        <v>22</v>
      </c>
      <c r="F1450" s="28" t="s">
        <v>23</v>
      </c>
      <c r="G1450" s="28" t="s">
        <v>73</v>
      </c>
      <c r="H1450" s="28" t="s">
        <v>28</v>
      </c>
      <c r="I1450" s="30">
        <v>0.5</v>
      </c>
      <c r="J1450" s="31">
        <v>5000</v>
      </c>
      <c r="K1450" s="32">
        <f t="shared" si="10"/>
        <v>2500</v>
      </c>
      <c r="L1450" s="32">
        <f t="shared" si="11"/>
        <v>750</v>
      </c>
      <c r="M1450" s="33">
        <v>0.3</v>
      </c>
      <c r="O1450" s="38"/>
      <c r="P1450" s="39"/>
      <c r="Q1450" s="34"/>
      <c r="R1450" s="35"/>
    </row>
    <row r="1451" spans="1:18" ht="15.75" customHeight="1">
      <c r="A1451" s="23"/>
      <c r="B1451" s="28" t="s">
        <v>21</v>
      </c>
      <c r="C1451" s="28">
        <v>1185732</v>
      </c>
      <c r="D1451" s="29">
        <v>44210</v>
      </c>
      <c r="E1451" s="28" t="s">
        <v>22</v>
      </c>
      <c r="F1451" s="28" t="s">
        <v>23</v>
      </c>
      <c r="G1451" s="28" t="s">
        <v>73</v>
      </c>
      <c r="H1451" s="28" t="s">
        <v>29</v>
      </c>
      <c r="I1451" s="30">
        <v>0.4</v>
      </c>
      <c r="J1451" s="31">
        <v>6000</v>
      </c>
      <c r="K1451" s="32">
        <f t="shared" si="10"/>
        <v>2400</v>
      </c>
      <c r="L1451" s="32">
        <f t="shared" si="11"/>
        <v>600</v>
      </c>
      <c r="M1451" s="33">
        <v>0.25</v>
      </c>
      <c r="O1451" s="38"/>
      <c r="P1451" s="39"/>
      <c r="Q1451" s="34"/>
      <c r="R1451" s="35"/>
    </row>
    <row r="1452" spans="1:18" ht="15.75" customHeight="1">
      <c r="A1452" s="23"/>
      <c r="B1452" s="28" t="s">
        <v>21</v>
      </c>
      <c r="C1452" s="28">
        <v>1185732</v>
      </c>
      <c r="D1452" s="29">
        <v>44239</v>
      </c>
      <c r="E1452" s="28" t="s">
        <v>22</v>
      </c>
      <c r="F1452" s="28" t="s">
        <v>23</v>
      </c>
      <c r="G1452" s="28" t="s">
        <v>73</v>
      </c>
      <c r="H1452" s="28" t="s">
        <v>24</v>
      </c>
      <c r="I1452" s="30">
        <v>0.4</v>
      </c>
      <c r="J1452" s="31">
        <v>8500</v>
      </c>
      <c r="K1452" s="32">
        <f t="shared" si="10"/>
        <v>3400</v>
      </c>
      <c r="L1452" s="32">
        <f t="shared" si="11"/>
        <v>1700</v>
      </c>
      <c r="M1452" s="33">
        <v>0.5</v>
      </c>
      <c r="O1452" s="38"/>
      <c r="P1452" s="39"/>
      <c r="Q1452" s="34"/>
      <c r="R1452" s="35"/>
    </row>
    <row r="1453" spans="1:18" ht="15.75" customHeight="1">
      <c r="A1453" s="23"/>
      <c r="B1453" s="28" t="s">
        <v>21</v>
      </c>
      <c r="C1453" s="28">
        <v>1185732</v>
      </c>
      <c r="D1453" s="29">
        <v>44239</v>
      </c>
      <c r="E1453" s="28" t="s">
        <v>22</v>
      </c>
      <c r="F1453" s="28" t="s">
        <v>23</v>
      </c>
      <c r="G1453" s="28" t="s">
        <v>73</v>
      </c>
      <c r="H1453" s="28" t="s">
        <v>25</v>
      </c>
      <c r="I1453" s="30">
        <v>0.4</v>
      </c>
      <c r="J1453" s="31">
        <v>5000</v>
      </c>
      <c r="K1453" s="32">
        <f t="shared" si="10"/>
        <v>2000</v>
      </c>
      <c r="L1453" s="32">
        <f t="shared" si="11"/>
        <v>600</v>
      </c>
      <c r="M1453" s="33">
        <v>0.3</v>
      </c>
      <c r="O1453" s="38"/>
      <c r="P1453" s="39"/>
      <c r="Q1453" s="34"/>
      <c r="R1453" s="35"/>
    </row>
    <row r="1454" spans="1:18" ht="15.75" customHeight="1">
      <c r="A1454" s="23"/>
      <c r="B1454" s="28" t="s">
        <v>21</v>
      </c>
      <c r="C1454" s="28">
        <v>1185732</v>
      </c>
      <c r="D1454" s="29">
        <v>44239</v>
      </c>
      <c r="E1454" s="28" t="s">
        <v>22</v>
      </c>
      <c r="F1454" s="28" t="s">
        <v>23</v>
      </c>
      <c r="G1454" s="28" t="s">
        <v>73</v>
      </c>
      <c r="H1454" s="28" t="s">
        <v>26</v>
      </c>
      <c r="I1454" s="30">
        <v>0.30000000000000004</v>
      </c>
      <c r="J1454" s="31">
        <v>5500</v>
      </c>
      <c r="K1454" s="32">
        <f t="shared" si="10"/>
        <v>1650.0000000000002</v>
      </c>
      <c r="L1454" s="32">
        <f t="shared" si="11"/>
        <v>577.5</v>
      </c>
      <c r="M1454" s="33">
        <v>0.35</v>
      </c>
      <c r="O1454" s="38"/>
      <c r="P1454" s="39"/>
      <c r="Q1454" s="34"/>
      <c r="R1454" s="35"/>
    </row>
    <row r="1455" spans="1:18" ht="15.75" customHeight="1">
      <c r="A1455" s="23"/>
      <c r="B1455" s="28" t="s">
        <v>21</v>
      </c>
      <c r="C1455" s="28">
        <v>1185732</v>
      </c>
      <c r="D1455" s="29">
        <v>44239</v>
      </c>
      <c r="E1455" s="28" t="s">
        <v>22</v>
      </c>
      <c r="F1455" s="28" t="s">
        <v>23</v>
      </c>
      <c r="G1455" s="28" t="s">
        <v>73</v>
      </c>
      <c r="H1455" s="28" t="s">
        <v>27</v>
      </c>
      <c r="I1455" s="30">
        <v>0.35</v>
      </c>
      <c r="J1455" s="31">
        <v>4250</v>
      </c>
      <c r="K1455" s="32">
        <f t="shared" si="10"/>
        <v>1487.5</v>
      </c>
      <c r="L1455" s="32">
        <f t="shared" si="11"/>
        <v>520.625</v>
      </c>
      <c r="M1455" s="33">
        <v>0.35</v>
      </c>
      <c r="O1455" s="38"/>
      <c r="P1455" s="39"/>
      <c r="Q1455" s="34"/>
      <c r="R1455" s="35"/>
    </row>
    <row r="1456" spans="1:18" ht="15.75" customHeight="1">
      <c r="A1456" s="23"/>
      <c r="B1456" s="28" t="s">
        <v>21</v>
      </c>
      <c r="C1456" s="28">
        <v>1185732</v>
      </c>
      <c r="D1456" s="29">
        <v>44239</v>
      </c>
      <c r="E1456" s="28" t="s">
        <v>22</v>
      </c>
      <c r="F1456" s="28" t="s">
        <v>23</v>
      </c>
      <c r="G1456" s="28" t="s">
        <v>73</v>
      </c>
      <c r="H1456" s="28" t="s">
        <v>28</v>
      </c>
      <c r="I1456" s="30">
        <v>0.5</v>
      </c>
      <c r="J1456" s="31">
        <v>5000</v>
      </c>
      <c r="K1456" s="32">
        <f t="shared" si="10"/>
        <v>2500</v>
      </c>
      <c r="L1456" s="32">
        <f t="shared" si="11"/>
        <v>750</v>
      </c>
      <c r="M1456" s="33">
        <v>0.3</v>
      </c>
      <c r="O1456" s="38"/>
      <c r="P1456" s="39"/>
      <c r="Q1456" s="34"/>
      <c r="R1456" s="35"/>
    </row>
    <row r="1457" spans="1:18" ht="15.75" customHeight="1">
      <c r="A1457" s="23"/>
      <c r="B1457" s="28" t="s">
        <v>21</v>
      </c>
      <c r="C1457" s="28">
        <v>1185732</v>
      </c>
      <c r="D1457" s="29">
        <v>44239</v>
      </c>
      <c r="E1457" s="28" t="s">
        <v>22</v>
      </c>
      <c r="F1457" s="28" t="s">
        <v>23</v>
      </c>
      <c r="G1457" s="28" t="s">
        <v>73</v>
      </c>
      <c r="H1457" s="28" t="s">
        <v>29</v>
      </c>
      <c r="I1457" s="30">
        <v>0.4</v>
      </c>
      <c r="J1457" s="31">
        <v>6000</v>
      </c>
      <c r="K1457" s="32">
        <f t="shared" si="10"/>
        <v>2400</v>
      </c>
      <c r="L1457" s="32">
        <f t="shared" si="11"/>
        <v>600</v>
      </c>
      <c r="M1457" s="33">
        <v>0.25</v>
      </c>
      <c r="O1457" s="38"/>
      <c r="P1457" s="39"/>
      <c r="Q1457" s="34"/>
      <c r="R1457" s="35"/>
    </row>
    <row r="1458" spans="1:18" ht="15.75" customHeight="1">
      <c r="A1458" s="23"/>
      <c r="B1458" s="28" t="s">
        <v>21</v>
      </c>
      <c r="C1458" s="28">
        <v>1185732</v>
      </c>
      <c r="D1458" s="29">
        <v>44265</v>
      </c>
      <c r="E1458" s="28" t="s">
        <v>22</v>
      </c>
      <c r="F1458" s="28" t="s">
        <v>23</v>
      </c>
      <c r="G1458" s="28" t="s">
        <v>73</v>
      </c>
      <c r="H1458" s="28" t="s">
        <v>24</v>
      </c>
      <c r="I1458" s="30">
        <v>0.4</v>
      </c>
      <c r="J1458" s="31">
        <v>8200</v>
      </c>
      <c r="K1458" s="32">
        <f t="shared" si="10"/>
        <v>3280</v>
      </c>
      <c r="L1458" s="32">
        <f t="shared" si="11"/>
        <v>1640</v>
      </c>
      <c r="M1458" s="33">
        <v>0.5</v>
      </c>
      <c r="O1458" s="38"/>
      <c r="P1458" s="39"/>
      <c r="Q1458" s="34"/>
      <c r="R1458" s="35"/>
    </row>
    <row r="1459" spans="1:18" ht="15.75" customHeight="1">
      <c r="A1459" s="23"/>
      <c r="B1459" s="28" t="s">
        <v>21</v>
      </c>
      <c r="C1459" s="28">
        <v>1185732</v>
      </c>
      <c r="D1459" s="29">
        <v>44265</v>
      </c>
      <c r="E1459" s="28" t="s">
        <v>22</v>
      </c>
      <c r="F1459" s="28" t="s">
        <v>23</v>
      </c>
      <c r="G1459" s="28" t="s">
        <v>73</v>
      </c>
      <c r="H1459" s="28" t="s">
        <v>25</v>
      </c>
      <c r="I1459" s="30">
        <v>0.4</v>
      </c>
      <c r="J1459" s="31">
        <v>5250</v>
      </c>
      <c r="K1459" s="32">
        <f t="shared" si="10"/>
        <v>2100</v>
      </c>
      <c r="L1459" s="32">
        <f t="shared" si="11"/>
        <v>630</v>
      </c>
      <c r="M1459" s="33">
        <v>0.3</v>
      </c>
      <c r="O1459" s="38"/>
      <c r="P1459" s="39"/>
      <c r="Q1459" s="34"/>
      <c r="R1459" s="35"/>
    </row>
    <row r="1460" spans="1:18" ht="15.75" customHeight="1">
      <c r="A1460" s="23"/>
      <c r="B1460" s="28" t="s">
        <v>21</v>
      </c>
      <c r="C1460" s="28">
        <v>1185732</v>
      </c>
      <c r="D1460" s="29">
        <v>44265</v>
      </c>
      <c r="E1460" s="28" t="s">
        <v>22</v>
      </c>
      <c r="F1460" s="28" t="s">
        <v>23</v>
      </c>
      <c r="G1460" s="28" t="s">
        <v>73</v>
      </c>
      <c r="H1460" s="28" t="s">
        <v>26</v>
      </c>
      <c r="I1460" s="30">
        <v>0.30000000000000004</v>
      </c>
      <c r="J1460" s="31">
        <v>5500</v>
      </c>
      <c r="K1460" s="32">
        <f t="shared" si="10"/>
        <v>1650.0000000000002</v>
      </c>
      <c r="L1460" s="32">
        <f t="shared" si="11"/>
        <v>577.5</v>
      </c>
      <c r="M1460" s="33">
        <v>0.35</v>
      </c>
      <c r="O1460" s="38"/>
      <c r="P1460" s="39"/>
      <c r="Q1460" s="34"/>
      <c r="R1460" s="35"/>
    </row>
    <row r="1461" spans="1:18" ht="15.75" customHeight="1">
      <c r="A1461" s="23"/>
      <c r="B1461" s="28" t="s">
        <v>21</v>
      </c>
      <c r="C1461" s="28">
        <v>1185732</v>
      </c>
      <c r="D1461" s="29">
        <v>44265</v>
      </c>
      <c r="E1461" s="28" t="s">
        <v>22</v>
      </c>
      <c r="F1461" s="28" t="s">
        <v>23</v>
      </c>
      <c r="G1461" s="28" t="s">
        <v>73</v>
      </c>
      <c r="H1461" s="28" t="s">
        <v>27</v>
      </c>
      <c r="I1461" s="30">
        <v>0.35</v>
      </c>
      <c r="J1461" s="31">
        <v>4000</v>
      </c>
      <c r="K1461" s="32">
        <f t="shared" si="10"/>
        <v>1400</v>
      </c>
      <c r="L1461" s="32">
        <f t="shared" si="11"/>
        <v>489.99999999999994</v>
      </c>
      <c r="M1461" s="33">
        <v>0.35</v>
      </c>
      <c r="O1461" s="38"/>
      <c r="P1461" s="39"/>
      <c r="Q1461" s="34"/>
      <c r="R1461" s="35"/>
    </row>
    <row r="1462" spans="1:18" ht="15.75" customHeight="1">
      <c r="A1462" s="23"/>
      <c r="B1462" s="28" t="s">
        <v>21</v>
      </c>
      <c r="C1462" s="28">
        <v>1185732</v>
      </c>
      <c r="D1462" s="29">
        <v>44265</v>
      </c>
      <c r="E1462" s="28" t="s">
        <v>22</v>
      </c>
      <c r="F1462" s="28" t="s">
        <v>23</v>
      </c>
      <c r="G1462" s="28" t="s">
        <v>73</v>
      </c>
      <c r="H1462" s="28" t="s">
        <v>28</v>
      </c>
      <c r="I1462" s="30">
        <v>0.5</v>
      </c>
      <c r="J1462" s="31">
        <v>4500</v>
      </c>
      <c r="K1462" s="32">
        <f t="shared" si="10"/>
        <v>2250</v>
      </c>
      <c r="L1462" s="32">
        <f t="shared" si="11"/>
        <v>675</v>
      </c>
      <c r="M1462" s="33">
        <v>0.3</v>
      </c>
      <c r="O1462" s="38"/>
      <c r="P1462" s="39"/>
      <c r="Q1462" s="34"/>
      <c r="R1462" s="35"/>
    </row>
    <row r="1463" spans="1:18" ht="15.75" customHeight="1">
      <c r="A1463" s="23"/>
      <c r="B1463" s="28" t="s">
        <v>21</v>
      </c>
      <c r="C1463" s="28">
        <v>1185732</v>
      </c>
      <c r="D1463" s="29">
        <v>44265</v>
      </c>
      <c r="E1463" s="28" t="s">
        <v>22</v>
      </c>
      <c r="F1463" s="28" t="s">
        <v>23</v>
      </c>
      <c r="G1463" s="28" t="s">
        <v>73</v>
      </c>
      <c r="H1463" s="28" t="s">
        <v>29</v>
      </c>
      <c r="I1463" s="30">
        <v>0.4</v>
      </c>
      <c r="J1463" s="31">
        <v>5500</v>
      </c>
      <c r="K1463" s="32">
        <f t="shared" si="10"/>
        <v>2200</v>
      </c>
      <c r="L1463" s="32">
        <f t="shared" si="11"/>
        <v>550</v>
      </c>
      <c r="M1463" s="33">
        <v>0.25</v>
      </c>
      <c r="O1463" s="38"/>
      <c r="P1463" s="39"/>
      <c r="Q1463" s="34"/>
      <c r="R1463" s="35"/>
    </row>
    <row r="1464" spans="1:18" ht="15.75" customHeight="1">
      <c r="A1464" s="23"/>
      <c r="B1464" s="28" t="s">
        <v>21</v>
      </c>
      <c r="C1464" s="28">
        <v>1185732</v>
      </c>
      <c r="D1464" s="29">
        <v>44297</v>
      </c>
      <c r="E1464" s="28" t="s">
        <v>22</v>
      </c>
      <c r="F1464" s="28" t="s">
        <v>23</v>
      </c>
      <c r="G1464" s="28" t="s">
        <v>73</v>
      </c>
      <c r="H1464" s="28" t="s">
        <v>24</v>
      </c>
      <c r="I1464" s="30">
        <v>0.4</v>
      </c>
      <c r="J1464" s="31">
        <v>8000</v>
      </c>
      <c r="K1464" s="32">
        <f t="shared" si="10"/>
        <v>3200</v>
      </c>
      <c r="L1464" s="32">
        <f t="shared" si="11"/>
        <v>1600</v>
      </c>
      <c r="M1464" s="33">
        <v>0.5</v>
      </c>
      <c r="O1464" s="38"/>
      <c r="P1464" s="39"/>
      <c r="Q1464" s="34"/>
      <c r="R1464" s="35"/>
    </row>
    <row r="1465" spans="1:18" ht="15.75" customHeight="1">
      <c r="A1465" s="23"/>
      <c r="B1465" s="28" t="s">
        <v>21</v>
      </c>
      <c r="C1465" s="28">
        <v>1185732</v>
      </c>
      <c r="D1465" s="29">
        <v>44297</v>
      </c>
      <c r="E1465" s="28" t="s">
        <v>22</v>
      </c>
      <c r="F1465" s="28" t="s">
        <v>23</v>
      </c>
      <c r="G1465" s="28" t="s">
        <v>73</v>
      </c>
      <c r="H1465" s="28" t="s">
        <v>25</v>
      </c>
      <c r="I1465" s="30">
        <v>0.4</v>
      </c>
      <c r="J1465" s="31">
        <v>5000</v>
      </c>
      <c r="K1465" s="32">
        <f t="shared" si="10"/>
        <v>2000</v>
      </c>
      <c r="L1465" s="32">
        <f t="shared" si="11"/>
        <v>600</v>
      </c>
      <c r="M1465" s="33">
        <v>0.3</v>
      </c>
      <c r="O1465" s="38"/>
      <c r="P1465" s="39"/>
      <c r="Q1465" s="34"/>
      <c r="R1465" s="35"/>
    </row>
    <row r="1466" spans="1:18" ht="15.75" customHeight="1">
      <c r="A1466" s="23"/>
      <c r="B1466" s="28" t="s">
        <v>21</v>
      </c>
      <c r="C1466" s="28">
        <v>1185732</v>
      </c>
      <c r="D1466" s="29">
        <v>44297</v>
      </c>
      <c r="E1466" s="28" t="s">
        <v>22</v>
      </c>
      <c r="F1466" s="28" t="s">
        <v>23</v>
      </c>
      <c r="G1466" s="28" t="s">
        <v>73</v>
      </c>
      <c r="H1466" s="28" t="s">
        <v>26</v>
      </c>
      <c r="I1466" s="30">
        <v>0.30000000000000004</v>
      </c>
      <c r="J1466" s="31">
        <v>5000</v>
      </c>
      <c r="K1466" s="32">
        <f t="shared" si="10"/>
        <v>1500.0000000000002</v>
      </c>
      <c r="L1466" s="32">
        <f t="shared" si="11"/>
        <v>525</v>
      </c>
      <c r="M1466" s="33">
        <v>0.35</v>
      </c>
      <c r="O1466" s="38"/>
      <c r="P1466" s="39"/>
      <c r="Q1466" s="34"/>
      <c r="R1466" s="35"/>
    </row>
    <row r="1467" spans="1:18" ht="15.75" customHeight="1">
      <c r="A1467" s="23"/>
      <c r="B1467" s="28" t="s">
        <v>21</v>
      </c>
      <c r="C1467" s="28">
        <v>1185732</v>
      </c>
      <c r="D1467" s="29">
        <v>44297</v>
      </c>
      <c r="E1467" s="28" t="s">
        <v>22</v>
      </c>
      <c r="F1467" s="28" t="s">
        <v>23</v>
      </c>
      <c r="G1467" s="28" t="s">
        <v>73</v>
      </c>
      <c r="H1467" s="28" t="s">
        <v>27</v>
      </c>
      <c r="I1467" s="30">
        <v>0.35</v>
      </c>
      <c r="J1467" s="31">
        <v>4250</v>
      </c>
      <c r="K1467" s="32">
        <f t="shared" si="10"/>
        <v>1487.5</v>
      </c>
      <c r="L1467" s="32">
        <f t="shared" si="11"/>
        <v>520.625</v>
      </c>
      <c r="M1467" s="33">
        <v>0.35</v>
      </c>
      <c r="O1467" s="38"/>
      <c r="P1467" s="39"/>
      <c r="Q1467" s="34"/>
      <c r="R1467" s="35"/>
    </row>
    <row r="1468" spans="1:18" ht="15.75" customHeight="1">
      <c r="A1468" s="23"/>
      <c r="B1468" s="28" t="s">
        <v>21</v>
      </c>
      <c r="C1468" s="28">
        <v>1185732</v>
      </c>
      <c r="D1468" s="29">
        <v>44297</v>
      </c>
      <c r="E1468" s="28" t="s">
        <v>22</v>
      </c>
      <c r="F1468" s="28" t="s">
        <v>23</v>
      </c>
      <c r="G1468" s="28" t="s">
        <v>73</v>
      </c>
      <c r="H1468" s="28" t="s">
        <v>28</v>
      </c>
      <c r="I1468" s="30">
        <v>0.5</v>
      </c>
      <c r="J1468" s="31">
        <v>4250</v>
      </c>
      <c r="K1468" s="32">
        <f t="shared" si="10"/>
        <v>2125</v>
      </c>
      <c r="L1468" s="32">
        <f t="shared" si="11"/>
        <v>637.5</v>
      </c>
      <c r="M1468" s="33">
        <v>0.3</v>
      </c>
      <c r="O1468" s="38"/>
      <c r="P1468" s="39"/>
      <c r="Q1468" s="34"/>
      <c r="R1468" s="35"/>
    </row>
    <row r="1469" spans="1:18" ht="15.75" customHeight="1">
      <c r="A1469" s="23"/>
      <c r="B1469" s="28" t="s">
        <v>21</v>
      </c>
      <c r="C1469" s="28">
        <v>1185732</v>
      </c>
      <c r="D1469" s="29">
        <v>44297</v>
      </c>
      <c r="E1469" s="28" t="s">
        <v>22</v>
      </c>
      <c r="F1469" s="28" t="s">
        <v>23</v>
      </c>
      <c r="G1469" s="28" t="s">
        <v>73</v>
      </c>
      <c r="H1469" s="28" t="s">
        <v>29</v>
      </c>
      <c r="I1469" s="30">
        <v>0.4</v>
      </c>
      <c r="J1469" s="31">
        <v>5500</v>
      </c>
      <c r="K1469" s="32">
        <f t="shared" si="10"/>
        <v>2200</v>
      </c>
      <c r="L1469" s="32">
        <f t="shared" si="11"/>
        <v>550</v>
      </c>
      <c r="M1469" s="33">
        <v>0.25</v>
      </c>
      <c r="O1469" s="38"/>
      <c r="P1469" s="39"/>
      <c r="Q1469" s="34"/>
      <c r="R1469" s="35"/>
    </row>
    <row r="1470" spans="1:18" ht="15.75" customHeight="1">
      <c r="A1470" s="23"/>
      <c r="B1470" s="28" t="s">
        <v>21</v>
      </c>
      <c r="C1470" s="28">
        <v>1185732</v>
      </c>
      <c r="D1470" s="29">
        <v>44326</v>
      </c>
      <c r="E1470" s="28" t="s">
        <v>22</v>
      </c>
      <c r="F1470" s="28" t="s">
        <v>23</v>
      </c>
      <c r="G1470" s="28" t="s">
        <v>73</v>
      </c>
      <c r="H1470" s="28" t="s">
        <v>24</v>
      </c>
      <c r="I1470" s="30">
        <v>0.5</v>
      </c>
      <c r="J1470" s="31">
        <v>8200</v>
      </c>
      <c r="K1470" s="32">
        <f t="shared" si="10"/>
        <v>4100</v>
      </c>
      <c r="L1470" s="32">
        <f t="shared" si="11"/>
        <v>2050</v>
      </c>
      <c r="M1470" s="33">
        <v>0.5</v>
      </c>
      <c r="O1470" s="38"/>
      <c r="P1470" s="39"/>
      <c r="Q1470" s="34"/>
      <c r="R1470" s="35"/>
    </row>
    <row r="1471" spans="1:18" ht="15.75" customHeight="1">
      <c r="A1471" s="23"/>
      <c r="B1471" s="28" t="s">
        <v>21</v>
      </c>
      <c r="C1471" s="28">
        <v>1185732</v>
      </c>
      <c r="D1471" s="29">
        <v>44326</v>
      </c>
      <c r="E1471" s="28" t="s">
        <v>22</v>
      </c>
      <c r="F1471" s="28" t="s">
        <v>23</v>
      </c>
      <c r="G1471" s="28" t="s">
        <v>73</v>
      </c>
      <c r="H1471" s="28" t="s">
        <v>25</v>
      </c>
      <c r="I1471" s="30">
        <v>0.45000000000000007</v>
      </c>
      <c r="J1471" s="31">
        <v>5250</v>
      </c>
      <c r="K1471" s="32">
        <f t="shared" si="10"/>
        <v>2362.5000000000005</v>
      </c>
      <c r="L1471" s="32">
        <f t="shared" si="11"/>
        <v>708.75000000000011</v>
      </c>
      <c r="M1471" s="33">
        <v>0.3</v>
      </c>
      <c r="O1471" s="38"/>
      <c r="P1471" s="39"/>
      <c r="Q1471" s="34"/>
      <c r="R1471" s="35"/>
    </row>
    <row r="1472" spans="1:18" ht="15.75" customHeight="1">
      <c r="A1472" s="23"/>
      <c r="B1472" s="28" t="s">
        <v>21</v>
      </c>
      <c r="C1472" s="28">
        <v>1185732</v>
      </c>
      <c r="D1472" s="29">
        <v>44326</v>
      </c>
      <c r="E1472" s="28" t="s">
        <v>22</v>
      </c>
      <c r="F1472" s="28" t="s">
        <v>23</v>
      </c>
      <c r="G1472" s="28" t="s">
        <v>73</v>
      </c>
      <c r="H1472" s="28" t="s">
        <v>26</v>
      </c>
      <c r="I1472" s="30">
        <v>0.4</v>
      </c>
      <c r="J1472" s="31">
        <v>5000</v>
      </c>
      <c r="K1472" s="32">
        <f t="shared" si="10"/>
        <v>2000</v>
      </c>
      <c r="L1472" s="32">
        <f t="shared" si="11"/>
        <v>700</v>
      </c>
      <c r="M1472" s="33">
        <v>0.35</v>
      </c>
      <c r="O1472" s="38"/>
      <c r="P1472" s="39"/>
      <c r="Q1472" s="34"/>
      <c r="R1472" s="35"/>
    </row>
    <row r="1473" spans="1:18" ht="15.75" customHeight="1">
      <c r="A1473" s="23"/>
      <c r="B1473" s="28" t="s">
        <v>21</v>
      </c>
      <c r="C1473" s="28">
        <v>1185732</v>
      </c>
      <c r="D1473" s="29">
        <v>44326</v>
      </c>
      <c r="E1473" s="28" t="s">
        <v>22</v>
      </c>
      <c r="F1473" s="28" t="s">
        <v>23</v>
      </c>
      <c r="G1473" s="28" t="s">
        <v>73</v>
      </c>
      <c r="H1473" s="28" t="s">
        <v>27</v>
      </c>
      <c r="I1473" s="30">
        <v>0.4</v>
      </c>
      <c r="J1473" s="31">
        <v>4500</v>
      </c>
      <c r="K1473" s="32">
        <f t="shared" si="10"/>
        <v>1800</v>
      </c>
      <c r="L1473" s="32">
        <f t="shared" si="11"/>
        <v>630</v>
      </c>
      <c r="M1473" s="33">
        <v>0.35</v>
      </c>
      <c r="O1473" s="38"/>
      <c r="P1473" s="39"/>
      <c r="Q1473" s="34"/>
      <c r="R1473" s="35"/>
    </row>
    <row r="1474" spans="1:18" ht="15.75" customHeight="1">
      <c r="A1474" s="23"/>
      <c r="B1474" s="28" t="s">
        <v>21</v>
      </c>
      <c r="C1474" s="28">
        <v>1185732</v>
      </c>
      <c r="D1474" s="29">
        <v>44326</v>
      </c>
      <c r="E1474" s="28" t="s">
        <v>22</v>
      </c>
      <c r="F1474" s="28" t="s">
        <v>23</v>
      </c>
      <c r="G1474" s="28" t="s">
        <v>73</v>
      </c>
      <c r="H1474" s="28" t="s">
        <v>28</v>
      </c>
      <c r="I1474" s="30">
        <v>0.5</v>
      </c>
      <c r="J1474" s="31">
        <v>4750</v>
      </c>
      <c r="K1474" s="32">
        <f t="shared" si="10"/>
        <v>2375</v>
      </c>
      <c r="L1474" s="32">
        <f t="shared" si="11"/>
        <v>712.5</v>
      </c>
      <c r="M1474" s="33">
        <v>0.3</v>
      </c>
      <c r="O1474" s="38"/>
      <c r="P1474" s="39"/>
      <c r="Q1474" s="34"/>
      <c r="R1474" s="35"/>
    </row>
    <row r="1475" spans="1:18" ht="15.75" customHeight="1">
      <c r="A1475" s="23"/>
      <c r="B1475" s="28" t="s">
        <v>21</v>
      </c>
      <c r="C1475" s="28">
        <v>1185732</v>
      </c>
      <c r="D1475" s="29">
        <v>44326</v>
      </c>
      <c r="E1475" s="28" t="s">
        <v>22</v>
      </c>
      <c r="F1475" s="28" t="s">
        <v>23</v>
      </c>
      <c r="G1475" s="28" t="s">
        <v>73</v>
      </c>
      <c r="H1475" s="28" t="s">
        <v>29</v>
      </c>
      <c r="I1475" s="30">
        <v>0.55000000000000004</v>
      </c>
      <c r="J1475" s="31">
        <v>6000</v>
      </c>
      <c r="K1475" s="32">
        <f t="shared" si="10"/>
        <v>3300.0000000000005</v>
      </c>
      <c r="L1475" s="32">
        <f t="shared" si="11"/>
        <v>825.00000000000011</v>
      </c>
      <c r="M1475" s="33">
        <v>0.25</v>
      </c>
      <c r="O1475" s="38"/>
      <c r="P1475" s="39"/>
      <c r="Q1475" s="34"/>
      <c r="R1475" s="35"/>
    </row>
    <row r="1476" spans="1:18" ht="15.75" customHeight="1">
      <c r="A1476" s="23"/>
      <c r="B1476" s="28" t="s">
        <v>21</v>
      </c>
      <c r="C1476" s="28">
        <v>1185732</v>
      </c>
      <c r="D1476" s="29">
        <v>44359</v>
      </c>
      <c r="E1476" s="28" t="s">
        <v>22</v>
      </c>
      <c r="F1476" s="28" t="s">
        <v>23</v>
      </c>
      <c r="G1476" s="28" t="s">
        <v>73</v>
      </c>
      <c r="H1476" s="28" t="s">
        <v>24</v>
      </c>
      <c r="I1476" s="30">
        <v>0.5</v>
      </c>
      <c r="J1476" s="31">
        <v>8500</v>
      </c>
      <c r="K1476" s="32">
        <f t="shared" si="10"/>
        <v>4250</v>
      </c>
      <c r="L1476" s="32">
        <f t="shared" si="11"/>
        <v>2125</v>
      </c>
      <c r="M1476" s="33">
        <v>0.5</v>
      </c>
      <c r="O1476" s="38"/>
      <c r="P1476" s="39"/>
      <c r="Q1476" s="34"/>
      <c r="R1476" s="35"/>
    </row>
    <row r="1477" spans="1:18" ht="15.75" customHeight="1">
      <c r="A1477" s="23"/>
      <c r="B1477" s="28" t="s">
        <v>21</v>
      </c>
      <c r="C1477" s="28">
        <v>1185732</v>
      </c>
      <c r="D1477" s="29">
        <v>44359</v>
      </c>
      <c r="E1477" s="28" t="s">
        <v>22</v>
      </c>
      <c r="F1477" s="28" t="s">
        <v>23</v>
      </c>
      <c r="G1477" s="28" t="s">
        <v>73</v>
      </c>
      <c r="H1477" s="28" t="s">
        <v>25</v>
      </c>
      <c r="I1477" s="30">
        <v>0.45000000000000007</v>
      </c>
      <c r="J1477" s="31">
        <v>6000</v>
      </c>
      <c r="K1477" s="32">
        <f t="shared" si="10"/>
        <v>2700.0000000000005</v>
      </c>
      <c r="L1477" s="32">
        <f t="shared" si="11"/>
        <v>810.00000000000011</v>
      </c>
      <c r="M1477" s="33">
        <v>0.3</v>
      </c>
      <c r="O1477" s="38"/>
      <c r="P1477" s="39"/>
      <c r="Q1477" s="34"/>
      <c r="R1477" s="35"/>
    </row>
    <row r="1478" spans="1:18" ht="15.75" customHeight="1">
      <c r="A1478" s="23"/>
      <c r="B1478" s="28" t="s">
        <v>21</v>
      </c>
      <c r="C1478" s="28">
        <v>1185732</v>
      </c>
      <c r="D1478" s="29">
        <v>44359</v>
      </c>
      <c r="E1478" s="28" t="s">
        <v>22</v>
      </c>
      <c r="F1478" s="28" t="s">
        <v>23</v>
      </c>
      <c r="G1478" s="28" t="s">
        <v>73</v>
      </c>
      <c r="H1478" s="28" t="s">
        <v>26</v>
      </c>
      <c r="I1478" s="30">
        <v>0.4</v>
      </c>
      <c r="J1478" s="31">
        <v>5250</v>
      </c>
      <c r="K1478" s="32">
        <f t="shared" si="10"/>
        <v>2100</v>
      </c>
      <c r="L1478" s="32">
        <f t="shared" si="11"/>
        <v>735</v>
      </c>
      <c r="M1478" s="33">
        <v>0.35</v>
      </c>
      <c r="O1478" s="38"/>
      <c r="P1478" s="39"/>
      <c r="Q1478" s="34"/>
      <c r="R1478" s="35"/>
    </row>
    <row r="1479" spans="1:18" ht="15.75" customHeight="1">
      <c r="A1479" s="23"/>
      <c r="B1479" s="28" t="s">
        <v>21</v>
      </c>
      <c r="C1479" s="28">
        <v>1185732</v>
      </c>
      <c r="D1479" s="29">
        <v>44359</v>
      </c>
      <c r="E1479" s="28" t="s">
        <v>22</v>
      </c>
      <c r="F1479" s="28" t="s">
        <v>23</v>
      </c>
      <c r="G1479" s="28" t="s">
        <v>73</v>
      </c>
      <c r="H1479" s="28" t="s">
        <v>27</v>
      </c>
      <c r="I1479" s="30">
        <v>0.4</v>
      </c>
      <c r="J1479" s="31">
        <v>5000</v>
      </c>
      <c r="K1479" s="32">
        <f t="shared" si="10"/>
        <v>2000</v>
      </c>
      <c r="L1479" s="32">
        <f t="shared" si="11"/>
        <v>700</v>
      </c>
      <c r="M1479" s="33">
        <v>0.35</v>
      </c>
      <c r="O1479" s="38"/>
      <c r="P1479" s="39"/>
      <c r="Q1479" s="34"/>
      <c r="R1479" s="35"/>
    </row>
    <row r="1480" spans="1:18" ht="15.75" customHeight="1">
      <c r="A1480" s="23"/>
      <c r="B1480" s="28" t="s">
        <v>21</v>
      </c>
      <c r="C1480" s="28">
        <v>1185732</v>
      </c>
      <c r="D1480" s="29">
        <v>44359</v>
      </c>
      <c r="E1480" s="28" t="s">
        <v>22</v>
      </c>
      <c r="F1480" s="28" t="s">
        <v>23</v>
      </c>
      <c r="G1480" s="28" t="s">
        <v>73</v>
      </c>
      <c r="H1480" s="28" t="s">
        <v>28</v>
      </c>
      <c r="I1480" s="30">
        <v>0.5</v>
      </c>
      <c r="J1480" s="31">
        <v>5000</v>
      </c>
      <c r="K1480" s="32">
        <f t="shared" si="10"/>
        <v>2500</v>
      </c>
      <c r="L1480" s="32">
        <f t="shared" si="11"/>
        <v>750</v>
      </c>
      <c r="M1480" s="33">
        <v>0.3</v>
      </c>
      <c r="O1480" s="38"/>
      <c r="P1480" s="39"/>
      <c r="Q1480" s="34"/>
      <c r="R1480" s="35"/>
    </row>
    <row r="1481" spans="1:18" ht="15.75" customHeight="1">
      <c r="A1481" s="23"/>
      <c r="B1481" s="28" t="s">
        <v>21</v>
      </c>
      <c r="C1481" s="28">
        <v>1185732</v>
      </c>
      <c r="D1481" s="29">
        <v>44359</v>
      </c>
      <c r="E1481" s="28" t="s">
        <v>22</v>
      </c>
      <c r="F1481" s="28" t="s">
        <v>23</v>
      </c>
      <c r="G1481" s="28" t="s">
        <v>73</v>
      </c>
      <c r="H1481" s="28" t="s">
        <v>29</v>
      </c>
      <c r="I1481" s="30">
        <v>0.55000000000000004</v>
      </c>
      <c r="J1481" s="31">
        <v>6500</v>
      </c>
      <c r="K1481" s="32">
        <f t="shared" si="10"/>
        <v>3575.0000000000005</v>
      </c>
      <c r="L1481" s="32">
        <f t="shared" si="11"/>
        <v>893.75000000000011</v>
      </c>
      <c r="M1481" s="33">
        <v>0.25</v>
      </c>
      <c r="O1481" s="38"/>
      <c r="P1481" s="39"/>
      <c r="Q1481" s="34"/>
      <c r="R1481" s="35"/>
    </row>
    <row r="1482" spans="1:18" ht="15.75" customHeight="1">
      <c r="A1482" s="23"/>
      <c r="B1482" s="28" t="s">
        <v>21</v>
      </c>
      <c r="C1482" s="28">
        <v>1185732</v>
      </c>
      <c r="D1482" s="29">
        <v>44387</v>
      </c>
      <c r="E1482" s="28" t="s">
        <v>22</v>
      </c>
      <c r="F1482" s="28" t="s">
        <v>23</v>
      </c>
      <c r="G1482" s="28" t="s">
        <v>73</v>
      </c>
      <c r="H1482" s="28" t="s">
        <v>24</v>
      </c>
      <c r="I1482" s="30">
        <v>0.5</v>
      </c>
      <c r="J1482" s="31">
        <v>8750</v>
      </c>
      <c r="K1482" s="32">
        <f t="shared" si="10"/>
        <v>4375</v>
      </c>
      <c r="L1482" s="32">
        <f t="shared" si="11"/>
        <v>2187.5</v>
      </c>
      <c r="M1482" s="33">
        <v>0.5</v>
      </c>
      <c r="O1482" s="38"/>
      <c r="P1482" s="39"/>
      <c r="Q1482" s="34"/>
      <c r="R1482" s="35"/>
    </row>
    <row r="1483" spans="1:18" ht="15.75" customHeight="1">
      <c r="A1483" s="23"/>
      <c r="B1483" s="28" t="s">
        <v>21</v>
      </c>
      <c r="C1483" s="28">
        <v>1185732</v>
      </c>
      <c r="D1483" s="29">
        <v>44387</v>
      </c>
      <c r="E1483" s="28" t="s">
        <v>22</v>
      </c>
      <c r="F1483" s="28" t="s">
        <v>23</v>
      </c>
      <c r="G1483" s="28" t="s">
        <v>73</v>
      </c>
      <c r="H1483" s="28" t="s">
        <v>25</v>
      </c>
      <c r="I1483" s="30">
        <v>0.45000000000000007</v>
      </c>
      <c r="J1483" s="31">
        <v>6250</v>
      </c>
      <c r="K1483" s="32">
        <f t="shared" si="10"/>
        <v>2812.5000000000005</v>
      </c>
      <c r="L1483" s="32">
        <f t="shared" si="11"/>
        <v>843.75000000000011</v>
      </c>
      <c r="M1483" s="33">
        <v>0.3</v>
      </c>
      <c r="O1483" s="38"/>
      <c r="P1483" s="39"/>
      <c r="Q1483" s="34"/>
      <c r="R1483" s="35"/>
    </row>
    <row r="1484" spans="1:18" ht="15.75" customHeight="1">
      <c r="A1484" s="23"/>
      <c r="B1484" s="28" t="s">
        <v>21</v>
      </c>
      <c r="C1484" s="28">
        <v>1185732</v>
      </c>
      <c r="D1484" s="29">
        <v>44387</v>
      </c>
      <c r="E1484" s="28" t="s">
        <v>22</v>
      </c>
      <c r="F1484" s="28" t="s">
        <v>23</v>
      </c>
      <c r="G1484" s="28" t="s">
        <v>73</v>
      </c>
      <c r="H1484" s="28" t="s">
        <v>26</v>
      </c>
      <c r="I1484" s="30">
        <v>0.4</v>
      </c>
      <c r="J1484" s="31">
        <v>5500</v>
      </c>
      <c r="K1484" s="32">
        <f t="shared" si="10"/>
        <v>2200</v>
      </c>
      <c r="L1484" s="32">
        <f t="shared" si="11"/>
        <v>770</v>
      </c>
      <c r="M1484" s="33">
        <v>0.35</v>
      </c>
      <c r="O1484" s="38"/>
      <c r="P1484" s="39"/>
      <c r="Q1484" s="34"/>
      <c r="R1484" s="35"/>
    </row>
    <row r="1485" spans="1:18" ht="15.75" customHeight="1">
      <c r="A1485" s="23"/>
      <c r="B1485" s="28" t="s">
        <v>21</v>
      </c>
      <c r="C1485" s="28">
        <v>1185732</v>
      </c>
      <c r="D1485" s="29">
        <v>44387</v>
      </c>
      <c r="E1485" s="28" t="s">
        <v>22</v>
      </c>
      <c r="F1485" s="28" t="s">
        <v>23</v>
      </c>
      <c r="G1485" s="28" t="s">
        <v>73</v>
      </c>
      <c r="H1485" s="28" t="s">
        <v>27</v>
      </c>
      <c r="I1485" s="30">
        <v>0.4</v>
      </c>
      <c r="J1485" s="31">
        <v>5000</v>
      </c>
      <c r="K1485" s="32">
        <f t="shared" si="10"/>
        <v>2000</v>
      </c>
      <c r="L1485" s="32">
        <f t="shared" si="11"/>
        <v>700</v>
      </c>
      <c r="M1485" s="33">
        <v>0.35</v>
      </c>
      <c r="O1485" s="38"/>
      <c r="P1485" s="39"/>
      <c r="Q1485" s="34"/>
      <c r="R1485" s="35"/>
    </row>
    <row r="1486" spans="1:18" ht="15.75" customHeight="1">
      <c r="A1486" s="23"/>
      <c r="B1486" s="28" t="s">
        <v>21</v>
      </c>
      <c r="C1486" s="28">
        <v>1185732</v>
      </c>
      <c r="D1486" s="29">
        <v>44387</v>
      </c>
      <c r="E1486" s="28" t="s">
        <v>22</v>
      </c>
      <c r="F1486" s="28" t="s">
        <v>23</v>
      </c>
      <c r="G1486" s="28" t="s">
        <v>73</v>
      </c>
      <c r="H1486" s="28" t="s">
        <v>28</v>
      </c>
      <c r="I1486" s="30">
        <v>0.5</v>
      </c>
      <c r="J1486" s="31">
        <v>5250</v>
      </c>
      <c r="K1486" s="32">
        <f t="shared" si="10"/>
        <v>2625</v>
      </c>
      <c r="L1486" s="32">
        <f t="shared" si="11"/>
        <v>787.5</v>
      </c>
      <c r="M1486" s="33">
        <v>0.3</v>
      </c>
      <c r="O1486" s="38"/>
      <c r="P1486" s="39"/>
      <c r="Q1486" s="34"/>
      <c r="R1486" s="35"/>
    </row>
    <row r="1487" spans="1:18" ht="15.75" customHeight="1">
      <c r="A1487" s="23"/>
      <c r="B1487" s="28" t="s">
        <v>21</v>
      </c>
      <c r="C1487" s="28">
        <v>1185732</v>
      </c>
      <c r="D1487" s="29">
        <v>44387</v>
      </c>
      <c r="E1487" s="28" t="s">
        <v>22</v>
      </c>
      <c r="F1487" s="28" t="s">
        <v>23</v>
      </c>
      <c r="G1487" s="28" t="s">
        <v>73</v>
      </c>
      <c r="H1487" s="28" t="s">
        <v>29</v>
      </c>
      <c r="I1487" s="30">
        <v>0.55000000000000004</v>
      </c>
      <c r="J1487" s="31">
        <v>7000</v>
      </c>
      <c r="K1487" s="32">
        <f t="shared" si="10"/>
        <v>3850.0000000000005</v>
      </c>
      <c r="L1487" s="32">
        <f t="shared" si="11"/>
        <v>962.50000000000011</v>
      </c>
      <c r="M1487" s="33">
        <v>0.25</v>
      </c>
      <c r="O1487" s="38"/>
      <c r="P1487" s="39"/>
      <c r="Q1487" s="34"/>
      <c r="R1487" s="35"/>
    </row>
    <row r="1488" spans="1:18" ht="15.75" customHeight="1">
      <c r="A1488" s="23"/>
      <c r="B1488" s="28" t="s">
        <v>21</v>
      </c>
      <c r="C1488" s="28">
        <v>1185732</v>
      </c>
      <c r="D1488" s="29">
        <v>44419</v>
      </c>
      <c r="E1488" s="28" t="s">
        <v>22</v>
      </c>
      <c r="F1488" s="28" t="s">
        <v>23</v>
      </c>
      <c r="G1488" s="28" t="s">
        <v>73</v>
      </c>
      <c r="H1488" s="28" t="s">
        <v>24</v>
      </c>
      <c r="I1488" s="30">
        <v>0.5</v>
      </c>
      <c r="J1488" s="31">
        <v>8500</v>
      </c>
      <c r="K1488" s="32">
        <f t="shared" si="10"/>
        <v>4250</v>
      </c>
      <c r="L1488" s="32">
        <f t="shared" si="11"/>
        <v>2125</v>
      </c>
      <c r="M1488" s="33">
        <v>0.5</v>
      </c>
      <c r="O1488" s="38"/>
      <c r="P1488" s="39"/>
      <c r="Q1488" s="34"/>
      <c r="R1488" s="35"/>
    </row>
    <row r="1489" spans="1:18" ht="15.75" customHeight="1">
      <c r="A1489" s="23"/>
      <c r="B1489" s="28" t="s">
        <v>21</v>
      </c>
      <c r="C1489" s="28">
        <v>1185732</v>
      </c>
      <c r="D1489" s="29">
        <v>44419</v>
      </c>
      <c r="E1489" s="28" t="s">
        <v>22</v>
      </c>
      <c r="F1489" s="28" t="s">
        <v>23</v>
      </c>
      <c r="G1489" s="28" t="s">
        <v>73</v>
      </c>
      <c r="H1489" s="28" t="s">
        <v>25</v>
      </c>
      <c r="I1489" s="30">
        <v>0.45000000000000007</v>
      </c>
      <c r="J1489" s="31">
        <v>6250</v>
      </c>
      <c r="K1489" s="32">
        <f t="shared" si="10"/>
        <v>2812.5000000000005</v>
      </c>
      <c r="L1489" s="32">
        <f t="shared" si="11"/>
        <v>843.75000000000011</v>
      </c>
      <c r="M1489" s="33">
        <v>0.3</v>
      </c>
      <c r="O1489" s="38"/>
      <c r="P1489" s="39"/>
      <c r="Q1489" s="34"/>
      <c r="R1489" s="35"/>
    </row>
    <row r="1490" spans="1:18" ht="15.75" customHeight="1">
      <c r="A1490" s="23"/>
      <c r="B1490" s="28" t="s">
        <v>21</v>
      </c>
      <c r="C1490" s="28">
        <v>1185732</v>
      </c>
      <c r="D1490" s="29">
        <v>44419</v>
      </c>
      <c r="E1490" s="28" t="s">
        <v>22</v>
      </c>
      <c r="F1490" s="28" t="s">
        <v>23</v>
      </c>
      <c r="G1490" s="28" t="s">
        <v>73</v>
      </c>
      <c r="H1490" s="28" t="s">
        <v>26</v>
      </c>
      <c r="I1490" s="30">
        <v>0.4</v>
      </c>
      <c r="J1490" s="31">
        <v>5500</v>
      </c>
      <c r="K1490" s="32">
        <f t="shared" si="10"/>
        <v>2200</v>
      </c>
      <c r="L1490" s="32">
        <f t="shared" si="11"/>
        <v>770</v>
      </c>
      <c r="M1490" s="33">
        <v>0.35</v>
      </c>
      <c r="O1490" s="38"/>
      <c r="P1490" s="39"/>
      <c r="Q1490" s="34"/>
      <c r="R1490" s="35"/>
    </row>
    <row r="1491" spans="1:18" ht="15.75" customHeight="1">
      <c r="A1491" s="23"/>
      <c r="B1491" s="28" t="s">
        <v>21</v>
      </c>
      <c r="C1491" s="28">
        <v>1185732</v>
      </c>
      <c r="D1491" s="29">
        <v>44419</v>
      </c>
      <c r="E1491" s="28" t="s">
        <v>22</v>
      </c>
      <c r="F1491" s="28" t="s">
        <v>23</v>
      </c>
      <c r="G1491" s="28" t="s">
        <v>73</v>
      </c>
      <c r="H1491" s="28" t="s">
        <v>27</v>
      </c>
      <c r="I1491" s="30">
        <v>0.4</v>
      </c>
      <c r="J1491" s="31">
        <v>5250</v>
      </c>
      <c r="K1491" s="32">
        <f t="shared" si="10"/>
        <v>2100</v>
      </c>
      <c r="L1491" s="32">
        <f t="shared" si="11"/>
        <v>735</v>
      </c>
      <c r="M1491" s="33">
        <v>0.35</v>
      </c>
      <c r="O1491" s="38"/>
      <c r="P1491" s="39"/>
      <c r="Q1491" s="34"/>
      <c r="R1491" s="35"/>
    </row>
    <row r="1492" spans="1:18" ht="15.75" customHeight="1">
      <c r="A1492" s="23"/>
      <c r="B1492" s="28" t="s">
        <v>21</v>
      </c>
      <c r="C1492" s="28">
        <v>1185732</v>
      </c>
      <c r="D1492" s="29">
        <v>44419</v>
      </c>
      <c r="E1492" s="28" t="s">
        <v>22</v>
      </c>
      <c r="F1492" s="28" t="s">
        <v>23</v>
      </c>
      <c r="G1492" s="28" t="s">
        <v>73</v>
      </c>
      <c r="H1492" s="28" t="s">
        <v>28</v>
      </c>
      <c r="I1492" s="30">
        <v>0.5</v>
      </c>
      <c r="J1492" s="31">
        <v>5000</v>
      </c>
      <c r="K1492" s="32">
        <f t="shared" si="10"/>
        <v>2500</v>
      </c>
      <c r="L1492" s="32">
        <f t="shared" si="11"/>
        <v>750</v>
      </c>
      <c r="M1492" s="33">
        <v>0.3</v>
      </c>
      <c r="O1492" s="38"/>
      <c r="P1492" s="39"/>
      <c r="Q1492" s="34"/>
      <c r="R1492" s="35"/>
    </row>
    <row r="1493" spans="1:18" ht="15.75" customHeight="1">
      <c r="A1493" s="23"/>
      <c r="B1493" s="28" t="s">
        <v>21</v>
      </c>
      <c r="C1493" s="28">
        <v>1185732</v>
      </c>
      <c r="D1493" s="29">
        <v>44419</v>
      </c>
      <c r="E1493" s="28" t="s">
        <v>22</v>
      </c>
      <c r="F1493" s="28" t="s">
        <v>23</v>
      </c>
      <c r="G1493" s="28" t="s">
        <v>73</v>
      </c>
      <c r="H1493" s="28" t="s">
        <v>29</v>
      </c>
      <c r="I1493" s="30">
        <v>0.55000000000000004</v>
      </c>
      <c r="J1493" s="31">
        <v>6750</v>
      </c>
      <c r="K1493" s="32">
        <f t="shared" si="10"/>
        <v>3712.5000000000005</v>
      </c>
      <c r="L1493" s="32">
        <f t="shared" si="11"/>
        <v>928.12500000000011</v>
      </c>
      <c r="M1493" s="33">
        <v>0.25</v>
      </c>
      <c r="O1493" s="38"/>
      <c r="P1493" s="39"/>
      <c r="Q1493" s="34"/>
      <c r="R1493" s="35"/>
    </row>
    <row r="1494" spans="1:18" ht="15.75" customHeight="1">
      <c r="A1494" s="23"/>
      <c r="B1494" s="28" t="s">
        <v>21</v>
      </c>
      <c r="C1494" s="28">
        <v>1185732</v>
      </c>
      <c r="D1494" s="29">
        <v>44449</v>
      </c>
      <c r="E1494" s="28" t="s">
        <v>22</v>
      </c>
      <c r="F1494" s="28" t="s">
        <v>23</v>
      </c>
      <c r="G1494" s="28" t="s">
        <v>73</v>
      </c>
      <c r="H1494" s="28" t="s">
        <v>24</v>
      </c>
      <c r="I1494" s="30">
        <v>0.5</v>
      </c>
      <c r="J1494" s="31">
        <v>8000</v>
      </c>
      <c r="K1494" s="32">
        <f t="shared" si="10"/>
        <v>4000</v>
      </c>
      <c r="L1494" s="32">
        <f t="shared" si="11"/>
        <v>2000</v>
      </c>
      <c r="M1494" s="33">
        <v>0.5</v>
      </c>
      <c r="O1494" s="38"/>
      <c r="P1494" s="39"/>
      <c r="Q1494" s="34"/>
      <c r="R1494" s="35"/>
    </row>
    <row r="1495" spans="1:18" ht="15.75" customHeight="1">
      <c r="A1495" s="23"/>
      <c r="B1495" s="28" t="s">
        <v>21</v>
      </c>
      <c r="C1495" s="28">
        <v>1185732</v>
      </c>
      <c r="D1495" s="29">
        <v>44449</v>
      </c>
      <c r="E1495" s="28" t="s">
        <v>22</v>
      </c>
      <c r="F1495" s="28" t="s">
        <v>23</v>
      </c>
      <c r="G1495" s="28" t="s">
        <v>73</v>
      </c>
      <c r="H1495" s="28" t="s">
        <v>25</v>
      </c>
      <c r="I1495" s="30">
        <v>0.45000000000000007</v>
      </c>
      <c r="J1495" s="31">
        <v>6000</v>
      </c>
      <c r="K1495" s="32">
        <f t="shared" si="10"/>
        <v>2700.0000000000005</v>
      </c>
      <c r="L1495" s="32">
        <f t="shared" si="11"/>
        <v>810.00000000000011</v>
      </c>
      <c r="M1495" s="33">
        <v>0.3</v>
      </c>
      <c r="O1495" s="38"/>
      <c r="P1495" s="39"/>
      <c r="Q1495" s="34"/>
      <c r="R1495" s="35"/>
    </row>
    <row r="1496" spans="1:18" ht="15.75" customHeight="1">
      <c r="A1496" s="23"/>
      <c r="B1496" s="28" t="s">
        <v>21</v>
      </c>
      <c r="C1496" s="28">
        <v>1185732</v>
      </c>
      <c r="D1496" s="29">
        <v>44449</v>
      </c>
      <c r="E1496" s="28" t="s">
        <v>22</v>
      </c>
      <c r="F1496" s="28" t="s">
        <v>23</v>
      </c>
      <c r="G1496" s="28" t="s">
        <v>73</v>
      </c>
      <c r="H1496" s="28" t="s">
        <v>26</v>
      </c>
      <c r="I1496" s="30">
        <v>0.4</v>
      </c>
      <c r="J1496" s="31">
        <v>5250</v>
      </c>
      <c r="K1496" s="32">
        <f t="shared" si="10"/>
        <v>2100</v>
      </c>
      <c r="L1496" s="32">
        <f t="shared" si="11"/>
        <v>735</v>
      </c>
      <c r="M1496" s="33">
        <v>0.35</v>
      </c>
      <c r="O1496" s="38"/>
      <c r="P1496" s="39"/>
      <c r="Q1496" s="34"/>
      <c r="R1496" s="35"/>
    </row>
    <row r="1497" spans="1:18" ht="15.75" customHeight="1">
      <c r="A1497" s="23"/>
      <c r="B1497" s="28" t="s">
        <v>21</v>
      </c>
      <c r="C1497" s="28">
        <v>1185732</v>
      </c>
      <c r="D1497" s="29">
        <v>44449</v>
      </c>
      <c r="E1497" s="28" t="s">
        <v>22</v>
      </c>
      <c r="F1497" s="28" t="s">
        <v>23</v>
      </c>
      <c r="G1497" s="28" t="s">
        <v>73</v>
      </c>
      <c r="H1497" s="28" t="s">
        <v>27</v>
      </c>
      <c r="I1497" s="30">
        <v>0.4</v>
      </c>
      <c r="J1497" s="31">
        <v>5000</v>
      </c>
      <c r="K1497" s="32">
        <f t="shared" si="10"/>
        <v>2000</v>
      </c>
      <c r="L1497" s="32">
        <f t="shared" si="11"/>
        <v>700</v>
      </c>
      <c r="M1497" s="33">
        <v>0.35</v>
      </c>
      <c r="O1497" s="38"/>
      <c r="P1497" s="39"/>
      <c r="Q1497" s="34"/>
      <c r="R1497" s="35"/>
    </row>
    <row r="1498" spans="1:18" ht="15.75" customHeight="1">
      <c r="A1498" s="23"/>
      <c r="B1498" s="28" t="s">
        <v>21</v>
      </c>
      <c r="C1498" s="28">
        <v>1185732</v>
      </c>
      <c r="D1498" s="29">
        <v>44449</v>
      </c>
      <c r="E1498" s="28" t="s">
        <v>22</v>
      </c>
      <c r="F1498" s="28" t="s">
        <v>23</v>
      </c>
      <c r="G1498" s="28" t="s">
        <v>73</v>
      </c>
      <c r="H1498" s="28" t="s">
        <v>28</v>
      </c>
      <c r="I1498" s="30">
        <v>0.5</v>
      </c>
      <c r="J1498" s="31">
        <v>5000</v>
      </c>
      <c r="K1498" s="32">
        <f t="shared" si="10"/>
        <v>2500</v>
      </c>
      <c r="L1498" s="32">
        <f t="shared" si="11"/>
        <v>750</v>
      </c>
      <c r="M1498" s="33">
        <v>0.3</v>
      </c>
      <c r="O1498" s="38"/>
      <c r="P1498" s="39"/>
      <c r="Q1498" s="34"/>
      <c r="R1498" s="35"/>
    </row>
    <row r="1499" spans="1:18" ht="15.75" customHeight="1">
      <c r="A1499" s="23"/>
      <c r="B1499" s="28" t="s">
        <v>21</v>
      </c>
      <c r="C1499" s="28">
        <v>1185732</v>
      </c>
      <c r="D1499" s="29">
        <v>44449</v>
      </c>
      <c r="E1499" s="28" t="s">
        <v>22</v>
      </c>
      <c r="F1499" s="28" t="s">
        <v>23</v>
      </c>
      <c r="G1499" s="28" t="s">
        <v>73</v>
      </c>
      <c r="H1499" s="28" t="s">
        <v>29</v>
      </c>
      <c r="I1499" s="30">
        <v>0.55000000000000004</v>
      </c>
      <c r="J1499" s="31">
        <v>6000</v>
      </c>
      <c r="K1499" s="32">
        <f t="shared" si="10"/>
        <v>3300.0000000000005</v>
      </c>
      <c r="L1499" s="32">
        <f t="shared" si="11"/>
        <v>825.00000000000011</v>
      </c>
      <c r="M1499" s="33">
        <v>0.25</v>
      </c>
      <c r="O1499" s="38"/>
      <c r="P1499" s="39"/>
      <c r="Q1499" s="34"/>
      <c r="R1499" s="35"/>
    </row>
    <row r="1500" spans="1:18" ht="15.75" customHeight="1">
      <c r="A1500" s="23"/>
      <c r="B1500" s="28" t="s">
        <v>21</v>
      </c>
      <c r="C1500" s="28">
        <v>1185732</v>
      </c>
      <c r="D1500" s="29">
        <v>44481</v>
      </c>
      <c r="E1500" s="28" t="s">
        <v>22</v>
      </c>
      <c r="F1500" s="28" t="s">
        <v>23</v>
      </c>
      <c r="G1500" s="28" t="s">
        <v>73</v>
      </c>
      <c r="H1500" s="28" t="s">
        <v>24</v>
      </c>
      <c r="I1500" s="30">
        <v>0.55000000000000004</v>
      </c>
      <c r="J1500" s="31">
        <v>7750</v>
      </c>
      <c r="K1500" s="32">
        <f t="shared" si="10"/>
        <v>4262.5</v>
      </c>
      <c r="L1500" s="32">
        <f t="shared" si="11"/>
        <v>2131.25</v>
      </c>
      <c r="M1500" s="33">
        <v>0.5</v>
      </c>
      <c r="O1500" s="38"/>
      <c r="P1500" s="39"/>
      <c r="Q1500" s="34"/>
      <c r="R1500" s="35"/>
    </row>
    <row r="1501" spans="1:18" ht="15.75" customHeight="1">
      <c r="A1501" s="23"/>
      <c r="B1501" s="28" t="s">
        <v>21</v>
      </c>
      <c r="C1501" s="28">
        <v>1185732</v>
      </c>
      <c r="D1501" s="29">
        <v>44481</v>
      </c>
      <c r="E1501" s="28" t="s">
        <v>22</v>
      </c>
      <c r="F1501" s="28" t="s">
        <v>23</v>
      </c>
      <c r="G1501" s="28" t="s">
        <v>73</v>
      </c>
      <c r="H1501" s="28" t="s">
        <v>25</v>
      </c>
      <c r="I1501" s="30">
        <v>0.45000000000000007</v>
      </c>
      <c r="J1501" s="31">
        <v>6000</v>
      </c>
      <c r="K1501" s="32">
        <f t="shared" si="10"/>
        <v>2700.0000000000005</v>
      </c>
      <c r="L1501" s="32">
        <f t="shared" si="11"/>
        <v>810.00000000000011</v>
      </c>
      <c r="M1501" s="33">
        <v>0.3</v>
      </c>
      <c r="O1501" s="38"/>
      <c r="P1501" s="39"/>
      <c r="Q1501" s="34"/>
      <c r="R1501" s="35"/>
    </row>
    <row r="1502" spans="1:18" ht="15.75" customHeight="1">
      <c r="A1502" s="23"/>
      <c r="B1502" s="28" t="s">
        <v>21</v>
      </c>
      <c r="C1502" s="28">
        <v>1185732</v>
      </c>
      <c r="D1502" s="29">
        <v>44481</v>
      </c>
      <c r="E1502" s="28" t="s">
        <v>22</v>
      </c>
      <c r="F1502" s="28" t="s">
        <v>23</v>
      </c>
      <c r="G1502" s="28" t="s">
        <v>73</v>
      </c>
      <c r="H1502" s="28" t="s">
        <v>26</v>
      </c>
      <c r="I1502" s="30">
        <v>0.45000000000000007</v>
      </c>
      <c r="J1502" s="31">
        <v>5000</v>
      </c>
      <c r="K1502" s="32">
        <f t="shared" si="10"/>
        <v>2250.0000000000005</v>
      </c>
      <c r="L1502" s="32">
        <f t="shared" si="11"/>
        <v>787.50000000000011</v>
      </c>
      <c r="M1502" s="33">
        <v>0.35</v>
      </c>
      <c r="O1502" s="38"/>
      <c r="P1502" s="39"/>
      <c r="Q1502" s="34"/>
      <c r="R1502" s="35"/>
    </row>
    <row r="1503" spans="1:18" ht="15.75" customHeight="1">
      <c r="A1503" s="23"/>
      <c r="B1503" s="28" t="s">
        <v>21</v>
      </c>
      <c r="C1503" s="28">
        <v>1185732</v>
      </c>
      <c r="D1503" s="29">
        <v>44481</v>
      </c>
      <c r="E1503" s="28" t="s">
        <v>22</v>
      </c>
      <c r="F1503" s="28" t="s">
        <v>23</v>
      </c>
      <c r="G1503" s="28" t="s">
        <v>73</v>
      </c>
      <c r="H1503" s="28" t="s">
        <v>27</v>
      </c>
      <c r="I1503" s="30">
        <v>0.45000000000000007</v>
      </c>
      <c r="J1503" s="31">
        <v>4750</v>
      </c>
      <c r="K1503" s="32">
        <f t="shared" si="10"/>
        <v>2137.5000000000005</v>
      </c>
      <c r="L1503" s="32">
        <f t="shared" si="11"/>
        <v>748.12500000000011</v>
      </c>
      <c r="M1503" s="33">
        <v>0.35</v>
      </c>
      <c r="O1503" s="38"/>
      <c r="P1503" s="39"/>
      <c r="Q1503" s="34"/>
      <c r="R1503" s="35"/>
    </row>
    <row r="1504" spans="1:18" ht="15.75" customHeight="1">
      <c r="A1504" s="23"/>
      <c r="B1504" s="28" t="s">
        <v>21</v>
      </c>
      <c r="C1504" s="28">
        <v>1185732</v>
      </c>
      <c r="D1504" s="29">
        <v>44481</v>
      </c>
      <c r="E1504" s="28" t="s">
        <v>22</v>
      </c>
      <c r="F1504" s="28" t="s">
        <v>23</v>
      </c>
      <c r="G1504" s="28" t="s">
        <v>73</v>
      </c>
      <c r="H1504" s="28" t="s">
        <v>28</v>
      </c>
      <c r="I1504" s="30">
        <v>0.55000000000000004</v>
      </c>
      <c r="J1504" s="31">
        <v>4750</v>
      </c>
      <c r="K1504" s="32">
        <f t="shared" si="10"/>
        <v>2612.5</v>
      </c>
      <c r="L1504" s="32">
        <f t="shared" si="11"/>
        <v>783.75</v>
      </c>
      <c r="M1504" s="33">
        <v>0.3</v>
      </c>
      <c r="O1504" s="38"/>
      <c r="P1504" s="39"/>
      <c r="Q1504" s="34"/>
      <c r="R1504" s="35"/>
    </row>
    <row r="1505" spans="1:18" ht="15.75" customHeight="1">
      <c r="A1505" s="23"/>
      <c r="B1505" s="28" t="s">
        <v>21</v>
      </c>
      <c r="C1505" s="28">
        <v>1185732</v>
      </c>
      <c r="D1505" s="29">
        <v>44481</v>
      </c>
      <c r="E1505" s="28" t="s">
        <v>22</v>
      </c>
      <c r="F1505" s="28" t="s">
        <v>23</v>
      </c>
      <c r="G1505" s="28" t="s">
        <v>73</v>
      </c>
      <c r="H1505" s="28" t="s">
        <v>29</v>
      </c>
      <c r="I1505" s="30">
        <v>0.6</v>
      </c>
      <c r="J1505" s="31">
        <v>6000</v>
      </c>
      <c r="K1505" s="32">
        <f t="shared" si="10"/>
        <v>3600</v>
      </c>
      <c r="L1505" s="32">
        <f t="shared" si="11"/>
        <v>900</v>
      </c>
      <c r="M1505" s="33">
        <v>0.25</v>
      </c>
      <c r="O1505" s="38"/>
      <c r="P1505" s="39"/>
      <c r="Q1505" s="34"/>
      <c r="R1505" s="35"/>
    </row>
    <row r="1506" spans="1:18" ht="15.75" customHeight="1">
      <c r="A1506" s="23"/>
      <c r="B1506" s="28" t="s">
        <v>21</v>
      </c>
      <c r="C1506" s="28">
        <v>1185732</v>
      </c>
      <c r="D1506" s="29">
        <v>44511</v>
      </c>
      <c r="E1506" s="28" t="s">
        <v>22</v>
      </c>
      <c r="F1506" s="28" t="s">
        <v>23</v>
      </c>
      <c r="G1506" s="28" t="s">
        <v>73</v>
      </c>
      <c r="H1506" s="28" t="s">
        <v>24</v>
      </c>
      <c r="I1506" s="30">
        <v>0.55000000000000004</v>
      </c>
      <c r="J1506" s="31">
        <v>7500</v>
      </c>
      <c r="K1506" s="32">
        <f t="shared" si="10"/>
        <v>4125</v>
      </c>
      <c r="L1506" s="32">
        <f t="shared" si="11"/>
        <v>2062.5</v>
      </c>
      <c r="M1506" s="33">
        <v>0.5</v>
      </c>
      <c r="O1506" s="38"/>
      <c r="P1506" s="39"/>
      <c r="Q1506" s="34"/>
      <c r="R1506" s="35"/>
    </row>
    <row r="1507" spans="1:18" ht="15.75" customHeight="1">
      <c r="A1507" s="23"/>
      <c r="B1507" s="28" t="s">
        <v>21</v>
      </c>
      <c r="C1507" s="28">
        <v>1185732</v>
      </c>
      <c r="D1507" s="29">
        <v>44511</v>
      </c>
      <c r="E1507" s="28" t="s">
        <v>22</v>
      </c>
      <c r="F1507" s="28" t="s">
        <v>23</v>
      </c>
      <c r="G1507" s="28" t="s">
        <v>73</v>
      </c>
      <c r="H1507" s="28" t="s">
        <v>25</v>
      </c>
      <c r="I1507" s="30">
        <v>0.45000000000000007</v>
      </c>
      <c r="J1507" s="31">
        <v>5750</v>
      </c>
      <c r="K1507" s="32">
        <f t="shared" si="10"/>
        <v>2587.5000000000005</v>
      </c>
      <c r="L1507" s="32">
        <f t="shared" si="11"/>
        <v>776.25000000000011</v>
      </c>
      <c r="M1507" s="33">
        <v>0.3</v>
      </c>
      <c r="O1507" s="38"/>
      <c r="P1507" s="39"/>
      <c r="Q1507" s="34"/>
      <c r="R1507" s="35"/>
    </row>
    <row r="1508" spans="1:18" ht="15.75" customHeight="1">
      <c r="A1508" s="23"/>
      <c r="B1508" s="28" t="s">
        <v>21</v>
      </c>
      <c r="C1508" s="28">
        <v>1185732</v>
      </c>
      <c r="D1508" s="29">
        <v>44511</v>
      </c>
      <c r="E1508" s="28" t="s">
        <v>22</v>
      </c>
      <c r="F1508" s="28" t="s">
        <v>23</v>
      </c>
      <c r="G1508" s="28" t="s">
        <v>73</v>
      </c>
      <c r="H1508" s="28" t="s">
        <v>26</v>
      </c>
      <c r="I1508" s="30">
        <v>0.45000000000000007</v>
      </c>
      <c r="J1508" s="31">
        <v>5200</v>
      </c>
      <c r="K1508" s="32">
        <f t="shared" si="10"/>
        <v>2340.0000000000005</v>
      </c>
      <c r="L1508" s="32">
        <f t="shared" si="11"/>
        <v>819.00000000000011</v>
      </c>
      <c r="M1508" s="33">
        <v>0.35</v>
      </c>
      <c r="O1508" s="38"/>
      <c r="P1508" s="39"/>
      <c r="Q1508" s="34"/>
      <c r="R1508" s="35"/>
    </row>
    <row r="1509" spans="1:18" ht="15.75" customHeight="1">
      <c r="A1509" s="23"/>
      <c r="B1509" s="28" t="s">
        <v>21</v>
      </c>
      <c r="C1509" s="28">
        <v>1185732</v>
      </c>
      <c r="D1509" s="29">
        <v>44511</v>
      </c>
      <c r="E1509" s="28" t="s">
        <v>22</v>
      </c>
      <c r="F1509" s="28" t="s">
        <v>23</v>
      </c>
      <c r="G1509" s="28" t="s">
        <v>73</v>
      </c>
      <c r="H1509" s="28" t="s">
        <v>27</v>
      </c>
      <c r="I1509" s="30">
        <v>0.45000000000000007</v>
      </c>
      <c r="J1509" s="31">
        <v>5000</v>
      </c>
      <c r="K1509" s="32">
        <f t="shared" si="10"/>
        <v>2250.0000000000005</v>
      </c>
      <c r="L1509" s="32">
        <f t="shared" si="11"/>
        <v>787.50000000000011</v>
      </c>
      <c r="M1509" s="33">
        <v>0.35</v>
      </c>
      <c r="O1509" s="38"/>
      <c r="P1509" s="39"/>
      <c r="Q1509" s="34"/>
      <c r="R1509" s="35"/>
    </row>
    <row r="1510" spans="1:18" ht="15.75" customHeight="1">
      <c r="A1510" s="23"/>
      <c r="B1510" s="28" t="s">
        <v>21</v>
      </c>
      <c r="C1510" s="28">
        <v>1185732</v>
      </c>
      <c r="D1510" s="29">
        <v>44511</v>
      </c>
      <c r="E1510" s="28" t="s">
        <v>22</v>
      </c>
      <c r="F1510" s="28" t="s">
        <v>23</v>
      </c>
      <c r="G1510" s="28" t="s">
        <v>73</v>
      </c>
      <c r="H1510" s="28" t="s">
        <v>28</v>
      </c>
      <c r="I1510" s="30">
        <v>0.55000000000000004</v>
      </c>
      <c r="J1510" s="31">
        <v>4750</v>
      </c>
      <c r="K1510" s="32">
        <f t="shared" si="10"/>
        <v>2612.5</v>
      </c>
      <c r="L1510" s="32">
        <f t="shared" si="11"/>
        <v>783.75</v>
      </c>
      <c r="M1510" s="33">
        <v>0.3</v>
      </c>
      <c r="O1510" s="38"/>
      <c r="P1510" s="39"/>
      <c r="Q1510" s="34"/>
      <c r="R1510" s="35"/>
    </row>
    <row r="1511" spans="1:18" ht="15.75" customHeight="1">
      <c r="A1511" s="23"/>
      <c r="B1511" s="28" t="s">
        <v>21</v>
      </c>
      <c r="C1511" s="28">
        <v>1185732</v>
      </c>
      <c r="D1511" s="29">
        <v>44511</v>
      </c>
      <c r="E1511" s="28" t="s">
        <v>22</v>
      </c>
      <c r="F1511" s="28" t="s">
        <v>23</v>
      </c>
      <c r="G1511" s="28" t="s">
        <v>73</v>
      </c>
      <c r="H1511" s="28" t="s">
        <v>29</v>
      </c>
      <c r="I1511" s="30">
        <v>0.6</v>
      </c>
      <c r="J1511" s="31">
        <v>5750</v>
      </c>
      <c r="K1511" s="32">
        <f t="shared" si="10"/>
        <v>3450</v>
      </c>
      <c r="L1511" s="32">
        <f t="shared" si="11"/>
        <v>862.5</v>
      </c>
      <c r="M1511" s="33">
        <v>0.25</v>
      </c>
      <c r="O1511" s="38"/>
      <c r="P1511" s="39"/>
      <c r="Q1511" s="34"/>
      <c r="R1511" s="35"/>
    </row>
    <row r="1512" spans="1:18" ht="15.75" customHeight="1">
      <c r="A1512" s="23"/>
      <c r="B1512" s="28" t="s">
        <v>21</v>
      </c>
      <c r="C1512" s="28">
        <v>1185732</v>
      </c>
      <c r="D1512" s="29">
        <v>44540</v>
      </c>
      <c r="E1512" s="28" t="s">
        <v>22</v>
      </c>
      <c r="F1512" s="28" t="s">
        <v>23</v>
      </c>
      <c r="G1512" s="28" t="s">
        <v>73</v>
      </c>
      <c r="H1512" s="28" t="s">
        <v>24</v>
      </c>
      <c r="I1512" s="30">
        <v>0.55000000000000004</v>
      </c>
      <c r="J1512" s="31">
        <v>8000</v>
      </c>
      <c r="K1512" s="32">
        <f t="shared" si="10"/>
        <v>4400</v>
      </c>
      <c r="L1512" s="32">
        <f t="shared" si="11"/>
        <v>2200</v>
      </c>
      <c r="M1512" s="33">
        <v>0.5</v>
      </c>
      <c r="O1512" s="38"/>
      <c r="P1512" s="39"/>
      <c r="Q1512" s="34"/>
      <c r="R1512" s="35"/>
    </row>
    <row r="1513" spans="1:18" ht="15.75" customHeight="1">
      <c r="A1513" s="23"/>
      <c r="B1513" s="28" t="s">
        <v>21</v>
      </c>
      <c r="C1513" s="28">
        <v>1185732</v>
      </c>
      <c r="D1513" s="29">
        <v>44540</v>
      </c>
      <c r="E1513" s="28" t="s">
        <v>22</v>
      </c>
      <c r="F1513" s="28" t="s">
        <v>23</v>
      </c>
      <c r="G1513" s="28" t="s">
        <v>73</v>
      </c>
      <c r="H1513" s="28" t="s">
        <v>25</v>
      </c>
      <c r="I1513" s="30">
        <v>0.45000000000000007</v>
      </c>
      <c r="J1513" s="31">
        <v>6000</v>
      </c>
      <c r="K1513" s="32">
        <f t="shared" si="10"/>
        <v>2700.0000000000005</v>
      </c>
      <c r="L1513" s="32">
        <f t="shared" si="11"/>
        <v>810.00000000000011</v>
      </c>
      <c r="M1513" s="33">
        <v>0.3</v>
      </c>
      <c r="O1513" s="38"/>
      <c r="P1513" s="39"/>
      <c r="Q1513" s="34"/>
      <c r="R1513" s="35"/>
    </row>
    <row r="1514" spans="1:18" ht="15.75" customHeight="1">
      <c r="A1514" s="23"/>
      <c r="B1514" s="28" t="s">
        <v>21</v>
      </c>
      <c r="C1514" s="28">
        <v>1185732</v>
      </c>
      <c r="D1514" s="29">
        <v>44540</v>
      </c>
      <c r="E1514" s="28" t="s">
        <v>22</v>
      </c>
      <c r="F1514" s="28" t="s">
        <v>23</v>
      </c>
      <c r="G1514" s="28" t="s">
        <v>73</v>
      </c>
      <c r="H1514" s="28" t="s">
        <v>26</v>
      </c>
      <c r="I1514" s="30">
        <v>0.45000000000000007</v>
      </c>
      <c r="J1514" s="31">
        <v>5500</v>
      </c>
      <c r="K1514" s="32">
        <f t="shared" si="10"/>
        <v>2475.0000000000005</v>
      </c>
      <c r="L1514" s="32">
        <f t="shared" si="11"/>
        <v>866.25000000000011</v>
      </c>
      <c r="M1514" s="33">
        <v>0.35</v>
      </c>
      <c r="O1514" s="38"/>
      <c r="P1514" s="39"/>
      <c r="Q1514" s="34"/>
      <c r="R1514" s="35"/>
    </row>
    <row r="1515" spans="1:18" ht="15.75" customHeight="1">
      <c r="A1515" s="23"/>
      <c r="B1515" s="28" t="s">
        <v>21</v>
      </c>
      <c r="C1515" s="28">
        <v>1185732</v>
      </c>
      <c r="D1515" s="29">
        <v>44540</v>
      </c>
      <c r="E1515" s="28" t="s">
        <v>22</v>
      </c>
      <c r="F1515" s="28" t="s">
        <v>23</v>
      </c>
      <c r="G1515" s="28" t="s">
        <v>73</v>
      </c>
      <c r="H1515" s="28" t="s">
        <v>27</v>
      </c>
      <c r="I1515" s="30">
        <v>0.45000000000000007</v>
      </c>
      <c r="J1515" s="31">
        <v>5000</v>
      </c>
      <c r="K1515" s="32">
        <f t="shared" si="10"/>
        <v>2250.0000000000005</v>
      </c>
      <c r="L1515" s="32">
        <f t="shared" si="11"/>
        <v>787.50000000000011</v>
      </c>
      <c r="M1515" s="33">
        <v>0.35</v>
      </c>
      <c r="O1515" s="38"/>
      <c r="P1515" s="39"/>
      <c r="Q1515" s="34"/>
      <c r="R1515" s="35"/>
    </row>
    <row r="1516" spans="1:18" ht="15.75" customHeight="1">
      <c r="A1516" s="23"/>
      <c r="B1516" s="28" t="s">
        <v>21</v>
      </c>
      <c r="C1516" s="28">
        <v>1185732</v>
      </c>
      <c r="D1516" s="29">
        <v>44540</v>
      </c>
      <c r="E1516" s="28" t="s">
        <v>22</v>
      </c>
      <c r="F1516" s="28" t="s">
        <v>23</v>
      </c>
      <c r="G1516" s="28" t="s">
        <v>73</v>
      </c>
      <c r="H1516" s="28" t="s">
        <v>28</v>
      </c>
      <c r="I1516" s="30">
        <v>0.55000000000000004</v>
      </c>
      <c r="J1516" s="31">
        <v>5000</v>
      </c>
      <c r="K1516" s="32">
        <f t="shared" si="10"/>
        <v>2750</v>
      </c>
      <c r="L1516" s="32">
        <f t="shared" si="11"/>
        <v>825</v>
      </c>
      <c r="M1516" s="33">
        <v>0.3</v>
      </c>
      <c r="O1516" s="38"/>
      <c r="P1516" s="39"/>
      <c r="Q1516" s="34"/>
      <c r="R1516" s="35"/>
    </row>
    <row r="1517" spans="1:18" ht="15.75" customHeight="1">
      <c r="A1517" s="23"/>
      <c r="B1517" s="28" t="s">
        <v>21</v>
      </c>
      <c r="C1517" s="28">
        <v>1185732</v>
      </c>
      <c r="D1517" s="29">
        <v>44540</v>
      </c>
      <c r="E1517" s="28" t="s">
        <v>22</v>
      </c>
      <c r="F1517" s="28" t="s">
        <v>23</v>
      </c>
      <c r="G1517" s="28" t="s">
        <v>73</v>
      </c>
      <c r="H1517" s="28" t="s">
        <v>29</v>
      </c>
      <c r="I1517" s="30">
        <v>0.6</v>
      </c>
      <c r="J1517" s="31">
        <v>6000</v>
      </c>
      <c r="K1517" s="32">
        <f t="shared" si="10"/>
        <v>3600</v>
      </c>
      <c r="L1517" s="32">
        <f t="shared" si="11"/>
        <v>900</v>
      </c>
      <c r="M1517" s="33">
        <v>0.25</v>
      </c>
      <c r="O1517" s="38"/>
      <c r="P1517" s="39"/>
      <c r="Q1517" s="34"/>
      <c r="R1517" s="35"/>
    </row>
    <row r="1518" spans="1:18" ht="15.75" customHeight="1">
      <c r="A1518" s="23" t="s">
        <v>46</v>
      </c>
      <c r="B1518" s="28" t="s">
        <v>34</v>
      </c>
      <c r="C1518" s="28">
        <v>1128299</v>
      </c>
      <c r="D1518" s="29">
        <v>44220</v>
      </c>
      <c r="E1518" s="28" t="s">
        <v>35</v>
      </c>
      <c r="F1518" s="28" t="s">
        <v>74</v>
      </c>
      <c r="G1518" s="28" t="s">
        <v>75</v>
      </c>
      <c r="H1518" s="28" t="s">
        <v>24</v>
      </c>
      <c r="I1518" s="30">
        <v>0.30000000000000004</v>
      </c>
      <c r="J1518" s="31">
        <v>3500</v>
      </c>
      <c r="K1518" s="32">
        <f t="shared" si="10"/>
        <v>1050.0000000000002</v>
      </c>
      <c r="L1518" s="32">
        <f t="shared" si="11"/>
        <v>367.50000000000006</v>
      </c>
      <c r="M1518" s="33">
        <v>0.35</v>
      </c>
      <c r="O1518" s="38"/>
      <c r="P1518" s="39"/>
      <c r="Q1518" s="34"/>
      <c r="R1518" s="35"/>
    </row>
    <row r="1519" spans="1:18" ht="15.75" customHeight="1">
      <c r="A1519" s="23"/>
      <c r="B1519" s="28" t="s">
        <v>34</v>
      </c>
      <c r="C1519" s="28">
        <v>1128299</v>
      </c>
      <c r="D1519" s="29">
        <v>44220</v>
      </c>
      <c r="E1519" s="28" t="s">
        <v>35</v>
      </c>
      <c r="F1519" s="28" t="s">
        <v>74</v>
      </c>
      <c r="G1519" s="28" t="s">
        <v>75</v>
      </c>
      <c r="H1519" s="28" t="s">
        <v>25</v>
      </c>
      <c r="I1519" s="30">
        <v>0.4</v>
      </c>
      <c r="J1519" s="31">
        <v>3500</v>
      </c>
      <c r="K1519" s="32">
        <f t="shared" si="10"/>
        <v>1400</v>
      </c>
      <c r="L1519" s="32">
        <f t="shared" si="11"/>
        <v>489.99999999999994</v>
      </c>
      <c r="M1519" s="33">
        <v>0.35</v>
      </c>
      <c r="O1519" s="38"/>
      <c r="P1519" s="39"/>
      <c r="Q1519" s="34"/>
      <c r="R1519" s="35"/>
    </row>
    <row r="1520" spans="1:18" ht="15.75" customHeight="1">
      <c r="A1520" s="23"/>
      <c r="B1520" s="28" t="s">
        <v>34</v>
      </c>
      <c r="C1520" s="28">
        <v>1128299</v>
      </c>
      <c r="D1520" s="29">
        <v>44220</v>
      </c>
      <c r="E1520" s="28" t="s">
        <v>35</v>
      </c>
      <c r="F1520" s="28" t="s">
        <v>74</v>
      </c>
      <c r="G1520" s="28" t="s">
        <v>75</v>
      </c>
      <c r="H1520" s="28" t="s">
        <v>26</v>
      </c>
      <c r="I1520" s="30">
        <v>0.4</v>
      </c>
      <c r="J1520" s="31">
        <v>3500</v>
      </c>
      <c r="K1520" s="32">
        <f t="shared" si="10"/>
        <v>1400</v>
      </c>
      <c r="L1520" s="32">
        <f t="shared" si="11"/>
        <v>489.99999999999994</v>
      </c>
      <c r="M1520" s="33">
        <v>0.35</v>
      </c>
      <c r="O1520" s="38"/>
      <c r="P1520" s="39"/>
      <c r="Q1520" s="34"/>
      <c r="R1520" s="35"/>
    </row>
    <row r="1521" spans="1:18" ht="15.75" customHeight="1">
      <c r="A1521" s="23"/>
      <c r="B1521" s="28" t="s">
        <v>34</v>
      </c>
      <c r="C1521" s="28">
        <v>1128299</v>
      </c>
      <c r="D1521" s="29">
        <v>44220</v>
      </c>
      <c r="E1521" s="28" t="s">
        <v>35</v>
      </c>
      <c r="F1521" s="28" t="s">
        <v>74</v>
      </c>
      <c r="G1521" s="28" t="s">
        <v>75</v>
      </c>
      <c r="H1521" s="28" t="s">
        <v>27</v>
      </c>
      <c r="I1521" s="30">
        <v>0.4</v>
      </c>
      <c r="J1521" s="31">
        <v>2000</v>
      </c>
      <c r="K1521" s="32">
        <f t="shared" si="10"/>
        <v>800</v>
      </c>
      <c r="L1521" s="32">
        <f t="shared" si="11"/>
        <v>280</v>
      </c>
      <c r="M1521" s="33">
        <v>0.35</v>
      </c>
      <c r="O1521" s="38"/>
      <c r="P1521" s="39"/>
      <c r="Q1521" s="34"/>
      <c r="R1521" s="35"/>
    </row>
    <row r="1522" spans="1:18" ht="15.75" customHeight="1">
      <c r="A1522" s="23"/>
      <c r="B1522" s="28" t="s">
        <v>34</v>
      </c>
      <c r="C1522" s="28">
        <v>1128299</v>
      </c>
      <c r="D1522" s="29">
        <v>44220</v>
      </c>
      <c r="E1522" s="28" t="s">
        <v>35</v>
      </c>
      <c r="F1522" s="28" t="s">
        <v>74</v>
      </c>
      <c r="G1522" s="28" t="s">
        <v>75</v>
      </c>
      <c r="H1522" s="28" t="s">
        <v>28</v>
      </c>
      <c r="I1522" s="30">
        <v>0.45000000000000007</v>
      </c>
      <c r="J1522" s="31">
        <v>1500</v>
      </c>
      <c r="K1522" s="32">
        <f t="shared" si="10"/>
        <v>675.00000000000011</v>
      </c>
      <c r="L1522" s="32">
        <f t="shared" si="11"/>
        <v>270.00000000000006</v>
      </c>
      <c r="M1522" s="33">
        <v>0.4</v>
      </c>
      <c r="O1522" s="38"/>
      <c r="P1522" s="39"/>
      <c r="Q1522" s="34"/>
      <c r="R1522" s="35"/>
    </row>
    <row r="1523" spans="1:18" ht="15.75" customHeight="1">
      <c r="A1523" s="23"/>
      <c r="B1523" s="28" t="s">
        <v>34</v>
      </c>
      <c r="C1523" s="28">
        <v>1128299</v>
      </c>
      <c r="D1523" s="29">
        <v>44220</v>
      </c>
      <c r="E1523" s="28" t="s">
        <v>35</v>
      </c>
      <c r="F1523" s="28" t="s">
        <v>74</v>
      </c>
      <c r="G1523" s="28" t="s">
        <v>75</v>
      </c>
      <c r="H1523" s="28" t="s">
        <v>29</v>
      </c>
      <c r="I1523" s="30">
        <v>0.4</v>
      </c>
      <c r="J1523" s="31">
        <v>4000</v>
      </c>
      <c r="K1523" s="32">
        <f t="shared" si="10"/>
        <v>1600</v>
      </c>
      <c r="L1523" s="32">
        <f t="shared" si="11"/>
        <v>480</v>
      </c>
      <c r="M1523" s="33">
        <v>0.3</v>
      </c>
      <c r="O1523" s="38"/>
      <c r="P1523" s="39"/>
      <c r="Q1523" s="34"/>
      <c r="R1523" s="35"/>
    </row>
    <row r="1524" spans="1:18" ht="15.75" customHeight="1">
      <c r="A1524" s="23"/>
      <c r="B1524" s="28" t="s">
        <v>34</v>
      </c>
      <c r="C1524" s="28">
        <v>1128299</v>
      </c>
      <c r="D1524" s="29">
        <v>44251</v>
      </c>
      <c r="E1524" s="28" t="s">
        <v>35</v>
      </c>
      <c r="F1524" s="28" t="s">
        <v>74</v>
      </c>
      <c r="G1524" s="28" t="s">
        <v>75</v>
      </c>
      <c r="H1524" s="28" t="s">
        <v>24</v>
      </c>
      <c r="I1524" s="30">
        <v>0.30000000000000004</v>
      </c>
      <c r="J1524" s="31">
        <v>4500</v>
      </c>
      <c r="K1524" s="32">
        <f t="shared" si="10"/>
        <v>1350.0000000000002</v>
      </c>
      <c r="L1524" s="32">
        <f t="shared" si="11"/>
        <v>472.50000000000006</v>
      </c>
      <c r="M1524" s="33">
        <v>0.35</v>
      </c>
      <c r="O1524" s="38"/>
      <c r="P1524" s="39"/>
      <c r="Q1524" s="34"/>
      <c r="R1524" s="35"/>
    </row>
    <row r="1525" spans="1:18" ht="15.75" customHeight="1">
      <c r="A1525" s="23"/>
      <c r="B1525" s="28" t="s">
        <v>34</v>
      </c>
      <c r="C1525" s="28">
        <v>1128299</v>
      </c>
      <c r="D1525" s="29">
        <v>44251</v>
      </c>
      <c r="E1525" s="28" t="s">
        <v>35</v>
      </c>
      <c r="F1525" s="28" t="s">
        <v>74</v>
      </c>
      <c r="G1525" s="28" t="s">
        <v>75</v>
      </c>
      <c r="H1525" s="28" t="s">
        <v>25</v>
      </c>
      <c r="I1525" s="30">
        <v>0.4</v>
      </c>
      <c r="J1525" s="31">
        <v>3500</v>
      </c>
      <c r="K1525" s="32">
        <f t="shared" si="10"/>
        <v>1400</v>
      </c>
      <c r="L1525" s="32">
        <f t="shared" si="11"/>
        <v>489.99999999999994</v>
      </c>
      <c r="M1525" s="33">
        <v>0.35</v>
      </c>
      <c r="O1525" s="38"/>
      <c r="P1525" s="39"/>
      <c r="Q1525" s="34"/>
      <c r="R1525" s="35"/>
    </row>
    <row r="1526" spans="1:18" ht="15.75" customHeight="1">
      <c r="A1526" s="23"/>
      <c r="B1526" s="28" t="s">
        <v>34</v>
      </c>
      <c r="C1526" s="28">
        <v>1128299</v>
      </c>
      <c r="D1526" s="29">
        <v>44251</v>
      </c>
      <c r="E1526" s="28" t="s">
        <v>35</v>
      </c>
      <c r="F1526" s="28" t="s">
        <v>74</v>
      </c>
      <c r="G1526" s="28" t="s">
        <v>75</v>
      </c>
      <c r="H1526" s="28" t="s">
        <v>26</v>
      </c>
      <c r="I1526" s="30">
        <v>0.4</v>
      </c>
      <c r="J1526" s="31">
        <v>3500</v>
      </c>
      <c r="K1526" s="32">
        <f t="shared" si="10"/>
        <v>1400</v>
      </c>
      <c r="L1526" s="32">
        <f t="shared" si="11"/>
        <v>489.99999999999994</v>
      </c>
      <c r="M1526" s="33">
        <v>0.35</v>
      </c>
      <c r="O1526" s="38"/>
      <c r="P1526" s="39"/>
      <c r="Q1526" s="34"/>
      <c r="R1526" s="35"/>
    </row>
    <row r="1527" spans="1:18" ht="15.75" customHeight="1">
      <c r="A1527" s="23"/>
      <c r="B1527" s="28" t="s">
        <v>34</v>
      </c>
      <c r="C1527" s="28">
        <v>1128299</v>
      </c>
      <c r="D1527" s="29">
        <v>44251</v>
      </c>
      <c r="E1527" s="28" t="s">
        <v>35</v>
      </c>
      <c r="F1527" s="28" t="s">
        <v>74</v>
      </c>
      <c r="G1527" s="28" t="s">
        <v>75</v>
      </c>
      <c r="H1527" s="28" t="s">
        <v>27</v>
      </c>
      <c r="I1527" s="30">
        <v>0.4</v>
      </c>
      <c r="J1527" s="31">
        <v>2000</v>
      </c>
      <c r="K1527" s="32">
        <f t="shared" si="10"/>
        <v>800</v>
      </c>
      <c r="L1527" s="32">
        <f t="shared" si="11"/>
        <v>280</v>
      </c>
      <c r="M1527" s="33">
        <v>0.35</v>
      </c>
      <c r="O1527" s="38"/>
      <c r="P1527" s="39"/>
      <c r="Q1527" s="34"/>
      <c r="R1527" s="35"/>
    </row>
    <row r="1528" spans="1:18" ht="15.75" customHeight="1">
      <c r="A1528" s="23"/>
      <c r="B1528" s="28" t="s">
        <v>34</v>
      </c>
      <c r="C1528" s="28">
        <v>1128299</v>
      </c>
      <c r="D1528" s="29">
        <v>44251</v>
      </c>
      <c r="E1528" s="28" t="s">
        <v>35</v>
      </c>
      <c r="F1528" s="28" t="s">
        <v>74</v>
      </c>
      <c r="G1528" s="28" t="s">
        <v>75</v>
      </c>
      <c r="H1528" s="28" t="s">
        <v>28</v>
      </c>
      <c r="I1528" s="30">
        <v>0.45000000000000007</v>
      </c>
      <c r="J1528" s="31">
        <v>1250</v>
      </c>
      <c r="K1528" s="32">
        <f t="shared" si="10"/>
        <v>562.50000000000011</v>
      </c>
      <c r="L1528" s="32">
        <f t="shared" si="11"/>
        <v>225.00000000000006</v>
      </c>
      <c r="M1528" s="33">
        <v>0.4</v>
      </c>
      <c r="O1528" s="38"/>
      <c r="P1528" s="39"/>
      <c r="Q1528" s="34"/>
      <c r="R1528" s="35"/>
    </row>
    <row r="1529" spans="1:18" ht="15.75" customHeight="1">
      <c r="A1529" s="23"/>
      <c r="B1529" s="28" t="s">
        <v>34</v>
      </c>
      <c r="C1529" s="28">
        <v>1128299</v>
      </c>
      <c r="D1529" s="29">
        <v>44251</v>
      </c>
      <c r="E1529" s="28" t="s">
        <v>35</v>
      </c>
      <c r="F1529" s="28" t="s">
        <v>74</v>
      </c>
      <c r="G1529" s="28" t="s">
        <v>75</v>
      </c>
      <c r="H1529" s="28" t="s">
        <v>29</v>
      </c>
      <c r="I1529" s="30">
        <v>0.4</v>
      </c>
      <c r="J1529" s="31">
        <v>3250</v>
      </c>
      <c r="K1529" s="32">
        <f t="shared" si="10"/>
        <v>1300</v>
      </c>
      <c r="L1529" s="32">
        <f t="shared" si="11"/>
        <v>390</v>
      </c>
      <c r="M1529" s="33">
        <v>0.3</v>
      </c>
      <c r="O1529" s="38"/>
      <c r="P1529" s="39"/>
      <c r="Q1529" s="34"/>
      <c r="R1529" s="35"/>
    </row>
    <row r="1530" spans="1:18" ht="15.75" customHeight="1">
      <c r="A1530" s="23"/>
      <c r="B1530" s="28" t="s">
        <v>34</v>
      </c>
      <c r="C1530" s="28">
        <v>1128299</v>
      </c>
      <c r="D1530" s="29">
        <v>44278</v>
      </c>
      <c r="E1530" s="28" t="s">
        <v>35</v>
      </c>
      <c r="F1530" s="28" t="s">
        <v>74</v>
      </c>
      <c r="G1530" s="28" t="s">
        <v>75</v>
      </c>
      <c r="H1530" s="28" t="s">
        <v>24</v>
      </c>
      <c r="I1530" s="30">
        <v>0.4</v>
      </c>
      <c r="J1530" s="31">
        <v>4750</v>
      </c>
      <c r="K1530" s="32">
        <f t="shared" si="10"/>
        <v>1900</v>
      </c>
      <c r="L1530" s="32">
        <f t="shared" si="11"/>
        <v>665</v>
      </c>
      <c r="M1530" s="33">
        <v>0.35</v>
      </c>
      <c r="O1530" s="38"/>
      <c r="P1530" s="39"/>
      <c r="Q1530" s="34"/>
      <c r="R1530" s="35"/>
    </row>
    <row r="1531" spans="1:18" ht="15.75" customHeight="1">
      <c r="A1531" s="23"/>
      <c r="B1531" s="28" t="s">
        <v>34</v>
      </c>
      <c r="C1531" s="28">
        <v>1128299</v>
      </c>
      <c r="D1531" s="29">
        <v>44278</v>
      </c>
      <c r="E1531" s="28" t="s">
        <v>35</v>
      </c>
      <c r="F1531" s="28" t="s">
        <v>74</v>
      </c>
      <c r="G1531" s="28" t="s">
        <v>75</v>
      </c>
      <c r="H1531" s="28" t="s">
        <v>25</v>
      </c>
      <c r="I1531" s="30">
        <v>0.5</v>
      </c>
      <c r="J1531" s="31">
        <v>3250</v>
      </c>
      <c r="K1531" s="32">
        <f t="shared" si="10"/>
        <v>1625</v>
      </c>
      <c r="L1531" s="32">
        <f t="shared" si="11"/>
        <v>568.75</v>
      </c>
      <c r="M1531" s="33">
        <v>0.35</v>
      </c>
      <c r="O1531" s="38"/>
      <c r="P1531" s="39"/>
      <c r="Q1531" s="34"/>
      <c r="R1531" s="35"/>
    </row>
    <row r="1532" spans="1:18" ht="15.75" customHeight="1">
      <c r="A1532" s="23"/>
      <c r="B1532" s="28" t="s">
        <v>34</v>
      </c>
      <c r="C1532" s="28">
        <v>1128299</v>
      </c>
      <c r="D1532" s="29">
        <v>44278</v>
      </c>
      <c r="E1532" s="28" t="s">
        <v>35</v>
      </c>
      <c r="F1532" s="28" t="s">
        <v>74</v>
      </c>
      <c r="G1532" s="28" t="s">
        <v>75</v>
      </c>
      <c r="H1532" s="28" t="s">
        <v>26</v>
      </c>
      <c r="I1532" s="30">
        <v>0.54999999999999993</v>
      </c>
      <c r="J1532" s="31">
        <v>3500</v>
      </c>
      <c r="K1532" s="32">
        <f t="shared" si="10"/>
        <v>1924.9999999999998</v>
      </c>
      <c r="L1532" s="32">
        <f t="shared" si="11"/>
        <v>673.74999999999989</v>
      </c>
      <c r="M1532" s="33">
        <v>0.35</v>
      </c>
      <c r="O1532" s="38"/>
      <c r="P1532" s="39"/>
      <c r="Q1532" s="34"/>
      <c r="R1532" s="35"/>
    </row>
    <row r="1533" spans="1:18" ht="15.75" customHeight="1">
      <c r="A1533" s="23"/>
      <c r="B1533" s="28" t="s">
        <v>34</v>
      </c>
      <c r="C1533" s="28">
        <v>1128299</v>
      </c>
      <c r="D1533" s="29">
        <v>44278</v>
      </c>
      <c r="E1533" s="28" t="s">
        <v>35</v>
      </c>
      <c r="F1533" s="28" t="s">
        <v>74</v>
      </c>
      <c r="G1533" s="28" t="s">
        <v>75</v>
      </c>
      <c r="H1533" s="28" t="s">
        <v>27</v>
      </c>
      <c r="I1533" s="30">
        <v>0.5</v>
      </c>
      <c r="J1533" s="31">
        <v>2500</v>
      </c>
      <c r="K1533" s="32">
        <f t="shared" si="10"/>
        <v>1250</v>
      </c>
      <c r="L1533" s="32">
        <f t="shared" si="11"/>
        <v>437.5</v>
      </c>
      <c r="M1533" s="33">
        <v>0.35</v>
      </c>
      <c r="O1533" s="38"/>
      <c r="P1533" s="39"/>
      <c r="Q1533" s="34"/>
      <c r="R1533" s="35"/>
    </row>
    <row r="1534" spans="1:18" ht="15.75" customHeight="1">
      <c r="A1534" s="23"/>
      <c r="B1534" s="28" t="s">
        <v>34</v>
      </c>
      <c r="C1534" s="28">
        <v>1128299</v>
      </c>
      <c r="D1534" s="29">
        <v>44278</v>
      </c>
      <c r="E1534" s="28" t="s">
        <v>35</v>
      </c>
      <c r="F1534" s="28" t="s">
        <v>74</v>
      </c>
      <c r="G1534" s="28" t="s">
        <v>75</v>
      </c>
      <c r="H1534" s="28" t="s">
        <v>28</v>
      </c>
      <c r="I1534" s="30">
        <v>0.55000000000000004</v>
      </c>
      <c r="J1534" s="31">
        <v>1000</v>
      </c>
      <c r="K1534" s="32">
        <f t="shared" si="10"/>
        <v>550</v>
      </c>
      <c r="L1534" s="32">
        <f t="shared" si="11"/>
        <v>220</v>
      </c>
      <c r="M1534" s="33">
        <v>0.4</v>
      </c>
      <c r="O1534" s="38"/>
      <c r="P1534" s="39"/>
      <c r="Q1534" s="34"/>
      <c r="R1534" s="35"/>
    </row>
    <row r="1535" spans="1:18" ht="15.75" customHeight="1">
      <c r="A1535" s="23"/>
      <c r="B1535" s="28" t="s">
        <v>34</v>
      </c>
      <c r="C1535" s="28">
        <v>1128299</v>
      </c>
      <c r="D1535" s="29">
        <v>44278</v>
      </c>
      <c r="E1535" s="28" t="s">
        <v>35</v>
      </c>
      <c r="F1535" s="28" t="s">
        <v>74</v>
      </c>
      <c r="G1535" s="28" t="s">
        <v>75</v>
      </c>
      <c r="H1535" s="28" t="s">
        <v>29</v>
      </c>
      <c r="I1535" s="30">
        <v>0.5</v>
      </c>
      <c r="J1535" s="31">
        <v>3000</v>
      </c>
      <c r="K1535" s="32">
        <f t="shared" si="10"/>
        <v>1500</v>
      </c>
      <c r="L1535" s="32">
        <f t="shared" si="11"/>
        <v>450</v>
      </c>
      <c r="M1535" s="33">
        <v>0.3</v>
      </c>
      <c r="O1535" s="38"/>
      <c r="P1535" s="39"/>
      <c r="Q1535" s="34"/>
      <c r="R1535" s="35"/>
    </row>
    <row r="1536" spans="1:18" ht="15.75" customHeight="1">
      <c r="A1536" s="23"/>
      <c r="B1536" s="28" t="s">
        <v>34</v>
      </c>
      <c r="C1536" s="28">
        <v>1128299</v>
      </c>
      <c r="D1536" s="29">
        <v>44310</v>
      </c>
      <c r="E1536" s="28" t="s">
        <v>35</v>
      </c>
      <c r="F1536" s="28" t="s">
        <v>74</v>
      </c>
      <c r="G1536" s="28" t="s">
        <v>75</v>
      </c>
      <c r="H1536" s="28" t="s">
        <v>24</v>
      </c>
      <c r="I1536" s="30">
        <v>0.55000000000000004</v>
      </c>
      <c r="J1536" s="31">
        <v>4750</v>
      </c>
      <c r="K1536" s="32">
        <f t="shared" ref="K1536:K1790" si="12">I1536*J1536</f>
        <v>2612.5</v>
      </c>
      <c r="L1536" s="32">
        <f t="shared" ref="L1536:L1790" si="13">K1536*M1536</f>
        <v>914.37499999999989</v>
      </c>
      <c r="M1536" s="33">
        <v>0.35</v>
      </c>
      <c r="O1536" s="38"/>
      <c r="P1536" s="39"/>
      <c r="Q1536" s="34"/>
      <c r="R1536" s="35"/>
    </row>
    <row r="1537" spans="1:18" ht="15.75" customHeight="1">
      <c r="A1537" s="23"/>
      <c r="B1537" s="28" t="s">
        <v>34</v>
      </c>
      <c r="C1537" s="28">
        <v>1128299</v>
      </c>
      <c r="D1537" s="29">
        <v>44310</v>
      </c>
      <c r="E1537" s="28" t="s">
        <v>35</v>
      </c>
      <c r="F1537" s="28" t="s">
        <v>74</v>
      </c>
      <c r="G1537" s="28" t="s">
        <v>75</v>
      </c>
      <c r="H1537" s="28" t="s">
        <v>25</v>
      </c>
      <c r="I1537" s="30">
        <v>0.60000000000000009</v>
      </c>
      <c r="J1537" s="31">
        <v>2750</v>
      </c>
      <c r="K1537" s="32">
        <f t="shared" si="12"/>
        <v>1650.0000000000002</v>
      </c>
      <c r="L1537" s="32">
        <f t="shared" si="13"/>
        <v>577.5</v>
      </c>
      <c r="M1537" s="33">
        <v>0.35</v>
      </c>
      <c r="O1537" s="38"/>
      <c r="P1537" s="39"/>
      <c r="Q1537" s="34"/>
      <c r="R1537" s="35"/>
    </row>
    <row r="1538" spans="1:18" ht="15.75" customHeight="1">
      <c r="A1538" s="23"/>
      <c r="B1538" s="28" t="s">
        <v>34</v>
      </c>
      <c r="C1538" s="28">
        <v>1128299</v>
      </c>
      <c r="D1538" s="29">
        <v>44310</v>
      </c>
      <c r="E1538" s="28" t="s">
        <v>35</v>
      </c>
      <c r="F1538" s="28" t="s">
        <v>74</v>
      </c>
      <c r="G1538" s="28" t="s">
        <v>75</v>
      </c>
      <c r="H1538" s="28" t="s">
        <v>26</v>
      </c>
      <c r="I1538" s="30">
        <v>0.60000000000000009</v>
      </c>
      <c r="J1538" s="31">
        <v>3250</v>
      </c>
      <c r="K1538" s="32">
        <f t="shared" si="12"/>
        <v>1950.0000000000002</v>
      </c>
      <c r="L1538" s="32">
        <f t="shared" si="13"/>
        <v>682.5</v>
      </c>
      <c r="M1538" s="33">
        <v>0.35</v>
      </c>
      <c r="O1538" s="38"/>
      <c r="P1538" s="39"/>
      <c r="Q1538" s="34"/>
      <c r="R1538" s="35"/>
    </row>
    <row r="1539" spans="1:18" ht="15.75" customHeight="1">
      <c r="A1539" s="23"/>
      <c r="B1539" s="28" t="s">
        <v>34</v>
      </c>
      <c r="C1539" s="28">
        <v>1128299</v>
      </c>
      <c r="D1539" s="29">
        <v>44310</v>
      </c>
      <c r="E1539" s="28" t="s">
        <v>35</v>
      </c>
      <c r="F1539" s="28" t="s">
        <v>74</v>
      </c>
      <c r="G1539" s="28" t="s">
        <v>75</v>
      </c>
      <c r="H1539" s="28" t="s">
        <v>27</v>
      </c>
      <c r="I1539" s="30">
        <v>0.45000000000000007</v>
      </c>
      <c r="J1539" s="31">
        <v>2250</v>
      </c>
      <c r="K1539" s="32">
        <f t="shared" si="12"/>
        <v>1012.5000000000001</v>
      </c>
      <c r="L1539" s="32">
        <f t="shared" si="13"/>
        <v>354.375</v>
      </c>
      <c r="M1539" s="33">
        <v>0.35</v>
      </c>
      <c r="O1539" s="38"/>
      <c r="P1539" s="39"/>
      <c r="Q1539" s="34"/>
      <c r="R1539" s="35"/>
    </row>
    <row r="1540" spans="1:18" ht="15.75" customHeight="1">
      <c r="A1540" s="23"/>
      <c r="B1540" s="28" t="s">
        <v>34</v>
      </c>
      <c r="C1540" s="28">
        <v>1128299</v>
      </c>
      <c r="D1540" s="29">
        <v>44310</v>
      </c>
      <c r="E1540" s="28" t="s">
        <v>35</v>
      </c>
      <c r="F1540" s="28" t="s">
        <v>74</v>
      </c>
      <c r="G1540" s="28" t="s">
        <v>75</v>
      </c>
      <c r="H1540" s="28" t="s">
        <v>28</v>
      </c>
      <c r="I1540" s="30">
        <v>0.50000000000000011</v>
      </c>
      <c r="J1540" s="31">
        <v>1250</v>
      </c>
      <c r="K1540" s="32">
        <f t="shared" si="12"/>
        <v>625.00000000000011</v>
      </c>
      <c r="L1540" s="32">
        <f t="shared" si="13"/>
        <v>250.00000000000006</v>
      </c>
      <c r="M1540" s="33">
        <v>0.4</v>
      </c>
      <c r="O1540" s="38"/>
      <c r="P1540" s="39"/>
      <c r="Q1540" s="34"/>
      <c r="R1540" s="35"/>
    </row>
    <row r="1541" spans="1:18" ht="15.75" customHeight="1">
      <c r="A1541" s="23"/>
      <c r="B1541" s="28" t="s">
        <v>34</v>
      </c>
      <c r="C1541" s="28">
        <v>1128299</v>
      </c>
      <c r="D1541" s="29">
        <v>44310</v>
      </c>
      <c r="E1541" s="28" t="s">
        <v>35</v>
      </c>
      <c r="F1541" s="28" t="s">
        <v>74</v>
      </c>
      <c r="G1541" s="28" t="s">
        <v>75</v>
      </c>
      <c r="H1541" s="28" t="s">
        <v>29</v>
      </c>
      <c r="I1541" s="30">
        <v>0.65000000000000013</v>
      </c>
      <c r="J1541" s="31">
        <v>3000</v>
      </c>
      <c r="K1541" s="32">
        <f t="shared" si="12"/>
        <v>1950.0000000000005</v>
      </c>
      <c r="L1541" s="32">
        <f t="shared" si="13"/>
        <v>585.00000000000011</v>
      </c>
      <c r="M1541" s="33">
        <v>0.3</v>
      </c>
      <c r="O1541" s="38"/>
      <c r="P1541" s="39"/>
      <c r="Q1541" s="34"/>
      <c r="R1541" s="35"/>
    </row>
    <row r="1542" spans="1:18" ht="15.75" customHeight="1">
      <c r="A1542" s="23"/>
      <c r="B1542" s="28" t="s">
        <v>34</v>
      </c>
      <c r="C1542" s="28">
        <v>1128299</v>
      </c>
      <c r="D1542" s="29">
        <v>44341</v>
      </c>
      <c r="E1542" s="28" t="s">
        <v>35</v>
      </c>
      <c r="F1542" s="28" t="s">
        <v>74</v>
      </c>
      <c r="G1542" s="28" t="s">
        <v>75</v>
      </c>
      <c r="H1542" s="28" t="s">
        <v>24</v>
      </c>
      <c r="I1542" s="30">
        <v>0.5</v>
      </c>
      <c r="J1542" s="31">
        <v>5000</v>
      </c>
      <c r="K1542" s="32">
        <f t="shared" si="12"/>
        <v>2500</v>
      </c>
      <c r="L1542" s="32">
        <f t="shared" si="13"/>
        <v>875</v>
      </c>
      <c r="M1542" s="33">
        <v>0.35</v>
      </c>
      <c r="O1542" s="38"/>
      <c r="P1542" s="39"/>
      <c r="Q1542" s="34"/>
      <c r="R1542" s="35"/>
    </row>
    <row r="1543" spans="1:18" ht="15.75" customHeight="1">
      <c r="A1543" s="23"/>
      <c r="B1543" s="28" t="s">
        <v>34</v>
      </c>
      <c r="C1543" s="28">
        <v>1128299</v>
      </c>
      <c r="D1543" s="29">
        <v>44341</v>
      </c>
      <c r="E1543" s="28" t="s">
        <v>35</v>
      </c>
      <c r="F1543" s="28" t="s">
        <v>74</v>
      </c>
      <c r="G1543" s="28" t="s">
        <v>75</v>
      </c>
      <c r="H1543" s="28" t="s">
        <v>25</v>
      </c>
      <c r="I1543" s="30">
        <v>0.55000000000000004</v>
      </c>
      <c r="J1543" s="31">
        <v>3500</v>
      </c>
      <c r="K1543" s="32">
        <f t="shared" si="12"/>
        <v>1925.0000000000002</v>
      </c>
      <c r="L1543" s="32">
        <f t="shared" si="13"/>
        <v>673.75</v>
      </c>
      <c r="M1543" s="33">
        <v>0.35</v>
      </c>
      <c r="O1543" s="38"/>
      <c r="P1543" s="39"/>
      <c r="Q1543" s="34"/>
      <c r="R1543" s="35"/>
    </row>
    <row r="1544" spans="1:18" ht="15.75" customHeight="1">
      <c r="A1544" s="23"/>
      <c r="B1544" s="28" t="s">
        <v>34</v>
      </c>
      <c r="C1544" s="28">
        <v>1128299</v>
      </c>
      <c r="D1544" s="29">
        <v>44341</v>
      </c>
      <c r="E1544" s="28" t="s">
        <v>35</v>
      </c>
      <c r="F1544" s="28" t="s">
        <v>74</v>
      </c>
      <c r="G1544" s="28" t="s">
        <v>75</v>
      </c>
      <c r="H1544" s="28" t="s">
        <v>26</v>
      </c>
      <c r="I1544" s="30">
        <v>0.55000000000000004</v>
      </c>
      <c r="J1544" s="31">
        <v>3500</v>
      </c>
      <c r="K1544" s="32">
        <f t="shared" si="12"/>
        <v>1925.0000000000002</v>
      </c>
      <c r="L1544" s="32">
        <f t="shared" si="13"/>
        <v>673.75</v>
      </c>
      <c r="M1544" s="33">
        <v>0.35</v>
      </c>
      <c r="O1544" s="38"/>
      <c r="P1544" s="39"/>
      <c r="Q1544" s="34"/>
      <c r="R1544" s="35"/>
    </row>
    <row r="1545" spans="1:18" ht="15.75" customHeight="1">
      <c r="A1545" s="23"/>
      <c r="B1545" s="28" t="s">
        <v>34</v>
      </c>
      <c r="C1545" s="28">
        <v>1128299</v>
      </c>
      <c r="D1545" s="29">
        <v>44341</v>
      </c>
      <c r="E1545" s="28" t="s">
        <v>35</v>
      </c>
      <c r="F1545" s="28" t="s">
        <v>74</v>
      </c>
      <c r="G1545" s="28" t="s">
        <v>75</v>
      </c>
      <c r="H1545" s="28" t="s">
        <v>27</v>
      </c>
      <c r="I1545" s="30">
        <v>0.5</v>
      </c>
      <c r="J1545" s="31">
        <v>2750</v>
      </c>
      <c r="K1545" s="32">
        <f t="shared" si="12"/>
        <v>1375</v>
      </c>
      <c r="L1545" s="32">
        <f t="shared" si="13"/>
        <v>481.24999999999994</v>
      </c>
      <c r="M1545" s="33">
        <v>0.35</v>
      </c>
      <c r="O1545" s="38"/>
      <c r="P1545" s="39"/>
      <c r="Q1545" s="34"/>
      <c r="R1545" s="35"/>
    </row>
    <row r="1546" spans="1:18" ht="15.75" customHeight="1">
      <c r="A1546" s="23"/>
      <c r="B1546" s="28" t="s">
        <v>34</v>
      </c>
      <c r="C1546" s="28">
        <v>1128299</v>
      </c>
      <c r="D1546" s="29">
        <v>44341</v>
      </c>
      <c r="E1546" s="28" t="s">
        <v>35</v>
      </c>
      <c r="F1546" s="28" t="s">
        <v>74</v>
      </c>
      <c r="G1546" s="28" t="s">
        <v>75</v>
      </c>
      <c r="H1546" s="28" t="s">
        <v>28</v>
      </c>
      <c r="I1546" s="30">
        <v>0.44999999999999996</v>
      </c>
      <c r="J1546" s="31">
        <v>1750</v>
      </c>
      <c r="K1546" s="32">
        <f t="shared" si="12"/>
        <v>787.49999999999989</v>
      </c>
      <c r="L1546" s="32">
        <f t="shared" si="13"/>
        <v>315</v>
      </c>
      <c r="M1546" s="33">
        <v>0.4</v>
      </c>
      <c r="O1546" s="38"/>
      <c r="P1546" s="39"/>
      <c r="Q1546" s="34"/>
      <c r="R1546" s="35"/>
    </row>
    <row r="1547" spans="1:18" ht="15.75" customHeight="1">
      <c r="A1547" s="23"/>
      <c r="B1547" s="28" t="s">
        <v>34</v>
      </c>
      <c r="C1547" s="28">
        <v>1128299</v>
      </c>
      <c r="D1547" s="29">
        <v>44341</v>
      </c>
      <c r="E1547" s="28" t="s">
        <v>35</v>
      </c>
      <c r="F1547" s="28" t="s">
        <v>74</v>
      </c>
      <c r="G1547" s="28" t="s">
        <v>75</v>
      </c>
      <c r="H1547" s="28" t="s">
        <v>29</v>
      </c>
      <c r="I1547" s="30">
        <v>0.6</v>
      </c>
      <c r="J1547" s="31">
        <v>5250</v>
      </c>
      <c r="K1547" s="32">
        <f t="shared" si="12"/>
        <v>3150</v>
      </c>
      <c r="L1547" s="32">
        <f t="shared" si="13"/>
        <v>945</v>
      </c>
      <c r="M1547" s="33">
        <v>0.3</v>
      </c>
      <c r="O1547" s="38"/>
      <c r="P1547" s="39"/>
      <c r="Q1547" s="34"/>
      <c r="R1547" s="35"/>
    </row>
    <row r="1548" spans="1:18" ht="15.75" customHeight="1">
      <c r="A1548" s="23"/>
      <c r="B1548" s="28" t="s">
        <v>34</v>
      </c>
      <c r="C1548" s="28">
        <v>1128299</v>
      </c>
      <c r="D1548" s="29">
        <v>44371</v>
      </c>
      <c r="E1548" s="28" t="s">
        <v>35</v>
      </c>
      <c r="F1548" s="28" t="s">
        <v>74</v>
      </c>
      <c r="G1548" s="28" t="s">
        <v>75</v>
      </c>
      <c r="H1548" s="28" t="s">
        <v>24</v>
      </c>
      <c r="I1548" s="30">
        <v>0.54999999999999993</v>
      </c>
      <c r="J1548" s="31">
        <v>7750</v>
      </c>
      <c r="K1548" s="32">
        <f t="shared" si="12"/>
        <v>4262.4999999999991</v>
      </c>
      <c r="L1548" s="32">
        <f t="shared" si="13"/>
        <v>1491.8749999999995</v>
      </c>
      <c r="M1548" s="33">
        <v>0.35</v>
      </c>
      <c r="O1548" s="38"/>
      <c r="P1548" s="39"/>
      <c r="Q1548" s="34"/>
      <c r="R1548" s="35"/>
    </row>
    <row r="1549" spans="1:18" ht="15.75" customHeight="1">
      <c r="A1549" s="23"/>
      <c r="B1549" s="28" t="s">
        <v>34</v>
      </c>
      <c r="C1549" s="28">
        <v>1128299</v>
      </c>
      <c r="D1549" s="29">
        <v>44371</v>
      </c>
      <c r="E1549" s="28" t="s">
        <v>35</v>
      </c>
      <c r="F1549" s="28" t="s">
        <v>74</v>
      </c>
      <c r="G1549" s="28" t="s">
        <v>75</v>
      </c>
      <c r="H1549" s="28" t="s">
        <v>25</v>
      </c>
      <c r="I1549" s="30">
        <v>0.64999999999999991</v>
      </c>
      <c r="J1549" s="31">
        <v>6500</v>
      </c>
      <c r="K1549" s="32">
        <f t="shared" si="12"/>
        <v>4224.9999999999991</v>
      </c>
      <c r="L1549" s="32">
        <f t="shared" si="13"/>
        <v>1478.7499999999995</v>
      </c>
      <c r="M1549" s="33">
        <v>0.35</v>
      </c>
      <c r="O1549" s="38"/>
      <c r="P1549" s="39"/>
      <c r="Q1549" s="34"/>
      <c r="R1549" s="35"/>
    </row>
    <row r="1550" spans="1:18" ht="15.75" customHeight="1">
      <c r="A1550" s="23"/>
      <c r="B1550" s="28" t="s">
        <v>34</v>
      </c>
      <c r="C1550" s="28">
        <v>1128299</v>
      </c>
      <c r="D1550" s="29">
        <v>44371</v>
      </c>
      <c r="E1550" s="28" t="s">
        <v>35</v>
      </c>
      <c r="F1550" s="28" t="s">
        <v>74</v>
      </c>
      <c r="G1550" s="28" t="s">
        <v>75</v>
      </c>
      <c r="H1550" s="28" t="s">
        <v>26</v>
      </c>
      <c r="I1550" s="30">
        <v>0.79999999999999993</v>
      </c>
      <c r="J1550" s="31">
        <v>6500</v>
      </c>
      <c r="K1550" s="32">
        <f t="shared" si="12"/>
        <v>5200</v>
      </c>
      <c r="L1550" s="32">
        <f t="shared" si="13"/>
        <v>1819.9999999999998</v>
      </c>
      <c r="M1550" s="33">
        <v>0.35</v>
      </c>
      <c r="O1550" s="38"/>
      <c r="P1550" s="39"/>
      <c r="Q1550" s="34"/>
      <c r="R1550" s="35"/>
    </row>
    <row r="1551" spans="1:18" ht="15.75" customHeight="1">
      <c r="A1551" s="23"/>
      <c r="B1551" s="28" t="s">
        <v>34</v>
      </c>
      <c r="C1551" s="28">
        <v>1128299</v>
      </c>
      <c r="D1551" s="29">
        <v>44371</v>
      </c>
      <c r="E1551" s="28" t="s">
        <v>35</v>
      </c>
      <c r="F1551" s="28" t="s">
        <v>74</v>
      </c>
      <c r="G1551" s="28" t="s">
        <v>75</v>
      </c>
      <c r="H1551" s="28" t="s">
        <v>27</v>
      </c>
      <c r="I1551" s="30">
        <v>0.79999999999999993</v>
      </c>
      <c r="J1551" s="31">
        <v>5250</v>
      </c>
      <c r="K1551" s="32">
        <f t="shared" si="12"/>
        <v>4200</v>
      </c>
      <c r="L1551" s="32">
        <f t="shared" si="13"/>
        <v>1470</v>
      </c>
      <c r="M1551" s="33">
        <v>0.35</v>
      </c>
      <c r="O1551" s="38"/>
      <c r="P1551" s="39"/>
      <c r="Q1551" s="34"/>
      <c r="R1551" s="35"/>
    </row>
    <row r="1552" spans="1:18" ht="15.75" customHeight="1">
      <c r="A1552" s="23"/>
      <c r="B1552" s="28" t="s">
        <v>34</v>
      </c>
      <c r="C1552" s="28">
        <v>1128299</v>
      </c>
      <c r="D1552" s="29">
        <v>44371</v>
      </c>
      <c r="E1552" s="28" t="s">
        <v>35</v>
      </c>
      <c r="F1552" s="28" t="s">
        <v>74</v>
      </c>
      <c r="G1552" s="28" t="s">
        <v>75</v>
      </c>
      <c r="H1552" s="28" t="s">
        <v>28</v>
      </c>
      <c r="I1552" s="30">
        <v>0.9</v>
      </c>
      <c r="J1552" s="31">
        <v>4000</v>
      </c>
      <c r="K1552" s="32">
        <f t="shared" si="12"/>
        <v>3600</v>
      </c>
      <c r="L1552" s="32">
        <f t="shared" si="13"/>
        <v>1440</v>
      </c>
      <c r="M1552" s="33">
        <v>0.4</v>
      </c>
      <c r="O1552" s="38"/>
      <c r="P1552" s="39"/>
      <c r="Q1552" s="34"/>
      <c r="R1552" s="35"/>
    </row>
    <row r="1553" spans="1:18" ht="15.75" customHeight="1">
      <c r="A1553" s="23"/>
      <c r="B1553" s="28" t="s">
        <v>34</v>
      </c>
      <c r="C1553" s="28">
        <v>1128299</v>
      </c>
      <c r="D1553" s="29">
        <v>44371</v>
      </c>
      <c r="E1553" s="28" t="s">
        <v>35</v>
      </c>
      <c r="F1553" s="28" t="s">
        <v>74</v>
      </c>
      <c r="G1553" s="28" t="s">
        <v>75</v>
      </c>
      <c r="H1553" s="28" t="s">
        <v>29</v>
      </c>
      <c r="I1553" s="30">
        <v>1.05</v>
      </c>
      <c r="J1553" s="31">
        <v>7000</v>
      </c>
      <c r="K1553" s="32">
        <f t="shared" si="12"/>
        <v>7350</v>
      </c>
      <c r="L1553" s="32">
        <f t="shared" si="13"/>
        <v>2205</v>
      </c>
      <c r="M1553" s="33">
        <v>0.3</v>
      </c>
      <c r="O1553" s="38"/>
      <c r="P1553" s="39"/>
      <c r="Q1553" s="34"/>
      <c r="R1553" s="35"/>
    </row>
    <row r="1554" spans="1:18" ht="15.75" customHeight="1">
      <c r="A1554" s="23"/>
      <c r="B1554" s="28" t="s">
        <v>34</v>
      </c>
      <c r="C1554" s="28">
        <v>1128299</v>
      </c>
      <c r="D1554" s="29">
        <v>44400</v>
      </c>
      <c r="E1554" s="28" t="s">
        <v>35</v>
      </c>
      <c r="F1554" s="28" t="s">
        <v>74</v>
      </c>
      <c r="G1554" s="28" t="s">
        <v>75</v>
      </c>
      <c r="H1554" s="28" t="s">
        <v>24</v>
      </c>
      <c r="I1554" s="30">
        <v>0.85</v>
      </c>
      <c r="J1554" s="31">
        <v>8500</v>
      </c>
      <c r="K1554" s="32">
        <f t="shared" si="12"/>
        <v>7225</v>
      </c>
      <c r="L1554" s="32">
        <f t="shared" si="13"/>
        <v>2528.75</v>
      </c>
      <c r="M1554" s="33">
        <v>0.35</v>
      </c>
      <c r="O1554" s="38"/>
      <c r="P1554" s="39"/>
      <c r="Q1554" s="34"/>
      <c r="R1554" s="35"/>
    </row>
    <row r="1555" spans="1:18" ht="15.75" customHeight="1">
      <c r="A1555" s="23"/>
      <c r="B1555" s="28" t="s">
        <v>34</v>
      </c>
      <c r="C1555" s="28">
        <v>1128299</v>
      </c>
      <c r="D1555" s="29">
        <v>44400</v>
      </c>
      <c r="E1555" s="28" t="s">
        <v>35</v>
      </c>
      <c r="F1555" s="28" t="s">
        <v>74</v>
      </c>
      <c r="G1555" s="28" t="s">
        <v>75</v>
      </c>
      <c r="H1555" s="28" t="s">
        <v>25</v>
      </c>
      <c r="I1555" s="30">
        <v>0.9</v>
      </c>
      <c r="J1555" s="31">
        <v>7000</v>
      </c>
      <c r="K1555" s="32">
        <f t="shared" si="12"/>
        <v>6300</v>
      </c>
      <c r="L1555" s="32">
        <f t="shared" si="13"/>
        <v>2205</v>
      </c>
      <c r="M1555" s="33">
        <v>0.35</v>
      </c>
      <c r="O1555" s="38"/>
      <c r="P1555" s="39"/>
      <c r="Q1555" s="34"/>
      <c r="R1555" s="35"/>
    </row>
    <row r="1556" spans="1:18" ht="15.75" customHeight="1">
      <c r="A1556" s="23"/>
      <c r="B1556" s="28" t="s">
        <v>34</v>
      </c>
      <c r="C1556" s="28">
        <v>1128299</v>
      </c>
      <c r="D1556" s="29">
        <v>44400</v>
      </c>
      <c r="E1556" s="28" t="s">
        <v>35</v>
      </c>
      <c r="F1556" s="28" t="s">
        <v>74</v>
      </c>
      <c r="G1556" s="28" t="s">
        <v>75</v>
      </c>
      <c r="H1556" s="28" t="s">
        <v>26</v>
      </c>
      <c r="I1556" s="30">
        <v>0.9</v>
      </c>
      <c r="J1556" s="31">
        <v>6500</v>
      </c>
      <c r="K1556" s="32">
        <f t="shared" si="12"/>
        <v>5850</v>
      </c>
      <c r="L1556" s="32">
        <f t="shared" si="13"/>
        <v>2047.4999999999998</v>
      </c>
      <c r="M1556" s="33">
        <v>0.35</v>
      </c>
      <c r="O1556" s="38"/>
      <c r="P1556" s="39"/>
      <c r="Q1556" s="34"/>
      <c r="R1556" s="35"/>
    </row>
    <row r="1557" spans="1:18" ht="15.75" customHeight="1">
      <c r="A1557" s="23"/>
      <c r="B1557" s="28" t="s">
        <v>34</v>
      </c>
      <c r="C1557" s="28">
        <v>1128299</v>
      </c>
      <c r="D1557" s="29">
        <v>44400</v>
      </c>
      <c r="E1557" s="28" t="s">
        <v>35</v>
      </c>
      <c r="F1557" s="28" t="s">
        <v>74</v>
      </c>
      <c r="G1557" s="28" t="s">
        <v>75</v>
      </c>
      <c r="H1557" s="28" t="s">
        <v>27</v>
      </c>
      <c r="I1557" s="30">
        <v>0.85</v>
      </c>
      <c r="J1557" s="31">
        <v>5500</v>
      </c>
      <c r="K1557" s="32">
        <f t="shared" si="12"/>
        <v>4675</v>
      </c>
      <c r="L1557" s="32">
        <f t="shared" si="13"/>
        <v>1636.25</v>
      </c>
      <c r="M1557" s="33">
        <v>0.35</v>
      </c>
      <c r="O1557" s="38"/>
      <c r="P1557" s="39"/>
      <c r="Q1557" s="34"/>
      <c r="R1557" s="35"/>
    </row>
    <row r="1558" spans="1:18" ht="15.75" customHeight="1">
      <c r="A1558" s="23"/>
      <c r="B1558" s="28" t="s">
        <v>34</v>
      </c>
      <c r="C1558" s="28">
        <v>1128299</v>
      </c>
      <c r="D1558" s="29">
        <v>44400</v>
      </c>
      <c r="E1558" s="28" t="s">
        <v>35</v>
      </c>
      <c r="F1558" s="28" t="s">
        <v>74</v>
      </c>
      <c r="G1558" s="28" t="s">
        <v>75</v>
      </c>
      <c r="H1558" s="28" t="s">
        <v>28</v>
      </c>
      <c r="I1558" s="30">
        <v>0.9</v>
      </c>
      <c r="J1558" s="31">
        <v>6000</v>
      </c>
      <c r="K1558" s="32">
        <f t="shared" si="12"/>
        <v>5400</v>
      </c>
      <c r="L1558" s="32">
        <f t="shared" si="13"/>
        <v>2160</v>
      </c>
      <c r="M1558" s="33">
        <v>0.4</v>
      </c>
      <c r="O1558" s="38"/>
      <c r="P1558" s="39"/>
      <c r="Q1558" s="34"/>
      <c r="R1558" s="35"/>
    </row>
    <row r="1559" spans="1:18" ht="15.75" customHeight="1">
      <c r="A1559" s="23"/>
      <c r="B1559" s="28" t="s">
        <v>34</v>
      </c>
      <c r="C1559" s="28">
        <v>1128299</v>
      </c>
      <c r="D1559" s="29">
        <v>44400</v>
      </c>
      <c r="E1559" s="28" t="s">
        <v>35</v>
      </c>
      <c r="F1559" s="28" t="s">
        <v>74</v>
      </c>
      <c r="G1559" s="28" t="s">
        <v>75</v>
      </c>
      <c r="H1559" s="28" t="s">
        <v>29</v>
      </c>
      <c r="I1559" s="30">
        <v>1.05</v>
      </c>
      <c r="J1559" s="31">
        <v>6000</v>
      </c>
      <c r="K1559" s="32">
        <f t="shared" si="12"/>
        <v>6300</v>
      </c>
      <c r="L1559" s="32">
        <f t="shared" si="13"/>
        <v>1890</v>
      </c>
      <c r="M1559" s="33">
        <v>0.3</v>
      </c>
      <c r="O1559" s="38"/>
      <c r="P1559" s="39"/>
      <c r="Q1559" s="34"/>
      <c r="R1559" s="35"/>
    </row>
    <row r="1560" spans="1:18" ht="15.75" customHeight="1">
      <c r="A1560" s="23"/>
      <c r="B1560" s="28" t="s">
        <v>34</v>
      </c>
      <c r="C1560" s="28">
        <v>1128299</v>
      </c>
      <c r="D1560" s="29">
        <v>44432</v>
      </c>
      <c r="E1560" s="28" t="s">
        <v>35</v>
      </c>
      <c r="F1560" s="28" t="s">
        <v>74</v>
      </c>
      <c r="G1560" s="28" t="s">
        <v>75</v>
      </c>
      <c r="H1560" s="28" t="s">
        <v>24</v>
      </c>
      <c r="I1560" s="30">
        <v>0.9</v>
      </c>
      <c r="J1560" s="31">
        <v>8000</v>
      </c>
      <c r="K1560" s="32">
        <f t="shared" si="12"/>
        <v>7200</v>
      </c>
      <c r="L1560" s="32">
        <f t="shared" si="13"/>
        <v>2520</v>
      </c>
      <c r="M1560" s="33">
        <v>0.35</v>
      </c>
      <c r="O1560" s="38"/>
      <c r="P1560" s="39"/>
      <c r="Q1560" s="34"/>
      <c r="R1560" s="35"/>
    </row>
    <row r="1561" spans="1:18" ht="15.75" customHeight="1">
      <c r="A1561" s="23"/>
      <c r="B1561" s="28" t="s">
        <v>34</v>
      </c>
      <c r="C1561" s="28">
        <v>1128299</v>
      </c>
      <c r="D1561" s="29">
        <v>44432</v>
      </c>
      <c r="E1561" s="28" t="s">
        <v>35</v>
      </c>
      <c r="F1561" s="28" t="s">
        <v>74</v>
      </c>
      <c r="G1561" s="28" t="s">
        <v>75</v>
      </c>
      <c r="H1561" s="28" t="s">
        <v>25</v>
      </c>
      <c r="I1561" s="30">
        <v>0.8</v>
      </c>
      <c r="J1561" s="31">
        <v>7750</v>
      </c>
      <c r="K1561" s="32">
        <f t="shared" si="12"/>
        <v>6200</v>
      </c>
      <c r="L1561" s="32">
        <f t="shared" si="13"/>
        <v>2170</v>
      </c>
      <c r="M1561" s="33">
        <v>0.35</v>
      </c>
      <c r="O1561" s="38"/>
      <c r="P1561" s="39"/>
      <c r="Q1561" s="34"/>
      <c r="R1561" s="35"/>
    </row>
    <row r="1562" spans="1:18" ht="15.75" customHeight="1">
      <c r="A1562" s="23"/>
      <c r="B1562" s="28" t="s">
        <v>34</v>
      </c>
      <c r="C1562" s="28">
        <v>1128299</v>
      </c>
      <c r="D1562" s="29">
        <v>44432</v>
      </c>
      <c r="E1562" s="28" t="s">
        <v>35</v>
      </c>
      <c r="F1562" s="28" t="s">
        <v>74</v>
      </c>
      <c r="G1562" s="28" t="s">
        <v>75</v>
      </c>
      <c r="H1562" s="28" t="s">
        <v>26</v>
      </c>
      <c r="I1562" s="30">
        <v>0.70000000000000007</v>
      </c>
      <c r="J1562" s="31">
        <v>6500</v>
      </c>
      <c r="K1562" s="32">
        <f t="shared" si="12"/>
        <v>4550</v>
      </c>
      <c r="L1562" s="32">
        <f t="shared" si="13"/>
        <v>1592.5</v>
      </c>
      <c r="M1562" s="33">
        <v>0.35</v>
      </c>
      <c r="O1562" s="38"/>
      <c r="P1562" s="39"/>
      <c r="Q1562" s="34"/>
      <c r="R1562" s="35"/>
    </row>
    <row r="1563" spans="1:18" ht="15.75" customHeight="1">
      <c r="A1563" s="23"/>
      <c r="B1563" s="28" t="s">
        <v>34</v>
      </c>
      <c r="C1563" s="28">
        <v>1128299</v>
      </c>
      <c r="D1563" s="29">
        <v>44432</v>
      </c>
      <c r="E1563" s="28" t="s">
        <v>35</v>
      </c>
      <c r="F1563" s="28" t="s">
        <v>74</v>
      </c>
      <c r="G1563" s="28" t="s">
        <v>75</v>
      </c>
      <c r="H1563" s="28" t="s">
        <v>27</v>
      </c>
      <c r="I1563" s="30">
        <v>0.70000000000000007</v>
      </c>
      <c r="J1563" s="31">
        <v>4250</v>
      </c>
      <c r="K1563" s="32">
        <f t="shared" si="12"/>
        <v>2975.0000000000005</v>
      </c>
      <c r="L1563" s="32">
        <f t="shared" si="13"/>
        <v>1041.25</v>
      </c>
      <c r="M1563" s="33">
        <v>0.35</v>
      </c>
      <c r="O1563" s="38"/>
      <c r="P1563" s="39"/>
      <c r="Q1563" s="34"/>
      <c r="R1563" s="35"/>
    </row>
    <row r="1564" spans="1:18" ht="15.75" customHeight="1">
      <c r="A1564" s="23"/>
      <c r="B1564" s="28" t="s">
        <v>34</v>
      </c>
      <c r="C1564" s="28">
        <v>1128299</v>
      </c>
      <c r="D1564" s="29">
        <v>44432</v>
      </c>
      <c r="E1564" s="28" t="s">
        <v>35</v>
      </c>
      <c r="F1564" s="28" t="s">
        <v>74</v>
      </c>
      <c r="G1564" s="28" t="s">
        <v>75</v>
      </c>
      <c r="H1564" s="28" t="s">
        <v>28</v>
      </c>
      <c r="I1564" s="30">
        <v>0.7</v>
      </c>
      <c r="J1564" s="31">
        <v>4250</v>
      </c>
      <c r="K1564" s="32">
        <f t="shared" si="12"/>
        <v>2975</v>
      </c>
      <c r="L1564" s="32">
        <f t="shared" si="13"/>
        <v>1190</v>
      </c>
      <c r="M1564" s="33">
        <v>0.4</v>
      </c>
      <c r="O1564" s="38"/>
      <c r="P1564" s="39"/>
      <c r="Q1564" s="34"/>
      <c r="R1564" s="35"/>
    </row>
    <row r="1565" spans="1:18" ht="15.75" customHeight="1">
      <c r="A1565" s="23"/>
      <c r="B1565" s="28" t="s">
        <v>34</v>
      </c>
      <c r="C1565" s="28">
        <v>1128299</v>
      </c>
      <c r="D1565" s="29">
        <v>44432</v>
      </c>
      <c r="E1565" s="28" t="s">
        <v>35</v>
      </c>
      <c r="F1565" s="28" t="s">
        <v>74</v>
      </c>
      <c r="G1565" s="28" t="s">
        <v>75</v>
      </c>
      <c r="H1565" s="28" t="s">
        <v>29</v>
      </c>
      <c r="I1565" s="30">
        <v>0.75</v>
      </c>
      <c r="J1565" s="31">
        <v>2500</v>
      </c>
      <c r="K1565" s="32">
        <f t="shared" si="12"/>
        <v>1875</v>
      </c>
      <c r="L1565" s="32">
        <f t="shared" si="13"/>
        <v>562.5</v>
      </c>
      <c r="M1565" s="33">
        <v>0.3</v>
      </c>
      <c r="O1565" s="38"/>
      <c r="P1565" s="39"/>
      <c r="Q1565" s="34"/>
      <c r="R1565" s="35"/>
    </row>
    <row r="1566" spans="1:18" ht="15.75" customHeight="1">
      <c r="A1566" s="23"/>
      <c r="B1566" s="28" t="s">
        <v>34</v>
      </c>
      <c r="C1566" s="28">
        <v>1128299</v>
      </c>
      <c r="D1566" s="29">
        <v>44464</v>
      </c>
      <c r="E1566" s="28" t="s">
        <v>35</v>
      </c>
      <c r="F1566" s="28" t="s">
        <v>74</v>
      </c>
      <c r="G1566" s="28" t="s">
        <v>75</v>
      </c>
      <c r="H1566" s="28" t="s">
        <v>24</v>
      </c>
      <c r="I1566" s="30">
        <v>0.50000000000000011</v>
      </c>
      <c r="J1566" s="31">
        <v>4500</v>
      </c>
      <c r="K1566" s="32">
        <f t="shared" si="12"/>
        <v>2250.0000000000005</v>
      </c>
      <c r="L1566" s="32">
        <f t="shared" si="13"/>
        <v>787.50000000000011</v>
      </c>
      <c r="M1566" s="33">
        <v>0.35</v>
      </c>
      <c r="O1566" s="38"/>
      <c r="P1566" s="39"/>
      <c r="Q1566" s="34"/>
      <c r="R1566" s="35"/>
    </row>
    <row r="1567" spans="1:18" ht="15.75" customHeight="1">
      <c r="A1567" s="23"/>
      <c r="B1567" s="28" t="s">
        <v>34</v>
      </c>
      <c r="C1567" s="28">
        <v>1128299</v>
      </c>
      <c r="D1567" s="29">
        <v>44464</v>
      </c>
      <c r="E1567" s="28" t="s">
        <v>35</v>
      </c>
      <c r="F1567" s="28" t="s">
        <v>74</v>
      </c>
      <c r="G1567" s="28" t="s">
        <v>75</v>
      </c>
      <c r="H1567" s="28" t="s">
        <v>25</v>
      </c>
      <c r="I1567" s="30">
        <v>0.55000000000000016</v>
      </c>
      <c r="J1567" s="31">
        <v>4500</v>
      </c>
      <c r="K1567" s="32">
        <f t="shared" si="12"/>
        <v>2475.0000000000009</v>
      </c>
      <c r="L1567" s="32">
        <f t="shared" si="13"/>
        <v>866.25000000000023</v>
      </c>
      <c r="M1567" s="33">
        <v>0.35</v>
      </c>
      <c r="O1567" s="38"/>
      <c r="P1567" s="39"/>
      <c r="Q1567" s="34"/>
      <c r="R1567" s="35"/>
    </row>
    <row r="1568" spans="1:18" ht="15.75" customHeight="1">
      <c r="A1568" s="23"/>
      <c r="B1568" s="28" t="s">
        <v>34</v>
      </c>
      <c r="C1568" s="28">
        <v>1128299</v>
      </c>
      <c r="D1568" s="29">
        <v>44464</v>
      </c>
      <c r="E1568" s="28" t="s">
        <v>35</v>
      </c>
      <c r="F1568" s="28" t="s">
        <v>74</v>
      </c>
      <c r="G1568" s="28" t="s">
        <v>75</v>
      </c>
      <c r="H1568" s="28" t="s">
        <v>26</v>
      </c>
      <c r="I1568" s="30">
        <v>0.50000000000000011</v>
      </c>
      <c r="J1568" s="31">
        <v>2500</v>
      </c>
      <c r="K1568" s="32">
        <f t="shared" si="12"/>
        <v>1250.0000000000002</v>
      </c>
      <c r="L1568" s="32">
        <f t="shared" si="13"/>
        <v>437.50000000000006</v>
      </c>
      <c r="M1568" s="33">
        <v>0.35</v>
      </c>
      <c r="O1568" s="38"/>
      <c r="P1568" s="39"/>
      <c r="Q1568" s="34"/>
      <c r="R1568" s="35"/>
    </row>
    <row r="1569" spans="1:18" ht="15.75" customHeight="1">
      <c r="A1569" s="23"/>
      <c r="B1569" s="28" t="s">
        <v>34</v>
      </c>
      <c r="C1569" s="28">
        <v>1128299</v>
      </c>
      <c r="D1569" s="29">
        <v>44464</v>
      </c>
      <c r="E1569" s="28" t="s">
        <v>35</v>
      </c>
      <c r="F1569" s="28" t="s">
        <v>74</v>
      </c>
      <c r="G1569" s="28" t="s">
        <v>75</v>
      </c>
      <c r="H1569" s="28" t="s">
        <v>27</v>
      </c>
      <c r="I1569" s="30">
        <v>0.50000000000000011</v>
      </c>
      <c r="J1569" s="31">
        <v>2000</v>
      </c>
      <c r="K1569" s="32">
        <f t="shared" si="12"/>
        <v>1000.0000000000002</v>
      </c>
      <c r="L1569" s="32">
        <f t="shared" si="13"/>
        <v>350.00000000000006</v>
      </c>
      <c r="M1569" s="33">
        <v>0.35</v>
      </c>
      <c r="O1569" s="38"/>
      <c r="P1569" s="39"/>
      <c r="Q1569" s="34"/>
      <c r="R1569" s="35"/>
    </row>
    <row r="1570" spans="1:18" ht="15.75" customHeight="1">
      <c r="A1570" s="23"/>
      <c r="B1570" s="28" t="s">
        <v>34</v>
      </c>
      <c r="C1570" s="28">
        <v>1128299</v>
      </c>
      <c r="D1570" s="29">
        <v>44464</v>
      </c>
      <c r="E1570" s="28" t="s">
        <v>35</v>
      </c>
      <c r="F1570" s="28" t="s">
        <v>74</v>
      </c>
      <c r="G1570" s="28" t="s">
        <v>75</v>
      </c>
      <c r="H1570" s="28" t="s">
        <v>28</v>
      </c>
      <c r="I1570" s="30">
        <v>0.60000000000000009</v>
      </c>
      <c r="J1570" s="31">
        <v>2250</v>
      </c>
      <c r="K1570" s="32">
        <f t="shared" si="12"/>
        <v>1350.0000000000002</v>
      </c>
      <c r="L1570" s="32">
        <f t="shared" si="13"/>
        <v>540.00000000000011</v>
      </c>
      <c r="M1570" s="33">
        <v>0.4</v>
      </c>
      <c r="O1570" s="38"/>
      <c r="P1570" s="39"/>
      <c r="Q1570" s="34"/>
      <c r="R1570" s="35"/>
    </row>
    <row r="1571" spans="1:18" ht="15.75" customHeight="1">
      <c r="A1571" s="23"/>
      <c r="B1571" s="28" t="s">
        <v>34</v>
      </c>
      <c r="C1571" s="28">
        <v>1128299</v>
      </c>
      <c r="D1571" s="29">
        <v>44464</v>
      </c>
      <c r="E1571" s="28" t="s">
        <v>35</v>
      </c>
      <c r="F1571" s="28" t="s">
        <v>74</v>
      </c>
      <c r="G1571" s="28" t="s">
        <v>75</v>
      </c>
      <c r="H1571" s="28" t="s">
        <v>29</v>
      </c>
      <c r="I1571" s="30">
        <v>0.44999999999999996</v>
      </c>
      <c r="J1571" s="31">
        <v>2500</v>
      </c>
      <c r="K1571" s="32">
        <f t="shared" si="12"/>
        <v>1125</v>
      </c>
      <c r="L1571" s="32">
        <f t="shared" si="13"/>
        <v>337.5</v>
      </c>
      <c r="M1571" s="33">
        <v>0.3</v>
      </c>
      <c r="O1571" s="38"/>
      <c r="P1571" s="39"/>
      <c r="Q1571" s="34"/>
      <c r="R1571" s="35"/>
    </row>
    <row r="1572" spans="1:18" ht="15.75" customHeight="1">
      <c r="A1572" s="23"/>
      <c r="B1572" s="28" t="s">
        <v>34</v>
      </c>
      <c r="C1572" s="28">
        <v>1128299</v>
      </c>
      <c r="D1572" s="29">
        <v>44493</v>
      </c>
      <c r="E1572" s="28" t="s">
        <v>35</v>
      </c>
      <c r="F1572" s="28" t="s">
        <v>74</v>
      </c>
      <c r="G1572" s="28" t="s">
        <v>75</v>
      </c>
      <c r="H1572" s="28" t="s">
        <v>24</v>
      </c>
      <c r="I1572" s="30">
        <v>0.4</v>
      </c>
      <c r="J1572" s="31">
        <v>3500</v>
      </c>
      <c r="K1572" s="32">
        <f t="shared" si="12"/>
        <v>1400</v>
      </c>
      <c r="L1572" s="32">
        <f t="shared" si="13"/>
        <v>489.99999999999994</v>
      </c>
      <c r="M1572" s="33">
        <v>0.35</v>
      </c>
      <c r="O1572" s="38"/>
      <c r="P1572" s="39"/>
      <c r="Q1572" s="34"/>
      <c r="R1572" s="35"/>
    </row>
    <row r="1573" spans="1:18" ht="15.75" customHeight="1">
      <c r="A1573" s="23"/>
      <c r="B1573" s="28" t="s">
        <v>34</v>
      </c>
      <c r="C1573" s="28">
        <v>1128299</v>
      </c>
      <c r="D1573" s="29">
        <v>44493</v>
      </c>
      <c r="E1573" s="28" t="s">
        <v>35</v>
      </c>
      <c r="F1573" s="28" t="s">
        <v>74</v>
      </c>
      <c r="G1573" s="28" t="s">
        <v>75</v>
      </c>
      <c r="H1573" s="28" t="s">
        <v>25</v>
      </c>
      <c r="I1573" s="30">
        <v>0.55000000000000016</v>
      </c>
      <c r="J1573" s="31">
        <v>5250</v>
      </c>
      <c r="K1573" s="32">
        <f t="shared" si="12"/>
        <v>2887.5000000000009</v>
      </c>
      <c r="L1573" s="32">
        <f t="shared" si="13"/>
        <v>1010.6250000000002</v>
      </c>
      <c r="M1573" s="33">
        <v>0.35</v>
      </c>
      <c r="O1573" s="38"/>
      <c r="P1573" s="39"/>
      <c r="Q1573" s="34"/>
      <c r="R1573" s="35"/>
    </row>
    <row r="1574" spans="1:18" ht="15.75" customHeight="1">
      <c r="A1574" s="23"/>
      <c r="B1574" s="28" t="s">
        <v>34</v>
      </c>
      <c r="C1574" s="28">
        <v>1128299</v>
      </c>
      <c r="D1574" s="29">
        <v>44493</v>
      </c>
      <c r="E1574" s="28" t="s">
        <v>35</v>
      </c>
      <c r="F1574" s="28" t="s">
        <v>74</v>
      </c>
      <c r="G1574" s="28" t="s">
        <v>75</v>
      </c>
      <c r="H1574" s="28" t="s">
        <v>26</v>
      </c>
      <c r="I1574" s="30">
        <v>0.50000000000000011</v>
      </c>
      <c r="J1574" s="31">
        <v>3500</v>
      </c>
      <c r="K1574" s="32">
        <f t="shared" si="12"/>
        <v>1750.0000000000005</v>
      </c>
      <c r="L1574" s="32">
        <f t="shared" si="13"/>
        <v>612.50000000000011</v>
      </c>
      <c r="M1574" s="33">
        <v>0.35</v>
      </c>
      <c r="O1574" s="38"/>
      <c r="P1574" s="39"/>
      <c r="Q1574" s="34"/>
      <c r="R1574" s="35"/>
    </row>
    <row r="1575" spans="1:18" ht="15.75" customHeight="1">
      <c r="A1575" s="23"/>
      <c r="B1575" s="28" t="s">
        <v>34</v>
      </c>
      <c r="C1575" s="28">
        <v>1128299</v>
      </c>
      <c r="D1575" s="29">
        <v>44493</v>
      </c>
      <c r="E1575" s="28" t="s">
        <v>35</v>
      </c>
      <c r="F1575" s="28" t="s">
        <v>74</v>
      </c>
      <c r="G1575" s="28" t="s">
        <v>75</v>
      </c>
      <c r="H1575" s="28" t="s">
        <v>27</v>
      </c>
      <c r="I1575" s="30">
        <v>0.45000000000000007</v>
      </c>
      <c r="J1575" s="31">
        <v>3250</v>
      </c>
      <c r="K1575" s="32">
        <f t="shared" si="12"/>
        <v>1462.5000000000002</v>
      </c>
      <c r="L1575" s="32">
        <f t="shared" si="13"/>
        <v>511.87500000000006</v>
      </c>
      <c r="M1575" s="33">
        <v>0.35</v>
      </c>
      <c r="O1575" s="38"/>
      <c r="P1575" s="39"/>
      <c r="Q1575" s="34"/>
      <c r="R1575" s="35"/>
    </row>
    <row r="1576" spans="1:18" ht="15.75" customHeight="1">
      <c r="A1576" s="23"/>
      <c r="B1576" s="28" t="s">
        <v>34</v>
      </c>
      <c r="C1576" s="28">
        <v>1128299</v>
      </c>
      <c r="D1576" s="29">
        <v>44493</v>
      </c>
      <c r="E1576" s="28" t="s">
        <v>35</v>
      </c>
      <c r="F1576" s="28" t="s">
        <v>74</v>
      </c>
      <c r="G1576" s="28" t="s">
        <v>75</v>
      </c>
      <c r="H1576" s="28" t="s">
        <v>28</v>
      </c>
      <c r="I1576" s="30">
        <v>0.55000000000000004</v>
      </c>
      <c r="J1576" s="31">
        <v>3000</v>
      </c>
      <c r="K1576" s="32">
        <f t="shared" si="12"/>
        <v>1650.0000000000002</v>
      </c>
      <c r="L1576" s="32">
        <f t="shared" si="13"/>
        <v>660.00000000000011</v>
      </c>
      <c r="M1576" s="33">
        <v>0.4</v>
      </c>
      <c r="O1576" s="38"/>
      <c r="P1576" s="39"/>
      <c r="Q1576" s="34"/>
      <c r="R1576" s="35"/>
    </row>
    <row r="1577" spans="1:18" ht="15.75" customHeight="1">
      <c r="A1577" s="23"/>
      <c r="B1577" s="28" t="s">
        <v>34</v>
      </c>
      <c r="C1577" s="28">
        <v>1128299</v>
      </c>
      <c r="D1577" s="29">
        <v>44493</v>
      </c>
      <c r="E1577" s="28" t="s">
        <v>35</v>
      </c>
      <c r="F1577" s="28" t="s">
        <v>74</v>
      </c>
      <c r="G1577" s="28" t="s">
        <v>75</v>
      </c>
      <c r="H1577" s="28" t="s">
        <v>29</v>
      </c>
      <c r="I1577" s="30">
        <v>0.60000000000000009</v>
      </c>
      <c r="J1577" s="31">
        <v>3500</v>
      </c>
      <c r="K1577" s="32">
        <f t="shared" si="12"/>
        <v>2100.0000000000005</v>
      </c>
      <c r="L1577" s="32">
        <f t="shared" si="13"/>
        <v>630.00000000000011</v>
      </c>
      <c r="M1577" s="33">
        <v>0.3</v>
      </c>
      <c r="O1577" s="38"/>
      <c r="P1577" s="39"/>
      <c r="Q1577" s="34"/>
      <c r="R1577" s="35"/>
    </row>
    <row r="1578" spans="1:18" ht="15.75" customHeight="1">
      <c r="A1578" s="23"/>
      <c r="B1578" s="28" t="s">
        <v>34</v>
      </c>
      <c r="C1578" s="28">
        <v>1128299</v>
      </c>
      <c r="D1578" s="29">
        <v>44524</v>
      </c>
      <c r="E1578" s="28" t="s">
        <v>35</v>
      </c>
      <c r="F1578" s="28" t="s">
        <v>74</v>
      </c>
      <c r="G1578" s="28" t="s">
        <v>75</v>
      </c>
      <c r="H1578" s="28" t="s">
        <v>24</v>
      </c>
      <c r="I1578" s="30">
        <v>0.45000000000000007</v>
      </c>
      <c r="J1578" s="31">
        <v>5750</v>
      </c>
      <c r="K1578" s="32">
        <f t="shared" si="12"/>
        <v>2587.5000000000005</v>
      </c>
      <c r="L1578" s="32">
        <f t="shared" si="13"/>
        <v>905.62500000000011</v>
      </c>
      <c r="M1578" s="33">
        <v>0.35</v>
      </c>
      <c r="O1578" s="38"/>
      <c r="P1578" s="39"/>
      <c r="Q1578" s="34"/>
      <c r="R1578" s="35"/>
    </row>
    <row r="1579" spans="1:18" ht="15.75" customHeight="1">
      <c r="A1579" s="23"/>
      <c r="B1579" s="28" t="s">
        <v>34</v>
      </c>
      <c r="C1579" s="28">
        <v>1128299</v>
      </c>
      <c r="D1579" s="29">
        <v>44524</v>
      </c>
      <c r="E1579" s="28" t="s">
        <v>35</v>
      </c>
      <c r="F1579" s="28" t="s">
        <v>74</v>
      </c>
      <c r="G1579" s="28" t="s">
        <v>75</v>
      </c>
      <c r="H1579" s="28" t="s">
        <v>25</v>
      </c>
      <c r="I1579" s="30">
        <v>0.50000000000000011</v>
      </c>
      <c r="J1579" s="31">
        <v>6500</v>
      </c>
      <c r="K1579" s="32">
        <f t="shared" si="12"/>
        <v>3250.0000000000009</v>
      </c>
      <c r="L1579" s="32">
        <f t="shared" si="13"/>
        <v>1137.5000000000002</v>
      </c>
      <c r="M1579" s="33">
        <v>0.35</v>
      </c>
      <c r="O1579" s="38"/>
      <c r="P1579" s="39"/>
      <c r="Q1579" s="34"/>
      <c r="R1579" s="35"/>
    </row>
    <row r="1580" spans="1:18" ht="15.75" customHeight="1">
      <c r="A1580" s="23"/>
      <c r="B1580" s="28" t="s">
        <v>34</v>
      </c>
      <c r="C1580" s="28">
        <v>1128299</v>
      </c>
      <c r="D1580" s="29">
        <v>44524</v>
      </c>
      <c r="E1580" s="28" t="s">
        <v>35</v>
      </c>
      <c r="F1580" s="28" t="s">
        <v>74</v>
      </c>
      <c r="G1580" s="28" t="s">
        <v>75</v>
      </c>
      <c r="H1580" s="28" t="s">
        <v>26</v>
      </c>
      <c r="I1580" s="30">
        <v>0.45000000000000007</v>
      </c>
      <c r="J1580" s="31">
        <v>4750</v>
      </c>
      <c r="K1580" s="32">
        <f t="shared" si="12"/>
        <v>2137.5000000000005</v>
      </c>
      <c r="L1580" s="32">
        <f t="shared" si="13"/>
        <v>748.12500000000011</v>
      </c>
      <c r="M1580" s="33">
        <v>0.35</v>
      </c>
      <c r="O1580" s="38"/>
      <c r="P1580" s="39"/>
      <c r="Q1580" s="34"/>
      <c r="R1580" s="35"/>
    </row>
    <row r="1581" spans="1:18" ht="15.75" customHeight="1">
      <c r="A1581" s="23"/>
      <c r="B1581" s="28" t="s">
        <v>34</v>
      </c>
      <c r="C1581" s="28">
        <v>1128299</v>
      </c>
      <c r="D1581" s="29">
        <v>44524</v>
      </c>
      <c r="E1581" s="28" t="s">
        <v>35</v>
      </c>
      <c r="F1581" s="28" t="s">
        <v>74</v>
      </c>
      <c r="G1581" s="28" t="s">
        <v>75</v>
      </c>
      <c r="H1581" s="28" t="s">
        <v>27</v>
      </c>
      <c r="I1581" s="30">
        <v>0.55000000000000016</v>
      </c>
      <c r="J1581" s="31">
        <v>4500</v>
      </c>
      <c r="K1581" s="32">
        <f t="shared" si="12"/>
        <v>2475.0000000000009</v>
      </c>
      <c r="L1581" s="32">
        <f t="shared" si="13"/>
        <v>866.25000000000023</v>
      </c>
      <c r="M1581" s="33">
        <v>0.35</v>
      </c>
      <c r="O1581" s="38"/>
      <c r="P1581" s="39"/>
      <c r="Q1581" s="34"/>
      <c r="R1581" s="35"/>
    </row>
    <row r="1582" spans="1:18" ht="15.75" customHeight="1">
      <c r="A1582" s="23"/>
      <c r="B1582" s="28" t="s">
        <v>34</v>
      </c>
      <c r="C1582" s="28">
        <v>1128299</v>
      </c>
      <c r="D1582" s="29">
        <v>44524</v>
      </c>
      <c r="E1582" s="28" t="s">
        <v>35</v>
      </c>
      <c r="F1582" s="28" t="s">
        <v>74</v>
      </c>
      <c r="G1582" s="28" t="s">
        <v>75</v>
      </c>
      <c r="H1582" s="28" t="s">
        <v>28</v>
      </c>
      <c r="I1582" s="30">
        <v>0.75000000000000011</v>
      </c>
      <c r="J1582" s="31">
        <v>4250</v>
      </c>
      <c r="K1582" s="32">
        <f t="shared" si="12"/>
        <v>3187.5000000000005</v>
      </c>
      <c r="L1582" s="32">
        <f t="shared" si="13"/>
        <v>1275.0000000000002</v>
      </c>
      <c r="M1582" s="33">
        <v>0.4</v>
      </c>
      <c r="O1582" s="38"/>
      <c r="P1582" s="39"/>
      <c r="Q1582" s="34"/>
      <c r="R1582" s="35"/>
    </row>
    <row r="1583" spans="1:18" ht="15.75" customHeight="1">
      <c r="A1583" s="23"/>
      <c r="B1583" s="28" t="s">
        <v>34</v>
      </c>
      <c r="C1583" s="28">
        <v>1128299</v>
      </c>
      <c r="D1583" s="29">
        <v>44524</v>
      </c>
      <c r="E1583" s="28" t="s">
        <v>35</v>
      </c>
      <c r="F1583" s="28" t="s">
        <v>74</v>
      </c>
      <c r="G1583" s="28" t="s">
        <v>75</v>
      </c>
      <c r="H1583" s="28" t="s">
        <v>29</v>
      </c>
      <c r="I1583" s="30">
        <v>0.80000000000000016</v>
      </c>
      <c r="J1583" s="31">
        <v>5500</v>
      </c>
      <c r="K1583" s="32">
        <f t="shared" si="12"/>
        <v>4400.0000000000009</v>
      </c>
      <c r="L1583" s="32">
        <f t="shared" si="13"/>
        <v>1320.0000000000002</v>
      </c>
      <c r="M1583" s="33">
        <v>0.3</v>
      </c>
      <c r="O1583" s="38"/>
      <c r="P1583" s="39"/>
      <c r="Q1583" s="34"/>
      <c r="R1583" s="35"/>
    </row>
    <row r="1584" spans="1:18" ht="15.75" customHeight="1">
      <c r="A1584" s="23"/>
      <c r="B1584" s="28" t="s">
        <v>34</v>
      </c>
      <c r="C1584" s="28">
        <v>1128299</v>
      </c>
      <c r="D1584" s="29">
        <v>44553</v>
      </c>
      <c r="E1584" s="28" t="s">
        <v>35</v>
      </c>
      <c r="F1584" s="28" t="s">
        <v>74</v>
      </c>
      <c r="G1584" s="28" t="s">
        <v>75</v>
      </c>
      <c r="H1584" s="28" t="s">
        <v>24</v>
      </c>
      <c r="I1584" s="30">
        <v>0.65000000000000013</v>
      </c>
      <c r="J1584" s="31">
        <v>7500</v>
      </c>
      <c r="K1584" s="32">
        <f t="shared" si="12"/>
        <v>4875.0000000000009</v>
      </c>
      <c r="L1584" s="32">
        <f t="shared" si="13"/>
        <v>1706.2500000000002</v>
      </c>
      <c r="M1584" s="33">
        <v>0.35</v>
      </c>
      <c r="O1584" s="38"/>
      <c r="P1584" s="39"/>
      <c r="Q1584" s="34"/>
      <c r="R1584" s="35"/>
    </row>
    <row r="1585" spans="1:18" ht="15.75" customHeight="1">
      <c r="A1585" s="23"/>
      <c r="B1585" s="28" t="s">
        <v>34</v>
      </c>
      <c r="C1585" s="28">
        <v>1128299</v>
      </c>
      <c r="D1585" s="29">
        <v>44553</v>
      </c>
      <c r="E1585" s="28" t="s">
        <v>35</v>
      </c>
      <c r="F1585" s="28" t="s">
        <v>74</v>
      </c>
      <c r="G1585" s="28" t="s">
        <v>75</v>
      </c>
      <c r="H1585" s="28" t="s">
        <v>25</v>
      </c>
      <c r="I1585" s="30">
        <v>0.75000000000000022</v>
      </c>
      <c r="J1585" s="31">
        <v>7500</v>
      </c>
      <c r="K1585" s="32">
        <f t="shared" si="12"/>
        <v>5625.0000000000018</v>
      </c>
      <c r="L1585" s="32">
        <f t="shared" si="13"/>
        <v>1968.7500000000005</v>
      </c>
      <c r="M1585" s="33">
        <v>0.35</v>
      </c>
      <c r="O1585" s="38"/>
      <c r="P1585" s="39"/>
      <c r="Q1585" s="34"/>
      <c r="R1585" s="35"/>
    </row>
    <row r="1586" spans="1:18" ht="15.75" customHeight="1">
      <c r="A1586" s="23"/>
      <c r="B1586" s="28" t="s">
        <v>34</v>
      </c>
      <c r="C1586" s="28">
        <v>1128299</v>
      </c>
      <c r="D1586" s="29">
        <v>44553</v>
      </c>
      <c r="E1586" s="28" t="s">
        <v>35</v>
      </c>
      <c r="F1586" s="28" t="s">
        <v>74</v>
      </c>
      <c r="G1586" s="28" t="s">
        <v>75</v>
      </c>
      <c r="H1586" s="28" t="s">
        <v>26</v>
      </c>
      <c r="I1586" s="30">
        <v>0.70000000000000018</v>
      </c>
      <c r="J1586" s="31">
        <v>5500</v>
      </c>
      <c r="K1586" s="32">
        <f t="shared" si="12"/>
        <v>3850.0000000000009</v>
      </c>
      <c r="L1586" s="32">
        <f t="shared" si="13"/>
        <v>1347.5000000000002</v>
      </c>
      <c r="M1586" s="33">
        <v>0.35</v>
      </c>
      <c r="O1586" s="38"/>
      <c r="P1586" s="39"/>
      <c r="Q1586" s="34"/>
      <c r="R1586" s="35"/>
    </row>
    <row r="1587" spans="1:18" ht="15.75" customHeight="1">
      <c r="A1587" s="23"/>
      <c r="B1587" s="28" t="s">
        <v>34</v>
      </c>
      <c r="C1587" s="28">
        <v>1128299</v>
      </c>
      <c r="D1587" s="29">
        <v>44553</v>
      </c>
      <c r="E1587" s="28" t="s">
        <v>35</v>
      </c>
      <c r="F1587" s="28" t="s">
        <v>74</v>
      </c>
      <c r="G1587" s="28" t="s">
        <v>75</v>
      </c>
      <c r="H1587" s="28" t="s">
        <v>27</v>
      </c>
      <c r="I1587" s="30">
        <v>0.70000000000000018</v>
      </c>
      <c r="J1587" s="31">
        <v>5500</v>
      </c>
      <c r="K1587" s="32">
        <f t="shared" si="12"/>
        <v>3850.0000000000009</v>
      </c>
      <c r="L1587" s="32">
        <f t="shared" si="13"/>
        <v>1347.5000000000002</v>
      </c>
      <c r="M1587" s="33">
        <v>0.35</v>
      </c>
      <c r="O1587" s="38"/>
      <c r="P1587" s="39"/>
      <c r="Q1587" s="34"/>
      <c r="R1587" s="35"/>
    </row>
    <row r="1588" spans="1:18" ht="15.75" customHeight="1">
      <c r="A1588" s="23"/>
      <c r="B1588" s="28" t="s">
        <v>34</v>
      </c>
      <c r="C1588" s="28">
        <v>1128299</v>
      </c>
      <c r="D1588" s="29">
        <v>44553</v>
      </c>
      <c r="E1588" s="28" t="s">
        <v>35</v>
      </c>
      <c r="F1588" s="28" t="s">
        <v>74</v>
      </c>
      <c r="G1588" s="28" t="s">
        <v>75</v>
      </c>
      <c r="H1588" s="28" t="s">
        <v>28</v>
      </c>
      <c r="I1588" s="30">
        <v>0.80000000000000016</v>
      </c>
      <c r="J1588" s="31">
        <v>4750</v>
      </c>
      <c r="K1588" s="32">
        <f t="shared" si="12"/>
        <v>3800.0000000000009</v>
      </c>
      <c r="L1588" s="32">
        <f t="shared" si="13"/>
        <v>1520.0000000000005</v>
      </c>
      <c r="M1588" s="33">
        <v>0.4</v>
      </c>
      <c r="O1588" s="38"/>
      <c r="P1588" s="39"/>
      <c r="Q1588" s="34"/>
      <c r="R1588" s="35"/>
    </row>
    <row r="1589" spans="1:18" ht="15.75" customHeight="1">
      <c r="A1589" s="23"/>
      <c r="B1589" s="28" t="s">
        <v>34</v>
      </c>
      <c r="C1589" s="28">
        <v>1128299</v>
      </c>
      <c r="D1589" s="29">
        <v>44553</v>
      </c>
      <c r="E1589" s="28" t="s">
        <v>35</v>
      </c>
      <c r="F1589" s="28" t="s">
        <v>74</v>
      </c>
      <c r="G1589" s="28" t="s">
        <v>75</v>
      </c>
      <c r="H1589" s="28" t="s">
        <v>29</v>
      </c>
      <c r="I1589" s="30">
        <v>0.8500000000000002</v>
      </c>
      <c r="J1589" s="31">
        <v>5750</v>
      </c>
      <c r="K1589" s="32">
        <f t="shared" si="12"/>
        <v>4887.5000000000009</v>
      </c>
      <c r="L1589" s="32">
        <f t="shared" si="13"/>
        <v>1466.2500000000002</v>
      </c>
      <c r="M1589" s="33">
        <v>0.3</v>
      </c>
      <c r="O1589" s="38"/>
      <c r="P1589" s="39"/>
      <c r="Q1589" s="34"/>
      <c r="R1589" s="35"/>
    </row>
    <row r="1590" spans="1:18" ht="15.75" customHeight="1">
      <c r="A1590" s="23" t="s">
        <v>46</v>
      </c>
      <c r="B1590" s="28" t="s">
        <v>21</v>
      </c>
      <c r="C1590" s="28">
        <v>1185732</v>
      </c>
      <c r="D1590" s="29">
        <v>44215</v>
      </c>
      <c r="E1590" s="28" t="s">
        <v>53</v>
      </c>
      <c r="F1590" s="28" t="s">
        <v>76</v>
      </c>
      <c r="G1590" s="28" t="s">
        <v>77</v>
      </c>
      <c r="H1590" s="28" t="s">
        <v>24</v>
      </c>
      <c r="I1590" s="30">
        <v>0.35</v>
      </c>
      <c r="J1590" s="31">
        <v>7500</v>
      </c>
      <c r="K1590" s="32">
        <f t="shared" si="12"/>
        <v>2625</v>
      </c>
      <c r="L1590" s="32">
        <f t="shared" si="13"/>
        <v>1312.5</v>
      </c>
      <c r="M1590" s="33">
        <v>0.5</v>
      </c>
      <c r="O1590" s="38"/>
      <c r="P1590" s="39"/>
      <c r="Q1590" s="34"/>
      <c r="R1590" s="35"/>
    </row>
    <row r="1591" spans="1:18" ht="15.75" customHeight="1">
      <c r="A1591" s="23"/>
      <c r="B1591" s="28" t="s">
        <v>21</v>
      </c>
      <c r="C1591" s="28">
        <v>1185732</v>
      </c>
      <c r="D1591" s="29">
        <v>44215</v>
      </c>
      <c r="E1591" s="28" t="s">
        <v>53</v>
      </c>
      <c r="F1591" s="28" t="s">
        <v>76</v>
      </c>
      <c r="G1591" s="28" t="s">
        <v>77</v>
      </c>
      <c r="H1591" s="28" t="s">
        <v>25</v>
      </c>
      <c r="I1591" s="30">
        <v>0.35</v>
      </c>
      <c r="J1591" s="31">
        <v>5500</v>
      </c>
      <c r="K1591" s="32">
        <f t="shared" si="12"/>
        <v>1924.9999999999998</v>
      </c>
      <c r="L1591" s="32">
        <f t="shared" si="13"/>
        <v>769.99999999999989</v>
      </c>
      <c r="M1591" s="33">
        <v>0.39999999999999997</v>
      </c>
      <c r="O1591" s="38"/>
      <c r="P1591" s="39"/>
      <c r="Q1591" s="34"/>
      <c r="R1591" s="35"/>
    </row>
    <row r="1592" spans="1:18" ht="15.75" customHeight="1">
      <c r="A1592" s="23"/>
      <c r="B1592" s="28" t="s">
        <v>21</v>
      </c>
      <c r="C1592" s="28">
        <v>1185732</v>
      </c>
      <c r="D1592" s="29">
        <v>44215</v>
      </c>
      <c r="E1592" s="28" t="s">
        <v>53</v>
      </c>
      <c r="F1592" s="28" t="s">
        <v>76</v>
      </c>
      <c r="G1592" s="28" t="s">
        <v>77</v>
      </c>
      <c r="H1592" s="28" t="s">
        <v>26</v>
      </c>
      <c r="I1592" s="30">
        <v>0.25</v>
      </c>
      <c r="J1592" s="31">
        <v>5500</v>
      </c>
      <c r="K1592" s="32">
        <f t="shared" si="12"/>
        <v>1375</v>
      </c>
      <c r="L1592" s="32">
        <f t="shared" si="13"/>
        <v>412.5</v>
      </c>
      <c r="M1592" s="33">
        <v>0.3</v>
      </c>
      <c r="O1592" s="38"/>
      <c r="P1592" s="39"/>
      <c r="Q1592" s="34"/>
      <c r="R1592" s="35"/>
    </row>
    <row r="1593" spans="1:18" ht="15.75" customHeight="1">
      <c r="A1593" s="23"/>
      <c r="B1593" s="28" t="s">
        <v>21</v>
      </c>
      <c r="C1593" s="28">
        <v>1185732</v>
      </c>
      <c r="D1593" s="29">
        <v>44215</v>
      </c>
      <c r="E1593" s="28" t="s">
        <v>53</v>
      </c>
      <c r="F1593" s="28" t="s">
        <v>76</v>
      </c>
      <c r="G1593" s="28" t="s">
        <v>77</v>
      </c>
      <c r="H1593" s="28" t="s">
        <v>27</v>
      </c>
      <c r="I1593" s="30">
        <v>0.29999999999999993</v>
      </c>
      <c r="J1593" s="31">
        <v>4000</v>
      </c>
      <c r="K1593" s="32">
        <f t="shared" si="12"/>
        <v>1199.9999999999998</v>
      </c>
      <c r="L1593" s="32">
        <f t="shared" si="13"/>
        <v>419.99999999999989</v>
      </c>
      <c r="M1593" s="33">
        <v>0.35</v>
      </c>
      <c r="O1593" s="38"/>
      <c r="P1593" s="39"/>
      <c r="Q1593" s="34"/>
      <c r="R1593" s="35"/>
    </row>
    <row r="1594" spans="1:18" ht="15.75" customHeight="1">
      <c r="A1594" s="23"/>
      <c r="B1594" s="28" t="s">
        <v>21</v>
      </c>
      <c r="C1594" s="28">
        <v>1185732</v>
      </c>
      <c r="D1594" s="29">
        <v>44215</v>
      </c>
      <c r="E1594" s="28" t="s">
        <v>53</v>
      </c>
      <c r="F1594" s="28" t="s">
        <v>76</v>
      </c>
      <c r="G1594" s="28" t="s">
        <v>77</v>
      </c>
      <c r="H1594" s="28" t="s">
        <v>28</v>
      </c>
      <c r="I1594" s="30">
        <v>0.45000000000000007</v>
      </c>
      <c r="J1594" s="31">
        <v>4500</v>
      </c>
      <c r="K1594" s="32">
        <f t="shared" si="12"/>
        <v>2025.0000000000002</v>
      </c>
      <c r="L1594" s="32">
        <f t="shared" si="13"/>
        <v>810</v>
      </c>
      <c r="M1594" s="33">
        <v>0.39999999999999997</v>
      </c>
      <c r="O1594" s="38"/>
      <c r="P1594" s="39"/>
      <c r="Q1594" s="34"/>
      <c r="R1594" s="35"/>
    </row>
    <row r="1595" spans="1:18" ht="15.75" customHeight="1">
      <c r="A1595" s="23"/>
      <c r="B1595" s="28" t="s">
        <v>21</v>
      </c>
      <c r="C1595" s="28">
        <v>1185732</v>
      </c>
      <c r="D1595" s="29">
        <v>44215</v>
      </c>
      <c r="E1595" s="28" t="s">
        <v>53</v>
      </c>
      <c r="F1595" s="28" t="s">
        <v>76</v>
      </c>
      <c r="G1595" s="28" t="s">
        <v>77</v>
      </c>
      <c r="H1595" s="28" t="s">
        <v>29</v>
      </c>
      <c r="I1595" s="30">
        <v>0.35</v>
      </c>
      <c r="J1595" s="31">
        <v>5500</v>
      </c>
      <c r="K1595" s="32">
        <f t="shared" si="12"/>
        <v>1924.9999999999998</v>
      </c>
      <c r="L1595" s="32">
        <f t="shared" si="13"/>
        <v>1058.75</v>
      </c>
      <c r="M1595" s="33">
        <v>0.55000000000000004</v>
      </c>
      <c r="O1595" s="38"/>
      <c r="P1595" s="39"/>
      <c r="Q1595" s="34"/>
      <c r="R1595" s="35"/>
    </row>
    <row r="1596" spans="1:18" ht="15.75" customHeight="1">
      <c r="A1596" s="23"/>
      <c r="B1596" s="28" t="s">
        <v>21</v>
      </c>
      <c r="C1596" s="28">
        <v>1185732</v>
      </c>
      <c r="D1596" s="29">
        <v>44244</v>
      </c>
      <c r="E1596" s="28" t="s">
        <v>53</v>
      </c>
      <c r="F1596" s="28" t="s">
        <v>76</v>
      </c>
      <c r="G1596" s="28" t="s">
        <v>77</v>
      </c>
      <c r="H1596" s="28" t="s">
        <v>24</v>
      </c>
      <c r="I1596" s="30">
        <v>0.35</v>
      </c>
      <c r="J1596" s="31">
        <v>8000</v>
      </c>
      <c r="K1596" s="32">
        <f t="shared" si="12"/>
        <v>2800</v>
      </c>
      <c r="L1596" s="32">
        <f t="shared" si="13"/>
        <v>1400</v>
      </c>
      <c r="M1596" s="33">
        <v>0.5</v>
      </c>
      <c r="O1596" s="38"/>
      <c r="P1596" s="39"/>
      <c r="Q1596" s="34"/>
      <c r="R1596" s="35"/>
    </row>
    <row r="1597" spans="1:18" ht="15.75" customHeight="1">
      <c r="A1597" s="23"/>
      <c r="B1597" s="28" t="s">
        <v>21</v>
      </c>
      <c r="C1597" s="28">
        <v>1185732</v>
      </c>
      <c r="D1597" s="29">
        <v>44244</v>
      </c>
      <c r="E1597" s="28" t="s">
        <v>53</v>
      </c>
      <c r="F1597" s="28" t="s">
        <v>76</v>
      </c>
      <c r="G1597" s="28" t="s">
        <v>77</v>
      </c>
      <c r="H1597" s="28" t="s">
        <v>25</v>
      </c>
      <c r="I1597" s="30">
        <v>0.35</v>
      </c>
      <c r="J1597" s="31">
        <v>4500</v>
      </c>
      <c r="K1597" s="32">
        <f t="shared" si="12"/>
        <v>1575</v>
      </c>
      <c r="L1597" s="32">
        <f t="shared" si="13"/>
        <v>630</v>
      </c>
      <c r="M1597" s="33">
        <v>0.39999999999999997</v>
      </c>
      <c r="O1597" s="38"/>
      <c r="P1597" s="39"/>
      <c r="Q1597" s="34"/>
      <c r="R1597" s="35"/>
    </row>
    <row r="1598" spans="1:18" ht="15.75" customHeight="1">
      <c r="A1598" s="23"/>
      <c r="B1598" s="28" t="s">
        <v>21</v>
      </c>
      <c r="C1598" s="28">
        <v>1185732</v>
      </c>
      <c r="D1598" s="29">
        <v>44244</v>
      </c>
      <c r="E1598" s="28" t="s">
        <v>53</v>
      </c>
      <c r="F1598" s="28" t="s">
        <v>76</v>
      </c>
      <c r="G1598" s="28" t="s">
        <v>77</v>
      </c>
      <c r="H1598" s="28" t="s">
        <v>26</v>
      </c>
      <c r="I1598" s="30">
        <v>0.25</v>
      </c>
      <c r="J1598" s="31">
        <v>5000</v>
      </c>
      <c r="K1598" s="32">
        <f t="shared" si="12"/>
        <v>1250</v>
      </c>
      <c r="L1598" s="32">
        <f t="shared" si="13"/>
        <v>375</v>
      </c>
      <c r="M1598" s="33">
        <v>0.3</v>
      </c>
      <c r="O1598" s="38"/>
      <c r="P1598" s="39"/>
      <c r="Q1598" s="34"/>
      <c r="R1598" s="35"/>
    </row>
    <row r="1599" spans="1:18" ht="15.75" customHeight="1">
      <c r="A1599" s="23"/>
      <c r="B1599" s="28" t="s">
        <v>21</v>
      </c>
      <c r="C1599" s="28">
        <v>1185732</v>
      </c>
      <c r="D1599" s="29">
        <v>44244</v>
      </c>
      <c r="E1599" s="28" t="s">
        <v>53</v>
      </c>
      <c r="F1599" s="28" t="s">
        <v>76</v>
      </c>
      <c r="G1599" s="28" t="s">
        <v>77</v>
      </c>
      <c r="H1599" s="28" t="s">
        <v>27</v>
      </c>
      <c r="I1599" s="30">
        <v>0.29999999999999993</v>
      </c>
      <c r="J1599" s="31">
        <v>3750</v>
      </c>
      <c r="K1599" s="32">
        <f t="shared" si="12"/>
        <v>1124.9999999999998</v>
      </c>
      <c r="L1599" s="32">
        <f t="shared" si="13"/>
        <v>393.74999999999989</v>
      </c>
      <c r="M1599" s="33">
        <v>0.35</v>
      </c>
      <c r="O1599" s="38"/>
      <c r="P1599" s="39"/>
      <c r="Q1599" s="34"/>
      <c r="R1599" s="35"/>
    </row>
    <row r="1600" spans="1:18" ht="15.75" customHeight="1">
      <c r="A1600" s="23"/>
      <c r="B1600" s="28" t="s">
        <v>21</v>
      </c>
      <c r="C1600" s="28">
        <v>1185732</v>
      </c>
      <c r="D1600" s="29">
        <v>44244</v>
      </c>
      <c r="E1600" s="28" t="s">
        <v>53</v>
      </c>
      <c r="F1600" s="28" t="s">
        <v>76</v>
      </c>
      <c r="G1600" s="28" t="s">
        <v>77</v>
      </c>
      <c r="H1600" s="28" t="s">
        <v>28</v>
      </c>
      <c r="I1600" s="30">
        <v>0.45000000000000007</v>
      </c>
      <c r="J1600" s="31">
        <v>4500</v>
      </c>
      <c r="K1600" s="32">
        <f t="shared" si="12"/>
        <v>2025.0000000000002</v>
      </c>
      <c r="L1600" s="32">
        <f t="shared" si="13"/>
        <v>810</v>
      </c>
      <c r="M1600" s="33">
        <v>0.39999999999999997</v>
      </c>
      <c r="O1600" s="38"/>
      <c r="P1600" s="39"/>
      <c r="Q1600" s="34"/>
      <c r="R1600" s="35"/>
    </row>
    <row r="1601" spans="1:18" ht="15.75" customHeight="1">
      <c r="A1601" s="23"/>
      <c r="B1601" s="28" t="s">
        <v>21</v>
      </c>
      <c r="C1601" s="28">
        <v>1185732</v>
      </c>
      <c r="D1601" s="29">
        <v>44244</v>
      </c>
      <c r="E1601" s="28" t="s">
        <v>53</v>
      </c>
      <c r="F1601" s="28" t="s">
        <v>76</v>
      </c>
      <c r="G1601" s="28" t="s">
        <v>77</v>
      </c>
      <c r="H1601" s="28" t="s">
        <v>29</v>
      </c>
      <c r="I1601" s="30">
        <v>0.35</v>
      </c>
      <c r="J1601" s="31">
        <v>5500</v>
      </c>
      <c r="K1601" s="32">
        <f t="shared" si="12"/>
        <v>1924.9999999999998</v>
      </c>
      <c r="L1601" s="32">
        <f t="shared" si="13"/>
        <v>1058.75</v>
      </c>
      <c r="M1601" s="33">
        <v>0.55000000000000004</v>
      </c>
      <c r="O1601" s="38"/>
      <c r="P1601" s="39"/>
      <c r="Q1601" s="34"/>
      <c r="R1601" s="35"/>
    </row>
    <row r="1602" spans="1:18" ht="15.75" customHeight="1">
      <c r="A1602" s="23"/>
      <c r="B1602" s="28" t="s">
        <v>21</v>
      </c>
      <c r="C1602" s="28">
        <v>1185732</v>
      </c>
      <c r="D1602" s="29">
        <v>44270</v>
      </c>
      <c r="E1602" s="28" t="s">
        <v>53</v>
      </c>
      <c r="F1602" s="28" t="s">
        <v>76</v>
      </c>
      <c r="G1602" s="28" t="s">
        <v>77</v>
      </c>
      <c r="H1602" s="28" t="s">
        <v>24</v>
      </c>
      <c r="I1602" s="30">
        <v>0.35</v>
      </c>
      <c r="J1602" s="31">
        <v>7700</v>
      </c>
      <c r="K1602" s="32">
        <f t="shared" si="12"/>
        <v>2695</v>
      </c>
      <c r="L1602" s="32">
        <f t="shared" si="13"/>
        <v>1347.5</v>
      </c>
      <c r="M1602" s="33">
        <v>0.5</v>
      </c>
      <c r="O1602" s="38"/>
      <c r="P1602" s="39"/>
      <c r="Q1602" s="34"/>
      <c r="R1602" s="35"/>
    </row>
    <row r="1603" spans="1:18" ht="15.75" customHeight="1">
      <c r="A1603" s="23"/>
      <c r="B1603" s="28" t="s">
        <v>21</v>
      </c>
      <c r="C1603" s="28">
        <v>1185732</v>
      </c>
      <c r="D1603" s="29">
        <v>44270</v>
      </c>
      <c r="E1603" s="28" t="s">
        <v>53</v>
      </c>
      <c r="F1603" s="28" t="s">
        <v>76</v>
      </c>
      <c r="G1603" s="28" t="s">
        <v>77</v>
      </c>
      <c r="H1603" s="28" t="s">
        <v>25</v>
      </c>
      <c r="I1603" s="30">
        <v>0.35</v>
      </c>
      <c r="J1603" s="31">
        <v>4500</v>
      </c>
      <c r="K1603" s="32">
        <f t="shared" si="12"/>
        <v>1575</v>
      </c>
      <c r="L1603" s="32">
        <f t="shared" si="13"/>
        <v>630</v>
      </c>
      <c r="M1603" s="33">
        <v>0.39999999999999997</v>
      </c>
      <c r="O1603" s="38"/>
      <c r="P1603" s="39"/>
      <c r="Q1603" s="34"/>
      <c r="R1603" s="35"/>
    </row>
    <row r="1604" spans="1:18" ht="15.75" customHeight="1">
      <c r="A1604" s="23"/>
      <c r="B1604" s="28" t="s">
        <v>21</v>
      </c>
      <c r="C1604" s="28">
        <v>1185732</v>
      </c>
      <c r="D1604" s="29">
        <v>44270</v>
      </c>
      <c r="E1604" s="28" t="s">
        <v>53</v>
      </c>
      <c r="F1604" s="28" t="s">
        <v>76</v>
      </c>
      <c r="G1604" s="28" t="s">
        <v>77</v>
      </c>
      <c r="H1604" s="28" t="s">
        <v>26</v>
      </c>
      <c r="I1604" s="30">
        <v>0.25</v>
      </c>
      <c r="J1604" s="31">
        <v>4750</v>
      </c>
      <c r="K1604" s="32">
        <f t="shared" si="12"/>
        <v>1187.5</v>
      </c>
      <c r="L1604" s="32">
        <f t="shared" si="13"/>
        <v>356.25</v>
      </c>
      <c r="M1604" s="33">
        <v>0.3</v>
      </c>
      <c r="O1604" s="38"/>
      <c r="P1604" s="39"/>
      <c r="Q1604" s="34"/>
      <c r="R1604" s="35"/>
    </row>
    <row r="1605" spans="1:18" ht="15.75" customHeight="1">
      <c r="A1605" s="23"/>
      <c r="B1605" s="28" t="s">
        <v>21</v>
      </c>
      <c r="C1605" s="28">
        <v>1185732</v>
      </c>
      <c r="D1605" s="29">
        <v>44270</v>
      </c>
      <c r="E1605" s="28" t="s">
        <v>53</v>
      </c>
      <c r="F1605" s="28" t="s">
        <v>76</v>
      </c>
      <c r="G1605" s="28" t="s">
        <v>77</v>
      </c>
      <c r="H1605" s="28" t="s">
        <v>27</v>
      </c>
      <c r="I1605" s="30">
        <v>0.29999999999999993</v>
      </c>
      <c r="J1605" s="31">
        <v>3250</v>
      </c>
      <c r="K1605" s="32">
        <f t="shared" si="12"/>
        <v>974.99999999999977</v>
      </c>
      <c r="L1605" s="32">
        <f t="shared" si="13"/>
        <v>341.24999999999989</v>
      </c>
      <c r="M1605" s="33">
        <v>0.35</v>
      </c>
      <c r="O1605" s="38"/>
      <c r="P1605" s="39"/>
      <c r="Q1605" s="34"/>
      <c r="R1605" s="35"/>
    </row>
    <row r="1606" spans="1:18" ht="15.75" customHeight="1">
      <c r="A1606" s="23"/>
      <c r="B1606" s="28" t="s">
        <v>21</v>
      </c>
      <c r="C1606" s="28">
        <v>1185732</v>
      </c>
      <c r="D1606" s="29">
        <v>44270</v>
      </c>
      <c r="E1606" s="28" t="s">
        <v>53</v>
      </c>
      <c r="F1606" s="28" t="s">
        <v>76</v>
      </c>
      <c r="G1606" s="28" t="s">
        <v>77</v>
      </c>
      <c r="H1606" s="28" t="s">
        <v>28</v>
      </c>
      <c r="I1606" s="30">
        <v>0.45000000000000007</v>
      </c>
      <c r="J1606" s="31">
        <v>3750</v>
      </c>
      <c r="K1606" s="32">
        <f t="shared" si="12"/>
        <v>1687.5000000000002</v>
      </c>
      <c r="L1606" s="32">
        <f t="shared" si="13"/>
        <v>675</v>
      </c>
      <c r="M1606" s="33">
        <v>0.39999999999999997</v>
      </c>
      <c r="O1606" s="38"/>
      <c r="P1606" s="39"/>
      <c r="Q1606" s="34"/>
      <c r="R1606" s="35"/>
    </row>
    <row r="1607" spans="1:18" ht="15.75" customHeight="1">
      <c r="A1607" s="23"/>
      <c r="B1607" s="28" t="s">
        <v>21</v>
      </c>
      <c r="C1607" s="28">
        <v>1185732</v>
      </c>
      <c r="D1607" s="29">
        <v>44270</v>
      </c>
      <c r="E1607" s="28" t="s">
        <v>53</v>
      </c>
      <c r="F1607" s="28" t="s">
        <v>76</v>
      </c>
      <c r="G1607" s="28" t="s">
        <v>77</v>
      </c>
      <c r="H1607" s="28" t="s">
        <v>29</v>
      </c>
      <c r="I1607" s="30">
        <v>0.35</v>
      </c>
      <c r="J1607" s="31">
        <v>4750</v>
      </c>
      <c r="K1607" s="32">
        <f t="shared" si="12"/>
        <v>1662.5</v>
      </c>
      <c r="L1607" s="32">
        <f t="shared" si="13"/>
        <v>914.37500000000011</v>
      </c>
      <c r="M1607" s="33">
        <v>0.55000000000000004</v>
      </c>
      <c r="O1607" s="38"/>
      <c r="P1607" s="39"/>
      <c r="Q1607" s="34"/>
      <c r="R1607" s="35"/>
    </row>
    <row r="1608" spans="1:18" ht="15.75" customHeight="1">
      <c r="A1608" s="23"/>
      <c r="B1608" s="28" t="s">
        <v>21</v>
      </c>
      <c r="C1608" s="28">
        <v>1185732</v>
      </c>
      <c r="D1608" s="29">
        <v>44302</v>
      </c>
      <c r="E1608" s="28" t="s">
        <v>53</v>
      </c>
      <c r="F1608" s="28" t="s">
        <v>76</v>
      </c>
      <c r="G1608" s="28" t="s">
        <v>77</v>
      </c>
      <c r="H1608" s="28" t="s">
        <v>24</v>
      </c>
      <c r="I1608" s="30">
        <v>0.35</v>
      </c>
      <c r="J1608" s="31">
        <v>7250</v>
      </c>
      <c r="K1608" s="32">
        <f t="shared" si="12"/>
        <v>2537.5</v>
      </c>
      <c r="L1608" s="32">
        <f t="shared" si="13"/>
        <v>1268.75</v>
      </c>
      <c r="M1608" s="33">
        <v>0.5</v>
      </c>
      <c r="O1608" s="38"/>
      <c r="P1608" s="39"/>
      <c r="Q1608" s="34"/>
      <c r="R1608" s="35"/>
    </row>
    <row r="1609" spans="1:18" ht="15.75" customHeight="1">
      <c r="A1609" s="23"/>
      <c r="B1609" s="28" t="s">
        <v>21</v>
      </c>
      <c r="C1609" s="28">
        <v>1185732</v>
      </c>
      <c r="D1609" s="29">
        <v>44302</v>
      </c>
      <c r="E1609" s="28" t="s">
        <v>53</v>
      </c>
      <c r="F1609" s="28" t="s">
        <v>76</v>
      </c>
      <c r="G1609" s="28" t="s">
        <v>77</v>
      </c>
      <c r="H1609" s="28" t="s">
        <v>25</v>
      </c>
      <c r="I1609" s="30">
        <v>0.4</v>
      </c>
      <c r="J1609" s="31">
        <v>4250</v>
      </c>
      <c r="K1609" s="32">
        <f t="shared" si="12"/>
        <v>1700</v>
      </c>
      <c r="L1609" s="32">
        <f t="shared" si="13"/>
        <v>680</v>
      </c>
      <c r="M1609" s="33">
        <v>0.39999999999999997</v>
      </c>
      <c r="O1609" s="38"/>
      <c r="P1609" s="39"/>
      <c r="Q1609" s="34"/>
      <c r="R1609" s="35"/>
    </row>
    <row r="1610" spans="1:18" ht="15.75" customHeight="1">
      <c r="A1610" s="23"/>
      <c r="B1610" s="28" t="s">
        <v>21</v>
      </c>
      <c r="C1610" s="28">
        <v>1185732</v>
      </c>
      <c r="D1610" s="29">
        <v>44302</v>
      </c>
      <c r="E1610" s="28" t="s">
        <v>53</v>
      </c>
      <c r="F1610" s="28" t="s">
        <v>76</v>
      </c>
      <c r="G1610" s="28" t="s">
        <v>77</v>
      </c>
      <c r="H1610" s="28" t="s">
        <v>26</v>
      </c>
      <c r="I1610" s="30">
        <v>0.30000000000000004</v>
      </c>
      <c r="J1610" s="31">
        <v>4500</v>
      </c>
      <c r="K1610" s="32">
        <f t="shared" si="12"/>
        <v>1350.0000000000002</v>
      </c>
      <c r="L1610" s="32">
        <f t="shared" si="13"/>
        <v>405.00000000000006</v>
      </c>
      <c r="M1610" s="33">
        <v>0.3</v>
      </c>
      <c r="O1610" s="38"/>
      <c r="P1610" s="39"/>
      <c r="Q1610" s="34"/>
      <c r="R1610" s="35"/>
    </row>
    <row r="1611" spans="1:18" ht="15.75" customHeight="1">
      <c r="A1611" s="23"/>
      <c r="B1611" s="28" t="s">
        <v>21</v>
      </c>
      <c r="C1611" s="28">
        <v>1185732</v>
      </c>
      <c r="D1611" s="29">
        <v>44302</v>
      </c>
      <c r="E1611" s="28" t="s">
        <v>53</v>
      </c>
      <c r="F1611" s="28" t="s">
        <v>76</v>
      </c>
      <c r="G1611" s="28" t="s">
        <v>77</v>
      </c>
      <c r="H1611" s="28" t="s">
        <v>27</v>
      </c>
      <c r="I1611" s="30">
        <v>0.35</v>
      </c>
      <c r="J1611" s="31">
        <v>3750</v>
      </c>
      <c r="K1611" s="32">
        <f t="shared" si="12"/>
        <v>1312.5</v>
      </c>
      <c r="L1611" s="32">
        <f t="shared" si="13"/>
        <v>459.37499999999994</v>
      </c>
      <c r="M1611" s="33">
        <v>0.35</v>
      </c>
      <c r="O1611" s="38"/>
      <c r="P1611" s="39"/>
      <c r="Q1611" s="34"/>
      <c r="R1611" s="35"/>
    </row>
    <row r="1612" spans="1:18" ht="15.75" customHeight="1">
      <c r="A1612" s="23"/>
      <c r="B1612" s="28" t="s">
        <v>21</v>
      </c>
      <c r="C1612" s="28">
        <v>1185732</v>
      </c>
      <c r="D1612" s="29">
        <v>44302</v>
      </c>
      <c r="E1612" s="28" t="s">
        <v>53</v>
      </c>
      <c r="F1612" s="28" t="s">
        <v>76</v>
      </c>
      <c r="G1612" s="28" t="s">
        <v>77</v>
      </c>
      <c r="H1612" s="28" t="s">
        <v>28</v>
      </c>
      <c r="I1612" s="30">
        <v>0.5</v>
      </c>
      <c r="J1612" s="31">
        <v>4000</v>
      </c>
      <c r="K1612" s="32">
        <f t="shared" si="12"/>
        <v>2000</v>
      </c>
      <c r="L1612" s="32">
        <f t="shared" si="13"/>
        <v>799.99999999999989</v>
      </c>
      <c r="M1612" s="33">
        <v>0.39999999999999997</v>
      </c>
      <c r="O1612" s="38"/>
      <c r="P1612" s="39"/>
      <c r="Q1612" s="34"/>
      <c r="R1612" s="35"/>
    </row>
    <row r="1613" spans="1:18" ht="15.75" customHeight="1">
      <c r="A1613" s="23"/>
      <c r="B1613" s="28" t="s">
        <v>21</v>
      </c>
      <c r="C1613" s="28">
        <v>1185732</v>
      </c>
      <c r="D1613" s="29">
        <v>44302</v>
      </c>
      <c r="E1613" s="28" t="s">
        <v>53</v>
      </c>
      <c r="F1613" s="28" t="s">
        <v>76</v>
      </c>
      <c r="G1613" s="28" t="s">
        <v>77</v>
      </c>
      <c r="H1613" s="28" t="s">
        <v>29</v>
      </c>
      <c r="I1613" s="30">
        <v>0.4</v>
      </c>
      <c r="J1613" s="31">
        <v>5250</v>
      </c>
      <c r="K1613" s="32">
        <f t="shared" si="12"/>
        <v>2100</v>
      </c>
      <c r="L1613" s="32">
        <f t="shared" si="13"/>
        <v>1155</v>
      </c>
      <c r="M1613" s="33">
        <v>0.55000000000000004</v>
      </c>
      <c r="O1613" s="38"/>
      <c r="P1613" s="39"/>
      <c r="Q1613" s="34"/>
      <c r="R1613" s="35"/>
    </row>
    <row r="1614" spans="1:18" ht="15.75" customHeight="1">
      <c r="A1614" s="23"/>
      <c r="B1614" s="28" t="s">
        <v>21</v>
      </c>
      <c r="C1614" s="28">
        <v>1185732</v>
      </c>
      <c r="D1614" s="29">
        <v>44331</v>
      </c>
      <c r="E1614" s="28" t="s">
        <v>53</v>
      </c>
      <c r="F1614" s="28" t="s">
        <v>76</v>
      </c>
      <c r="G1614" s="28" t="s">
        <v>77</v>
      </c>
      <c r="H1614" s="28" t="s">
        <v>24</v>
      </c>
      <c r="I1614" s="30">
        <v>0.5</v>
      </c>
      <c r="J1614" s="31">
        <v>7950</v>
      </c>
      <c r="K1614" s="32">
        <f t="shared" si="12"/>
        <v>3975</v>
      </c>
      <c r="L1614" s="32">
        <f t="shared" si="13"/>
        <v>1987.5</v>
      </c>
      <c r="M1614" s="33">
        <v>0.5</v>
      </c>
      <c r="O1614" s="38"/>
      <c r="P1614" s="39"/>
      <c r="Q1614" s="34"/>
      <c r="R1614" s="35"/>
    </row>
    <row r="1615" spans="1:18" ht="15.75" customHeight="1">
      <c r="A1615" s="23"/>
      <c r="B1615" s="28" t="s">
        <v>21</v>
      </c>
      <c r="C1615" s="28">
        <v>1185732</v>
      </c>
      <c r="D1615" s="29">
        <v>44331</v>
      </c>
      <c r="E1615" s="28" t="s">
        <v>53</v>
      </c>
      <c r="F1615" s="28" t="s">
        <v>76</v>
      </c>
      <c r="G1615" s="28" t="s">
        <v>77</v>
      </c>
      <c r="H1615" s="28" t="s">
        <v>25</v>
      </c>
      <c r="I1615" s="30">
        <v>0.5</v>
      </c>
      <c r="J1615" s="31">
        <v>5000</v>
      </c>
      <c r="K1615" s="32">
        <f t="shared" si="12"/>
        <v>2500</v>
      </c>
      <c r="L1615" s="32">
        <f t="shared" si="13"/>
        <v>999.99999999999989</v>
      </c>
      <c r="M1615" s="33">
        <v>0.39999999999999997</v>
      </c>
      <c r="O1615" s="38"/>
      <c r="P1615" s="39"/>
      <c r="Q1615" s="34"/>
      <c r="R1615" s="35"/>
    </row>
    <row r="1616" spans="1:18" ht="15.75" customHeight="1">
      <c r="A1616" s="23"/>
      <c r="B1616" s="28" t="s">
        <v>21</v>
      </c>
      <c r="C1616" s="28">
        <v>1185732</v>
      </c>
      <c r="D1616" s="29">
        <v>44331</v>
      </c>
      <c r="E1616" s="28" t="s">
        <v>53</v>
      </c>
      <c r="F1616" s="28" t="s">
        <v>76</v>
      </c>
      <c r="G1616" s="28" t="s">
        <v>77</v>
      </c>
      <c r="H1616" s="28" t="s">
        <v>26</v>
      </c>
      <c r="I1616" s="30">
        <v>0.45</v>
      </c>
      <c r="J1616" s="31">
        <v>4750</v>
      </c>
      <c r="K1616" s="32">
        <f t="shared" si="12"/>
        <v>2137.5</v>
      </c>
      <c r="L1616" s="32">
        <f t="shared" si="13"/>
        <v>641.25</v>
      </c>
      <c r="M1616" s="33">
        <v>0.3</v>
      </c>
      <c r="O1616" s="38"/>
      <c r="P1616" s="39"/>
      <c r="Q1616" s="34"/>
      <c r="R1616" s="35"/>
    </row>
    <row r="1617" spans="1:18" ht="15.75" customHeight="1">
      <c r="A1617" s="23"/>
      <c r="B1617" s="28" t="s">
        <v>21</v>
      </c>
      <c r="C1617" s="28">
        <v>1185732</v>
      </c>
      <c r="D1617" s="29">
        <v>44331</v>
      </c>
      <c r="E1617" s="28" t="s">
        <v>53</v>
      </c>
      <c r="F1617" s="28" t="s">
        <v>76</v>
      </c>
      <c r="G1617" s="28" t="s">
        <v>77</v>
      </c>
      <c r="H1617" s="28" t="s">
        <v>27</v>
      </c>
      <c r="I1617" s="30">
        <v>0.45</v>
      </c>
      <c r="J1617" s="31">
        <v>4500</v>
      </c>
      <c r="K1617" s="32">
        <f t="shared" si="12"/>
        <v>2025</v>
      </c>
      <c r="L1617" s="32">
        <f t="shared" si="13"/>
        <v>708.75</v>
      </c>
      <c r="M1617" s="33">
        <v>0.35</v>
      </c>
      <c r="O1617" s="38"/>
      <c r="P1617" s="39"/>
      <c r="Q1617" s="34"/>
      <c r="R1617" s="35"/>
    </row>
    <row r="1618" spans="1:18" ht="15.75" customHeight="1">
      <c r="A1618" s="23"/>
      <c r="B1618" s="28" t="s">
        <v>21</v>
      </c>
      <c r="C1618" s="28">
        <v>1185732</v>
      </c>
      <c r="D1618" s="29">
        <v>44331</v>
      </c>
      <c r="E1618" s="28" t="s">
        <v>53</v>
      </c>
      <c r="F1618" s="28" t="s">
        <v>76</v>
      </c>
      <c r="G1618" s="28" t="s">
        <v>77</v>
      </c>
      <c r="H1618" s="28" t="s">
        <v>28</v>
      </c>
      <c r="I1618" s="30">
        <v>0.54999999999999993</v>
      </c>
      <c r="J1618" s="31">
        <v>4750</v>
      </c>
      <c r="K1618" s="32">
        <f t="shared" si="12"/>
        <v>2612.4999999999995</v>
      </c>
      <c r="L1618" s="32">
        <f t="shared" si="13"/>
        <v>1044.9999999999998</v>
      </c>
      <c r="M1618" s="33">
        <v>0.39999999999999997</v>
      </c>
      <c r="O1618" s="38"/>
      <c r="P1618" s="39"/>
      <c r="Q1618" s="34"/>
      <c r="R1618" s="35"/>
    </row>
    <row r="1619" spans="1:18" ht="15.75" customHeight="1">
      <c r="A1619" s="23"/>
      <c r="B1619" s="28" t="s">
        <v>21</v>
      </c>
      <c r="C1619" s="28">
        <v>1185732</v>
      </c>
      <c r="D1619" s="29">
        <v>44331</v>
      </c>
      <c r="E1619" s="28" t="s">
        <v>53</v>
      </c>
      <c r="F1619" s="28" t="s">
        <v>76</v>
      </c>
      <c r="G1619" s="28" t="s">
        <v>77</v>
      </c>
      <c r="H1619" s="28" t="s">
        <v>29</v>
      </c>
      <c r="I1619" s="30">
        <v>0.6</v>
      </c>
      <c r="J1619" s="31">
        <v>5750</v>
      </c>
      <c r="K1619" s="32">
        <f t="shared" si="12"/>
        <v>3450</v>
      </c>
      <c r="L1619" s="32">
        <f t="shared" si="13"/>
        <v>1897.5000000000002</v>
      </c>
      <c r="M1619" s="33">
        <v>0.55000000000000004</v>
      </c>
      <c r="O1619" s="38"/>
      <c r="P1619" s="39"/>
      <c r="Q1619" s="34"/>
      <c r="R1619" s="35"/>
    </row>
    <row r="1620" spans="1:18" ht="15.75" customHeight="1">
      <c r="A1620" s="23"/>
      <c r="B1620" s="28" t="s">
        <v>21</v>
      </c>
      <c r="C1620" s="28">
        <v>1185732</v>
      </c>
      <c r="D1620" s="29">
        <v>44364</v>
      </c>
      <c r="E1620" s="28" t="s">
        <v>53</v>
      </c>
      <c r="F1620" s="28" t="s">
        <v>76</v>
      </c>
      <c r="G1620" s="28" t="s">
        <v>77</v>
      </c>
      <c r="H1620" s="28" t="s">
        <v>24</v>
      </c>
      <c r="I1620" s="30">
        <v>0.54999999999999993</v>
      </c>
      <c r="J1620" s="31">
        <v>8250</v>
      </c>
      <c r="K1620" s="32">
        <f t="shared" si="12"/>
        <v>4537.4999999999991</v>
      </c>
      <c r="L1620" s="32">
        <f t="shared" si="13"/>
        <v>2268.7499999999995</v>
      </c>
      <c r="M1620" s="33">
        <v>0.5</v>
      </c>
      <c r="O1620" s="38"/>
      <c r="P1620" s="39"/>
      <c r="Q1620" s="34"/>
      <c r="R1620" s="35"/>
    </row>
    <row r="1621" spans="1:18" ht="15.75" customHeight="1">
      <c r="A1621" s="23"/>
      <c r="B1621" s="28" t="s">
        <v>21</v>
      </c>
      <c r="C1621" s="28">
        <v>1185732</v>
      </c>
      <c r="D1621" s="29">
        <v>44364</v>
      </c>
      <c r="E1621" s="28" t="s">
        <v>53</v>
      </c>
      <c r="F1621" s="28" t="s">
        <v>76</v>
      </c>
      <c r="G1621" s="28" t="s">
        <v>77</v>
      </c>
      <c r="H1621" s="28" t="s">
        <v>25</v>
      </c>
      <c r="I1621" s="30">
        <v>0.5</v>
      </c>
      <c r="J1621" s="31">
        <v>5750</v>
      </c>
      <c r="K1621" s="32">
        <f t="shared" si="12"/>
        <v>2875</v>
      </c>
      <c r="L1621" s="32">
        <f t="shared" si="13"/>
        <v>1150</v>
      </c>
      <c r="M1621" s="33">
        <v>0.39999999999999997</v>
      </c>
      <c r="O1621" s="38"/>
      <c r="P1621" s="39"/>
      <c r="Q1621" s="34"/>
      <c r="R1621" s="35"/>
    </row>
    <row r="1622" spans="1:18" ht="15.75" customHeight="1">
      <c r="A1622" s="23"/>
      <c r="B1622" s="28" t="s">
        <v>21</v>
      </c>
      <c r="C1622" s="28">
        <v>1185732</v>
      </c>
      <c r="D1622" s="29">
        <v>44364</v>
      </c>
      <c r="E1622" s="28" t="s">
        <v>53</v>
      </c>
      <c r="F1622" s="28" t="s">
        <v>76</v>
      </c>
      <c r="G1622" s="28" t="s">
        <v>77</v>
      </c>
      <c r="H1622" s="28" t="s">
        <v>26</v>
      </c>
      <c r="I1622" s="30">
        <v>0.45</v>
      </c>
      <c r="J1622" s="31">
        <v>5500</v>
      </c>
      <c r="K1622" s="32">
        <f t="shared" si="12"/>
        <v>2475</v>
      </c>
      <c r="L1622" s="32">
        <f t="shared" si="13"/>
        <v>742.5</v>
      </c>
      <c r="M1622" s="33">
        <v>0.3</v>
      </c>
      <c r="O1622" s="38"/>
      <c r="P1622" s="39"/>
      <c r="Q1622" s="34"/>
      <c r="R1622" s="35"/>
    </row>
    <row r="1623" spans="1:18" ht="15.75" customHeight="1">
      <c r="A1623" s="23"/>
      <c r="B1623" s="28" t="s">
        <v>21</v>
      </c>
      <c r="C1623" s="28">
        <v>1185732</v>
      </c>
      <c r="D1623" s="29">
        <v>44364</v>
      </c>
      <c r="E1623" s="28" t="s">
        <v>53</v>
      </c>
      <c r="F1623" s="28" t="s">
        <v>76</v>
      </c>
      <c r="G1623" s="28" t="s">
        <v>77</v>
      </c>
      <c r="H1623" s="28" t="s">
        <v>27</v>
      </c>
      <c r="I1623" s="30">
        <v>0.45</v>
      </c>
      <c r="J1623" s="31">
        <v>5250</v>
      </c>
      <c r="K1623" s="32">
        <f t="shared" si="12"/>
        <v>2362.5</v>
      </c>
      <c r="L1623" s="32">
        <f t="shared" si="13"/>
        <v>826.875</v>
      </c>
      <c r="M1623" s="33">
        <v>0.35</v>
      </c>
      <c r="O1623" s="38"/>
      <c r="P1623" s="39"/>
      <c r="Q1623" s="34"/>
      <c r="R1623" s="35"/>
    </row>
    <row r="1624" spans="1:18" ht="15.75" customHeight="1">
      <c r="A1624" s="23"/>
      <c r="B1624" s="28" t="s">
        <v>21</v>
      </c>
      <c r="C1624" s="28">
        <v>1185732</v>
      </c>
      <c r="D1624" s="29">
        <v>44364</v>
      </c>
      <c r="E1624" s="28" t="s">
        <v>53</v>
      </c>
      <c r="F1624" s="28" t="s">
        <v>76</v>
      </c>
      <c r="G1624" s="28" t="s">
        <v>77</v>
      </c>
      <c r="H1624" s="28" t="s">
        <v>28</v>
      </c>
      <c r="I1624" s="30">
        <v>0.6</v>
      </c>
      <c r="J1624" s="31">
        <v>5250</v>
      </c>
      <c r="K1624" s="32">
        <f t="shared" si="12"/>
        <v>3150</v>
      </c>
      <c r="L1624" s="32">
        <f t="shared" si="13"/>
        <v>1260</v>
      </c>
      <c r="M1624" s="33">
        <v>0.39999999999999997</v>
      </c>
      <c r="O1624" s="38"/>
      <c r="P1624" s="39"/>
      <c r="Q1624" s="34"/>
      <c r="R1624" s="35"/>
    </row>
    <row r="1625" spans="1:18" ht="15.75" customHeight="1">
      <c r="A1625" s="23"/>
      <c r="B1625" s="28" t="s">
        <v>21</v>
      </c>
      <c r="C1625" s="28">
        <v>1185732</v>
      </c>
      <c r="D1625" s="29">
        <v>44364</v>
      </c>
      <c r="E1625" s="28" t="s">
        <v>53</v>
      </c>
      <c r="F1625" s="28" t="s">
        <v>76</v>
      </c>
      <c r="G1625" s="28" t="s">
        <v>77</v>
      </c>
      <c r="H1625" s="28" t="s">
        <v>29</v>
      </c>
      <c r="I1625" s="30">
        <v>0.65</v>
      </c>
      <c r="J1625" s="31">
        <v>6750</v>
      </c>
      <c r="K1625" s="32">
        <f t="shared" si="12"/>
        <v>4387.5</v>
      </c>
      <c r="L1625" s="32">
        <f t="shared" si="13"/>
        <v>2413.125</v>
      </c>
      <c r="M1625" s="33">
        <v>0.55000000000000004</v>
      </c>
      <c r="O1625" s="38"/>
      <c r="P1625" s="39"/>
      <c r="Q1625" s="34"/>
      <c r="R1625" s="35"/>
    </row>
    <row r="1626" spans="1:18" ht="15.75" customHeight="1">
      <c r="A1626" s="23"/>
      <c r="B1626" s="28" t="s">
        <v>21</v>
      </c>
      <c r="C1626" s="28">
        <v>1185732</v>
      </c>
      <c r="D1626" s="29">
        <v>44392</v>
      </c>
      <c r="E1626" s="28" t="s">
        <v>53</v>
      </c>
      <c r="F1626" s="28" t="s">
        <v>76</v>
      </c>
      <c r="G1626" s="28" t="s">
        <v>77</v>
      </c>
      <c r="H1626" s="28" t="s">
        <v>24</v>
      </c>
      <c r="I1626" s="30">
        <v>0.6</v>
      </c>
      <c r="J1626" s="31">
        <v>9000</v>
      </c>
      <c r="K1626" s="32">
        <f t="shared" si="12"/>
        <v>5400</v>
      </c>
      <c r="L1626" s="32">
        <f t="shared" si="13"/>
        <v>2700</v>
      </c>
      <c r="M1626" s="33">
        <v>0.5</v>
      </c>
      <c r="O1626" s="38"/>
      <c r="P1626" s="39"/>
      <c r="Q1626" s="34"/>
      <c r="R1626" s="35"/>
    </row>
    <row r="1627" spans="1:18" ht="15.75" customHeight="1">
      <c r="A1627" s="23"/>
      <c r="B1627" s="28" t="s">
        <v>21</v>
      </c>
      <c r="C1627" s="28">
        <v>1185732</v>
      </c>
      <c r="D1627" s="29">
        <v>44392</v>
      </c>
      <c r="E1627" s="28" t="s">
        <v>53</v>
      </c>
      <c r="F1627" s="28" t="s">
        <v>76</v>
      </c>
      <c r="G1627" s="28" t="s">
        <v>77</v>
      </c>
      <c r="H1627" s="28" t="s">
        <v>25</v>
      </c>
      <c r="I1627" s="30">
        <v>0.55000000000000004</v>
      </c>
      <c r="J1627" s="31">
        <v>6500</v>
      </c>
      <c r="K1627" s="32">
        <f t="shared" si="12"/>
        <v>3575.0000000000005</v>
      </c>
      <c r="L1627" s="32">
        <f t="shared" si="13"/>
        <v>1430</v>
      </c>
      <c r="M1627" s="33">
        <v>0.39999999999999997</v>
      </c>
      <c r="O1627" s="38"/>
      <c r="P1627" s="39"/>
      <c r="Q1627" s="34"/>
      <c r="R1627" s="35"/>
    </row>
    <row r="1628" spans="1:18" ht="15.75" customHeight="1">
      <c r="A1628" s="23"/>
      <c r="B1628" s="28" t="s">
        <v>21</v>
      </c>
      <c r="C1628" s="28">
        <v>1185732</v>
      </c>
      <c r="D1628" s="29">
        <v>44392</v>
      </c>
      <c r="E1628" s="28" t="s">
        <v>53</v>
      </c>
      <c r="F1628" s="28" t="s">
        <v>76</v>
      </c>
      <c r="G1628" s="28" t="s">
        <v>77</v>
      </c>
      <c r="H1628" s="28" t="s">
        <v>26</v>
      </c>
      <c r="I1628" s="30">
        <v>0.5</v>
      </c>
      <c r="J1628" s="31">
        <v>5750</v>
      </c>
      <c r="K1628" s="32">
        <f t="shared" si="12"/>
        <v>2875</v>
      </c>
      <c r="L1628" s="32">
        <f t="shared" si="13"/>
        <v>862.5</v>
      </c>
      <c r="M1628" s="33">
        <v>0.3</v>
      </c>
      <c r="O1628" s="38"/>
      <c r="P1628" s="39"/>
      <c r="Q1628" s="34"/>
      <c r="R1628" s="35"/>
    </row>
    <row r="1629" spans="1:18" ht="15.75" customHeight="1">
      <c r="A1629" s="23"/>
      <c r="B1629" s="28" t="s">
        <v>21</v>
      </c>
      <c r="C1629" s="28">
        <v>1185732</v>
      </c>
      <c r="D1629" s="29">
        <v>44392</v>
      </c>
      <c r="E1629" s="28" t="s">
        <v>53</v>
      </c>
      <c r="F1629" s="28" t="s">
        <v>76</v>
      </c>
      <c r="G1629" s="28" t="s">
        <v>77</v>
      </c>
      <c r="H1629" s="28" t="s">
        <v>27</v>
      </c>
      <c r="I1629" s="30">
        <v>0.5</v>
      </c>
      <c r="J1629" s="31">
        <v>5250</v>
      </c>
      <c r="K1629" s="32">
        <f t="shared" si="12"/>
        <v>2625</v>
      </c>
      <c r="L1629" s="32">
        <f t="shared" si="13"/>
        <v>918.74999999999989</v>
      </c>
      <c r="M1629" s="33">
        <v>0.35</v>
      </c>
      <c r="O1629" s="38"/>
      <c r="P1629" s="39"/>
      <c r="Q1629" s="34"/>
      <c r="R1629" s="35"/>
    </row>
    <row r="1630" spans="1:18" ht="15.75" customHeight="1">
      <c r="A1630" s="23"/>
      <c r="B1630" s="28" t="s">
        <v>21</v>
      </c>
      <c r="C1630" s="28">
        <v>1185732</v>
      </c>
      <c r="D1630" s="29">
        <v>44392</v>
      </c>
      <c r="E1630" s="28" t="s">
        <v>53</v>
      </c>
      <c r="F1630" s="28" t="s">
        <v>76</v>
      </c>
      <c r="G1630" s="28" t="s">
        <v>77</v>
      </c>
      <c r="H1630" s="28" t="s">
        <v>28</v>
      </c>
      <c r="I1630" s="30">
        <v>0.6</v>
      </c>
      <c r="J1630" s="31">
        <v>5500</v>
      </c>
      <c r="K1630" s="32">
        <f t="shared" si="12"/>
        <v>3300</v>
      </c>
      <c r="L1630" s="32">
        <f t="shared" si="13"/>
        <v>1320</v>
      </c>
      <c r="M1630" s="33">
        <v>0.39999999999999997</v>
      </c>
      <c r="O1630" s="38"/>
      <c r="P1630" s="39"/>
      <c r="Q1630" s="34"/>
      <c r="R1630" s="35"/>
    </row>
    <row r="1631" spans="1:18" ht="15.75" customHeight="1">
      <c r="A1631" s="23"/>
      <c r="B1631" s="28" t="s">
        <v>21</v>
      </c>
      <c r="C1631" s="28">
        <v>1185732</v>
      </c>
      <c r="D1631" s="29">
        <v>44392</v>
      </c>
      <c r="E1631" s="28" t="s">
        <v>53</v>
      </c>
      <c r="F1631" s="28" t="s">
        <v>76</v>
      </c>
      <c r="G1631" s="28" t="s">
        <v>77</v>
      </c>
      <c r="H1631" s="28" t="s">
        <v>29</v>
      </c>
      <c r="I1631" s="30">
        <v>0.65</v>
      </c>
      <c r="J1631" s="31">
        <v>7250</v>
      </c>
      <c r="K1631" s="32">
        <f t="shared" si="12"/>
        <v>4712.5</v>
      </c>
      <c r="L1631" s="32">
        <f t="shared" si="13"/>
        <v>2591.875</v>
      </c>
      <c r="M1631" s="33">
        <v>0.55000000000000004</v>
      </c>
      <c r="O1631" s="38"/>
      <c r="P1631" s="39"/>
      <c r="Q1631" s="34"/>
      <c r="R1631" s="35"/>
    </row>
    <row r="1632" spans="1:18" ht="15.75" customHeight="1">
      <c r="A1632" s="23"/>
      <c r="B1632" s="28" t="s">
        <v>21</v>
      </c>
      <c r="C1632" s="28">
        <v>1185732</v>
      </c>
      <c r="D1632" s="29">
        <v>44424</v>
      </c>
      <c r="E1632" s="28" t="s">
        <v>53</v>
      </c>
      <c r="F1632" s="28" t="s">
        <v>76</v>
      </c>
      <c r="G1632" s="28" t="s">
        <v>77</v>
      </c>
      <c r="H1632" s="28" t="s">
        <v>24</v>
      </c>
      <c r="I1632" s="30">
        <v>0.6</v>
      </c>
      <c r="J1632" s="31">
        <v>8750</v>
      </c>
      <c r="K1632" s="32">
        <f t="shared" si="12"/>
        <v>5250</v>
      </c>
      <c r="L1632" s="32">
        <f t="shared" si="13"/>
        <v>2625</v>
      </c>
      <c r="M1632" s="33">
        <v>0.5</v>
      </c>
      <c r="O1632" s="38"/>
      <c r="P1632" s="39"/>
      <c r="Q1632" s="34"/>
      <c r="R1632" s="35"/>
    </row>
    <row r="1633" spans="1:18" ht="15.75" customHeight="1">
      <c r="A1633" s="23"/>
      <c r="B1633" s="28" t="s">
        <v>21</v>
      </c>
      <c r="C1633" s="28">
        <v>1185732</v>
      </c>
      <c r="D1633" s="29">
        <v>44424</v>
      </c>
      <c r="E1633" s="28" t="s">
        <v>53</v>
      </c>
      <c r="F1633" s="28" t="s">
        <v>76</v>
      </c>
      <c r="G1633" s="28" t="s">
        <v>77</v>
      </c>
      <c r="H1633" s="28" t="s">
        <v>25</v>
      </c>
      <c r="I1633" s="30">
        <v>0.55000000000000004</v>
      </c>
      <c r="J1633" s="31">
        <v>6500</v>
      </c>
      <c r="K1633" s="32">
        <f t="shared" si="12"/>
        <v>3575.0000000000005</v>
      </c>
      <c r="L1633" s="32">
        <f t="shared" si="13"/>
        <v>1430</v>
      </c>
      <c r="M1633" s="33">
        <v>0.39999999999999997</v>
      </c>
      <c r="O1633" s="38"/>
      <c r="P1633" s="39"/>
      <c r="Q1633" s="34"/>
      <c r="R1633" s="35"/>
    </row>
    <row r="1634" spans="1:18" ht="15.75" customHeight="1">
      <c r="A1634" s="23"/>
      <c r="B1634" s="28" t="s">
        <v>21</v>
      </c>
      <c r="C1634" s="28">
        <v>1185732</v>
      </c>
      <c r="D1634" s="29">
        <v>44424</v>
      </c>
      <c r="E1634" s="28" t="s">
        <v>53</v>
      </c>
      <c r="F1634" s="28" t="s">
        <v>76</v>
      </c>
      <c r="G1634" s="28" t="s">
        <v>77</v>
      </c>
      <c r="H1634" s="28" t="s">
        <v>26</v>
      </c>
      <c r="I1634" s="30">
        <v>0.45000000000000007</v>
      </c>
      <c r="J1634" s="31">
        <v>5750</v>
      </c>
      <c r="K1634" s="32">
        <f t="shared" si="12"/>
        <v>2587.5000000000005</v>
      </c>
      <c r="L1634" s="32">
        <f t="shared" si="13"/>
        <v>776.25000000000011</v>
      </c>
      <c r="M1634" s="33">
        <v>0.3</v>
      </c>
      <c r="O1634" s="38"/>
      <c r="P1634" s="39"/>
      <c r="Q1634" s="34"/>
      <c r="R1634" s="35"/>
    </row>
    <row r="1635" spans="1:18" ht="15.75" customHeight="1">
      <c r="A1635" s="23"/>
      <c r="B1635" s="28" t="s">
        <v>21</v>
      </c>
      <c r="C1635" s="28">
        <v>1185732</v>
      </c>
      <c r="D1635" s="29">
        <v>44424</v>
      </c>
      <c r="E1635" s="28" t="s">
        <v>53</v>
      </c>
      <c r="F1635" s="28" t="s">
        <v>76</v>
      </c>
      <c r="G1635" s="28" t="s">
        <v>77</v>
      </c>
      <c r="H1635" s="28" t="s">
        <v>27</v>
      </c>
      <c r="I1635" s="30">
        <v>0.35</v>
      </c>
      <c r="J1635" s="31">
        <v>5250</v>
      </c>
      <c r="K1635" s="32">
        <f t="shared" si="12"/>
        <v>1837.4999999999998</v>
      </c>
      <c r="L1635" s="32">
        <f t="shared" si="13"/>
        <v>643.12499999999989</v>
      </c>
      <c r="M1635" s="33">
        <v>0.35</v>
      </c>
      <c r="O1635" s="38"/>
      <c r="P1635" s="39"/>
      <c r="Q1635" s="34"/>
      <c r="R1635" s="35"/>
    </row>
    <row r="1636" spans="1:18" ht="15.75" customHeight="1">
      <c r="A1636" s="23"/>
      <c r="B1636" s="28" t="s">
        <v>21</v>
      </c>
      <c r="C1636" s="28">
        <v>1185732</v>
      </c>
      <c r="D1636" s="29">
        <v>44424</v>
      </c>
      <c r="E1636" s="28" t="s">
        <v>53</v>
      </c>
      <c r="F1636" s="28" t="s">
        <v>76</v>
      </c>
      <c r="G1636" s="28" t="s">
        <v>77</v>
      </c>
      <c r="H1636" s="28" t="s">
        <v>28</v>
      </c>
      <c r="I1636" s="30">
        <v>0.45000000000000007</v>
      </c>
      <c r="J1636" s="31">
        <v>5000</v>
      </c>
      <c r="K1636" s="32">
        <f t="shared" si="12"/>
        <v>2250.0000000000005</v>
      </c>
      <c r="L1636" s="32">
        <f t="shared" si="13"/>
        <v>900.00000000000011</v>
      </c>
      <c r="M1636" s="33">
        <v>0.39999999999999997</v>
      </c>
      <c r="O1636" s="38"/>
      <c r="P1636" s="39"/>
      <c r="Q1636" s="34"/>
      <c r="R1636" s="35"/>
    </row>
    <row r="1637" spans="1:18" ht="15.75" customHeight="1">
      <c r="A1637" s="23"/>
      <c r="B1637" s="28" t="s">
        <v>21</v>
      </c>
      <c r="C1637" s="28">
        <v>1185732</v>
      </c>
      <c r="D1637" s="29">
        <v>44424</v>
      </c>
      <c r="E1637" s="28" t="s">
        <v>53</v>
      </c>
      <c r="F1637" s="28" t="s">
        <v>76</v>
      </c>
      <c r="G1637" s="28" t="s">
        <v>77</v>
      </c>
      <c r="H1637" s="28" t="s">
        <v>29</v>
      </c>
      <c r="I1637" s="30">
        <v>0.50000000000000011</v>
      </c>
      <c r="J1637" s="31">
        <v>6750</v>
      </c>
      <c r="K1637" s="32">
        <f t="shared" si="12"/>
        <v>3375.0000000000009</v>
      </c>
      <c r="L1637" s="32">
        <f t="shared" si="13"/>
        <v>1856.2500000000007</v>
      </c>
      <c r="M1637" s="33">
        <v>0.55000000000000004</v>
      </c>
      <c r="O1637" s="38"/>
      <c r="P1637" s="39"/>
      <c r="Q1637" s="34"/>
      <c r="R1637" s="35"/>
    </row>
    <row r="1638" spans="1:18" ht="15.75" customHeight="1">
      <c r="A1638" s="23"/>
      <c r="B1638" s="28" t="s">
        <v>21</v>
      </c>
      <c r="C1638" s="28">
        <v>1185732</v>
      </c>
      <c r="D1638" s="29">
        <v>44454</v>
      </c>
      <c r="E1638" s="28" t="s">
        <v>53</v>
      </c>
      <c r="F1638" s="28" t="s">
        <v>76</v>
      </c>
      <c r="G1638" s="28" t="s">
        <v>77</v>
      </c>
      <c r="H1638" s="28" t="s">
        <v>24</v>
      </c>
      <c r="I1638" s="30">
        <v>0.45000000000000007</v>
      </c>
      <c r="J1638" s="31">
        <v>8000</v>
      </c>
      <c r="K1638" s="32">
        <f t="shared" si="12"/>
        <v>3600.0000000000005</v>
      </c>
      <c r="L1638" s="32">
        <f t="shared" si="13"/>
        <v>1800.0000000000002</v>
      </c>
      <c r="M1638" s="33">
        <v>0.5</v>
      </c>
      <c r="O1638" s="38"/>
      <c r="P1638" s="39"/>
      <c r="Q1638" s="34"/>
      <c r="R1638" s="35"/>
    </row>
    <row r="1639" spans="1:18" ht="15.75" customHeight="1">
      <c r="A1639" s="23"/>
      <c r="B1639" s="28" t="s">
        <v>21</v>
      </c>
      <c r="C1639" s="28">
        <v>1185732</v>
      </c>
      <c r="D1639" s="29">
        <v>44454</v>
      </c>
      <c r="E1639" s="28" t="s">
        <v>53</v>
      </c>
      <c r="F1639" s="28" t="s">
        <v>76</v>
      </c>
      <c r="G1639" s="28" t="s">
        <v>77</v>
      </c>
      <c r="H1639" s="28" t="s">
        <v>25</v>
      </c>
      <c r="I1639" s="30">
        <v>0.40000000000000013</v>
      </c>
      <c r="J1639" s="31">
        <v>6000</v>
      </c>
      <c r="K1639" s="32">
        <f t="shared" si="12"/>
        <v>2400.0000000000009</v>
      </c>
      <c r="L1639" s="32">
        <f t="shared" si="13"/>
        <v>960.00000000000023</v>
      </c>
      <c r="M1639" s="33">
        <v>0.39999999999999997</v>
      </c>
      <c r="O1639" s="38"/>
      <c r="P1639" s="39"/>
      <c r="Q1639" s="34"/>
      <c r="R1639" s="35"/>
    </row>
    <row r="1640" spans="1:18" ht="15.75" customHeight="1">
      <c r="A1640" s="23"/>
      <c r="B1640" s="28" t="s">
        <v>21</v>
      </c>
      <c r="C1640" s="28">
        <v>1185732</v>
      </c>
      <c r="D1640" s="29">
        <v>44454</v>
      </c>
      <c r="E1640" s="28" t="s">
        <v>53</v>
      </c>
      <c r="F1640" s="28" t="s">
        <v>76</v>
      </c>
      <c r="G1640" s="28" t="s">
        <v>77</v>
      </c>
      <c r="H1640" s="28" t="s">
        <v>26</v>
      </c>
      <c r="I1640" s="30">
        <v>0.35</v>
      </c>
      <c r="J1640" s="31">
        <v>5000</v>
      </c>
      <c r="K1640" s="32">
        <f t="shared" si="12"/>
        <v>1750</v>
      </c>
      <c r="L1640" s="32">
        <f t="shared" si="13"/>
        <v>525</v>
      </c>
      <c r="M1640" s="33">
        <v>0.3</v>
      </c>
      <c r="O1640" s="38"/>
      <c r="P1640" s="39"/>
      <c r="Q1640" s="34"/>
      <c r="R1640" s="35"/>
    </row>
    <row r="1641" spans="1:18" ht="15.75" customHeight="1">
      <c r="A1641" s="23"/>
      <c r="B1641" s="28" t="s">
        <v>21</v>
      </c>
      <c r="C1641" s="28">
        <v>1185732</v>
      </c>
      <c r="D1641" s="29">
        <v>44454</v>
      </c>
      <c r="E1641" s="28" t="s">
        <v>53</v>
      </c>
      <c r="F1641" s="28" t="s">
        <v>76</v>
      </c>
      <c r="G1641" s="28" t="s">
        <v>77</v>
      </c>
      <c r="H1641" s="28" t="s">
        <v>27</v>
      </c>
      <c r="I1641" s="30">
        <v>0.35</v>
      </c>
      <c r="J1641" s="31">
        <v>4750</v>
      </c>
      <c r="K1641" s="32">
        <f t="shared" si="12"/>
        <v>1662.5</v>
      </c>
      <c r="L1641" s="32">
        <f t="shared" si="13"/>
        <v>581.875</v>
      </c>
      <c r="M1641" s="33">
        <v>0.35</v>
      </c>
      <c r="O1641" s="38"/>
      <c r="P1641" s="39"/>
      <c r="Q1641" s="34"/>
      <c r="R1641" s="35"/>
    </row>
    <row r="1642" spans="1:18" ht="15.75" customHeight="1">
      <c r="A1642" s="23"/>
      <c r="B1642" s="28" t="s">
        <v>21</v>
      </c>
      <c r="C1642" s="28">
        <v>1185732</v>
      </c>
      <c r="D1642" s="29">
        <v>44454</v>
      </c>
      <c r="E1642" s="28" t="s">
        <v>53</v>
      </c>
      <c r="F1642" s="28" t="s">
        <v>76</v>
      </c>
      <c r="G1642" s="28" t="s">
        <v>77</v>
      </c>
      <c r="H1642" s="28" t="s">
        <v>28</v>
      </c>
      <c r="I1642" s="30">
        <v>0.45000000000000007</v>
      </c>
      <c r="J1642" s="31">
        <v>4750</v>
      </c>
      <c r="K1642" s="32">
        <f t="shared" si="12"/>
        <v>2137.5000000000005</v>
      </c>
      <c r="L1642" s="32">
        <f t="shared" si="13"/>
        <v>855.00000000000011</v>
      </c>
      <c r="M1642" s="33">
        <v>0.39999999999999997</v>
      </c>
      <c r="O1642" s="38"/>
      <c r="P1642" s="39"/>
      <c r="Q1642" s="34"/>
      <c r="R1642" s="35"/>
    </row>
    <row r="1643" spans="1:18" ht="15.75" customHeight="1">
      <c r="A1643" s="23"/>
      <c r="B1643" s="28" t="s">
        <v>21</v>
      </c>
      <c r="C1643" s="28">
        <v>1185732</v>
      </c>
      <c r="D1643" s="29">
        <v>44454</v>
      </c>
      <c r="E1643" s="28" t="s">
        <v>53</v>
      </c>
      <c r="F1643" s="28" t="s">
        <v>76</v>
      </c>
      <c r="G1643" s="28" t="s">
        <v>77</v>
      </c>
      <c r="H1643" s="28" t="s">
        <v>29</v>
      </c>
      <c r="I1643" s="30">
        <v>0.50000000000000011</v>
      </c>
      <c r="J1643" s="31">
        <v>5750</v>
      </c>
      <c r="K1643" s="32">
        <f t="shared" si="12"/>
        <v>2875.0000000000005</v>
      </c>
      <c r="L1643" s="32">
        <f t="shared" si="13"/>
        <v>1581.2500000000005</v>
      </c>
      <c r="M1643" s="33">
        <v>0.55000000000000004</v>
      </c>
      <c r="O1643" s="38"/>
      <c r="P1643" s="39"/>
      <c r="Q1643" s="34"/>
      <c r="R1643" s="35"/>
    </row>
    <row r="1644" spans="1:18" ht="15.75" customHeight="1">
      <c r="A1644" s="23"/>
      <c r="B1644" s="28" t="s">
        <v>21</v>
      </c>
      <c r="C1644" s="28">
        <v>1185732</v>
      </c>
      <c r="D1644" s="29">
        <v>44486</v>
      </c>
      <c r="E1644" s="28" t="s">
        <v>53</v>
      </c>
      <c r="F1644" s="28" t="s">
        <v>76</v>
      </c>
      <c r="G1644" s="28" t="s">
        <v>77</v>
      </c>
      <c r="H1644" s="28" t="s">
        <v>24</v>
      </c>
      <c r="I1644" s="30">
        <v>0.50000000000000011</v>
      </c>
      <c r="J1644" s="31">
        <v>7500</v>
      </c>
      <c r="K1644" s="32">
        <f t="shared" si="12"/>
        <v>3750.0000000000009</v>
      </c>
      <c r="L1644" s="32">
        <f t="shared" si="13"/>
        <v>1875.0000000000005</v>
      </c>
      <c r="M1644" s="33">
        <v>0.5</v>
      </c>
      <c r="O1644" s="38"/>
      <c r="P1644" s="39"/>
      <c r="Q1644" s="34"/>
      <c r="R1644" s="35"/>
    </row>
    <row r="1645" spans="1:18" ht="15.75" customHeight="1">
      <c r="A1645" s="23"/>
      <c r="B1645" s="28" t="s">
        <v>21</v>
      </c>
      <c r="C1645" s="28">
        <v>1185732</v>
      </c>
      <c r="D1645" s="29">
        <v>44486</v>
      </c>
      <c r="E1645" s="28" t="s">
        <v>53</v>
      </c>
      <c r="F1645" s="28" t="s">
        <v>76</v>
      </c>
      <c r="G1645" s="28" t="s">
        <v>77</v>
      </c>
      <c r="H1645" s="28" t="s">
        <v>25</v>
      </c>
      <c r="I1645" s="30">
        <v>0.40000000000000013</v>
      </c>
      <c r="J1645" s="31">
        <v>5750</v>
      </c>
      <c r="K1645" s="32">
        <f t="shared" si="12"/>
        <v>2300.0000000000009</v>
      </c>
      <c r="L1645" s="32">
        <f t="shared" si="13"/>
        <v>920.00000000000034</v>
      </c>
      <c r="M1645" s="33">
        <v>0.39999999999999997</v>
      </c>
      <c r="O1645" s="38"/>
      <c r="P1645" s="39"/>
      <c r="Q1645" s="34"/>
      <c r="R1645" s="35"/>
    </row>
    <row r="1646" spans="1:18" ht="15.75" customHeight="1">
      <c r="A1646" s="23"/>
      <c r="B1646" s="28" t="s">
        <v>21</v>
      </c>
      <c r="C1646" s="28">
        <v>1185732</v>
      </c>
      <c r="D1646" s="29">
        <v>44486</v>
      </c>
      <c r="E1646" s="28" t="s">
        <v>53</v>
      </c>
      <c r="F1646" s="28" t="s">
        <v>76</v>
      </c>
      <c r="G1646" s="28" t="s">
        <v>77</v>
      </c>
      <c r="H1646" s="28" t="s">
        <v>26</v>
      </c>
      <c r="I1646" s="30">
        <v>0.40000000000000013</v>
      </c>
      <c r="J1646" s="31">
        <v>4250</v>
      </c>
      <c r="K1646" s="32">
        <f t="shared" si="12"/>
        <v>1700.0000000000005</v>
      </c>
      <c r="L1646" s="32">
        <f t="shared" si="13"/>
        <v>510.00000000000011</v>
      </c>
      <c r="M1646" s="33">
        <v>0.3</v>
      </c>
      <c r="O1646" s="38"/>
      <c r="P1646" s="39"/>
      <c r="Q1646" s="34"/>
      <c r="R1646" s="35"/>
    </row>
    <row r="1647" spans="1:18" ht="15.75" customHeight="1">
      <c r="A1647" s="23"/>
      <c r="B1647" s="28" t="s">
        <v>21</v>
      </c>
      <c r="C1647" s="28">
        <v>1185732</v>
      </c>
      <c r="D1647" s="29">
        <v>44486</v>
      </c>
      <c r="E1647" s="28" t="s">
        <v>53</v>
      </c>
      <c r="F1647" s="28" t="s">
        <v>76</v>
      </c>
      <c r="G1647" s="28" t="s">
        <v>77</v>
      </c>
      <c r="H1647" s="28" t="s">
        <v>27</v>
      </c>
      <c r="I1647" s="30">
        <v>0.40000000000000013</v>
      </c>
      <c r="J1647" s="31">
        <v>4000</v>
      </c>
      <c r="K1647" s="32">
        <f t="shared" si="12"/>
        <v>1600.0000000000005</v>
      </c>
      <c r="L1647" s="32">
        <f t="shared" si="13"/>
        <v>560.00000000000011</v>
      </c>
      <c r="M1647" s="33">
        <v>0.35</v>
      </c>
      <c r="O1647" s="38"/>
      <c r="P1647" s="39"/>
      <c r="Q1647" s="34"/>
      <c r="R1647" s="35"/>
    </row>
    <row r="1648" spans="1:18" ht="15.75" customHeight="1">
      <c r="A1648" s="23"/>
      <c r="B1648" s="28" t="s">
        <v>21</v>
      </c>
      <c r="C1648" s="28">
        <v>1185732</v>
      </c>
      <c r="D1648" s="29">
        <v>44486</v>
      </c>
      <c r="E1648" s="28" t="s">
        <v>53</v>
      </c>
      <c r="F1648" s="28" t="s">
        <v>76</v>
      </c>
      <c r="G1648" s="28" t="s">
        <v>77</v>
      </c>
      <c r="H1648" s="28" t="s">
        <v>28</v>
      </c>
      <c r="I1648" s="30">
        <v>0.50000000000000011</v>
      </c>
      <c r="J1648" s="31">
        <v>4000</v>
      </c>
      <c r="K1648" s="32">
        <f t="shared" si="12"/>
        <v>2000.0000000000005</v>
      </c>
      <c r="L1648" s="32">
        <f t="shared" si="13"/>
        <v>800.00000000000011</v>
      </c>
      <c r="M1648" s="33">
        <v>0.39999999999999997</v>
      </c>
      <c r="O1648" s="38"/>
      <c r="P1648" s="39"/>
      <c r="Q1648" s="34"/>
      <c r="R1648" s="35"/>
    </row>
    <row r="1649" spans="1:18" ht="15.75" customHeight="1">
      <c r="A1649" s="23"/>
      <c r="B1649" s="28" t="s">
        <v>21</v>
      </c>
      <c r="C1649" s="28">
        <v>1185732</v>
      </c>
      <c r="D1649" s="29">
        <v>44486</v>
      </c>
      <c r="E1649" s="28" t="s">
        <v>53</v>
      </c>
      <c r="F1649" s="28" t="s">
        <v>76</v>
      </c>
      <c r="G1649" s="28" t="s">
        <v>77</v>
      </c>
      <c r="H1649" s="28" t="s">
        <v>29</v>
      </c>
      <c r="I1649" s="30">
        <v>0.55000000000000004</v>
      </c>
      <c r="J1649" s="31">
        <v>5250</v>
      </c>
      <c r="K1649" s="32">
        <f t="shared" si="12"/>
        <v>2887.5000000000005</v>
      </c>
      <c r="L1649" s="32">
        <f t="shared" si="13"/>
        <v>1588.1250000000005</v>
      </c>
      <c r="M1649" s="33">
        <v>0.55000000000000004</v>
      </c>
      <c r="O1649" s="38"/>
      <c r="P1649" s="39"/>
      <c r="Q1649" s="34"/>
      <c r="R1649" s="35"/>
    </row>
    <row r="1650" spans="1:18" ht="15.75" customHeight="1">
      <c r="A1650" s="23"/>
      <c r="B1650" s="28" t="s">
        <v>21</v>
      </c>
      <c r="C1650" s="28">
        <v>1185732</v>
      </c>
      <c r="D1650" s="29">
        <v>44516</v>
      </c>
      <c r="E1650" s="28" t="s">
        <v>53</v>
      </c>
      <c r="F1650" s="28" t="s">
        <v>76</v>
      </c>
      <c r="G1650" s="28" t="s">
        <v>77</v>
      </c>
      <c r="H1650" s="28" t="s">
        <v>24</v>
      </c>
      <c r="I1650" s="30">
        <v>0.50000000000000011</v>
      </c>
      <c r="J1650" s="31">
        <v>6750</v>
      </c>
      <c r="K1650" s="32">
        <f t="shared" si="12"/>
        <v>3375.0000000000009</v>
      </c>
      <c r="L1650" s="32">
        <f t="shared" si="13"/>
        <v>1687.5000000000005</v>
      </c>
      <c r="M1650" s="33">
        <v>0.5</v>
      </c>
      <c r="O1650" s="38"/>
      <c r="P1650" s="39"/>
      <c r="Q1650" s="34"/>
      <c r="R1650" s="35"/>
    </row>
    <row r="1651" spans="1:18" ht="15.75" customHeight="1">
      <c r="A1651" s="23"/>
      <c r="B1651" s="28" t="s">
        <v>21</v>
      </c>
      <c r="C1651" s="28">
        <v>1185732</v>
      </c>
      <c r="D1651" s="29">
        <v>44516</v>
      </c>
      <c r="E1651" s="28" t="s">
        <v>53</v>
      </c>
      <c r="F1651" s="28" t="s">
        <v>76</v>
      </c>
      <c r="G1651" s="28" t="s">
        <v>77</v>
      </c>
      <c r="H1651" s="28" t="s">
        <v>25</v>
      </c>
      <c r="I1651" s="30">
        <v>0.45000000000000012</v>
      </c>
      <c r="J1651" s="31">
        <v>5000</v>
      </c>
      <c r="K1651" s="32">
        <f t="shared" si="12"/>
        <v>2250.0000000000005</v>
      </c>
      <c r="L1651" s="32">
        <f t="shared" si="13"/>
        <v>900.00000000000011</v>
      </c>
      <c r="M1651" s="33">
        <v>0.39999999999999997</v>
      </c>
      <c r="O1651" s="38"/>
      <c r="P1651" s="39"/>
      <c r="Q1651" s="34"/>
      <c r="R1651" s="35"/>
    </row>
    <row r="1652" spans="1:18" ht="15.75" customHeight="1">
      <c r="A1652" s="23"/>
      <c r="B1652" s="28" t="s">
        <v>21</v>
      </c>
      <c r="C1652" s="28">
        <v>1185732</v>
      </c>
      <c r="D1652" s="29">
        <v>44516</v>
      </c>
      <c r="E1652" s="28" t="s">
        <v>53</v>
      </c>
      <c r="F1652" s="28" t="s">
        <v>76</v>
      </c>
      <c r="G1652" s="28" t="s">
        <v>77</v>
      </c>
      <c r="H1652" s="28" t="s">
        <v>26</v>
      </c>
      <c r="I1652" s="30">
        <v>0.45000000000000012</v>
      </c>
      <c r="J1652" s="31">
        <v>4450</v>
      </c>
      <c r="K1652" s="32">
        <f t="shared" si="12"/>
        <v>2002.5000000000005</v>
      </c>
      <c r="L1652" s="32">
        <f t="shared" si="13"/>
        <v>600.75000000000011</v>
      </c>
      <c r="M1652" s="33">
        <v>0.3</v>
      </c>
      <c r="O1652" s="38"/>
      <c r="P1652" s="39"/>
      <c r="Q1652" s="34"/>
      <c r="R1652" s="35"/>
    </row>
    <row r="1653" spans="1:18" ht="15.75" customHeight="1">
      <c r="A1653" s="23"/>
      <c r="B1653" s="28" t="s">
        <v>21</v>
      </c>
      <c r="C1653" s="28">
        <v>1185732</v>
      </c>
      <c r="D1653" s="29">
        <v>44516</v>
      </c>
      <c r="E1653" s="28" t="s">
        <v>53</v>
      </c>
      <c r="F1653" s="28" t="s">
        <v>76</v>
      </c>
      <c r="G1653" s="28" t="s">
        <v>77</v>
      </c>
      <c r="H1653" s="28" t="s">
        <v>27</v>
      </c>
      <c r="I1653" s="30">
        <v>0.45000000000000012</v>
      </c>
      <c r="J1653" s="31">
        <v>4750</v>
      </c>
      <c r="K1653" s="32">
        <f t="shared" si="12"/>
        <v>2137.5000000000005</v>
      </c>
      <c r="L1653" s="32">
        <f t="shared" si="13"/>
        <v>748.12500000000011</v>
      </c>
      <c r="M1653" s="33">
        <v>0.35</v>
      </c>
      <c r="O1653" s="38"/>
      <c r="P1653" s="39"/>
      <c r="Q1653" s="34"/>
      <c r="R1653" s="35"/>
    </row>
    <row r="1654" spans="1:18" ht="15.75" customHeight="1">
      <c r="A1654" s="23"/>
      <c r="B1654" s="28" t="s">
        <v>21</v>
      </c>
      <c r="C1654" s="28">
        <v>1185732</v>
      </c>
      <c r="D1654" s="29">
        <v>44516</v>
      </c>
      <c r="E1654" s="28" t="s">
        <v>53</v>
      </c>
      <c r="F1654" s="28" t="s">
        <v>76</v>
      </c>
      <c r="G1654" s="28" t="s">
        <v>77</v>
      </c>
      <c r="H1654" s="28" t="s">
        <v>28</v>
      </c>
      <c r="I1654" s="30">
        <v>0.6</v>
      </c>
      <c r="J1654" s="31">
        <v>4500</v>
      </c>
      <c r="K1654" s="32">
        <f t="shared" si="12"/>
        <v>2700</v>
      </c>
      <c r="L1654" s="32">
        <f t="shared" si="13"/>
        <v>1080</v>
      </c>
      <c r="M1654" s="33">
        <v>0.39999999999999997</v>
      </c>
      <c r="O1654" s="38"/>
      <c r="P1654" s="39"/>
      <c r="Q1654" s="34"/>
      <c r="R1654" s="35"/>
    </row>
    <row r="1655" spans="1:18" ht="15.75" customHeight="1">
      <c r="A1655" s="23"/>
      <c r="B1655" s="28" t="s">
        <v>21</v>
      </c>
      <c r="C1655" s="28">
        <v>1185732</v>
      </c>
      <c r="D1655" s="29">
        <v>44516</v>
      </c>
      <c r="E1655" s="28" t="s">
        <v>53</v>
      </c>
      <c r="F1655" s="28" t="s">
        <v>76</v>
      </c>
      <c r="G1655" s="28" t="s">
        <v>77</v>
      </c>
      <c r="H1655" s="28" t="s">
        <v>29</v>
      </c>
      <c r="I1655" s="30">
        <v>0.64999999999999991</v>
      </c>
      <c r="J1655" s="31">
        <v>6250</v>
      </c>
      <c r="K1655" s="32">
        <f t="shared" si="12"/>
        <v>4062.4999999999995</v>
      </c>
      <c r="L1655" s="32">
        <f t="shared" si="13"/>
        <v>2234.375</v>
      </c>
      <c r="M1655" s="33">
        <v>0.55000000000000004</v>
      </c>
      <c r="O1655" s="38"/>
      <c r="P1655" s="39"/>
      <c r="Q1655" s="34"/>
      <c r="R1655" s="35"/>
    </row>
    <row r="1656" spans="1:18" ht="15.75" customHeight="1">
      <c r="A1656" s="23"/>
      <c r="B1656" s="28" t="s">
        <v>21</v>
      </c>
      <c r="C1656" s="28">
        <v>1185732</v>
      </c>
      <c r="D1656" s="29">
        <v>44545</v>
      </c>
      <c r="E1656" s="28" t="s">
        <v>53</v>
      </c>
      <c r="F1656" s="28" t="s">
        <v>76</v>
      </c>
      <c r="G1656" s="28" t="s">
        <v>77</v>
      </c>
      <c r="H1656" s="28" t="s">
        <v>24</v>
      </c>
      <c r="I1656" s="30">
        <v>0.6</v>
      </c>
      <c r="J1656" s="31">
        <v>8500</v>
      </c>
      <c r="K1656" s="32">
        <f t="shared" si="12"/>
        <v>5100</v>
      </c>
      <c r="L1656" s="32">
        <f t="shared" si="13"/>
        <v>2550</v>
      </c>
      <c r="M1656" s="33">
        <v>0.5</v>
      </c>
      <c r="O1656" s="38"/>
      <c r="P1656" s="39"/>
      <c r="Q1656" s="34"/>
      <c r="R1656" s="35"/>
    </row>
    <row r="1657" spans="1:18" ht="15.75" customHeight="1">
      <c r="A1657" s="23"/>
      <c r="B1657" s="28" t="s">
        <v>21</v>
      </c>
      <c r="C1657" s="28">
        <v>1185732</v>
      </c>
      <c r="D1657" s="29">
        <v>44545</v>
      </c>
      <c r="E1657" s="28" t="s">
        <v>53</v>
      </c>
      <c r="F1657" s="28" t="s">
        <v>76</v>
      </c>
      <c r="G1657" s="28" t="s">
        <v>77</v>
      </c>
      <c r="H1657" s="28" t="s">
        <v>25</v>
      </c>
      <c r="I1657" s="30">
        <v>0.5</v>
      </c>
      <c r="J1657" s="31">
        <v>6500</v>
      </c>
      <c r="K1657" s="32">
        <f t="shared" si="12"/>
        <v>3250</v>
      </c>
      <c r="L1657" s="32">
        <f t="shared" si="13"/>
        <v>1300</v>
      </c>
      <c r="M1657" s="33">
        <v>0.39999999999999997</v>
      </c>
      <c r="O1657" s="38"/>
      <c r="P1657" s="39"/>
      <c r="Q1657" s="34"/>
      <c r="R1657" s="35"/>
    </row>
    <row r="1658" spans="1:18" ht="15.75" customHeight="1">
      <c r="A1658" s="23"/>
      <c r="B1658" s="28" t="s">
        <v>21</v>
      </c>
      <c r="C1658" s="28">
        <v>1185732</v>
      </c>
      <c r="D1658" s="29">
        <v>44545</v>
      </c>
      <c r="E1658" s="28" t="s">
        <v>53</v>
      </c>
      <c r="F1658" s="28" t="s">
        <v>76</v>
      </c>
      <c r="G1658" s="28" t="s">
        <v>77</v>
      </c>
      <c r="H1658" s="28" t="s">
        <v>26</v>
      </c>
      <c r="I1658" s="30">
        <v>0.5</v>
      </c>
      <c r="J1658" s="31">
        <v>6000</v>
      </c>
      <c r="K1658" s="32">
        <f t="shared" si="12"/>
        <v>3000</v>
      </c>
      <c r="L1658" s="32">
        <f t="shared" si="13"/>
        <v>900</v>
      </c>
      <c r="M1658" s="33">
        <v>0.3</v>
      </c>
      <c r="O1658" s="38"/>
      <c r="P1658" s="39"/>
      <c r="Q1658" s="34"/>
      <c r="R1658" s="35"/>
    </row>
    <row r="1659" spans="1:18" ht="15.75" customHeight="1">
      <c r="A1659" s="23"/>
      <c r="B1659" s="28" t="s">
        <v>21</v>
      </c>
      <c r="C1659" s="28">
        <v>1185732</v>
      </c>
      <c r="D1659" s="29">
        <v>44545</v>
      </c>
      <c r="E1659" s="28" t="s">
        <v>53</v>
      </c>
      <c r="F1659" s="28" t="s">
        <v>76</v>
      </c>
      <c r="G1659" s="28" t="s">
        <v>77</v>
      </c>
      <c r="H1659" s="28" t="s">
        <v>27</v>
      </c>
      <c r="I1659" s="30">
        <v>0.5</v>
      </c>
      <c r="J1659" s="31">
        <v>5500</v>
      </c>
      <c r="K1659" s="32">
        <f t="shared" si="12"/>
        <v>2750</v>
      </c>
      <c r="L1659" s="32">
        <f t="shared" si="13"/>
        <v>962.49999999999989</v>
      </c>
      <c r="M1659" s="33">
        <v>0.35</v>
      </c>
      <c r="O1659" s="38"/>
      <c r="P1659" s="39"/>
      <c r="Q1659" s="34"/>
      <c r="R1659" s="35"/>
    </row>
    <row r="1660" spans="1:18" ht="15.75" customHeight="1">
      <c r="A1660" s="23"/>
      <c r="B1660" s="28" t="s">
        <v>21</v>
      </c>
      <c r="C1660" s="28">
        <v>1185732</v>
      </c>
      <c r="D1660" s="29">
        <v>44545</v>
      </c>
      <c r="E1660" s="28" t="s">
        <v>53</v>
      </c>
      <c r="F1660" s="28" t="s">
        <v>76</v>
      </c>
      <c r="G1660" s="28" t="s">
        <v>77</v>
      </c>
      <c r="H1660" s="28" t="s">
        <v>28</v>
      </c>
      <c r="I1660" s="30">
        <v>0.6</v>
      </c>
      <c r="J1660" s="31">
        <v>5500</v>
      </c>
      <c r="K1660" s="32">
        <f t="shared" si="12"/>
        <v>3300</v>
      </c>
      <c r="L1660" s="32">
        <f t="shared" si="13"/>
        <v>1320</v>
      </c>
      <c r="M1660" s="33">
        <v>0.39999999999999997</v>
      </c>
      <c r="O1660" s="38"/>
      <c r="P1660" s="39"/>
      <c r="Q1660" s="34"/>
      <c r="R1660" s="35"/>
    </row>
    <row r="1661" spans="1:18" ht="15.75" customHeight="1">
      <c r="A1661" s="23"/>
      <c r="B1661" s="28" t="s">
        <v>21</v>
      </c>
      <c r="C1661" s="28">
        <v>1185732</v>
      </c>
      <c r="D1661" s="29">
        <v>44545</v>
      </c>
      <c r="E1661" s="28" t="s">
        <v>53</v>
      </c>
      <c r="F1661" s="28" t="s">
        <v>76</v>
      </c>
      <c r="G1661" s="28" t="s">
        <v>77</v>
      </c>
      <c r="H1661" s="28" t="s">
        <v>29</v>
      </c>
      <c r="I1661" s="30">
        <v>0.64999999999999991</v>
      </c>
      <c r="J1661" s="31">
        <v>6500</v>
      </c>
      <c r="K1661" s="32">
        <f t="shared" si="12"/>
        <v>4224.9999999999991</v>
      </c>
      <c r="L1661" s="32">
        <f t="shared" si="13"/>
        <v>2323.7499999999995</v>
      </c>
      <c r="M1661" s="33">
        <v>0.55000000000000004</v>
      </c>
      <c r="O1661" s="38"/>
      <c r="P1661" s="39"/>
      <c r="Q1661" s="34"/>
      <c r="R1661" s="35"/>
    </row>
    <row r="1662" spans="1:18" ht="15.75" customHeight="1">
      <c r="A1662" s="23" t="s">
        <v>46</v>
      </c>
      <c r="B1662" s="28" t="s">
        <v>21</v>
      </c>
      <c r="C1662" s="28">
        <v>1185732</v>
      </c>
      <c r="D1662" s="29">
        <v>44214</v>
      </c>
      <c r="E1662" s="28" t="s">
        <v>40</v>
      </c>
      <c r="F1662" s="28" t="s">
        <v>78</v>
      </c>
      <c r="G1662" s="28" t="s">
        <v>79</v>
      </c>
      <c r="H1662" s="28" t="s">
        <v>24</v>
      </c>
      <c r="I1662" s="30">
        <v>0.3</v>
      </c>
      <c r="J1662" s="31">
        <v>6250</v>
      </c>
      <c r="K1662" s="32">
        <f t="shared" si="12"/>
        <v>1875</v>
      </c>
      <c r="L1662" s="32">
        <f t="shared" si="13"/>
        <v>750</v>
      </c>
      <c r="M1662" s="33">
        <v>0.4</v>
      </c>
      <c r="O1662" s="38"/>
      <c r="P1662" s="36"/>
      <c r="Q1662" s="34"/>
      <c r="R1662" s="35"/>
    </row>
    <row r="1663" spans="1:18" ht="15.75" customHeight="1">
      <c r="A1663" s="23"/>
      <c r="B1663" s="28" t="s">
        <v>21</v>
      </c>
      <c r="C1663" s="28">
        <v>1185732</v>
      </c>
      <c r="D1663" s="29">
        <v>44214</v>
      </c>
      <c r="E1663" s="28" t="s">
        <v>40</v>
      </c>
      <c r="F1663" s="28" t="s">
        <v>78</v>
      </c>
      <c r="G1663" s="28" t="s">
        <v>79</v>
      </c>
      <c r="H1663" s="28" t="s">
        <v>25</v>
      </c>
      <c r="I1663" s="30">
        <v>0.3</v>
      </c>
      <c r="J1663" s="31">
        <v>4250</v>
      </c>
      <c r="K1663" s="32">
        <f t="shared" si="12"/>
        <v>1275</v>
      </c>
      <c r="L1663" s="32">
        <f t="shared" si="13"/>
        <v>446.25</v>
      </c>
      <c r="M1663" s="33">
        <v>0.35</v>
      </c>
      <c r="O1663" s="38"/>
      <c r="P1663" s="36"/>
      <c r="Q1663" s="34"/>
      <c r="R1663" s="35"/>
    </row>
    <row r="1664" spans="1:18" ht="15.75" customHeight="1">
      <c r="A1664" s="23"/>
      <c r="B1664" s="28" t="s">
        <v>21</v>
      </c>
      <c r="C1664" s="28">
        <v>1185732</v>
      </c>
      <c r="D1664" s="29">
        <v>44214</v>
      </c>
      <c r="E1664" s="28" t="s">
        <v>40</v>
      </c>
      <c r="F1664" s="28" t="s">
        <v>78</v>
      </c>
      <c r="G1664" s="28" t="s">
        <v>79</v>
      </c>
      <c r="H1664" s="28" t="s">
        <v>26</v>
      </c>
      <c r="I1664" s="30">
        <v>0.2</v>
      </c>
      <c r="J1664" s="31">
        <v>4250</v>
      </c>
      <c r="K1664" s="32">
        <f t="shared" si="12"/>
        <v>850</v>
      </c>
      <c r="L1664" s="32">
        <f t="shared" si="13"/>
        <v>297.5</v>
      </c>
      <c r="M1664" s="33">
        <v>0.35</v>
      </c>
      <c r="O1664" s="38"/>
      <c r="P1664" s="36"/>
      <c r="Q1664" s="34"/>
      <c r="R1664" s="35"/>
    </row>
    <row r="1665" spans="1:18" ht="15.75" customHeight="1">
      <c r="A1665" s="23"/>
      <c r="B1665" s="28" t="s">
        <v>21</v>
      </c>
      <c r="C1665" s="28">
        <v>1185732</v>
      </c>
      <c r="D1665" s="29">
        <v>44214</v>
      </c>
      <c r="E1665" s="28" t="s">
        <v>40</v>
      </c>
      <c r="F1665" s="28" t="s">
        <v>78</v>
      </c>
      <c r="G1665" s="28" t="s">
        <v>79</v>
      </c>
      <c r="H1665" s="28" t="s">
        <v>27</v>
      </c>
      <c r="I1665" s="30">
        <v>0.25000000000000006</v>
      </c>
      <c r="J1665" s="31">
        <v>2750</v>
      </c>
      <c r="K1665" s="32">
        <f t="shared" si="12"/>
        <v>687.50000000000011</v>
      </c>
      <c r="L1665" s="32">
        <f t="shared" si="13"/>
        <v>275.00000000000006</v>
      </c>
      <c r="M1665" s="33">
        <v>0.4</v>
      </c>
      <c r="O1665" s="38"/>
      <c r="P1665" s="36"/>
      <c r="Q1665" s="34"/>
      <c r="R1665" s="35"/>
    </row>
    <row r="1666" spans="1:18" ht="15.75" customHeight="1">
      <c r="A1666" s="23"/>
      <c r="B1666" s="28" t="s">
        <v>21</v>
      </c>
      <c r="C1666" s="28">
        <v>1185732</v>
      </c>
      <c r="D1666" s="29">
        <v>44214</v>
      </c>
      <c r="E1666" s="28" t="s">
        <v>40</v>
      </c>
      <c r="F1666" s="28" t="s">
        <v>78</v>
      </c>
      <c r="G1666" s="28" t="s">
        <v>79</v>
      </c>
      <c r="H1666" s="28" t="s">
        <v>28</v>
      </c>
      <c r="I1666" s="30">
        <v>0.39999999999999997</v>
      </c>
      <c r="J1666" s="31">
        <v>3250</v>
      </c>
      <c r="K1666" s="32">
        <f t="shared" si="12"/>
        <v>1300</v>
      </c>
      <c r="L1666" s="32">
        <f t="shared" si="13"/>
        <v>454.99999999999994</v>
      </c>
      <c r="M1666" s="33">
        <v>0.35</v>
      </c>
      <c r="O1666" s="38"/>
      <c r="P1666" s="36"/>
      <c r="Q1666" s="34"/>
      <c r="R1666" s="35"/>
    </row>
    <row r="1667" spans="1:18" ht="15.75" customHeight="1">
      <c r="A1667" s="23"/>
      <c r="B1667" s="28" t="s">
        <v>21</v>
      </c>
      <c r="C1667" s="28">
        <v>1185732</v>
      </c>
      <c r="D1667" s="29">
        <v>44214</v>
      </c>
      <c r="E1667" s="28" t="s">
        <v>40</v>
      </c>
      <c r="F1667" s="28" t="s">
        <v>78</v>
      </c>
      <c r="G1667" s="28" t="s">
        <v>79</v>
      </c>
      <c r="H1667" s="28" t="s">
        <v>29</v>
      </c>
      <c r="I1667" s="30">
        <v>0.3</v>
      </c>
      <c r="J1667" s="31">
        <v>4250</v>
      </c>
      <c r="K1667" s="32">
        <f t="shared" si="12"/>
        <v>1275</v>
      </c>
      <c r="L1667" s="32">
        <f t="shared" si="13"/>
        <v>637.5</v>
      </c>
      <c r="M1667" s="33">
        <v>0.5</v>
      </c>
      <c r="O1667" s="38"/>
      <c r="P1667" s="36"/>
      <c r="Q1667" s="34"/>
      <c r="R1667" s="35"/>
    </row>
    <row r="1668" spans="1:18" ht="15.75" customHeight="1">
      <c r="A1668" s="23"/>
      <c r="B1668" s="28" t="s">
        <v>21</v>
      </c>
      <c r="C1668" s="28">
        <v>1185732</v>
      </c>
      <c r="D1668" s="29">
        <v>44245</v>
      </c>
      <c r="E1668" s="28" t="s">
        <v>40</v>
      </c>
      <c r="F1668" s="28" t="s">
        <v>78</v>
      </c>
      <c r="G1668" s="28" t="s">
        <v>79</v>
      </c>
      <c r="H1668" s="28" t="s">
        <v>24</v>
      </c>
      <c r="I1668" s="30">
        <v>0.3</v>
      </c>
      <c r="J1668" s="31">
        <v>6750</v>
      </c>
      <c r="K1668" s="32">
        <f t="shared" si="12"/>
        <v>2025</v>
      </c>
      <c r="L1668" s="32">
        <f t="shared" si="13"/>
        <v>810</v>
      </c>
      <c r="M1668" s="33">
        <v>0.4</v>
      </c>
      <c r="O1668" s="38"/>
      <c r="P1668" s="36"/>
      <c r="Q1668" s="34"/>
      <c r="R1668" s="35"/>
    </row>
    <row r="1669" spans="1:18" ht="15.75" customHeight="1">
      <c r="A1669" s="23"/>
      <c r="B1669" s="28" t="s">
        <v>21</v>
      </c>
      <c r="C1669" s="28">
        <v>1185732</v>
      </c>
      <c r="D1669" s="29">
        <v>44245</v>
      </c>
      <c r="E1669" s="28" t="s">
        <v>40</v>
      </c>
      <c r="F1669" s="28" t="s">
        <v>78</v>
      </c>
      <c r="G1669" s="28" t="s">
        <v>79</v>
      </c>
      <c r="H1669" s="28" t="s">
        <v>25</v>
      </c>
      <c r="I1669" s="30">
        <v>0.3</v>
      </c>
      <c r="J1669" s="31">
        <v>3250</v>
      </c>
      <c r="K1669" s="32">
        <f t="shared" si="12"/>
        <v>975</v>
      </c>
      <c r="L1669" s="32">
        <f t="shared" si="13"/>
        <v>341.25</v>
      </c>
      <c r="M1669" s="33">
        <v>0.35</v>
      </c>
      <c r="O1669" s="38"/>
      <c r="P1669" s="36"/>
      <c r="Q1669" s="34"/>
      <c r="R1669" s="35"/>
    </row>
    <row r="1670" spans="1:18" ht="15.75" customHeight="1">
      <c r="A1670" s="23"/>
      <c r="B1670" s="28" t="s">
        <v>21</v>
      </c>
      <c r="C1670" s="28">
        <v>1185732</v>
      </c>
      <c r="D1670" s="29">
        <v>44245</v>
      </c>
      <c r="E1670" s="28" t="s">
        <v>40</v>
      </c>
      <c r="F1670" s="28" t="s">
        <v>78</v>
      </c>
      <c r="G1670" s="28" t="s">
        <v>79</v>
      </c>
      <c r="H1670" s="28" t="s">
        <v>26</v>
      </c>
      <c r="I1670" s="30">
        <v>0.2</v>
      </c>
      <c r="J1670" s="31">
        <v>3750</v>
      </c>
      <c r="K1670" s="32">
        <f t="shared" si="12"/>
        <v>750</v>
      </c>
      <c r="L1670" s="32">
        <f t="shared" si="13"/>
        <v>262.5</v>
      </c>
      <c r="M1670" s="33">
        <v>0.35</v>
      </c>
      <c r="O1670" s="38"/>
      <c r="P1670" s="36"/>
      <c r="Q1670" s="34"/>
      <c r="R1670" s="35"/>
    </row>
    <row r="1671" spans="1:18" ht="15.75" customHeight="1">
      <c r="A1671" s="23"/>
      <c r="B1671" s="28" t="s">
        <v>21</v>
      </c>
      <c r="C1671" s="28">
        <v>1185732</v>
      </c>
      <c r="D1671" s="29">
        <v>44245</v>
      </c>
      <c r="E1671" s="28" t="s">
        <v>40</v>
      </c>
      <c r="F1671" s="28" t="s">
        <v>78</v>
      </c>
      <c r="G1671" s="28" t="s">
        <v>79</v>
      </c>
      <c r="H1671" s="28" t="s">
        <v>27</v>
      </c>
      <c r="I1671" s="30">
        <v>0.25000000000000006</v>
      </c>
      <c r="J1671" s="31">
        <v>2500</v>
      </c>
      <c r="K1671" s="32">
        <f t="shared" si="12"/>
        <v>625.00000000000011</v>
      </c>
      <c r="L1671" s="32">
        <f t="shared" si="13"/>
        <v>250.00000000000006</v>
      </c>
      <c r="M1671" s="33">
        <v>0.4</v>
      </c>
      <c r="O1671" s="38"/>
      <c r="P1671" s="36"/>
      <c r="Q1671" s="34"/>
      <c r="R1671" s="35"/>
    </row>
    <row r="1672" spans="1:18" ht="15.75" customHeight="1">
      <c r="A1672" s="23"/>
      <c r="B1672" s="28" t="s">
        <v>21</v>
      </c>
      <c r="C1672" s="28">
        <v>1185732</v>
      </c>
      <c r="D1672" s="29">
        <v>44245</v>
      </c>
      <c r="E1672" s="28" t="s">
        <v>40</v>
      </c>
      <c r="F1672" s="28" t="s">
        <v>78</v>
      </c>
      <c r="G1672" s="28" t="s">
        <v>79</v>
      </c>
      <c r="H1672" s="28" t="s">
        <v>28</v>
      </c>
      <c r="I1672" s="30">
        <v>0.39999999999999997</v>
      </c>
      <c r="J1672" s="31">
        <v>3250</v>
      </c>
      <c r="K1672" s="32">
        <f t="shared" si="12"/>
        <v>1300</v>
      </c>
      <c r="L1672" s="32">
        <f t="shared" si="13"/>
        <v>454.99999999999994</v>
      </c>
      <c r="M1672" s="33">
        <v>0.35</v>
      </c>
      <c r="O1672" s="38"/>
      <c r="P1672" s="36"/>
      <c r="Q1672" s="34"/>
      <c r="R1672" s="35"/>
    </row>
    <row r="1673" spans="1:18" ht="15.75" customHeight="1">
      <c r="A1673" s="23"/>
      <c r="B1673" s="28" t="s">
        <v>21</v>
      </c>
      <c r="C1673" s="28">
        <v>1185732</v>
      </c>
      <c r="D1673" s="29">
        <v>44245</v>
      </c>
      <c r="E1673" s="28" t="s">
        <v>40</v>
      </c>
      <c r="F1673" s="28" t="s">
        <v>78</v>
      </c>
      <c r="G1673" s="28" t="s">
        <v>79</v>
      </c>
      <c r="H1673" s="28" t="s">
        <v>29</v>
      </c>
      <c r="I1673" s="30">
        <v>0.3</v>
      </c>
      <c r="J1673" s="31">
        <v>4000</v>
      </c>
      <c r="K1673" s="32">
        <f t="shared" si="12"/>
        <v>1200</v>
      </c>
      <c r="L1673" s="32">
        <f t="shared" si="13"/>
        <v>600</v>
      </c>
      <c r="M1673" s="33">
        <v>0.5</v>
      </c>
      <c r="O1673" s="38"/>
      <c r="P1673" s="36"/>
      <c r="Q1673" s="34"/>
      <c r="R1673" s="35"/>
    </row>
    <row r="1674" spans="1:18" ht="15.75" customHeight="1">
      <c r="A1674" s="23"/>
      <c r="B1674" s="28" t="s">
        <v>21</v>
      </c>
      <c r="C1674" s="28">
        <v>1185732</v>
      </c>
      <c r="D1674" s="29">
        <v>44272</v>
      </c>
      <c r="E1674" s="28" t="s">
        <v>40</v>
      </c>
      <c r="F1674" s="28" t="s">
        <v>78</v>
      </c>
      <c r="G1674" s="28" t="s">
        <v>79</v>
      </c>
      <c r="H1674" s="28" t="s">
        <v>24</v>
      </c>
      <c r="I1674" s="30">
        <v>0.35000000000000003</v>
      </c>
      <c r="J1674" s="31">
        <v>6200</v>
      </c>
      <c r="K1674" s="32">
        <f t="shared" si="12"/>
        <v>2170</v>
      </c>
      <c r="L1674" s="32">
        <f t="shared" si="13"/>
        <v>868</v>
      </c>
      <c r="M1674" s="33">
        <v>0.4</v>
      </c>
      <c r="O1674" s="38"/>
      <c r="P1674" s="36"/>
      <c r="Q1674" s="34"/>
      <c r="R1674" s="35"/>
    </row>
    <row r="1675" spans="1:18" ht="15.75" customHeight="1">
      <c r="A1675" s="23"/>
      <c r="B1675" s="28" t="s">
        <v>21</v>
      </c>
      <c r="C1675" s="28">
        <v>1185732</v>
      </c>
      <c r="D1675" s="29">
        <v>44272</v>
      </c>
      <c r="E1675" s="28" t="s">
        <v>40</v>
      </c>
      <c r="F1675" s="28" t="s">
        <v>78</v>
      </c>
      <c r="G1675" s="28" t="s">
        <v>79</v>
      </c>
      <c r="H1675" s="28" t="s">
        <v>25</v>
      </c>
      <c r="I1675" s="30">
        <v>0.35000000000000003</v>
      </c>
      <c r="J1675" s="31">
        <v>3000</v>
      </c>
      <c r="K1675" s="32">
        <f t="shared" si="12"/>
        <v>1050</v>
      </c>
      <c r="L1675" s="32">
        <f t="shared" si="13"/>
        <v>367.5</v>
      </c>
      <c r="M1675" s="33">
        <v>0.35</v>
      </c>
      <c r="O1675" s="38"/>
      <c r="P1675" s="36"/>
      <c r="Q1675" s="34"/>
      <c r="R1675" s="35"/>
    </row>
    <row r="1676" spans="1:18" ht="15.75" customHeight="1">
      <c r="A1676" s="23"/>
      <c r="B1676" s="28" t="s">
        <v>21</v>
      </c>
      <c r="C1676" s="28">
        <v>1185732</v>
      </c>
      <c r="D1676" s="29">
        <v>44272</v>
      </c>
      <c r="E1676" s="28" t="s">
        <v>40</v>
      </c>
      <c r="F1676" s="28" t="s">
        <v>78</v>
      </c>
      <c r="G1676" s="28" t="s">
        <v>79</v>
      </c>
      <c r="H1676" s="28" t="s">
        <v>26</v>
      </c>
      <c r="I1676" s="30">
        <v>0.25000000000000006</v>
      </c>
      <c r="J1676" s="31">
        <v>3500</v>
      </c>
      <c r="K1676" s="32">
        <f t="shared" si="12"/>
        <v>875.00000000000023</v>
      </c>
      <c r="L1676" s="32">
        <f t="shared" si="13"/>
        <v>306.25000000000006</v>
      </c>
      <c r="M1676" s="33">
        <v>0.35</v>
      </c>
      <c r="O1676" s="38"/>
      <c r="P1676" s="36"/>
      <c r="Q1676" s="34"/>
      <c r="R1676" s="35"/>
    </row>
    <row r="1677" spans="1:18" ht="15.75" customHeight="1">
      <c r="A1677" s="23"/>
      <c r="B1677" s="28" t="s">
        <v>21</v>
      </c>
      <c r="C1677" s="28">
        <v>1185732</v>
      </c>
      <c r="D1677" s="29">
        <v>44272</v>
      </c>
      <c r="E1677" s="28" t="s">
        <v>40</v>
      </c>
      <c r="F1677" s="28" t="s">
        <v>78</v>
      </c>
      <c r="G1677" s="28" t="s">
        <v>79</v>
      </c>
      <c r="H1677" s="28" t="s">
        <v>27</v>
      </c>
      <c r="I1677" s="30">
        <v>0.3</v>
      </c>
      <c r="J1677" s="31">
        <v>2000</v>
      </c>
      <c r="K1677" s="32">
        <f t="shared" si="12"/>
        <v>600</v>
      </c>
      <c r="L1677" s="32">
        <f t="shared" si="13"/>
        <v>240</v>
      </c>
      <c r="M1677" s="33">
        <v>0.4</v>
      </c>
      <c r="O1677" s="38"/>
      <c r="P1677" s="36"/>
      <c r="Q1677" s="34"/>
      <c r="R1677" s="35"/>
    </row>
    <row r="1678" spans="1:18" ht="15.75" customHeight="1">
      <c r="A1678" s="23"/>
      <c r="B1678" s="28" t="s">
        <v>21</v>
      </c>
      <c r="C1678" s="28">
        <v>1185732</v>
      </c>
      <c r="D1678" s="29">
        <v>44272</v>
      </c>
      <c r="E1678" s="28" t="s">
        <v>40</v>
      </c>
      <c r="F1678" s="28" t="s">
        <v>78</v>
      </c>
      <c r="G1678" s="28" t="s">
        <v>79</v>
      </c>
      <c r="H1678" s="28" t="s">
        <v>28</v>
      </c>
      <c r="I1678" s="30">
        <v>0.45</v>
      </c>
      <c r="J1678" s="31">
        <v>2500</v>
      </c>
      <c r="K1678" s="32">
        <f t="shared" si="12"/>
        <v>1125</v>
      </c>
      <c r="L1678" s="32">
        <f t="shared" si="13"/>
        <v>393.75</v>
      </c>
      <c r="M1678" s="33">
        <v>0.35</v>
      </c>
      <c r="O1678" s="38"/>
      <c r="P1678" s="36"/>
      <c r="Q1678" s="34"/>
      <c r="R1678" s="35"/>
    </row>
    <row r="1679" spans="1:18" ht="15.75" customHeight="1">
      <c r="A1679" s="23"/>
      <c r="B1679" s="28" t="s">
        <v>21</v>
      </c>
      <c r="C1679" s="28">
        <v>1185732</v>
      </c>
      <c r="D1679" s="29">
        <v>44272</v>
      </c>
      <c r="E1679" s="28" t="s">
        <v>40</v>
      </c>
      <c r="F1679" s="28" t="s">
        <v>78</v>
      </c>
      <c r="G1679" s="28" t="s">
        <v>79</v>
      </c>
      <c r="H1679" s="28" t="s">
        <v>29</v>
      </c>
      <c r="I1679" s="30">
        <v>0.35000000000000003</v>
      </c>
      <c r="J1679" s="31">
        <v>3500</v>
      </c>
      <c r="K1679" s="32">
        <f t="shared" si="12"/>
        <v>1225.0000000000002</v>
      </c>
      <c r="L1679" s="32">
        <f t="shared" si="13"/>
        <v>612.50000000000011</v>
      </c>
      <c r="M1679" s="33">
        <v>0.5</v>
      </c>
      <c r="O1679" s="38"/>
      <c r="P1679" s="36"/>
      <c r="Q1679" s="34"/>
      <c r="R1679" s="35"/>
    </row>
    <row r="1680" spans="1:18" ht="15.75" customHeight="1">
      <c r="A1680" s="23"/>
      <c r="B1680" s="28" t="s">
        <v>21</v>
      </c>
      <c r="C1680" s="28">
        <v>1185732</v>
      </c>
      <c r="D1680" s="29">
        <v>44304</v>
      </c>
      <c r="E1680" s="28" t="s">
        <v>40</v>
      </c>
      <c r="F1680" s="28" t="s">
        <v>78</v>
      </c>
      <c r="G1680" s="28" t="s">
        <v>79</v>
      </c>
      <c r="H1680" s="28" t="s">
        <v>24</v>
      </c>
      <c r="I1680" s="30">
        <v>0.35000000000000003</v>
      </c>
      <c r="J1680" s="31">
        <v>5750</v>
      </c>
      <c r="K1680" s="32">
        <f t="shared" si="12"/>
        <v>2012.5000000000002</v>
      </c>
      <c r="L1680" s="32">
        <f t="shared" si="13"/>
        <v>805.00000000000011</v>
      </c>
      <c r="M1680" s="33">
        <v>0.4</v>
      </c>
      <c r="O1680" s="38"/>
      <c r="P1680" s="36"/>
      <c r="Q1680" s="34"/>
      <c r="R1680" s="35"/>
    </row>
    <row r="1681" spans="1:18" ht="15.75" customHeight="1">
      <c r="A1681" s="23"/>
      <c r="B1681" s="28" t="s">
        <v>21</v>
      </c>
      <c r="C1681" s="28">
        <v>1185732</v>
      </c>
      <c r="D1681" s="29">
        <v>44304</v>
      </c>
      <c r="E1681" s="28" t="s">
        <v>40</v>
      </c>
      <c r="F1681" s="28" t="s">
        <v>78</v>
      </c>
      <c r="G1681" s="28" t="s">
        <v>79</v>
      </c>
      <c r="H1681" s="28" t="s">
        <v>25</v>
      </c>
      <c r="I1681" s="30">
        <v>0.30000000000000004</v>
      </c>
      <c r="J1681" s="31">
        <v>2750</v>
      </c>
      <c r="K1681" s="32">
        <f t="shared" si="12"/>
        <v>825.00000000000011</v>
      </c>
      <c r="L1681" s="32">
        <f t="shared" si="13"/>
        <v>288.75</v>
      </c>
      <c r="M1681" s="33">
        <v>0.35</v>
      </c>
      <c r="O1681" s="38"/>
      <c r="P1681" s="36"/>
      <c r="Q1681" s="34"/>
      <c r="R1681" s="35"/>
    </row>
    <row r="1682" spans="1:18" ht="15.75" customHeight="1">
      <c r="A1682" s="23"/>
      <c r="B1682" s="28" t="s">
        <v>21</v>
      </c>
      <c r="C1682" s="28">
        <v>1185732</v>
      </c>
      <c r="D1682" s="29">
        <v>44304</v>
      </c>
      <c r="E1682" s="28" t="s">
        <v>40</v>
      </c>
      <c r="F1682" s="28" t="s">
        <v>78</v>
      </c>
      <c r="G1682" s="28" t="s">
        <v>79</v>
      </c>
      <c r="H1682" s="28" t="s">
        <v>26</v>
      </c>
      <c r="I1682" s="30">
        <v>0.20000000000000007</v>
      </c>
      <c r="J1682" s="31">
        <v>2750</v>
      </c>
      <c r="K1682" s="32">
        <f t="shared" si="12"/>
        <v>550.00000000000023</v>
      </c>
      <c r="L1682" s="32">
        <f t="shared" si="13"/>
        <v>192.50000000000006</v>
      </c>
      <c r="M1682" s="33">
        <v>0.35</v>
      </c>
      <c r="O1682" s="38"/>
      <c r="P1682" s="36"/>
      <c r="Q1682" s="34"/>
      <c r="R1682" s="35"/>
    </row>
    <row r="1683" spans="1:18" ht="15.75" customHeight="1">
      <c r="A1683" s="23"/>
      <c r="B1683" s="28" t="s">
        <v>21</v>
      </c>
      <c r="C1683" s="28">
        <v>1185732</v>
      </c>
      <c r="D1683" s="29">
        <v>44304</v>
      </c>
      <c r="E1683" s="28" t="s">
        <v>40</v>
      </c>
      <c r="F1683" s="28" t="s">
        <v>78</v>
      </c>
      <c r="G1683" s="28" t="s">
        <v>79</v>
      </c>
      <c r="H1683" s="28" t="s">
        <v>27</v>
      </c>
      <c r="I1683" s="30">
        <v>0.25</v>
      </c>
      <c r="J1683" s="31">
        <v>2000</v>
      </c>
      <c r="K1683" s="32">
        <f t="shared" si="12"/>
        <v>500</v>
      </c>
      <c r="L1683" s="32">
        <f t="shared" si="13"/>
        <v>200</v>
      </c>
      <c r="M1683" s="33">
        <v>0.4</v>
      </c>
      <c r="O1683" s="38"/>
      <c r="P1683" s="36"/>
      <c r="Q1683" s="34"/>
      <c r="R1683" s="35"/>
    </row>
    <row r="1684" spans="1:18" ht="15.75" customHeight="1">
      <c r="A1684" s="23"/>
      <c r="B1684" s="28" t="s">
        <v>21</v>
      </c>
      <c r="C1684" s="28">
        <v>1185732</v>
      </c>
      <c r="D1684" s="29">
        <v>44304</v>
      </c>
      <c r="E1684" s="28" t="s">
        <v>40</v>
      </c>
      <c r="F1684" s="28" t="s">
        <v>78</v>
      </c>
      <c r="G1684" s="28" t="s">
        <v>79</v>
      </c>
      <c r="H1684" s="28" t="s">
        <v>28</v>
      </c>
      <c r="I1684" s="30">
        <v>0.4</v>
      </c>
      <c r="J1684" s="31">
        <v>2250</v>
      </c>
      <c r="K1684" s="32">
        <f t="shared" si="12"/>
        <v>900</v>
      </c>
      <c r="L1684" s="32">
        <f t="shared" si="13"/>
        <v>315</v>
      </c>
      <c r="M1684" s="33">
        <v>0.35</v>
      </c>
      <c r="O1684" s="38"/>
      <c r="P1684" s="36"/>
      <c r="Q1684" s="34"/>
      <c r="R1684" s="35"/>
    </row>
    <row r="1685" spans="1:18" ht="15.75" customHeight="1">
      <c r="A1685" s="23"/>
      <c r="B1685" s="28" t="s">
        <v>21</v>
      </c>
      <c r="C1685" s="28">
        <v>1185732</v>
      </c>
      <c r="D1685" s="29">
        <v>44304</v>
      </c>
      <c r="E1685" s="28" t="s">
        <v>40</v>
      </c>
      <c r="F1685" s="28" t="s">
        <v>78</v>
      </c>
      <c r="G1685" s="28" t="s">
        <v>79</v>
      </c>
      <c r="H1685" s="28" t="s">
        <v>29</v>
      </c>
      <c r="I1685" s="30">
        <v>0.30000000000000004</v>
      </c>
      <c r="J1685" s="31">
        <v>3500</v>
      </c>
      <c r="K1685" s="32">
        <f t="shared" si="12"/>
        <v>1050.0000000000002</v>
      </c>
      <c r="L1685" s="32">
        <f t="shared" si="13"/>
        <v>525.00000000000011</v>
      </c>
      <c r="M1685" s="33">
        <v>0.5</v>
      </c>
      <c r="O1685" s="38"/>
      <c r="P1685" s="36"/>
      <c r="Q1685" s="34"/>
      <c r="R1685" s="35"/>
    </row>
    <row r="1686" spans="1:18" ht="15.75" customHeight="1">
      <c r="A1686" s="23"/>
      <c r="B1686" s="28" t="s">
        <v>21</v>
      </c>
      <c r="C1686" s="28">
        <v>1185732</v>
      </c>
      <c r="D1686" s="29">
        <v>44335</v>
      </c>
      <c r="E1686" s="28" t="s">
        <v>40</v>
      </c>
      <c r="F1686" s="28" t="s">
        <v>78</v>
      </c>
      <c r="G1686" s="28" t="s">
        <v>79</v>
      </c>
      <c r="H1686" s="28" t="s">
        <v>24</v>
      </c>
      <c r="I1686" s="30">
        <v>0.4</v>
      </c>
      <c r="J1686" s="31">
        <v>6200</v>
      </c>
      <c r="K1686" s="32">
        <f t="shared" si="12"/>
        <v>2480</v>
      </c>
      <c r="L1686" s="32">
        <f t="shared" si="13"/>
        <v>992</v>
      </c>
      <c r="M1686" s="33">
        <v>0.4</v>
      </c>
      <c r="O1686" s="38"/>
      <c r="P1686" s="36"/>
      <c r="Q1686" s="34"/>
      <c r="R1686" s="35"/>
    </row>
    <row r="1687" spans="1:18" ht="15.75" customHeight="1">
      <c r="A1687" s="23"/>
      <c r="B1687" s="28" t="s">
        <v>21</v>
      </c>
      <c r="C1687" s="28">
        <v>1185732</v>
      </c>
      <c r="D1687" s="29">
        <v>44335</v>
      </c>
      <c r="E1687" s="28" t="s">
        <v>40</v>
      </c>
      <c r="F1687" s="28" t="s">
        <v>78</v>
      </c>
      <c r="G1687" s="28" t="s">
        <v>79</v>
      </c>
      <c r="H1687" s="28" t="s">
        <v>25</v>
      </c>
      <c r="I1687" s="30">
        <v>0.35000000000000009</v>
      </c>
      <c r="J1687" s="31">
        <v>3250</v>
      </c>
      <c r="K1687" s="32">
        <f t="shared" si="12"/>
        <v>1137.5000000000002</v>
      </c>
      <c r="L1687" s="32">
        <f t="shared" si="13"/>
        <v>398.12500000000006</v>
      </c>
      <c r="M1687" s="33">
        <v>0.35</v>
      </c>
      <c r="O1687" s="38"/>
      <c r="P1687" s="36"/>
      <c r="Q1687" s="34"/>
      <c r="R1687" s="35"/>
    </row>
    <row r="1688" spans="1:18" ht="15.75" customHeight="1">
      <c r="A1688" s="23"/>
      <c r="B1688" s="28" t="s">
        <v>21</v>
      </c>
      <c r="C1688" s="28">
        <v>1185732</v>
      </c>
      <c r="D1688" s="29">
        <v>44335</v>
      </c>
      <c r="E1688" s="28" t="s">
        <v>40</v>
      </c>
      <c r="F1688" s="28" t="s">
        <v>78</v>
      </c>
      <c r="G1688" s="28" t="s">
        <v>79</v>
      </c>
      <c r="H1688" s="28" t="s">
        <v>26</v>
      </c>
      <c r="I1688" s="30">
        <v>0.30000000000000004</v>
      </c>
      <c r="J1688" s="31">
        <v>3000</v>
      </c>
      <c r="K1688" s="32">
        <f t="shared" si="12"/>
        <v>900.00000000000011</v>
      </c>
      <c r="L1688" s="32">
        <f t="shared" si="13"/>
        <v>315</v>
      </c>
      <c r="M1688" s="33">
        <v>0.35</v>
      </c>
      <c r="O1688" s="38"/>
      <c r="P1688" s="36"/>
      <c r="Q1688" s="34"/>
      <c r="R1688" s="35"/>
    </row>
    <row r="1689" spans="1:18" ht="15.75" customHeight="1">
      <c r="A1689" s="23"/>
      <c r="B1689" s="28" t="s">
        <v>21</v>
      </c>
      <c r="C1689" s="28">
        <v>1185732</v>
      </c>
      <c r="D1689" s="29">
        <v>44335</v>
      </c>
      <c r="E1689" s="28" t="s">
        <v>40</v>
      </c>
      <c r="F1689" s="28" t="s">
        <v>78</v>
      </c>
      <c r="G1689" s="28" t="s">
        <v>79</v>
      </c>
      <c r="H1689" s="28" t="s">
        <v>27</v>
      </c>
      <c r="I1689" s="30">
        <v>0.30000000000000004</v>
      </c>
      <c r="J1689" s="31">
        <v>2250</v>
      </c>
      <c r="K1689" s="32">
        <f t="shared" si="12"/>
        <v>675.00000000000011</v>
      </c>
      <c r="L1689" s="32">
        <f t="shared" si="13"/>
        <v>270.00000000000006</v>
      </c>
      <c r="M1689" s="33">
        <v>0.4</v>
      </c>
      <c r="O1689" s="38"/>
      <c r="P1689" s="36"/>
      <c r="Q1689" s="34"/>
      <c r="R1689" s="35"/>
    </row>
    <row r="1690" spans="1:18" ht="15.75" customHeight="1">
      <c r="A1690" s="23"/>
      <c r="B1690" s="28" t="s">
        <v>21</v>
      </c>
      <c r="C1690" s="28">
        <v>1185732</v>
      </c>
      <c r="D1690" s="29">
        <v>44335</v>
      </c>
      <c r="E1690" s="28" t="s">
        <v>40</v>
      </c>
      <c r="F1690" s="28" t="s">
        <v>78</v>
      </c>
      <c r="G1690" s="28" t="s">
        <v>79</v>
      </c>
      <c r="H1690" s="28" t="s">
        <v>28</v>
      </c>
      <c r="I1690" s="30">
        <v>0.44999999999999996</v>
      </c>
      <c r="J1690" s="31">
        <v>2500</v>
      </c>
      <c r="K1690" s="32">
        <f t="shared" si="12"/>
        <v>1125</v>
      </c>
      <c r="L1690" s="32">
        <f t="shared" si="13"/>
        <v>393.75</v>
      </c>
      <c r="M1690" s="33">
        <v>0.35</v>
      </c>
      <c r="O1690" s="38"/>
      <c r="P1690" s="36"/>
      <c r="Q1690" s="34"/>
      <c r="R1690" s="35"/>
    </row>
    <row r="1691" spans="1:18" ht="15.75" customHeight="1">
      <c r="A1691" s="23"/>
      <c r="B1691" s="28" t="s">
        <v>21</v>
      </c>
      <c r="C1691" s="28">
        <v>1185732</v>
      </c>
      <c r="D1691" s="29">
        <v>44335</v>
      </c>
      <c r="E1691" s="28" t="s">
        <v>40</v>
      </c>
      <c r="F1691" s="28" t="s">
        <v>78</v>
      </c>
      <c r="G1691" s="28" t="s">
        <v>79</v>
      </c>
      <c r="H1691" s="28" t="s">
        <v>29</v>
      </c>
      <c r="I1691" s="30">
        <v>0.49999999999999994</v>
      </c>
      <c r="J1691" s="31">
        <v>3500</v>
      </c>
      <c r="K1691" s="32">
        <f t="shared" si="12"/>
        <v>1749.9999999999998</v>
      </c>
      <c r="L1691" s="32">
        <f t="shared" si="13"/>
        <v>874.99999999999989</v>
      </c>
      <c r="M1691" s="33">
        <v>0.5</v>
      </c>
      <c r="O1691" s="38"/>
      <c r="P1691" s="36"/>
      <c r="Q1691" s="34"/>
      <c r="R1691" s="35"/>
    </row>
    <row r="1692" spans="1:18" ht="15.75" customHeight="1">
      <c r="A1692" s="23"/>
      <c r="B1692" s="28" t="s">
        <v>21</v>
      </c>
      <c r="C1692" s="28">
        <v>1185732</v>
      </c>
      <c r="D1692" s="29">
        <v>44365</v>
      </c>
      <c r="E1692" s="28" t="s">
        <v>40</v>
      </c>
      <c r="F1692" s="28" t="s">
        <v>78</v>
      </c>
      <c r="G1692" s="28" t="s">
        <v>79</v>
      </c>
      <c r="H1692" s="28" t="s">
        <v>24</v>
      </c>
      <c r="I1692" s="30">
        <v>0.35000000000000003</v>
      </c>
      <c r="J1692" s="31">
        <v>6000</v>
      </c>
      <c r="K1692" s="32">
        <f t="shared" si="12"/>
        <v>2100</v>
      </c>
      <c r="L1692" s="32">
        <f t="shared" si="13"/>
        <v>840</v>
      </c>
      <c r="M1692" s="33">
        <v>0.4</v>
      </c>
      <c r="O1692" s="38"/>
      <c r="P1692" s="36"/>
      <c r="Q1692" s="34"/>
      <c r="R1692" s="35"/>
    </row>
    <row r="1693" spans="1:18" ht="15.75" customHeight="1">
      <c r="A1693" s="23"/>
      <c r="B1693" s="28" t="s">
        <v>21</v>
      </c>
      <c r="C1693" s="28">
        <v>1185732</v>
      </c>
      <c r="D1693" s="29">
        <v>44365</v>
      </c>
      <c r="E1693" s="28" t="s">
        <v>40</v>
      </c>
      <c r="F1693" s="28" t="s">
        <v>78</v>
      </c>
      <c r="G1693" s="28" t="s">
        <v>79</v>
      </c>
      <c r="H1693" s="28" t="s">
        <v>25</v>
      </c>
      <c r="I1693" s="30">
        <v>0.3000000000000001</v>
      </c>
      <c r="J1693" s="31">
        <v>3500</v>
      </c>
      <c r="K1693" s="32">
        <f t="shared" si="12"/>
        <v>1050.0000000000005</v>
      </c>
      <c r="L1693" s="32">
        <f t="shared" si="13"/>
        <v>367.50000000000011</v>
      </c>
      <c r="M1693" s="33">
        <v>0.35</v>
      </c>
      <c r="O1693" s="38"/>
      <c r="P1693" s="36"/>
      <c r="Q1693" s="34"/>
      <c r="R1693" s="35"/>
    </row>
    <row r="1694" spans="1:18" ht="15.75" customHeight="1">
      <c r="A1694" s="23"/>
      <c r="B1694" s="28" t="s">
        <v>21</v>
      </c>
      <c r="C1694" s="28">
        <v>1185732</v>
      </c>
      <c r="D1694" s="29">
        <v>44365</v>
      </c>
      <c r="E1694" s="28" t="s">
        <v>40</v>
      </c>
      <c r="F1694" s="28" t="s">
        <v>78</v>
      </c>
      <c r="G1694" s="28" t="s">
        <v>79</v>
      </c>
      <c r="H1694" s="28" t="s">
        <v>26</v>
      </c>
      <c r="I1694" s="30">
        <v>0.25000000000000006</v>
      </c>
      <c r="J1694" s="31">
        <v>3750</v>
      </c>
      <c r="K1694" s="32">
        <f t="shared" si="12"/>
        <v>937.50000000000023</v>
      </c>
      <c r="L1694" s="32">
        <f t="shared" si="13"/>
        <v>328.12500000000006</v>
      </c>
      <c r="M1694" s="33">
        <v>0.35</v>
      </c>
      <c r="O1694" s="38"/>
      <c r="P1694" s="36"/>
      <c r="Q1694" s="34"/>
      <c r="R1694" s="35"/>
    </row>
    <row r="1695" spans="1:18" ht="15.75" customHeight="1">
      <c r="A1695" s="23"/>
      <c r="B1695" s="28" t="s">
        <v>21</v>
      </c>
      <c r="C1695" s="28">
        <v>1185732</v>
      </c>
      <c r="D1695" s="29">
        <v>44365</v>
      </c>
      <c r="E1695" s="28" t="s">
        <v>40</v>
      </c>
      <c r="F1695" s="28" t="s">
        <v>78</v>
      </c>
      <c r="G1695" s="28" t="s">
        <v>79</v>
      </c>
      <c r="H1695" s="28" t="s">
        <v>27</v>
      </c>
      <c r="I1695" s="30">
        <v>0.25000000000000006</v>
      </c>
      <c r="J1695" s="31">
        <v>3500</v>
      </c>
      <c r="K1695" s="32">
        <f t="shared" si="12"/>
        <v>875.00000000000023</v>
      </c>
      <c r="L1695" s="32">
        <f t="shared" si="13"/>
        <v>350.00000000000011</v>
      </c>
      <c r="M1695" s="33">
        <v>0.4</v>
      </c>
      <c r="O1695" s="38"/>
      <c r="P1695" s="36"/>
      <c r="Q1695" s="34"/>
      <c r="R1695" s="35"/>
    </row>
    <row r="1696" spans="1:18" ht="15.75" customHeight="1">
      <c r="A1696" s="23"/>
      <c r="B1696" s="28" t="s">
        <v>21</v>
      </c>
      <c r="C1696" s="28">
        <v>1185732</v>
      </c>
      <c r="D1696" s="29">
        <v>44365</v>
      </c>
      <c r="E1696" s="28" t="s">
        <v>40</v>
      </c>
      <c r="F1696" s="28" t="s">
        <v>78</v>
      </c>
      <c r="G1696" s="28" t="s">
        <v>79</v>
      </c>
      <c r="H1696" s="28" t="s">
        <v>28</v>
      </c>
      <c r="I1696" s="30">
        <v>0.4</v>
      </c>
      <c r="J1696" s="31">
        <v>3500</v>
      </c>
      <c r="K1696" s="32">
        <f t="shared" si="12"/>
        <v>1400</v>
      </c>
      <c r="L1696" s="32">
        <f t="shared" si="13"/>
        <v>489.99999999999994</v>
      </c>
      <c r="M1696" s="33">
        <v>0.35</v>
      </c>
      <c r="O1696" s="38"/>
      <c r="P1696" s="36"/>
      <c r="Q1696" s="34"/>
      <c r="R1696" s="35"/>
    </row>
    <row r="1697" spans="1:18" ht="15.75" customHeight="1">
      <c r="A1697" s="23"/>
      <c r="B1697" s="28" t="s">
        <v>21</v>
      </c>
      <c r="C1697" s="28">
        <v>1185732</v>
      </c>
      <c r="D1697" s="29">
        <v>44365</v>
      </c>
      <c r="E1697" s="28" t="s">
        <v>40</v>
      </c>
      <c r="F1697" s="28" t="s">
        <v>78</v>
      </c>
      <c r="G1697" s="28" t="s">
        <v>79</v>
      </c>
      <c r="H1697" s="28" t="s">
        <v>29</v>
      </c>
      <c r="I1697" s="30">
        <v>0.45</v>
      </c>
      <c r="J1697" s="31">
        <v>5250</v>
      </c>
      <c r="K1697" s="32">
        <f t="shared" si="12"/>
        <v>2362.5</v>
      </c>
      <c r="L1697" s="32">
        <f t="shared" si="13"/>
        <v>1181.25</v>
      </c>
      <c r="M1697" s="33">
        <v>0.5</v>
      </c>
      <c r="O1697" s="38"/>
      <c r="P1697" s="36"/>
      <c r="Q1697" s="34"/>
      <c r="R1697" s="35"/>
    </row>
    <row r="1698" spans="1:18" ht="15.75" customHeight="1">
      <c r="A1698" s="23"/>
      <c r="B1698" s="28" t="s">
        <v>21</v>
      </c>
      <c r="C1698" s="28">
        <v>1185732</v>
      </c>
      <c r="D1698" s="29">
        <v>44394</v>
      </c>
      <c r="E1698" s="28" t="s">
        <v>40</v>
      </c>
      <c r="F1698" s="28" t="s">
        <v>78</v>
      </c>
      <c r="G1698" s="28" t="s">
        <v>79</v>
      </c>
      <c r="H1698" s="28" t="s">
        <v>24</v>
      </c>
      <c r="I1698" s="30">
        <v>0.4</v>
      </c>
      <c r="J1698" s="31">
        <v>7500</v>
      </c>
      <c r="K1698" s="32">
        <f t="shared" si="12"/>
        <v>3000</v>
      </c>
      <c r="L1698" s="32">
        <f t="shared" si="13"/>
        <v>1200</v>
      </c>
      <c r="M1698" s="33">
        <v>0.4</v>
      </c>
      <c r="O1698" s="38"/>
      <c r="P1698" s="36"/>
      <c r="Q1698" s="34"/>
      <c r="R1698" s="35"/>
    </row>
    <row r="1699" spans="1:18" ht="15.75" customHeight="1">
      <c r="A1699" s="23"/>
      <c r="B1699" s="28" t="s">
        <v>21</v>
      </c>
      <c r="C1699" s="28">
        <v>1185732</v>
      </c>
      <c r="D1699" s="29">
        <v>44394</v>
      </c>
      <c r="E1699" s="28" t="s">
        <v>40</v>
      </c>
      <c r="F1699" s="28" t="s">
        <v>78</v>
      </c>
      <c r="G1699" s="28" t="s">
        <v>79</v>
      </c>
      <c r="H1699" s="28" t="s">
        <v>25</v>
      </c>
      <c r="I1699" s="30">
        <v>0.35000000000000009</v>
      </c>
      <c r="J1699" s="31">
        <v>5000</v>
      </c>
      <c r="K1699" s="32">
        <f t="shared" si="12"/>
        <v>1750.0000000000005</v>
      </c>
      <c r="L1699" s="32">
        <f t="shared" si="13"/>
        <v>612.50000000000011</v>
      </c>
      <c r="M1699" s="33">
        <v>0.35</v>
      </c>
      <c r="O1699" s="38"/>
      <c r="P1699" s="36"/>
      <c r="Q1699" s="34"/>
      <c r="R1699" s="35"/>
    </row>
    <row r="1700" spans="1:18" ht="15.75" customHeight="1">
      <c r="A1700" s="23"/>
      <c r="B1700" s="28" t="s">
        <v>21</v>
      </c>
      <c r="C1700" s="28">
        <v>1185732</v>
      </c>
      <c r="D1700" s="29">
        <v>44394</v>
      </c>
      <c r="E1700" s="28" t="s">
        <v>40</v>
      </c>
      <c r="F1700" s="28" t="s">
        <v>78</v>
      </c>
      <c r="G1700" s="28" t="s">
        <v>79</v>
      </c>
      <c r="H1700" s="28" t="s">
        <v>26</v>
      </c>
      <c r="I1700" s="30">
        <v>0.30000000000000004</v>
      </c>
      <c r="J1700" s="31">
        <v>4250</v>
      </c>
      <c r="K1700" s="32">
        <f t="shared" si="12"/>
        <v>1275.0000000000002</v>
      </c>
      <c r="L1700" s="32">
        <f t="shared" si="13"/>
        <v>446.25000000000006</v>
      </c>
      <c r="M1700" s="33">
        <v>0.35</v>
      </c>
      <c r="O1700" s="38"/>
      <c r="P1700" s="36"/>
      <c r="Q1700" s="34"/>
      <c r="R1700" s="35"/>
    </row>
    <row r="1701" spans="1:18" ht="15.75" customHeight="1">
      <c r="A1701" s="23"/>
      <c r="B1701" s="28" t="s">
        <v>21</v>
      </c>
      <c r="C1701" s="28">
        <v>1185732</v>
      </c>
      <c r="D1701" s="29">
        <v>44394</v>
      </c>
      <c r="E1701" s="28" t="s">
        <v>40</v>
      </c>
      <c r="F1701" s="28" t="s">
        <v>78</v>
      </c>
      <c r="G1701" s="28" t="s">
        <v>79</v>
      </c>
      <c r="H1701" s="28" t="s">
        <v>27</v>
      </c>
      <c r="I1701" s="30">
        <v>0.30000000000000004</v>
      </c>
      <c r="J1701" s="31">
        <v>3750</v>
      </c>
      <c r="K1701" s="32">
        <f t="shared" si="12"/>
        <v>1125.0000000000002</v>
      </c>
      <c r="L1701" s="32">
        <f t="shared" si="13"/>
        <v>450.00000000000011</v>
      </c>
      <c r="M1701" s="33">
        <v>0.4</v>
      </c>
      <c r="O1701" s="38"/>
      <c r="P1701" s="36"/>
      <c r="Q1701" s="34"/>
      <c r="R1701" s="35"/>
    </row>
    <row r="1702" spans="1:18" ht="15.75" customHeight="1">
      <c r="A1702" s="23"/>
      <c r="B1702" s="28" t="s">
        <v>21</v>
      </c>
      <c r="C1702" s="28">
        <v>1185732</v>
      </c>
      <c r="D1702" s="29">
        <v>44394</v>
      </c>
      <c r="E1702" s="28" t="s">
        <v>40</v>
      </c>
      <c r="F1702" s="28" t="s">
        <v>78</v>
      </c>
      <c r="G1702" s="28" t="s">
        <v>79</v>
      </c>
      <c r="H1702" s="28" t="s">
        <v>28</v>
      </c>
      <c r="I1702" s="30">
        <v>0.4</v>
      </c>
      <c r="J1702" s="31">
        <v>3750</v>
      </c>
      <c r="K1702" s="32">
        <f t="shared" si="12"/>
        <v>1500</v>
      </c>
      <c r="L1702" s="32">
        <f t="shared" si="13"/>
        <v>525</v>
      </c>
      <c r="M1702" s="33">
        <v>0.35</v>
      </c>
      <c r="O1702" s="38"/>
      <c r="P1702" s="36"/>
      <c r="Q1702" s="34"/>
      <c r="R1702" s="35"/>
    </row>
    <row r="1703" spans="1:18" ht="15.75" customHeight="1">
      <c r="A1703" s="23"/>
      <c r="B1703" s="28" t="s">
        <v>21</v>
      </c>
      <c r="C1703" s="28">
        <v>1185732</v>
      </c>
      <c r="D1703" s="29">
        <v>44394</v>
      </c>
      <c r="E1703" s="28" t="s">
        <v>40</v>
      </c>
      <c r="F1703" s="28" t="s">
        <v>78</v>
      </c>
      <c r="G1703" s="28" t="s">
        <v>79</v>
      </c>
      <c r="H1703" s="28" t="s">
        <v>29</v>
      </c>
      <c r="I1703" s="30">
        <v>0.45</v>
      </c>
      <c r="J1703" s="31">
        <v>5500</v>
      </c>
      <c r="K1703" s="32">
        <f t="shared" si="12"/>
        <v>2475</v>
      </c>
      <c r="L1703" s="32">
        <f t="shared" si="13"/>
        <v>1237.5</v>
      </c>
      <c r="M1703" s="33">
        <v>0.5</v>
      </c>
      <c r="O1703" s="38"/>
      <c r="P1703" s="36"/>
      <c r="Q1703" s="34"/>
      <c r="R1703" s="35"/>
    </row>
    <row r="1704" spans="1:18" ht="15.75" customHeight="1">
      <c r="A1704" s="23"/>
      <c r="B1704" s="28" t="s">
        <v>21</v>
      </c>
      <c r="C1704" s="28">
        <v>1185732</v>
      </c>
      <c r="D1704" s="29">
        <v>44426</v>
      </c>
      <c r="E1704" s="28" t="s">
        <v>40</v>
      </c>
      <c r="F1704" s="28" t="s">
        <v>78</v>
      </c>
      <c r="G1704" s="28" t="s">
        <v>79</v>
      </c>
      <c r="H1704" s="28" t="s">
        <v>24</v>
      </c>
      <c r="I1704" s="30">
        <v>0.4</v>
      </c>
      <c r="J1704" s="31">
        <v>7000</v>
      </c>
      <c r="K1704" s="32">
        <f t="shared" si="12"/>
        <v>2800</v>
      </c>
      <c r="L1704" s="32">
        <f t="shared" si="13"/>
        <v>1120</v>
      </c>
      <c r="M1704" s="33">
        <v>0.4</v>
      </c>
      <c r="O1704" s="38"/>
      <c r="P1704" s="36"/>
      <c r="Q1704" s="34"/>
      <c r="R1704" s="35"/>
    </row>
    <row r="1705" spans="1:18" ht="15.75" customHeight="1">
      <c r="A1705" s="23"/>
      <c r="B1705" s="28" t="s">
        <v>21</v>
      </c>
      <c r="C1705" s="28">
        <v>1185732</v>
      </c>
      <c r="D1705" s="29">
        <v>44426</v>
      </c>
      <c r="E1705" s="28" t="s">
        <v>40</v>
      </c>
      <c r="F1705" s="28" t="s">
        <v>78</v>
      </c>
      <c r="G1705" s="28" t="s">
        <v>79</v>
      </c>
      <c r="H1705" s="28" t="s">
        <v>25</v>
      </c>
      <c r="I1705" s="30">
        <v>0.40000000000000008</v>
      </c>
      <c r="J1705" s="31">
        <v>4750</v>
      </c>
      <c r="K1705" s="32">
        <f t="shared" si="12"/>
        <v>1900.0000000000005</v>
      </c>
      <c r="L1705" s="32">
        <f t="shared" si="13"/>
        <v>665.00000000000011</v>
      </c>
      <c r="M1705" s="33">
        <v>0.35</v>
      </c>
      <c r="O1705" s="38"/>
      <c r="P1705" s="36"/>
      <c r="Q1705" s="34"/>
      <c r="R1705" s="35"/>
    </row>
    <row r="1706" spans="1:18" ht="15.75" customHeight="1">
      <c r="A1706" s="23"/>
      <c r="B1706" s="28" t="s">
        <v>21</v>
      </c>
      <c r="C1706" s="28">
        <v>1185732</v>
      </c>
      <c r="D1706" s="29">
        <v>44426</v>
      </c>
      <c r="E1706" s="28" t="s">
        <v>40</v>
      </c>
      <c r="F1706" s="28" t="s">
        <v>78</v>
      </c>
      <c r="G1706" s="28" t="s">
        <v>79</v>
      </c>
      <c r="H1706" s="28" t="s">
        <v>26</v>
      </c>
      <c r="I1706" s="30">
        <v>0.35000000000000003</v>
      </c>
      <c r="J1706" s="31">
        <v>4000</v>
      </c>
      <c r="K1706" s="32">
        <f t="shared" si="12"/>
        <v>1400.0000000000002</v>
      </c>
      <c r="L1706" s="32">
        <f t="shared" si="13"/>
        <v>490.00000000000006</v>
      </c>
      <c r="M1706" s="33">
        <v>0.35</v>
      </c>
      <c r="O1706" s="38"/>
      <c r="P1706" s="36"/>
      <c r="Q1706" s="34"/>
      <c r="R1706" s="35"/>
    </row>
    <row r="1707" spans="1:18" ht="15.75" customHeight="1">
      <c r="A1707" s="23"/>
      <c r="B1707" s="28" t="s">
        <v>21</v>
      </c>
      <c r="C1707" s="28">
        <v>1185732</v>
      </c>
      <c r="D1707" s="29">
        <v>44426</v>
      </c>
      <c r="E1707" s="28" t="s">
        <v>40</v>
      </c>
      <c r="F1707" s="28" t="s">
        <v>78</v>
      </c>
      <c r="G1707" s="28" t="s">
        <v>79</v>
      </c>
      <c r="H1707" s="28" t="s">
        <v>27</v>
      </c>
      <c r="I1707" s="30">
        <v>0.25000000000000006</v>
      </c>
      <c r="J1707" s="31">
        <v>3250</v>
      </c>
      <c r="K1707" s="32">
        <f t="shared" si="12"/>
        <v>812.50000000000023</v>
      </c>
      <c r="L1707" s="32">
        <f t="shared" si="13"/>
        <v>325.00000000000011</v>
      </c>
      <c r="M1707" s="33">
        <v>0.4</v>
      </c>
      <c r="O1707" s="38"/>
      <c r="P1707" s="36"/>
      <c r="Q1707" s="34"/>
      <c r="R1707" s="35"/>
    </row>
    <row r="1708" spans="1:18" ht="15.75" customHeight="1">
      <c r="A1708" s="23"/>
      <c r="B1708" s="28" t="s">
        <v>21</v>
      </c>
      <c r="C1708" s="28">
        <v>1185732</v>
      </c>
      <c r="D1708" s="29">
        <v>44426</v>
      </c>
      <c r="E1708" s="28" t="s">
        <v>40</v>
      </c>
      <c r="F1708" s="28" t="s">
        <v>78</v>
      </c>
      <c r="G1708" s="28" t="s">
        <v>79</v>
      </c>
      <c r="H1708" s="28" t="s">
        <v>28</v>
      </c>
      <c r="I1708" s="30">
        <v>0.35000000000000003</v>
      </c>
      <c r="J1708" s="31">
        <v>3000</v>
      </c>
      <c r="K1708" s="32">
        <f t="shared" si="12"/>
        <v>1050</v>
      </c>
      <c r="L1708" s="32">
        <f t="shared" si="13"/>
        <v>367.5</v>
      </c>
      <c r="M1708" s="33">
        <v>0.35</v>
      </c>
      <c r="O1708" s="38"/>
      <c r="P1708" s="36"/>
      <c r="Q1708" s="34"/>
      <c r="R1708" s="35"/>
    </row>
    <row r="1709" spans="1:18" ht="15.75" customHeight="1">
      <c r="A1709" s="23"/>
      <c r="B1709" s="28" t="s">
        <v>21</v>
      </c>
      <c r="C1709" s="28">
        <v>1185732</v>
      </c>
      <c r="D1709" s="29">
        <v>44426</v>
      </c>
      <c r="E1709" s="28" t="s">
        <v>40</v>
      </c>
      <c r="F1709" s="28" t="s">
        <v>78</v>
      </c>
      <c r="G1709" s="28" t="s">
        <v>79</v>
      </c>
      <c r="H1709" s="28" t="s">
        <v>29</v>
      </c>
      <c r="I1709" s="30">
        <v>0.4</v>
      </c>
      <c r="J1709" s="31">
        <v>4750</v>
      </c>
      <c r="K1709" s="32">
        <f t="shared" si="12"/>
        <v>1900</v>
      </c>
      <c r="L1709" s="32">
        <f t="shared" si="13"/>
        <v>950</v>
      </c>
      <c r="M1709" s="33">
        <v>0.5</v>
      </c>
      <c r="O1709" s="38"/>
      <c r="P1709" s="36"/>
      <c r="Q1709" s="34"/>
      <c r="R1709" s="35"/>
    </row>
    <row r="1710" spans="1:18" ht="15.75" customHeight="1">
      <c r="A1710" s="23"/>
      <c r="B1710" s="28" t="s">
        <v>21</v>
      </c>
      <c r="C1710" s="28">
        <v>1185732</v>
      </c>
      <c r="D1710" s="29">
        <v>44458</v>
      </c>
      <c r="E1710" s="28" t="s">
        <v>40</v>
      </c>
      <c r="F1710" s="28" t="s">
        <v>78</v>
      </c>
      <c r="G1710" s="28" t="s">
        <v>79</v>
      </c>
      <c r="H1710" s="28" t="s">
        <v>24</v>
      </c>
      <c r="I1710" s="30">
        <v>0.35000000000000003</v>
      </c>
      <c r="J1710" s="31">
        <v>6000</v>
      </c>
      <c r="K1710" s="32">
        <f t="shared" si="12"/>
        <v>2100</v>
      </c>
      <c r="L1710" s="32">
        <f t="shared" si="13"/>
        <v>840</v>
      </c>
      <c r="M1710" s="33">
        <v>0.4</v>
      </c>
      <c r="O1710" s="38"/>
      <c r="P1710" s="36"/>
      <c r="Q1710" s="34"/>
      <c r="R1710" s="35"/>
    </row>
    <row r="1711" spans="1:18" ht="15.75" customHeight="1">
      <c r="A1711" s="23"/>
      <c r="B1711" s="28" t="s">
        <v>21</v>
      </c>
      <c r="C1711" s="28">
        <v>1185732</v>
      </c>
      <c r="D1711" s="29">
        <v>44458</v>
      </c>
      <c r="E1711" s="28" t="s">
        <v>40</v>
      </c>
      <c r="F1711" s="28" t="s">
        <v>78</v>
      </c>
      <c r="G1711" s="28" t="s">
        <v>79</v>
      </c>
      <c r="H1711" s="28" t="s">
        <v>25</v>
      </c>
      <c r="I1711" s="30">
        <v>0.3000000000000001</v>
      </c>
      <c r="J1711" s="31">
        <v>4000</v>
      </c>
      <c r="K1711" s="32">
        <f t="shared" si="12"/>
        <v>1200.0000000000005</v>
      </c>
      <c r="L1711" s="32">
        <f t="shared" si="13"/>
        <v>420.00000000000011</v>
      </c>
      <c r="M1711" s="33">
        <v>0.35</v>
      </c>
      <c r="O1711" s="38"/>
      <c r="P1711" s="36"/>
      <c r="Q1711" s="34"/>
      <c r="R1711" s="35"/>
    </row>
    <row r="1712" spans="1:18" ht="15.75" customHeight="1">
      <c r="A1712" s="23"/>
      <c r="B1712" s="28" t="s">
        <v>21</v>
      </c>
      <c r="C1712" s="28">
        <v>1185732</v>
      </c>
      <c r="D1712" s="29">
        <v>44458</v>
      </c>
      <c r="E1712" s="28" t="s">
        <v>40</v>
      </c>
      <c r="F1712" s="28" t="s">
        <v>78</v>
      </c>
      <c r="G1712" s="28" t="s">
        <v>79</v>
      </c>
      <c r="H1712" s="28" t="s">
        <v>26</v>
      </c>
      <c r="I1712" s="30">
        <v>0.15000000000000002</v>
      </c>
      <c r="J1712" s="31">
        <v>3000</v>
      </c>
      <c r="K1712" s="32">
        <f t="shared" si="12"/>
        <v>450.00000000000006</v>
      </c>
      <c r="L1712" s="32">
        <f t="shared" si="13"/>
        <v>157.5</v>
      </c>
      <c r="M1712" s="33">
        <v>0.35</v>
      </c>
      <c r="O1712" s="38"/>
      <c r="P1712" s="36"/>
      <c r="Q1712" s="34"/>
      <c r="R1712" s="35"/>
    </row>
    <row r="1713" spans="1:18" ht="15.75" customHeight="1">
      <c r="A1713" s="23"/>
      <c r="B1713" s="28" t="s">
        <v>21</v>
      </c>
      <c r="C1713" s="28">
        <v>1185732</v>
      </c>
      <c r="D1713" s="29">
        <v>44458</v>
      </c>
      <c r="E1713" s="28" t="s">
        <v>40</v>
      </c>
      <c r="F1713" s="28" t="s">
        <v>78</v>
      </c>
      <c r="G1713" s="28" t="s">
        <v>79</v>
      </c>
      <c r="H1713" s="28" t="s">
        <v>27</v>
      </c>
      <c r="I1713" s="30">
        <v>0.15000000000000002</v>
      </c>
      <c r="J1713" s="31">
        <v>2750</v>
      </c>
      <c r="K1713" s="32">
        <f t="shared" si="12"/>
        <v>412.50000000000006</v>
      </c>
      <c r="L1713" s="32">
        <f t="shared" si="13"/>
        <v>165.00000000000003</v>
      </c>
      <c r="M1713" s="33">
        <v>0.4</v>
      </c>
      <c r="O1713" s="38"/>
      <c r="P1713" s="36"/>
      <c r="Q1713" s="34"/>
      <c r="R1713" s="35"/>
    </row>
    <row r="1714" spans="1:18" ht="15.75" customHeight="1">
      <c r="A1714" s="23"/>
      <c r="B1714" s="28" t="s">
        <v>21</v>
      </c>
      <c r="C1714" s="28">
        <v>1185732</v>
      </c>
      <c r="D1714" s="29">
        <v>44458</v>
      </c>
      <c r="E1714" s="28" t="s">
        <v>40</v>
      </c>
      <c r="F1714" s="28" t="s">
        <v>78</v>
      </c>
      <c r="G1714" s="28" t="s">
        <v>79</v>
      </c>
      <c r="H1714" s="28" t="s">
        <v>28</v>
      </c>
      <c r="I1714" s="30">
        <v>0.25</v>
      </c>
      <c r="J1714" s="31">
        <v>2750</v>
      </c>
      <c r="K1714" s="32">
        <f t="shared" si="12"/>
        <v>687.5</v>
      </c>
      <c r="L1714" s="32">
        <f t="shared" si="13"/>
        <v>240.62499999999997</v>
      </c>
      <c r="M1714" s="33">
        <v>0.35</v>
      </c>
      <c r="O1714" s="38"/>
      <c r="P1714" s="36"/>
      <c r="Q1714" s="34"/>
      <c r="R1714" s="35"/>
    </row>
    <row r="1715" spans="1:18" ht="15.75" customHeight="1">
      <c r="A1715" s="23"/>
      <c r="B1715" s="28" t="s">
        <v>21</v>
      </c>
      <c r="C1715" s="28">
        <v>1185732</v>
      </c>
      <c r="D1715" s="29">
        <v>44458</v>
      </c>
      <c r="E1715" s="28" t="s">
        <v>40</v>
      </c>
      <c r="F1715" s="28" t="s">
        <v>78</v>
      </c>
      <c r="G1715" s="28" t="s">
        <v>79</v>
      </c>
      <c r="H1715" s="28" t="s">
        <v>29</v>
      </c>
      <c r="I1715" s="30">
        <v>0.30000000000000004</v>
      </c>
      <c r="J1715" s="31">
        <v>3500</v>
      </c>
      <c r="K1715" s="32">
        <f t="shared" si="12"/>
        <v>1050.0000000000002</v>
      </c>
      <c r="L1715" s="32">
        <f t="shared" si="13"/>
        <v>525.00000000000011</v>
      </c>
      <c r="M1715" s="33">
        <v>0.5</v>
      </c>
      <c r="O1715" s="38"/>
      <c r="P1715" s="36"/>
      <c r="Q1715" s="34"/>
      <c r="R1715" s="35"/>
    </row>
    <row r="1716" spans="1:18" ht="15.75" customHeight="1">
      <c r="A1716" s="23"/>
      <c r="B1716" s="28" t="s">
        <v>21</v>
      </c>
      <c r="C1716" s="28">
        <v>1185732</v>
      </c>
      <c r="D1716" s="29">
        <v>44487</v>
      </c>
      <c r="E1716" s="28" t="s">
        <v>40</v>
      </c>
      <c r="F1716" s="28" t="s">
        <v>78</v>
      </c>
      <c r="G1716" s="28" t="s">
        <v>79</v>
      </c>
      <c r="H1716" s="28" t="s">
        <v>24</v>
      </c>
      <c r="I1716" s="30">
        <v>0.35</v>
      </c>
      <c r="J1716" s="31">
        <v>5250</v>
      </c>
      <c r="K1716" s="32">
        <f t="shared" si="12"/>
        <v>1837.4999999999998</v>
      </c>
      <c r="L1716" s="32">
        <f t="shared" si="13"/>
        <v>735</v>
      </c>
      <c r="M1716" s="33">
        <v>0.4</v>
      </c>
      <c r="O1716" s="38"/>
      <c r="P1716" s="36"/>
      <c r="Q1716" s="34"/>
      <c r="R1716" s="35"/>
    </row>
    <row r="1717" spans="1:18" ht="15.75" customHeight="1">
      <c r="A1717" s="23"/>
      <c r="B1717" s="28" t="s">
        <v>21</v>
      </c>
      <c r="C1717" s="28">
        <v>1185732</v>
      </c>
      <c r="D1717" s="29">
        <v>44487</v>
      </c>
      <c r="E1717" s="28" t="s">
        <v>40</v>
      </c>
      <c r="F1717" s="28" t="s">
        <v>78</v>
      </c>
      <c r="G1717" s="28" t="s">
        <v>79</v>
      </c>
      <c r="H1717" s="28" t="s">
        <v>25</v>
      </c>
      <c r="I1717" s="30">
        <v>0.25</v>
      </c>
      <c r="J1717" s="31">
        <v>3500</v>
      </c>
      <c r="K1717" s="32">
        <f t="shared" si="12"/>
        <v>875</v>
      </c>
      <c r="L1717" s="32">
        <f t="shared" si="13"/>
        <v>306.25</v>
      </c>
      <c r="M1717" s="33">
        <v>0.35</v>
      </c>
      <c r="O1717" s="38"/>
      <c r="P1717" s="36"/>
      <c r="Q1717" s="34"/>
      <c r="R1717" s="35"/>
    </row>
    <row r="1718" spans="1:18" ht="15.75" customHeight="1">
      <c r="A1718" s="23"/>
      <c r="B1718" s="28" t="s">
        <v>21</v>
      </c>
      <c r="C1718" s="28">
        <v>1185732</v>
      </c>
      <c r="D1718" s="29">
        <v>44487</v>
      </c>
      <c r="E1718" s="28" t="s">
        <v>40</v>
      </c>
      <c r="F1718" s="28" t="s">
        <v>78</v>
      </c>
      <c r="G1718" s="28" t="s">
        <v>79</v>
      </c>
      <c r="H1718" s="28" t="s">
        <v>26</v>
      </c>
      <c r="I1718" s="30">
        <v>0.25</v>
      </c>
      <c r="J1718" s="31">
        <v>2500</v>
      </c>
      <c r="K1718" s="32">
        <f t="shared" si="12"/>
        <v>625</v>
      </c>
      <c r="L1718" s="32">
        <f t="shared" si="13"/>
        <v>218.75</v>
      </c>
      <c r="M1718" s="33">
        <v>0.35</v>
      </c>
      <c r="O1718" s="38"/>
      <c r="P1718" s="36"/>
      <c r="Q1718" s="34"/>
      <c r="R1718" s="35"/>
    </row>
    <row r="1719" spans="1:18" ht="15.75" customHeight="1">
      <c r="A1719" s="23"/>
      <c r="B1719" s="28" t="s">
        <v>21</v>
      </c>
      <c r="C1719" s="28">
        <v>1185732</v>
      </c>
      <c r="D1719" s="29">
        <v>44487</v>
      </c>
      <c r="E1719" s="28" t="s">
        <v>40</v>
      </c>
      <c r="F1719" s="28" t="s">
        <v>78</v>
      </c>
      <c r="G1719" s="28" t="s">
        <v>79</v>
      </c>
      <c r="H1719" s="28" t="s">
        <v>27</v>
      </c>
      <c r="I1719" s="30">
        <v>0.25</v>
      </c>
      <c r="J1719" s="31">
        <v>2250</v>
      </c>
      <c r="K1719" s="32">
        <f t="shared" si="12"/>
        <v>562.5</v>
      </c>
      <c r="L1719" s="32">
        <f t="shared" si="13"/>
        <v>225</v>
      </c>
      <c r="M1719" s="33">
        <v>0.4</v>
      </c>
      <c r="O1719" s="38"/>
      <c r="P1719" s="36"/>
      <c r="Q1719" s="34"/>
      <c r="R1719" s="35"/>
    </row>
    <row r="1720" spans="1:18" ht="15.75" customHeight="1">
      <c r="A1720" s="23"/>
      <c r="B1720" s="28" t="s">
        <v>21</v>
      </c>
      <c r="C1720" s="28">
        <v>1185732</v>
      </c>
      <c r="D1720" s="29">
        <v>44487</v>
      </c>
      <c r="E1720" s="28" t="s">
        <v>40</v>
      </c>
      <c r="F1720" s="28" t="s">
        <v>78</v>
      </c>
      <c r="G1720" s="28" t="s">
        <v>79</v>
      </c>
      <c r="H1720" s="28" t="s">
        <v>28</v>
      </c>
      <c r="I1720" s="30">
        <v>0.35</v>
      </c>
      <c r="J1720" s="31">
        <v>2250</v>
      </c>
      <c r="K1720" s="32">
        <f t="shared" si="12"/>
        <v>787.5</v>
      </c>
      <c r="L1720" s="32">
        <f t="shared" si="13"/>
        <v>275.625</v>
      </c>
      <c r="M1720" s="33">
        <v>0.35</v>
      </c>
      <c r="O1720" s="38"/>
      <c r="P1720" s="36"/>
      <c r="Q1720" s="34"/>
      <c r="R1720" s="35"/>
    </row>
    <row r="1721" spans="1:18" ht="15.75" customHeight="1">
      <c r="A1721" s="23"/>
      <c r="B1721" s="28" t="s">
        <v>21</v>
      </c>
      <c r="C1721" s="28">
        <v>1185732</v>
      </c>
      <c r="D1721" s="29">
        <v>44487</v>
      </c>
      <c r="E1721" s="28" t="s">
        <v>40</v>
      </c>
      <c r="F1721" s="28" t="s">
        <v>78</v>
      </c>
      <c r="G1721" s="28" t="s">
        <v>79</v>
      </c>
      <c r="H1721" s="28" t="s">
        <v>29</v>
      </c>
      <c r="I1721" s="30">
        <v>0.39999999999999991</v>
      </c>
      <c r="J1721" s="31">
        <v>3500</v>
      </c>
      <c r="K1721" s="32">
        <f t="shared" si="12"/>
        <v>1399.9999999999998</v>
      </c>
      <c r="L1721" s="32">
        <f t="shared" si="13"/>
        <v>699.99999999999989</v>
      </c>
      <c r="M1721" s="33">
        <v>0.5</v>
      </c>
      <c r="O1721" s="38"/>
      <c r="P1721" s="36"/>
      <c r="Q1721" s="34"/>
      <c r="R1721" s="35"/>
    </row>
    <row r="1722" spans="1:18" ht="15.75" customHeight="1">
      <c r="A1722" s="23"/>
      <c r="B1722" s="28" t="s">
        <v>21</v>
      </c>
      <c r="C1722" s="28">
        <v>1185732</v>
      </c>
      <c r="D1722" s="29">
        <v>44518</v>
      </c>
      <c r="E1722" s="28" t="s">
        <v>40</v>
      </c>
      <c r="F1722" s="28" t="s">
        <v>78</v>
      </c>
      <c r="G1722" s="28" t="s">
        <v>79</v>
      </c>
      <c r="H1722" s="28" t="s">
        <v>24</v>
      </c>
      <c r="I1722" s="30">
        <v>0.35000000000000003</v>
      </c>
      <c r="J1722" s="31">
        <v>5000</v>
      </c>
      <c r="K1722" s="32">
        <f t="shared" si="12"/>
        <v>1750.0000000000002</v>
      </c>
      <c r="L1722" s="32">
        <f t="shared" si="13"/>
        <v>700.00000000000011</v>
      </c>
      <c r="M1722" s="33">
        <v>0.4</v>
      </c>
      <c r="O1722" s="38"/>
      <c r="P1722" s="36"/>
      <c r="Q1722" s="34"/>
      <c r="R1722" s="35"/>
    </row>
    <row r="1723" spans="1:18" ht="15.75" customHeight="1">
      <c r="A1723" s="23"/>
      <c r="B1723" s="28" t="s">
        <v>21</v>
      </c>
      <c r="C1723" s="28">
        <v>1185732</v>
      </c>
      <c r="D1723" s="29">
        <v>44518</v>
      </c>
      <c r="E1723" s="28" t="s">
        <v>40</v>
      </c>
      <c r="F1723" s="28" t="s">
        <v>78</v>
      </c>
      <c r="G1723" s="28" t="s">
        <v>79</v>
      </c>
      <c r="H1723" s="28" t="s">
        <v>25</v>
      </c>
      <c r="I1723" s="30">
        <v>0.25000000000000006</v>
      </c>
      <c r="J1723" s="31">
        <v>3500</v>
      </c>
      <c r="K1723" s="32">
        <f t="shared" si="12"/>
        <v>875.00000000000023</v>
      </c>
      <c r="L1723" s="32">
        <f t="shared" si="13"/>
        <v>306.25000000000006</v>
      </c>
      <c r="M1723" s="33">
        <v>0.35</v>
      </c>
      <c r="O1723" s="38"/>
      <c r="P1723" s="36"/>
      <c r="Q1723" s="34"/>
      <c r="R1723" s="35"/>
    </row>
    <row r="1724" spans="1:18" ht="15.75" customHeight="1">
      <c r="A1724" s="23"/>
      <c r="B1724" s="28" t="s">
        <v>21</v>
      </c>
      <c r="C1724" s="28">
        <v>1185732</v>
      </c>
      <c r="D1724" s="29">
        <v>44518</v>
      </c>
      <c r="E1724" s="28" t="s">
        <v>40</v>
      </c>
      <c r="F1724" s="28" t="s">
        <v>78</v>
      </c>
      <c r="G1724" s="28" t="s">
        <v>79</v>
      </c>
      <c r="H1724" s="28" t="s">
        <v>26</v>
      </c>
      <c r="I1724" s="30">
        <v>0.25000000000000006</v>
      </c>
      <c r="J1724" s="31">
        <v>2950</v>
      </c>
      <c r="K1724" s="32">
        <f t="shared" si="12"/>
        <v>737.50000000000011</v>
      </c>
      <c r="L1724" s="32">
        <f t="shared" si="13"/>
        <v>258.125</v>
      </c>
      <c r="M1724" s="33">
        <v>0.35</v>
      </c>
      <c r="O1724" s="38"/>
      <c r="P1724" s="36"/>
      <c r="Q1724" s="34"/>
      <c r="R1724" s="35"/>
    </row>
    <row r="1725" spans="1:18" ht="15.75" customHeight="1">
      <c r="A1725" s="23"/>
      <c r="B1725" s="28" t="s">
        <v>21</v>
      </c>
      <c r="C1725" s="28">
        <v>1185732</v>
      </c>
      <c r="D1725" s="29">
        <v>44518</v>
      </c>
      <c r="E1725" s="28" t="s">
        <v>40</v>
      </c>
      <c r="F1725" s="28" t="s">
        <v>78</v>
      </c>
      <c r="G1725" s="28" t="s">
        <v>79</v>
      </c>
      <c r="H1725" s="28" t="s">
        <v>27</v>
      </c>
      <c r="I1725" s="30">
        <v>0.25000000000000006</v>
      </c>
      <c r="J1725" s="31">
        <v>3250</v>
      </c>
      <c r="K1725" s="32">
        <f t="shared" si="12"/>
        <v>812.50000000000023</v>
      </c>
      <c r="L1725" s="32">
        <f t="shared" si="13"/>
        <v>325.00000000000011</v>
      </c>
      <c r="M1725" s="33">
        <v>0.4</v>
      </c>
      <c r="O1725" s="38"/>
      <c r="P1725" s="36"/>
      <c r="Q1725" s="34"/>
      <c r="R1725" s="35"/>
    </row>
    <row r="1726" spans="1:18" ht="15.75" customHeight="1">
      <c r="A1726" s="23"/>
      <c r="B1726" s="28" t="s">
        <v>21</v>
      </c>
      <c r="C1726" s="28">
        <v>1185732</v>
      </c>
      <c r="D1726" s="29">
        <v>44518</v>
      </c>
      <c r="E1726" s="28" t="s">
        <v>40</v>
      </c>
      <c r="F1726" s="28" t="s">
        <v>78</v>
      </c>
      <c r="G1726" s="28" t="s">
        <v>79</v>
      </c>
      <c r="H1726" s="28" t="s">
        <v>28</v>
      </c>
      <c r="I1726" s="30">
        <v>0.44999999999999996</v>
      </c>
      <c r="J1726" s="31">
        <v>3000</v>
      </c>
      <c r="K1726" s="32">
        <f t="shared" si="12"/>
        <v>1349.9999999999998</v>
      </c>
      <c r="L1726" s="32">
        <f t="shared" si="13"/>
        <v>472.49999999999989</v>
      </c>
      <c r="M1726" s="33">
        <v>0.35</v>
      </c>
      <c r="O1726" s="38"/>
      <c r="P1726" s="36"/>
      <c r="Q1726" s="34"/>
      <c r="R1726" s="35"/>
    </row>
    <row r="1727" spans="1:18" ht="15.75" customHeight="1">
      <c r="A1727" s="23"/>
      <c r="B1727" s="28" t="s">
        <v>21</v>
      </c>
      <c r="C1727" s="28">
        <v>1185732</v>
      </c>
      <c r="D1727" s="29">
        <v>44518</v>
      </c>
      <c r="E1727" s="28" t="s">
        <v>40</v>
      </c>
      <c r="F1727" s="28" t="s">
        <v>78</v>
      </c>
      <c r="G1727" s="28" t="s">
        <v>79</v>
      </c>
      <c r="H1727" s="28" t="s">
        <v>29</v>
      </c>
      <c r="I1727" s="30">
        <v>0.49999999999999983</v>
      </c>
      <c r="J1727" s="31">
        <v>4000</v>
      </c>
      <c r="K1727" s="32">
        <f t="shared" si="12"/>
        <v>1999.9999999999993</v>
      </c>
      <c r="L1727" s="32">
        <f t="shared" si="13"/>
        <v>999.99999999999966</v>
      </c>
      <c r="M1727" s="33">
        <v>0.5</v>
      </c>
      <c r="O1727" s="38"/>
      <c r="P1727" s="36"/>
      <c r="Q1727" s="34"/>
      <c r="R1727" s="35"/>
    </row>
    <row r="1728" spans="1:18" ht="15.75" customHeight="1">
      <c r="A1728" s="23"/>
      <c r="B1728" s="28" t="s">
        <v>21</v>
      </c>
      <c r="C1728" s="28">
        <v>1185732</v>
      </c>
      <c r="D1728" s="29">
        <v>44547</v>
      </c>
      <c r="E1728" s="28" t="s">
        <v>40</v>
      </c>
      <c r="F1728" s="28" t="s">
        <v>78</v>
      </c>
      <c r="G1728" s="28" t="s">
        <v>79</v>
      </c>
      <c r="H1728" s="28" t="s">
        <v>24</v>
      </c>
      <c r="I1728" s="30">
        <v>0.44999999999999996</v>
      </c>
      <c r="J1728" s="31">
        <v>6500</v>
      </c>
      <c r="K1728" s="32">
        <f t="shared" si="12"/>
        <v>2924.9999999999995</v>
      </c>
      <c r="L1728" s="32">
        <f t="shared" si="13"/>
        <v>1169.9999999999998</v>
      </c>
      <c r="M1728" s="33">
        <v>0.4</v>
      </c>
      <c r="O1728" s="38"/>
      <c r="P1728" s="36"/>
      <c r="Q1728" s="34"/>
      <c r="R1728" s="35"/>
    </row>
    <row r="1729" spans="1:18" ht="15.75" customHeight="1">
      <c r="A1729" s="23"/>
      <c r="B1729" s="28" t="s">
        <v>21</v>
      </c>
      <c r="C1729" s="28">
        <v>1185732</v>
      </c>
      <c r="D1729" s="29">
        <v>44547</v>
      </c>
      <c r="E1729" s="28" t="s">
        <v>40</v>
      </c>
      <c r="F1729" s="28" t="s">
        <v>78</v>
      </c>
      <c r="G1729" s="28" t="s">
        <v>79</v>
      </c>
      <c r="H1729" s="28" t="s">
        <v>25</v>
      </c>
      <c r="I1729" s="30">
        <v>0.35000000000000003</v>
      </c>
      <c r="J1729" s="31">
        <v>4500</v>
      </c>
      <c r="K1729" s="32">
        <f t="shared" si="12"/>
        <v>1575.0000000000002</v>
      </c>
      <c r="L1729" s="32">
        <f t="shared" si="13"/>
        <v>551.25</v>
      </c>
      <c r="M1729" s="33">
        <v>0.35</v>
      </c>
      <c r="O1729" s="38"/>
      <c r="P1729" s="36"/>
      <c r="Q1729" s="34"/>
      <c r="R1729" s="35"/>
    </row>
    <row r="1730" spans="1:18" ht="15.75" customHeight="1">
      <c r="A1730" s="23"/>
      <c r="B1730" s="28" t="s">
        <v>21</v>
      </c>
      <c r="C1730" s="28">
        <v>1185732</v>
      </c>
      <c r="D1730" s="29">
        <v>44547</v>
      </c>
      <c r="E1730" s="28" t="s">
        <v>40</v>
      </c>
      <c r="F1730" s="28" t="s">
        <v>78</v>
      </c>
      <c r="G1730" s="28" t="s">
        <v>79</v>
      </c>
      <c r="H1730" s="28" t="s">
        <v>26</v>
      </c>
      <c r="I1730" s="30">
        <v>0.35000000000000003</v>
      </c>
      <c r="J1730" s="31">
        <v>4000</v>
      </c>
      <c r="K1730" s="32">
        <f t="shared" si="12"/>
        <v>1400.0000000000002</v>
      </c>
      <c r="L1730" s="32">
        <f t="shared" si="13"/>
        <v>490.00000000000006</v>
      </c>
      <c r="M1730" s="33">
        <v>0.35</v>
      </c>
      <c r="O1730" s="38"/>
      <c r="P1730" s="36"/>
      <c r="Q1730" s="34"/>
      <c r="R1730" s="35"/>
    </row>
    <row r="1731" spans="1:18" ht="15.75" customHeight="1">
      <c r="A1731" s="23"/>
      <c r="B1731" s="28" t="s">
        <v>21</v>
      </c>
      <c r="C1731" s="28">
        <v>1185732</v>
      </c>
      <c r="D1731" s="29">
        <v>44547</v>
      </c>
      <c r="E1731" s="28" t="s">
        <v>40</v>
      </c>
      <c r="F1731" s="28" t="s">
        <v>78</v>
      </c>
      <c r="G1731" s="28" t="s">
        <v>79</v>
      </c>
      <c r="H1731" s="28" t="s">
        <v>27</v>
      </c>
      <c r="I1731" s="30">
        <v>0.35000000000000003</v>
      </c>
      <c r="J1731" s="31">
        <v>3500</v>
      </c>
      <c r="K1731" s="32">
        <f t="shared" si="12"/>
        <v>1225.0000000000002</v>
      </c>
      <c r="L1731" s="32">
        <f t="shared" si="13"/>
        <v>490.00000000000011</v>
      </c>
      <c r="M1731" s="33">
        <v>0.4</v>
      </c>
      <c r="O1731" s="38"/>
      <c r="P1731" s="36"/>
      <c r="Q1731" s="34"/>
      <c r="R1731" s="35"/>
    </row>
    <row r="1732" spans="1:18" ht="15.75" customHeight="1">
      <c r="A1732" s="23"/>
      <c r="B1732" s="28" t="s">
        <v>21</v>
      </c>
      <c r="C1732" s="28">
        <v>1185732</v>
      </c>
      <c r="D1732" s="29">
        <v>44547</v>
      </c>
      <c r="E1732" s="28" t="s">
        <v>40</v>
      </c>
      <c r="F1732" s="28" t="s">
        <v>78</v>
      </c>
      <c r="G1732" s="28" t="s">
        <v>79</v>
      </c>
      <c r="H1732" s="28" t="s">
        <v>28</v>
      </c>
      <c r="I1732" s="30">
        <v>0.44999999999999996</v>
      </c>
      <c r="J1732" s="31">
        <v>3500</v>
      </c>
      <c r="K1732" s="32">
        <f t="shared" si="12"/>
        <v>1574.9999999999998</v>
      </c>
      <c r="L1732" s="32">
        <f t="shared" si="13"/>
        <v>551.24999999999989</v>
      </c>
      <c r="M1732" s="33">
        <v>0.35</v>
      </c>
      <c r="O1732" s="38"/>
      <c r="P1732" s="36"/>
      <c r="Q1732" s="34"/>
      <c r="R1732" s="35"/>
    </row>
    <row r="1733" spans="1:18" ht="15.75" customHeight="1">
      <c r="A1733" s="23"/>
      <c r="B1733" s="28" t="s">
        <v>21</v>
      </c>
      <c r="C1733" s="28">
        <v>1185732</v>
      </c>
      <c r="D1733" s="29">
        <v>44547</v>
      </c>
      <c r="E1733" s="28" t="s">
        <v>40</v>
      </c>
      <c r="F1733" s="28" t="s">
        <v>78</v>
      </c>
      <c r="G1733" s="28" t="s">
        <v>79</v>
      </c>
      <c r="H1733" s="28" t="s">
        <v>29</v>
      </c>
      <c r="I1733" s="30">
        <v>0.49999999999999983</v>
      </c>
      <c r="J1733" s="31">
        <v>4500</v>
      </c>
      <c r="K1733" s="32">
        <f t="shared" si="12"/>
        <v>2249.9999999999991</v>
      </c>
      <c r="L1733" s="32">
        <f t="shared" si="13"/>
        <v>1124.9999999999995</v>
      </c>
      <c r="M1733" s="33">
        <v>0.5</v>
      </c>
      <c r="O1733" s="38"/>
      <c r="P1733" s="36"/>
      <c r="Q1733" s="34"/>
      <c r="R1733" s="35"/>
    </row>
    <row r="1734" spans="1:18" ht="15.75" customHeight="1">
      <c r="A1734" s="23" t="s">
        <v>46</v>
      </c>
      <c r="B1734" s="28" t="s">
        <v>21</v>
      </c>
      <c r="C1734" s="28">
        <v>1185732</v>
      </c>
      <c r="D1734" s="29">
        <v>44207</v>
      </c>
      <c r="E1734" s="28" t="s">
        <v>40</v>
      </c>
      <c r="F1734" s="28" t="s">
        <v>80</v>
      </c>
      <c r="G1734" s="28" t="s">
        <v>81</v>
      </c>
      <c r="H1734" s="28" t="s">
        <v>24</v>
      </c>
      <c r="I1734" s="30">
        <v>0.25</v>
      </c>
      <c r="J1734" s="31">
        <v>6750</v>
      </c>
      <c r="K1734" s="32">
        <f t="shared" si="12"/>
        <v>1687.5</v>
      </c>
      <c r="L1734" s="32">
        <f t="shared" si="13"/>
        <v>675</v>
      </c>
      <c r="M1734" s="33">
        <v>0.4</v>
      </c>
      <c r="O1734" s="38"/>
      <c r="P1734" s="36"/>
      <c r="Q1734" s="34"/>
      <c r="R1734" s="35"/>
    </row>
    <row r="1735" spans="1:18" ht="15.75" customHeight="1">
      <c r="A1735" s="23"/>
      <c r="B1735" s="28" t="s">
        <v>21</v>
      </c>
      <c r="C1735" s="28">
        <v>1185732</v>
      </c>
      <c r="D1735" s="29">
        <v>44207</v>
      </c>
      <c r="E1735" s="28" t="s">
        <v>40</v>
      </c>
      <c r="F1735" s="28" t="s">
        <v>80</v>
      </c>
      <c r="G1735" s="28" t="s">
        <v>81</v>
      </c>
      <c r="H1735" s="28" t="s">
        <v>25</v>
      </c>
      <c r="I1735" s="30">
        <v>0.25</v>
      </c>
      <c r="J1735" s="31">
        <v>4750</v>
      </c>
      <c r="K1735" s="32">
        <f t="shared" si="12"/>
        <v>1187.5</v>
      </c>
      <c r="L1735" s="32">
        <f t="shared" si="13"/>
        <v>415.625</v>
      </c>
      <c r="M1735" s="33">
        <v>0.35</v>
      </c>
      <c r="O1735" s="38"/>
      <c r="P1735" s="36"/>
      <c r="Q1735" s="34"/>
      <c r="R1735" s="35"/>
    </row>
    <row r="1736" spans="1:18" ht="15.75" customHeight="1">
      <c r="A1736" s="23"/>
      <c r="B1736" s="28" t="s">
        <v>21</v>
      </c>
      <c r="C1736" s="28">
        <v>1185732</v>
      </c>
      <c r="D1736" s="29">
        <v>44207</v>
      </c>
      <c r="E1736" s="28" t="s">
        <v>40</v>
      </c>
      <c r="F1736" s="28" t="s">
        <v>80</v>
      </c>
      <c r="G1736" s="28" t="s">
        <v>81</v>
      </c>
      <c r="H1736" s="28" t="s">
        <v>26</v>
      </c>
      <c r="I1736" s="30">
        <v>0.15000000000000002</v>
      </c>
      <c r="J1736" s="31">
        <v>4750</v>
      </c>
      <c r="K1736" s="32">
        <f t="shared" si="12"/>
        <v>712.50000000000011</v>
      </c>
      <c r="L1736" s="32">
        <f t="shared" si="13"/>
        <v>249.37500000000003</v>
      </c>
      <c r="M1736" s="33">
        <v>0.35</v>
      </c>
      <c r="O1736" s="38"/>
      <c r="P1736" s="36"/>
      <c r="Q1736" s="34"/>
      <c r="R1736" s="35"/>
    </row>
    <row r="1737" spans="1:18" ht="15.75" customHeight="1">
      <c r="A1737" s="23"/>
      <c r="B1737" s="28" t="s">
        <v>21</v>
      </c>
      <c r="C1737" s="28">
        <v>1185732</v>
      </c>
      <c r="D1737" s="29">
        <v>44207</v>
      </c>
      <c r="E1737" s="28" t="s">
        <v>40</v>
      </c>
      <c r="F1737" s="28" t="s">
        <v>80</v>
      </c>
      <c r="G1737" s="28" t="s">
        <v>81</v>
      </c>
      <c r="H1737" s="28" t="s">
        <v>27</v>
      </c>
      <c r="I1737" s="30">
        <v>0.20000000000000007</v>
      </c>
      <c r="J1737" s="31">
        <v>3250</v>
      </c>
      <c r="K1737" s="32">
        <f t="shared" si="12"/>
        <v>650.00000000000023</v>
      </c>
      <c r="L1737" s="32">
        <f t="shared" si="13"/>
        <v>260.00000000000011</v>
      </c>
      <c r="M1737" s="33">
        <v>0.4</v>
      </c>
      <c r="O1737" s="38"/>
      <c r="P1737" s="36"/>
      <c r="Q1737" s="34"/>
      <c r="R1737" s="35"/>
    </row>
    <row r="1738" spans="1:18" ht="15.75" customHeight="1">
      <c r="A1738" s="23"/>
      <c r="B1738" s="28" t="s">
        <v>21</v>
      </c>
      <c r="C1738" s="28">
        <v>1185732</v>
      </c>
      <c r="D1738" s="29">
        <v>44207</v>
      </c>
      <c r="E1738" s="28" t="s">
        <v>40</v>
      </c>
      <c r="F1738" s="28" t="s">
        <v>80</v>
      </c>
      <c r="G1738" s="28" t="s">
        <v>81</v>
      </c>
      <c r="H1738" s="28" t="s">
        <v>28</v>
      </c>
      <c r="I1738" s="30">
        <v>0.35</v>
      </c>
      <c r="J1738" s="31">
        <v>3750</v>
      </c>
      <c r="K1738" s="32">
        <f t="shared" si="12"/>
        <v>1312.5</v>
      </c>
      <c r="L1738" s="32">
        <f t="shared" si="13"/>
        <v>459.37499999999994</v>
      </c>
      <c r="M1738" s="33">
        <v>0.35</v>
      </c>
      <c r="O1738" s="38"/>
      <c r="P1738" s="36"/>
      <c r="Q1738" s="34"/>
      <c r="R1738" s="35"/>
    </row>
    <row r="1739" spans="1:18" ht="15.75" customHeight="1">
      <c r="A1739" s="23"/>
      <c r="B1739" s="28" t="s">
        <v>21</v>
      </c>
      <c r="C1739" s="28">
        <v>1185732</v>
      </c>
      <c r="D1739" s="29">
        <v>44207</v>
      </c>
      <c r="E1739" s="28" t="s">
        <v>40</v>
      </c>
      <c r="F1739" s="28" t="s">
        <v>80</v>
      </c>
      <c r="G1739" s="28" t="s">
        <v>81</v>
      </c>
      <c r="H1739" s="28" t="s">
        <v>29</v>
      </c>
      <c r="I1739" s="30">
        <v>0.25</v>
      </c>
      <c r="J1739" s="31">
        <v>4750</v>
      </c>
      <c r="K1739" s="32">
        <f t="shared" si="12"/>
        <v>1187.5</v>
      </c>
      <c r="L1739" s="32">
        <f t="shared" si="13"/>
        <v>593.75</v>
      </c>
      <c r="M1739" s="33">
        <v>0.5</v>
      </c>
      <c r="O1739" s="38"/>
      <c r="P1739" s="36"/>
      <c r="Q1739" s="34"/>
      <c r="R1739" s="35"/>
    </row>
    <row r="1740" spans="1:18" ht="15.75" customHeight="1">
      <c r="A1740" s="23"/>
      <c r="B1740" s="28" t="s">
        <v>21</v>
      </c>
      <c r="C1740" s="28">
        <v>1185732</v>
      </c>
      <c r="D1740" s="29">
        <v>44238</v>
      </c>
      <c r="E1740" s="28" t="s">
        <v>40</v>
      </c>
      <c r="F1740" s="28" t="s">
        <v>80</v>
      </c>
      <c r="G1740" s="28" t="s">
        <v>81</v>
      </c>
      <c r="H1740" s="28" t="s">
        <v>24</v>
      </c>
      <c r="I1740" s="30">
        <v>0.25</v>
      </c>
      <c r="J1740" s="31">
        <v>7250</v>
      </c>
      <c r="K1740" s="32">
        <f t="shared" si="12"/>
        <v>1812.5</v>
      </c>
      <c r="L1740" s="32">
        <f t="shared" si="13"/>
        <v>725</v>
      </c>
      <c r="M1740" s="33">
        <v>0.4</v>
      </c>
      <c r="O1740" s="38"/>
      <c r="P1740" s="36"/>
      <c r="Q1740" s="34"/>
      <c r="R1740" s="35"/>
    </row>
    <row r="1741" spans="1:18" ht="15.75" customHeight="1">
      <c r="A1741" s="23"/>
      <c r="B1741" s="28" t="s">
        <v>21</v>
      </c>
      <c r="C1741" s="28">
        <v>1185732</v>
      </c>
      <c r="D1741" s="29">
        <v>44238</v>
      </c>
      <c r="E1741" s="28" t="s">
        <v>40</v>
      </c>
      <c r="F1741" s="28" t="s">
        <v>80</v>
      </c>
      <c r="G1741" s="28" t="s">
        <v>81</v>
      </c>
      <c r="H1741" s="28" t="s">
        <v>25</v>
      </c>
      <c r="I1741" s="30">
        <v>0.25</v>
      </c>
      <c r="J1741" s="31">
        <v>3750</v>
      </c>
      <c r="K1741" s="32">
        <f t="shared" si="12"/>
        <v>937.5</v>
      </c>
      <c r="L1741" s="32">
        <f t="shared" si="13"/>
        <v>328.125</v>
      </c>
      <c r="M1741" s="33">
        <v>0.35</v>
      </c>
      <c r="O1741" s="38"/>
      <c r="P1741" s="36"/>
      <c r="Q1741" s="34"/>
      <c r="R1741" s="35"/>
    </row>
    <row r="1742" spans="1:18" ht="15.75" customHeight="1">
      <c r="A1742" s="23"/>
      <c r="B1742" s="28" t="s">
        <v>21</v>
      </c>
      <c r="C1742" s="28">
        <v>1185732</v>
      </c>
      <c r="D1742" s="29">
        <v>44238</v>
      </c>
      <c r="E1742" s="28" t="s">
        <v>40</v>
      </c>
      <c r="F1742" s="28" t="s">
        <v>80</v>
      </c>
      <c r="G1742" s="28" t="s">
        <v>81</v>
      </c>
      <c r="H1742" s="28" t="s">
        <v>26</v>
      </c>
      <c r="I1742" s="30">
        <v>0.15000000000000002</v>
      </c>
      <c r="J1742" s="31">
        <v>4250</v>
      </c>
      <c r="K1742" s="32">
        <f t="shared" si="12"/>
        <v>637.50000000000011</v>
      </c>
      <c r="L1742" s="32">
        <f t="shared" si="13"/>
        <v>223.12500000000003</v>
      </c>
      <c r="M1742" s="33">
        <v>0.35</v>
      </c>
      <c r="O1742" s="38"/>
      <c r="P1742" s="36"/>
      <c r="Q1742" s="34"/>
      <c r="R1742" s="35"/>
    </row>
    <row r="1743" spans="1:18" ht="15.75" customHeight="1">
      <c r="A1743" s="23"/>
      <c r="B1743" s="28" t="s">
        <v>21</v>
      </c>
      <c r="C1743" s="28">
        <v>1185732</v>
      </c>
      <c r="D1743" s="29">
        <v>44238</v>
      </c>
      <c r="E1743" s="28" t="s">
        <v>40</v>
      </c>
      <c r="F1743" s="28" t="s">
        <v>80</v>
      </c>
      <c r="G1743" s="28" t="s">
        <v>81</v>
      </c>
      <c r="H1743" s="28" t="s">
        <v>27</v>
      </c>
      <c r="I1743" s="30">
        <v>0.20000000000000007</v>
      </c>
      <c r="J1743" s="31">
        <v>3000</v>
      </c>
      <c r="K1743" s="32">
        <f t="shared" si="12"/>
        <v>600.00000000000023</v>
      </c>
      <c r="L1743" s="32">
        <f t="shared" si="13"/>
        <v>240.00000000000011</v>
      </c>
      <c r="M1743" s="33">
        <v>0.4</v>
      </c>
      <c r="O1743" s="38"/>
      <c r="P1743" s="36"/>
      <c r="Q1743" s="34"/>
      <c r="R1743" s="35"/>
    </row>
    <row r="1744" spans="1:18" ht="15.75" customHeight="1">
      <c r="A1744" s="23"/>
      <c r="B1744" s="28" t="s">
        <v>21</v>
      </c>
      <c r="C1744" s="28">
        <v>1185732</v>
      </c>
      <c r="D1744" s="29">
        <v>44238</v>
      </c>
      <c r="E1744" s="28" t="s">
        <v>40</v>
      </c>
      <c r="F1744" s="28" t="s">
        <v>80</v>
      </c>
      <c r="G1744" s="28" t="s">
        <v>81</v>
      </c>
      <c r="H1744" s="28" t="s">
        <v>28</v>
      </c>
      <c r="I1744" s="30">
        <v>0.35</v>
      </c>
      <c r="J1744" s="31">
        <v>3750</v>
      </c>
      <c r="K1744" s="32">
        <f t="shared" si="12"/>
        <v>1312.5</v>
      </c>
      <c r="L1744" s="32">
        <f t="shared" si="13"/>
        <v>459.37499999999994</v>
      </c>
      <c r="M1744" s="33">
        <v>0.35</v>
      </c>
      <c r="O1744" s="38"/>
      <c r="P1744" s="36"/>
      <c r="Q1744" s="34"/>
      <c r="R1744" s="35"/>
    </row>
    <row r="1745" spans="1:18" ht="15.75" customHeight="1">
      <c r="A1745" s="23"/>
      <c r="B1745" s="28" t="s">
        <v>21</v>
      </c>
      <c r="C1745" s="28">
        <v>1185732</v>
      </c>
      <c r="D1745" s="29">
        <v>44238</v>
      </c>
      <c r="E1745" s="28" t="s">
        <v>40</v>
      </c>
      <c r="F1745" s="28" t="s">
        <v>80</v>
      </c>
      <c r="G1745" s="28" t="s">
        <v>81</v>
      </c>
      <c r="H1745" s="28" t="s">
        <v>29</v>
      </c>
      <c r="I1745" s="30">
        <v>0.25</v>
      </c>
      <c r="J1745" s="31">
        <v>4500</v>
      </c>
      <c r="K1745" s="32">
        <f t="shared" si="12"/>
        <v>1125</v>
      </c>
      <c r="L1745" s="32">
        <f t="shared" si="13"/>
        <v>562.5</v>
      </c>
      <c r="M1745" s="33">
        <v>0.5</v>
      </c>
      <c r="O1745" s="38"/>
      <c r="P1745" s="36"/>
      <c r="Q1745" s="34"/>
      <c r="R1745" s="35"/>
    </row>
    <row r="1746" spans="1:18" ht="15.75" customHeight="1">
      <c r="A1746" s="23"/>
      <c r="B1746" s="28" t="s">
        <v>21</v>
      </c>
      <c r="C1746" s="28">
        <v>1185732</v>
      </c>
      <c r="D1746" s="29">
        <v>44265</v>
      </c>
      <c r="E1746" s="28" t="s">
        <v>40</v>
      </c>
      <c r="F1746" s="28" t="s">
        <v>80</v>
      </c>
      <c r="G1746" s="28" t="s">
        <v>81</v>
      </c>
      <c r="H1746" s="28" t="s">
        <v>24</v>
      </c>
      <c r="I1746" s="30">
        <v>0.30000000000000004</v>
      </c>
      <c r="J1746" s="31">
        <v>6700</v>
      </c>
      <c r="K1746" s="32">
        <f t="shared" si="12"/>
        <v>2010.0000000000002</v>
      </c>
      <c r="L1746" s="32">
        <f t="shared" si="13"/>
        <v>804.00000000000011</v>
      </c>
      <c r="M1746" s="33">
        <v>0.4</v>
      </c>
      <c r="O1746" s="38"/>
      <c r="P1746" s="36"/>
      <c r="Q1746" s="34"/>
      <c r="R1746" s="35"/>
    </row>
    <row r="1747" spans="1:18" ht="15.75" customHeight="1">
      <c r="A1747" s="23"/>
      <c r="B1747" s="28" t="s">
        <v>21</v>
      </c>
      <c r="C1747" s="28">
        <v>1185732</v>
      </c>
      <c r="D1747" s="29">
        <v>44265</v>
      </c>
      <c r="E1747" s="28" t="s">
        <v>40</v>
      </c>
      <c r="F1747" s="28" t="s">
        <v>80</v>
      </c>
      <c r="G1747" s="28" t="s">
        <v>81</v>
      </c>
      <c r="H1747" s="28" t="s">
        <v>25</v>
      </c>
      <c r="I1747" s="30">
        <v>0.30000000000000004</v>
      </c>
      <c r="J1747" s="31">
        <v>3500</v>
      </c>
      <c r="K1747" s="32">
        <f t="shared" si="12"/>
        <v>1050.0000000000002</v>
      </c>
      <c r="L1747" s="32">
        <f t="shared" si="13"/>
        <v>367.50000000000006</v>
      </c>
      <c r="M1747" s="33">
        <v>0.35</v>
      </c>
      <c r="O1747" s="38"/>
      <c r="P1747" s="36"/>
      <c r="Q1747" s="34"/>
      <c r="R1747" s="35"/>
    </row>
    <row r="1748" spans="1:18" ht="15.75" customHeight="1">
      <c r="A1748" s="23"/>
      <c r="B1748" s="28" t="s">
        <v>21</v>
      </c>
      <c r="C1748" s="28">
        <v>1185732</v>
      </c>
      <c r="D1748" s="29">
        <v>44265</v>
      </c>
      <c r="E1748" s="28" t="s">
        <v>40</v>
      </c>
      <c r="F1748" s="28" t="s">
        <v>80</v>
      </c>
      <c r="G1748" s="28" t="s">
        <v>81</v>
      </c>
      <c r="H1748" s="28" t="s">
        <v>26</v>
      </c>
      <c r="I1748" s="30">
        <v>0.20000000000000007</v>
      </c>
      <c r="J1748" s="31">
        <v>4000</v>
      </c>
      <c r="K1748" s="32">
        <f t="shared" si="12"/>
        <v>800.00000000000023</v>
      </c>
      <c r="L1748" s="32">
        <f t="shared" si="13"/>
        <v>280.00000000000006</v>
      </c>
      <c r="M1748" s="33">
        <v>0.35</v>
      </c>
      <c r="O1748" s="38"/>
      <c r="P1748" s="36"/>
      <c r="Q1748" s="34"/>
      <c r="R1748" s="35"/>
    </row>
    <row r="1749" spans="1:18" ht="15.75" customHeight="1">
      <c r="A1749" s="23"/>
      <c r="B1749" s="28" t="s">
        <v>21</v>
      </c>
      <c r="C1749" s="28">
        <v>1185732</v>
      </c>
      <c r="D1749" s="29">
        <v>44265</v>
      </c>
      <c r="E1749" s="28" t="s">
        <v>40</v>
      </c>
      <c r="F1749" s="28" t="s">
        <v>80</v>
      </c>
      <c r="G1749" s="28" t="s">
        <v>81</v>
      </c>
      <c r="H1749" s="28" t="s">
        <v>27</v>
      </c>
      <c r="I1749" s="30">
        <v>0.25</v>
      </c>
      <c r="J1749" s="31">
        <v>2500</v>
      </c>
      <c r="K1749" s="32">
        <f t="shared" si="12"/>
        <v>625</v>
      </c>
      <c r="L1749" s="32">
        <f t="shared" si="13"/>
        <v>250</v>
      </c>
      <c r="M1749" s="33">
        <v>0.4</v>
      </c>
      <c r="O1749" s="38"/>
      <c r="P1749" s="36"/>
      <c r="Q1749" s="34"/>
      <c r="R1749" s="35"/>
    </row>
    <row r="1750" spans="1:18" ht="15.75" customHeight="1">
      <c r="A1750" s="23"/>
      <c r="B1750" s="28" t="s">
        <v>21</v>
      </c>
      <c r="C1750" s="28">
        <v>1185732</v>
      </c>
      <c r="D1750" s="29">
        <v>44265</v>
      </c>
      <c r="E1750" s="28" t="s">
        <v>40</v>
      </c>
      <c r="F1750" s="28" t="s">
        <v>80</v>
      </c>
      <c r="G1750" s="28" t="s">
        <v>81</v>
      </c>
      <c r="H1750" s="28" t="s">
        <v>28</v>
      </c>
      <c r="I1750" s="30">
        <v>0.4</v>
      </c>
      <c r="J1750" s="31">
        <v>3000</v>
      </c>
      <c r="K1750" s="32">
        <f t="shared" si="12"/>
        <v>1200</v>
      </c>
      <c r="L1750" s="32">
        <f t="shared" si="13"/>
        <v>420</v>
      </c>
      <c r="M1750" s="33">
        <v>0.35</v>
      </c>
      <c r="O1750" s="38"/>
      <c r="P1750" s="36"/>
      <c r="Q1750" s="34"/>
      <c r="R1750" s="35"/>
    </row>
    <row r="1751" spans="1:18" ht="15.75" customHeight="1">
      <c r="A1751" s="23"/>
      <c r="B1751" s="28" t="s">
        <v>21</v>
      </c>
      <c r="C1751" s="28">
        <v>1185732</v>
      </c>
      <c r="D1751" s="29">
        <v>44265</v>
      </c>
      <c r="E1751" s="28" t="s">
        <v>40</v>
      </c>
      <c r="F1751" s="28" t="s">
        <v>80</v>
      </c>
      <c r="G1751" s="28" t="s">
        <v>81</v>
      </c>
      <c r="H1751" s="28" t="s">
        <v>29</v>
      </c>
      <c r="I1751" s="30">
        <v>0.30000000000000004</v>
      </c>
      <c r="J1751" s="31">
        <v>4000</v>
      </c>
      <c r="K1751" s="32">
        <f t="shared" si="12"/>
        <v>1200.0000000000002</v>
      </c>
      <c r="L1751" s="32">
        <f t="shared" si="13"/>
        <v>600.00000000000011</v>
      </c>
      <c r="M1751" s="33">
        <v>0.5</v>
      </c>
      <c r="O1751" s="38"/>
      <c r="P1751" s="36"/>
      <c r="Q1751" s="34"/>
      <c r="R1751" s="35"/>
    </row>
    <row r="1752" spans="1:18" ht="15.75" customHeight="1">
      <c r="A1752" s="23"/>
      <c r="B1752" s="28" t="s">
        <v>21</v>
      </c>
      <c r="C1752" s="28">
        <v>1185732</v>
      </c>
      <c r="D1752" s="29">
        <v>44297</v>
      </c>
      <c r="E1752" s="28" t="s">
        <v>40</v>
      </c>
      <c r="F1752" s="28" t="s">
        <v>80</v>
      </c>
      <c r="G1752" s="28" t="s">
        <v>81</v>
      </c>
      <c r="H1752" s="28" t="s">
        <v>24</v>
      </c>
      <c r="I1752" s="30">
        <v>0.30000000000000004</v>
      </c>
      <c r="J1752" s="31">
        <v>6250</v>
      </c>
      <c r="K1752" s="32">
        <f t="shared" si="12"/>
        <v>1875.0000000000002</v>
      </c>
      <c r="L1752" s="32">
        <f t="shared" si="13"/>
        <v>750.00000000000011</v>
      </c>
      <c r="M1752" s="33">
        <v>0.4</v>
      </c>
      <c r="O1752" s="38"/>
      <c r="P1752" s="36"/>
      <c r="Q1752" s="34"/>
      <c r="R1752" s="35"/>
    </row>
    <row r="1753" spans="1:18" ht="15.75" customHeight="1">
      <c r="A1753" s="23"/>
      <c r="B1753" s="28" t="s">
        <v>21</v>
      </c>
      <c r="C1753" s="28">
        <v>1185732</v>
      </c>
      <c r="D1753" s="29">
        <v>44297</v>
      </c>
      <c r="E1753" s="28" t="s">
        <v>40</v>
      </c>
      <c r="F1753" s="28" t="s">
        <v>80</v>
      </c>
      <c r="G1753" s="28" t="s">
        <v>81</v>
      </c>
      <c r="H1753" s="28" t="s">
        <v>25</v>
      </c>
      <c r="I1753" s="30">
        <v>0.25000000000000006</v>
      </c>
      <c r="J1753" s="31">
        <v>3250</v>
      </c>
      <c r="K1753" s="32">
        <f t="shared" si="12"/>
        <v>812.50000000000023</v>
      </c>
      <c r="L1753" s="32">
        <f t="shared" si="13"/>
        <v>284.37500000000006</v>
      </c>
      <c r="M1753" s="33">
        <v>0.35</v>
      </c>
      <c r="O1753" s="38"/>
      <c r="P1753" s="36"/>
      <c r="Q1753" s="34"/>
      <c r="R1753" s="35"/>
    </row>
    <row r="1754" spans="1:18" ht="15.75" customHeight="1">
      <c r="A1754" s="23"/>
      <c r="B1754" s="28" t="s">
        <v>21</v>
      </c>
      <c r="C1754" s="28">
        <v>1185732</v>
      </c>
      <c r="D1754" s="29">
        <v>44297</v>
      </c>
      <c r="E1754" s="28" t="s">
        <v>40</v>
      </c>
      <c r="F1754" s="28" t="s">
        <v>80</v>
      </c>
      <c r="G1754" s="28" t="s">
        <v>81</v>
      </c>
      <c r="H1754" s="28" t="s">
        <v>26</v>
      </c>
      <c r="I1754" s="30">
        <v>0.15000000000000008</v>
      </c>
      <c r="J1754" s="31">
        <v>3250</v>
      </c>
      <c r="K1754" s="32">
        <f t="shared" si="12"/>
        <v>487.50000000000023</v>
      </c>
      <c r="L1754" s="32">
        <f t="shared" si="13"/>
        <v>170.62500000000006</v>
      </c>
      <c r="M1754" s="33">
        <v>0.35</v>
      </c>
      <c r="O1754" s="38"/>
      <c r="P1754" s="36"/>
      <c r="Q1754" s="34"/>
      <c r="R1754" s="35"/>
    </row>
    <row r="1755" spans="1:18" ht="15.75" customHeight="1">
      <c r="A1755" s="23"/>
      <c r="B1755" s="28" t="s">
        <v>21</v>
      </c>
      <c r="C1755" s="28">
        <v>1185732</v>
      </c>
      <c r="D1755" s="29">
        <v>44297</v>
      </c>
      <c r="E1755" s="28" t="s">
        <v>40</v>
      </c>
      <c r="F1755" s="28" t="s">
        <v>80</v>
      </c>
      <c r="G1755" s="28" t="s">
        <v>81</v>
      </c>
      <c r="H1755" s="28" t="s">
        <v>27</v>
      </c>
      <c r="I1755" s="30">
        <v>0.2</v>
      </c>
      <c r="J1755" s="31">
        <v>2500</v>
      </c>
      <c r="K1755" s="32">
        <f t="shared" si="12"/>
        <v>500</v>
      </c>
      <c r="L1755" s="32">
        <f t="shared" si="13"/>
        <v>200</v>
      </c>
      <c r="M1755" s="33">
        <v>0.4</v>
      </c>
      <c r="O1755" s="38"/>
      <c r="P1755" s="36"/>
      <c r="Q1755" s="34"/>
      <c r="R1755" s="35"/>
    </row>
    <row r="1756" spans="1:18" ht="15.75" customHeight="1">
      <c r="A1756" s="23"/>
      <c r="B1756" s="28" t="s">
        <v>21</v>
      </c>
      <c r="C1756" s="28">
        <v>1185732</v>
      </c>
      <c r="D1756" s="29">
        <v>44297</v>
      </c>
      <c r="E1756" s="28" t="s">
        <v>40</v>
      </c>
      <c r="F1756" s="28" t="s">
        <v>80</v>
      </c>
      <c r="G1756" s="28" t="s">
        <v>81</v>
      </c>
      <c r="H1756" s="28" t="s">
        <v>28</v>
      </c>
      <c r="I1756" s="30">
        <v>0.35000000000000003</v>
      </c>
      <c r="J1756" s="31">
        <v>2750</v>
      </c>
      <c r="K1756" s="32">
        <f t="shared" si="12"/>
        <v>962.50000000000011</v>
      </c>
      <c r="L1756" s="32">
        <f t="shared" si="13"/>
        <v>336.875</v>
      </c>
      <c r="M1756" s="33">
        <v>0.35</v>
      </c>
      <c r="O1756" s="38"/>
      <c r="P1756" s="36"/>
      <c r="Q1756" s="34"/>
      <c r="R1756" s="35"/>
    </row>
    <row r="1757" spans="1:18" ht="15.75" customHeight="1">
      <c r="A1757" s="23"/>
      <c r="B1757" s="28" t="s">
        <v>21</v>
      </c>
      <c r="C1757" s="28">
        <v>1185732</v>
      </c>
      <c r="D1757" s="29">
        <v>44297</v>
      </c>
      <c r="E1757" s="28" t="s">
        <v>40</v>
      </c>
      <c r="F1757" s="28" t="s">
        <v>80</v>
      </c>
      <c r="G1757" s="28" t="s">
        <v>81</v>
      </c>
      <c r="H1757" s="28" t="s">
        <v>29</v>
      </c>
      <c r="I1757" s="30">
        <v>0.25000000000000006</v>
      </c>
      <c r="J1757" s="31">
        <v>4000</v>
      </c>
      <c r="K1757" s="32">
        <f t="shared" si="12"/>
        <v>1000.0000000000002</v>
      </c>
      <c r="L1757" s="32">
        <f t="shared" si="13"/>
        <v>500.00000000000011</v>
      </c>
      <c r="M1757" s="33">
        <v>0.5</v>
      </c>
      <c r="O1757" s="38"/>
      <c r="P1757" s="36"/>
      <c r="Q1757" s="34"/>
      <c r="R1757" s="35"/>
    </row>
    <row r="1758" spans="1:18" ht="15.75" customHeight="1">
      <c r="A1758" s="23"/>
      <c r="B1758" s="28" t="s">
        <v>21</v>
      </c>
      <c r="C1758" s="28">
        <v>1185732</v>
      </c>
      <c r="D1758" s="29">
        <v>44328</v>
      </c>
      <c r="E1758" s="28" t="s">
        <v>40</v>
      </c>
      <c r="F1758" s="28" t="s">
        <v>80</v>
      </c>
      <c r="G1758" s="28" t="s">
        <v>81</v>
      </c>
      <c r="H1758" s="28" t="s">
        <v>24</v>
      </c>
      <c r="I1758" s="30">
        <v>0.35000000000000003</v>
      </c>
      <c r="J1758" s="31">
        <v>6700</v>
      </c>
      <c r="K1758" s="32">
        <f t="shared" si="12"/>
        <v>2345</v>
      </c>
      <c r="L1758" s="32">
        <f t="shared" si="13"/>
        <v>938</v>
      </c>
      <c r="M1758" s="33">
        <v>0.4</v>
      </c>
      <c r="O1758" s="38"/>
      <c r="P1758" s="36"/>
      <c r="Q1758" s="34"/>
      <c r="R1758" s="35"/>
    </row>
    <row r="1759" spans="1:18" ht="15.75" customHeight="1">
      <c r="A1759" s="23"/>
      <c r="B1759" s="28" t="s">
        <v>21</v>
      </c>
      <c r="C1759" s="28">
        <v>1185732</v>
      </c>
      <c r="D1759" s="29">
        <v>44328</v>
      </c>
      <c r="E1759" s="28" t="s">
        <v>40</v>
      </c>
      <c r="F1759" s="28" t="s">
        <v>80</v>
      </c>
      <c r="G1759" s="28" t="s">
        <v>81</v>
      </c>
      <c r="H1759" s="28" t="s">
        <v>25</v>
      </c>
      <c r="I1759" s="30">
        <v>0.3000000000000001</v>
      </c>
      <c r="J1759" s="31">
        <v>3750</v>
      </c>
      <c r="K1759" s="32">
        <f t="shared" si="12"/>
        <v>1125.0000000000005</v>
      </c>
      <c r="L1759" s="32">
        <f t="shared" si="13"/>
        <v>393.75000000000011</v>
      </c>
      <c r="M1759" s="33">
        <v>0.35</v>
      </c>
      <c r="O1759" s="38"/>
      <c r="P1759" s="36"/>
      <c r="Q1759" s="34"/>
      <c r="R1759" s="35"/>
    </row>
    <row r="1760" spans="1:18" ht="15.75" customHeight="1">
      <c r="A1760" s="23"/>
      <c r="B1760" s="28" t="s">
        <v>21</v>
      </c>
      <c r="C1760" s="28">
        <v>1185732</v>
      </c>
      <c r="D1760" s="29">
        <v>44328</v>
      </c>
      <c r="E1760" s="28" t="s">
        <v>40</v>
      </c>
      <c r="F1760" s="28" t="s">
        <v>80</v>
      </c>
      <c r="G1760" s="28" t="s">
        <v>81</v>
      </c>
      <c r="H1760" s="28" t="s">
        <v>26</v>
      </c>
      <c r="I1760" s="30">
        <v>0.25000000000000006</v>
      </c>
      <c r="J1760" s="31">
        <v>3500</v>
      </c>
      <c r="K1760" s="32">
        <f t="shared" si="12"/>
        <v>875.00000000000023</v>
      </c>
      <c r="L1760" s="32">
        <f t="shared" si="13"/>
        <v>306.25000000000006</v>
      </c>
      <c r="M1760" s="33">
        <v>0.35</v>
      </c>
      <c r="O1760" s="38"/>
      <c r="P1760" s="36"/>
      <c r="Q1760" s="34"/>
      <c r="R1760" s="35"/>
    </row>
    <row r="1761" spans="1:18" ht="15.75" customHeight="1">
      <c r="A1761" s="23"/>
      <c r="B1761" s="28" t="s">
        <v>21</v>
      </c>
      <c r="C1761" s="28">
        <v>1185732</v>
      </c>
      <c r="D1761" s="29">
        <v>44328</v>
      </c>
      <c r="E1761" s="28" t="s">
        <v>40</v>
      </c>
      <c r="F1761" s="28" t="s">
        <v>80</v>
      </c>
      <c r="G1761" s="28" t="s">
        <v>81</v>
      </c>
      <c r="H1761" s="28" t="s">
        <v>27</v>
      </c>
      <c r="I1761" s="30">
        <v>0.25000000000000006</v>
      </c>
      <c r="J1761" s="31">
        <v>2750</v>
      </c>
      <c r="K1761" s="32">
        <f t="shared" si="12"/>
        <v>687.50000000000011</v>
      </c>
      <c r="L1761" s="32">
        <f t="shared" si="13"/>
        <v>275.00000000000006</v>
      </c>
      <c r="M1761" s="33">
        <v>0.4</v>
      </c>
      <c r="O1761" s="38"/>
      <c r="P1761" s="36"/>
      <c r="Q1761" s="34"/>
      <c r="R1761" s="35"/>
    </row>
    <row r="1762" spans="1:18" ht="15.75" customHeight="1">
      <c r="A1762" s="23"/>
      <c r="B1762" s="28" t="s">
        <v>21</v>
      </c>
      <c r="C1762" s="28">
        <v>1185732</v>
      </c>
      <c r="D1762" s="29">
        <v>44328</v>
      </c>
      <c r="E1762" s="28" t="s">
        <v>40</v>
      </c>
      <c r="F1762" s="28" t="s">
        <v>80</v>
      </c>
      <c r="G1762" s="28" t="s">
        <v>81</v>
      </c>
      <c r="H1762" s="28" t="s">
        <v>28</v>
      </c>
      <c r="I1762" s="30">
        <v>0.39999999999999997</v>
      </c>
      <c r="J1762" s="31">
        <v>3000</v>
      </c>
      <c r="K1762" s="32">
        <f t="shared" si="12"/>
        <v>1200</v>
      </c>
      <c r="L1762" s="32">
        <f t="shared" si="13"/>
        <v>420</v>
      </c>
      <c r="M1762" s="33">
        <v>0.35</v>
      </c>
      <c r="O1762" s="38"/>
      <c r="P1762" s="36"/>
      <c r="Q1762" s="34"/>
      <c r="R1762" s="35"/>
    </row>
    <row r="1763" spans="1:18" ht="15.75" customHeight="1">
      <c r="A1763" s="23"/>
      <c r="B1763" s="28" t="s">
        <v>21</v>
      </c>
      <c r="C1763" s="28">
        <v>1185732</v>
      </c>
      <c r="D1763" s="29">
        <v>44328</v>
      </c>
      <c r="E1763" s="28" t="s">
        <v>40</v>
      </c>
      <c r="F1763" s="28" t="s">
        <v>80</v>
      </c>
      <c r="G1763" s="28" t="s">
        <v>81</v>
      </c>
      <c r="H1763" s="28" t="s">
        <v>29</v>
      </c>
      <c r="I1763" s="30">
        <v>0.44999999999999996</v>
      </c>
      <c r="J1763" s="31">
        <v>4000</v>
      </c>
      <c r="K1763" s="32">
        <f t="shared" si="12"/>
        <v>1799.9999999999998</v>
      </c>
      <c r="L1763" s="32">
        <f t="shared" si="13"/>
        <v>899.99999999999989</v>
      </c>
      <c r="M1763" s="33">
        <v>0.5</v>
      </c>
      <c r="O1763" s="38"/>
      <c r="P1763" s="36"/>
      <c r="Q1763" s="34"/>
      <c r="R1763" s="35"/>
    </row>
    <row r="1764" spans="1:18" ht="15.75" customHeight="1">
      <c r="A1764" s="23"/>
      <c r="B1764" s="28" t="s">
        <v>21</v>
      </c>
      <c r="C1764" s="28">
        <v>1185732</v>
      </c>
      <c r="D1764" s="29">
        <v>44358</v>
      </c>
      <c r="E1764" s="28" t="s">
        <v>40</v>
      </c>
      <c r="F1764" s="28" t="s">
        <v>80</v>
      </c>
      <c r="G1764" s="28" t="s">
        <v>81</v>
      </c>
      <c r="H1764" s="28" t="s">
        <v>24</v>
      </c>
      <c r="I1764" s="30">
        <v>0.30000000000000004</v>
      </c>
      <c r="J1764" s="31">
        <v>6500</v>
      </c>
      <c r="K1764" s="32">
        <f t="shared" si="12"/>
        <v>1950.0000000000002</v>
      </c>
      <c r="L1764" s="32">
        <f t="shared" si="13"/>
        <v>780.00000000000011</v>
      </c>
      <c r="M1764" s="33">
        <v>0.4</v>
      </c>
      <c r="O1764" s="38"/>
      <c r="P1764" s="36"/>
      <c r="Q1764" s="34"/>
      <c r="R1764" s="35"/>
    </row>
    <row r="1765" spans="1:18" ht="15.75" customHeight="1">
      <c r="A1765" s="23"/>
      <c r="B1765" s="28" t="s">
        <v>21</v>
      </c>
      <c r="C1765" s="28">
        <v>1185732</v>
      </c>
      <c r="D1765" s="29">
        <v>44358</v>
      </c>
      <c r="E1765" s="28" t="s">
        <v>40</v>
      </c>
      <c r="F1765" s="28" t="s">
        <v>80</v>
      </c>
      <c r="G1765" s="28" t="s">
        <v>81</v>
      </c>
      <c r="H1765" s="28" t="s">
        <v>25</v>
      </c>
      <c r="I1765" s="30">
        <v>0.25000000000000011</v>
      </c>
      <c r="J1765" s="31">
        <v>4000</v>
      </c>
      <c r="K1765" s="32">
        <f t="shared" si="12"/>
        <v>1000.0000000000005</v>
      </c>
      <c r="L1765" s="32">
        <f t="shared" si="13"/>
        <v>350.00000000000011</v>
      </c>
      <c r="M1765" s="33">
        <v>0.35</v>
      </c>
      <c r="O1765" s="38"/>
      <c r="P1765" s="36"/>
      <c r="Q1765" s="34"/>
      <c r="R1765" s="35"/>
    </row>
    <row r="1766" spans="1:18" ht="15.75" customHeight="1">
      <c r="A1766" s="23"/>
      <c r="B1766" s="28" t="s">
        <v>21</v>
      </c>
      <c r="C1766" s="28">
        <v>1185732</v>
      </c>
      <c r="D1766" s="29">
        <v>44358</v>
      </c>
      <c r="E1766" s="28" t="s">
        <v>40</v>
      </c>
      <c r="F1766" s="28" t="s">
        <v>80</v>
      </c>
      <c r="G1766" s="28" t="s">
        <v>81</v>
      </c>
      <c r="H1766" s="28" t="s">
        <v>26</v>
      </c>
      <c r="I1766" s="30">
        <v>0.20000000000000007</v>
      </c>
      <c r="J1766" s="31">
        <v>4250</v>
      </c>
      <c r="K1766" s="32">
        <f t="shared" si="12"/>
        <v>850.00000000000023</v>
      </c>
      <c r="L1766" s="32">
        <f t="shared" si="13"/>
        <v>297.50000000000006</v>
      </c>
      <c r="M1766" s="33">
        <v>0.35</v>
      </c>
      <c r="O1766" s="38"/>
      <c r="P1766" s="36"/>
      <c r="Q1766" s="34"/>
      <c r="R1766" s="35"/>
    </row>
    <row r="1767" spans="1:18" ht="15.75" customHeight="1">
      <c r="A1767" s="23"/>
      <c r="B1767" s="28" t="s">
        <v>21</v>
      </c>
      <c r="C1767" s="28">
        <v>1185732</v>
      </c>
      <c r="D1767" s="29">
        <v>44358</v>
      </c>
      <c r="E1767" s="28" t="s">
        <v>40</v>
      </c>
      <c r="F1767" s="28" t="s">
        <v>80</v>
      </c>
      <c r="G1767" s="28" t="s">
        <v>81</v>
      </c>
      <c r="H1767" s="28" t="s">
        <v>27</v>
      </c>
      <c r="I1767" s="30">
        <v>0.20000000000000007</v>
      </c>
      <c r="J1767" s="31">
        <v>4000</v>
      </c>
      <c r="K1767" s="32">
        <f t="shared" si="12"/>
        <v>800.00000000000023</v>
      </c>
      <c r="L1767" s="32">
        <f t="shared" si="13"/>
        <v>320.00000000000011</v>
      </c>
      <c r="M1767" s="33">
        <v>0.4</v>
      </c>
      <c r="O1767" s="38"/>
      <c r="P1767" s="36"/>
      <c r="Q1767" s="34"/>
      <c r="R1767" s="35"/>
    </row>
    <row r="1768" spans="1:18" ht="15.75" customHeight="1">
      <c r="A1768" s="23"/>
      <c r="B1768" s="28" t="s">
        <v>21</v>
      </c>
      <c r="C1768" s="28">
        <v>1185732</v>
      </c>
      <c r="D1768" s="29">
        <v>44358</v>
      </c>
      <c r="E1768" s="28" t="s">
        <v>40</v>
      </c>
      <c r="F1768" s="28" t="s">
        <v>80</v>
      </c>
      <c r="G1768" s="28" t="s">
        <v>81</v>
      </c>
      <c r="H1768" s="28" t="s">
        <v>28</v>
      </c>
      <c r="I1768" s="30">
        <v>0.35000000000000003</v>
      </c>
      <c r="J1768" s="31">
        <v>4000</v>
      </c>
      <c r="K1768" s="32">
        <f t="shared" si="12"/>
        <v>1400.0000000000002</v>
      </c>
      <c r="L1768" s="32">
        <f t="shared" si="13"/>
        <v>490.00000000000006</v>
      </c>
      <c r="M1768" s="33">
        <v>0.35</v>
      </c>
      <c r="O1768" s="38"/>
      <c r="P1768" s="36"/>
      <c r="Q1768" s="34"/>
      <c r="R1768" s="35"/>
    </row>
    <row r="1769" spans="1:18" ht="15.75" customHeight="1">
      <c r="A1769" s="23"/>
      <c r="B1769" s="28" t="s">
        <v>21</v>
      </c>
      <c r="C1769" s="28">
        <v>1185732</v>
      </c>
      <c r="D1769" s="29">
        <v>44358</v>
      </c>
      <c r="E1769" s="28" t="s">
        <v>40</v>
      </c>
      <c r="F1769" s="28" t="s">
        <v>80</v>
      </c>
      <c r="G1769" s="28" t="s">
        <v>81</v>
      </c>
      <c r="H1769" s="28" t="s">
        <v>29</v>
      </c>
      <c r="I1769" s="30">
        <v>0.4</v>
      </c>
      <c r="J1769" s="31">
        <v>5750</v>
      </c>
      <c r="K1769" s="32">
        <f t="shared" si="12"/>
        <v>2300</v>
      </c>
      <c r="L1769" s="32">
        <f t="shared" si="13"/>
        <v>1150</v>
      </c>
      <c r="M1769" s="33">
        <v>0.5</v>
      </c>
      <c r="O1769" s="38"/>
      <c r="P1769" s="36"/>
      <c r="Q1769" s="34"/>
      <c r="R1769" s="35"/>
    </row>
    <row r="1770" spans="1:18" ht="15.75" customHeight="1">
      <c r="A1770" s="23"/>
      <c r="B1770" s="28" t="s">
        <v>21</v>
      </c>
      <c r="C1770" s="28">
        <v>1185732</v>
      </c>
      <c r="D1770" s="29">
        <v>44387</v>
      </c>
      <c r="E1770" s="28" t="s">
        <v>40</v>
      </c>
      <c r="F1770" s="28" t="s">
        <v>80</v>
      </c>
      <c r="G1770" s="28" t="s">
        <v>81</v>
      </c>
      <c r="H1770" s="28" t="s">
        <v>24</v>
      </c>
      <c r="I1770" s="30">
        <v>0.35000000000000003</v>
      </c>
      <c r="J1770" s="31">
        <v>8000</v>
      </c>
      <c r="K1770" s="32">
        <f t="shared" si="12"/>
        <v>2800.0000000000005</v>
      </c>
      <c r="L1770" s="32">
        <f t="shared" si="13"/>
        <v>1120.0000000000002</v>
      </c>
      <c r="M1770" s="33">
        <v>0.4</v>
      </c>
      <c r="O1770" s="38"/>
      <c r="P1770" s="36"/>
      <c r="Q1770" s="34"/>
      <c r="R1770" s="35"/>
    </row>
    <row r="1771" spans="1:18" ht="15.75" customHeight="1">
      <c r="A1771" s="23"/>
      <c r="B1771" s="28" t="s">
        <v>21</v>
      </c>
      <c r="C1771" s="28">
        <v>1185732</v>
      </c>
      <c r="D1771" s="29">
        <v>44387</v>
      </c>
      <c r="E1771" s="28" t="s">
        <v>40</v>
      </c>
      <c r="F1771" s="28" t="s">
        <v>80</v>
      </c>
      <c r="G1771" s="28" t="s">
        <v>81</v>
      </c>
      <c r="H1771" s="28" t="s">
        <v>25</v>
      </c>
      <c r="I1771" s="30">
        <v>0.3000000000000001</v>
      </c>
      <c r="J1771" s="31">
        <v>5500</v>
      </c>
      <c r="K1771" s="32">
        <f t="shared" si="12"/>
        <v>1650.0000000000005</v>
      </c>
      <c r="L1771" s="32">
        <f t="shared" si="13"/>
        <v>577.50000000000011</v>
      </c>
      <c r="M1771" s="33">
        <v>0.35</v>
      </c>
      <c r="O1771" s="38"/>
      <c r="P1771" s="36"/>
      <c r="Q1771" s="34"/>
      <c r="R1771" s="35"/>
    </row>
    <row r="1772" spans="1:18" ht="15.75" customHeight="1">
      <c r="A1772" s="23"/>
      <c r="B1772" s="28" t="s">
        <v>21</v>
      </c>
      <c r="C1772" s="28">
        <v>1185732</v>
      </c>
      <c r="D1772" s="29">
        <v>44387</v>
      </c>
      <c r="E1772" s="28" t="s">
        <v>40</v>
      </c>
      <c r="F1772" s="28" t="s">
        <v>80</v>
      </c>
      <c r="G1772" s="28" t="s">
        <v>81</v>
      </c>
      <c r="H1772" s="28" t="s">
        <v>26</v>
      </c>
      <c r="I1772" s="30">
        <v>0.25000000000000006</v>
      </c>
      <c r="J1772" s="31">
        <v>4750</v>
      </c>
      <c r="K1772" s="32">
        <f t="shared" si="12"/>
        <v>1187.5000000000002</v>
      </c>
      <c r="L1772" s="32">
        <f t="shared" si="13"/>
        <v>415.62500000000006</v>
      </c>
      <c r="M1772" s="33">
        <v>0.35</v>
      </c>
      <c r="O1772" s="38"/>
      <c r="P1772" s="36"/>
      <c r="Q1772" s="34"/>
      <c r="R1772" s="35"/>
    </row>
    <row r="1773" spans="1:18" ht="15.75" customHeight="1">
      <c r="A1773" s="23"/>
      <c r="B1773" s="28" t="s">
        <v>21</v>
      </c>
      <c r="C1773" s="28">
        <v>1185732</v>
      </c>
      <c r="D1773" s="29">
        <v>44387</v>
      </c>
      <c r="E1773" s="28" t="s">
        <v>40</v>
      </c>
      <c r="F1773" s="28" t="s">
        <v>80</v>
      </c>
      <c r="G1773" s="28" t="s">
        <v>81</v>
      </c>
      <c r="H1773" s="28" t="s">
        <v>27</v>
      </c>
      <c r="I1773" s="30">
        <v>0.25000000000000006</v>
      </c>
      <c r="J1773" s="31">
        <v>4250</v>
      </c>
      <c r="K1773" s="32">
        <f t="shared" si="12"/>
        <v>1062.5000000000002</v>
      </c>
      <c r="L1773" s="32">
        <f t="shared" si="13"/>
        <v>425.00000000000011</v>
      </c>
      <c r="M1773" s="33">
        <v>0.4</v>
      </c>
      <c r="O1773" s="38"/>
      <c r="P1773" s="36"/>
      <c r="Q1773" s="34"/>
      <c r="R1773" s="35"/>
    </row>
    <row r="1774" spans="1:18" ht="15.75" customHeight="1">
      <c r="A1774" s="23"/>
      <c r="B1774" s="28" t="s">
        <v>21</v>
      </c>
      <c r="C1774" s="28">
        <v>1185732</v>
      </c>
      <c r="D1774" s="29">
        <v>44387</v>
      </c>
      <c r="E1774" s="28" t="s">
        <v>40</v>
      </c>
      <c r="F1774" s="28" t="s">
        <v>80</v>
      </c>
      <c r="G1774" s="28" t="s">
        <v>81</v>
      </c>
      <c r="H1774" s="28" t="s">
        <v>28</v>
      </c>
      <c r="I1774" s="30">
        <v>0.35000000000000003</v>
      </c>
      <c r="J1774" s="31">
        <v>4250</v>
      </c>
      <c r="K1774" s="32">
        <f t="shared" si="12"/>
        <v>1487.5000000000002</v>
      </c>
      <c r="L1774" s="32">
        <f t="shared" si="13"/>
        <v>520.625</v>
      </c>
      <c r="M1774" s="33">
        <v>0.35</v>
      </c>
      <c r="O1774" s="38"/>
      <c r="P1774" s="36"/>
      <c r="Q1774" s="34"/>
      <c r="R1774" s="35"/>
    </row>
    <row r="1775" spans="1:18" ht="15.75" customHeight="1">
      <c r="A1775" s="23"/>
      <c r="B1775" s="28" t="s">
        <v>21</v>
      </c>
      <c r="C1775" s="28">
        <v>1185732</v>
      </c>
      <c r="D1775" s="29">
        <v>44387</v>
      </c>
      <c r="E1775" s="28" t="s">
        <v>40</v>
      </c>
      <c r="F1775" s="28" t="s">
        <v>80</v>
      </c>
      <c r="G1775" s="28" t="s">
        <v>81</v>
      </c>
      <c r="H1775" s="28" t="s">
        <v>29</v>
      </c>
      <c r="I1775" s="30">
        <v>0.4</v>
      </c>
      <c r="J1775" s="31">
        <v>6000</v>
      </c>
      <c r="K1775" s="32">
        <f t="shared" si="12"/>
        <v>2400</v>
      </c>
      <c r="L1775" s="32">
        <f t="shared" si="13"/>
        <v>1200</v>
      </c>
      <c r="M1775" s="33">
        <v>0.5</v>
      </c>
      <c r="O1775" s="38"/>
      <c r="P1775" s="36"/>
      <c r="Q1775" s="34"/>
      <c r="R1775" s="35"/>
    </row>
    <row r="1776" spans="1:18" ht="15.75" customHeight="1">
      <c r="A1776" s="23"/>
      <c r="B1776" s="28" t="s">
        <v>21</v>
      </c>
      <c r="C1776" s="28">
        <v>1185732</v>
      </c>
      <c r="D1776" s="29">
        <v>44419</v>
      </c>
      <c r="E1776" s="28" t="s">
        <v>40</v>
      </c>
      <c r="F1776" s="28" t="s">
        <v>80</v>
      </c>
      <c r="G1776" s="28" t="s">
        <v>81</v>
      </c>
      <c r="H1776" s="28" t="s">
        <v>24</v>
      </c>
      <c r="I1776" s="30">
        <v>0.35000000000000003</v>
      </c>
      <c r="J1776" s="31">
        <v>7500</v>
      </c>
      <c r="K1776" s="32">
        <f t="shared" si="12"/>
        <v>2625.0000000000005</v>
      </c>
      <c r="L1776" s="32">
        <f t="shared" si="13"/>
        <v>1050.0000000000002</v>
      </c>
      <c r="M1776" s="33">
        <v>0.4</v>
      </c>
      <c r="O1776" s="38"/>
      <c r="P1776" s="36"/>
      <c r="Q1776" s="34"/>
      <c r="R1776" s="35"/>
    </row>
    <row r="1777" spans="1:18" ht="15.75" customHeight="1">
      <c r="A1777" s="23"/>
      <c r="B1777" s="28" t="s">
        <v>21</v>
      </c>
      <c r="C1777" s="28">
        <v>1185732</v>
      </c>
      <c r="D1777" s="29">
        <v>44419</v>
      </c>
      <c r="E1777" s="28" t="s">
        <v>40</v>
      </c>
      <c r="F1777" s="28" t="s">
        <v>80</v>
      </c>
      <c r="G1777" s="28" t="s">
        <v>81</v>
      </c>
      <c r="H1777" s="28" t="s">
        <v>25</v>
      </c>
      <c r="I1777" s="30">
        <v>0.35000000000000009</v>
      </c>
      <c r="J1777" s="31">
        <v>5250</v>
      </c>
      <c r="K1777" s="32">
        <f t="shared" si="12"/>
        <v>1837.5000000000005</v>
      </c>
      <c r="L1777" s="32">
        <f t="shared" si="13"/>
        <v>643.12500000000011</v>
      </c>
      <c r="M1777" s="33">
        <v>0.35</v>
      </c>
      <c r="O1777" s="38"/>
      <c r="P1777" s="36"/>
      <c r="Q1777" s="34"/>
      <c r="R1777" s="35"/>
    </row>
    <row r="1778" spans="1:18" ht="15.75" customHeight="1">
      <c r="A1778" s="23"/>
      <c r="B1778" s="28" t="s">
        <v>21</v>
      </c>
      <c r="C1778" s="28">
        <v>1185732</v>
      </c>
      <c r="D1778" s="29">
        <v>44419</v>
      </c>
      <c r="E1778" s="28" t="s">
        <v>40</v>
      </c>
      <c r="F1778" s="28" t="s">
        <v>80</v>
      </c>
      <c r="G1778" s="28" t="s">
        <v>81</v>
      </c>
      <c r="H1778" s="28" t="s">
        <v>26</v>
      </c>
      <c r="I1778" s="30">
        <v>0.30000000000000004</v>
      </c>
      <c r="J1778" s="31">
        <v>4500</v>
      </c>
      <c r="K1778" s="32">
        <f t="shared" si="12"/>
        <v>1350.0000000000002</v>
      </c>
      <c r="L1778" s="32">
        <f t="shared" si="13"/>
        <v>472.50000000000006</v>
      </c>
      <c r="M1778" s="33">
        <v>0.35</v>
      </c>
      <c r="O1778" s="38"/>
      <c r="P1778" s="36"/>
      <c r="Q1778" s="34"/>
      <c r="R1778" s="35"/>
    </row>
    <row r="1779" spans="1:18" ht="15.75" customHeight="1">
      <c r="A1779" s="23"/>
      <c r="B1779" s="28" t="s">
        <v>21</v>
      </c>
      <c r="C1779" s="28">
        <v>1185732</v>
      </c>
      <c r="D1779" s="29">
        <v>44419</v>
      </c>
      <c r="E1779" s="28" t="s">
        <v>40</v>
      </c>
      <c r="F1779" s="28" t="s">
        <v>80</v>
      </c>
      <c r="G1779" s="28" t="s">
        <v>81</v>
      </c>
      <c r="H1779" s="28" t="s">
        <v>27</v>
      </c>
      <c r="I1779" s="30">
        <v>0.20000000000000007</v>
      </c>
      <c r="J1779" s="31">
        <v>3750</v>
      </c>
      <c r="K1779" s="32">
        <f t="shared" si="12"/>
        <v>750.00000000000023</v>
      </c>
      <c r="L1779" s="32">
        <f t="shared" si="13"/>
        <v>300.00000000000011</v>
      </c>
      <c r="M1779" s="33">
        <v>0.4</v>
      </c>
      <c r="O1779" s="38"/>
      <c r="P1779" s="36"/>
      <c r="Q1779" s="34"/>
      <c r="R1779" s="35"/>
    </row>
    <row r="1780" spans="1:18" ht="15.75" customHeight="1">
      <c r="A1780" s="23"/>
      <c r="B1780" s="28" t="s">
        <v>21</v>
      </c>
      <c r="C1780" s="28">
        <v>1185732</v>
      </c>
      <c r="D1780" s="29">
        <v>44419</v>
      </c>
      <c r="E1780" s="28" t="s">
        <v>40</v>
      </c>
      <c r="F1780" s="28" t="s">
        <v>80</v>
      </c>
      <c r="G1780" s="28" t="s">
        <v>81</v>
      </c>
      <c r="H1780" s="28" t="s">
        <v>28</v>
      </c>
      <c r="I1780" s="30">
        <v>0.30000000000000004</v>
      </c>
      <c r="J1780" s="31">
        <v>3500</v>
      </c>
      <c r="K1780" s="32">
        <f t="shared" si="12"/>
        <v>1050.0000000000002</v>
      </c>
      <c r="L1780" s="32">
        <f t="shared" si="13"/>
        <v>367.50000000000006</v>
      </c>
      <c r="M1780" s="33">
        <v>0.35</v>
      </c>
      <c r="O1780" s="38"/>
      <c r="P1780" s="36"/>
      <c r="Q1780" s="34"/>
      <c r="R1780" s="35"/>
    </row>
    <row r="1781" spans="1:18" ht="15.75" customHeight="1">
      <c r="A1781" s="23"/>
      <c r="B1781" s="28" t="s">
        <v>21</v>
      </c>
      <c r="C1781" s="28">
        <v>1185732</v>
      </c>
      <c r="D1781" s="29">
        <v>44419</v>
      </c>
      <c r="E1781" s="28" t="s">
        <v>40</v>
      </c>
      <c r="F1781" s="28" t="s">
        <v>80</v>
      </c>
      <c r="G1781" s="28" t="s">
        <v>81</v>
      </c>
      <c r="H1781" s="28" t="s">
        <v>29</v>
      </c>
      <c r="I1781" s="30">
        <v>0.35000000000000003</v>
      </c>
      <c r="J1781" s="31">
        <v>5250</v>
      </c>
      <c r="K1781" s="32">
        <f t="shared" si="12"/>
        <v>1837.5000000000002</v>
      </c>
      <c r="L1781" s="32">
        <f t="shared" si="13"/>
        <v>918.75000000000011</v>
      </c>
      <c r="M1781" s="33">
        <v>0.5</v>
      </c>
      <c r="O1781" s="38"/>
      <c r="P1781" s="36"/>
      <c r="Q1781" s="34"/>
      <c r="R1781" s="35"/>
    </row>
    <row r="1782" spans="1:18" ht="15.75" customHeight="1">
      <c r="A1782" s="23"/>
      <c r="B1782" s="28" t="s">
        <v>21</v>
      </c>
      <c r="C1782" s="28">
        <v>1185732</v>
      </c>
      <c r="D1782" s="29">
        <v>44451</v>
      </c>
      <c r="E1782" s="28" t="s">
        <v>40</v>
      </c>
      <c r="F1782" s="28" t="s">
        <v>80</v>
      </c>
      <c r="G1782" s="28" t="s">
        <v>81</v>
      </c>
      <c r="H1782" s="28" t="s">
        <v>24</v>
      </c>
      <c r="I1782" s="30">
        <v>0.30000000000000004</v>
      </c>
      <c r="J1782" s="31">
        <v>6500</v>
      </c>
      <c r="K1782" s="32">
        <f t="shared" si="12"/>
        <v>1950.0000000000002</v>
      </c>
      <c r="L1782" s="32">
        <f t="shared" si="13"/>
        <v>780.00000000000011</v>
      </c>
      <c r="M1782" s="33">
        <v>0.4</v>
      </c>
      <c r="O1782" s="38"/>
      <c r="P1782" s="36"/>
      <c r="Q1782" s="34"/>
      <c r="R1782" s="35"/>
    </row>
    <row r="1783" spans="1:18" ht="15.75" customHeight="1">
      <c r="A1783" s="23"/>
      <c r="B1783" s="28" t="s">
        <v>21</v>
      </c>
      <c r="C1783" s="28">
        <v>1185732</v>
      </c>
      <c r="D1783" s="29">
        <v>44451</v>
      </c>
      <c r="E1783" s="28" t="s">
        <v>40</v>
      </c>
      <c r="F1783" s="28" t="s">
        <v>80</v>
      </c>
      <c r="G1783" s="28" t="s">
        <v>81</v>
      </c>
      <c r="H1783" s="28" t="s">
        <v>25</v>
      </c>
      <c r="I1783" s="30">
        <v>0.25000000000000011</v>
      </c>
      <c r="J1783" s="31">
        <v>4500</v>
      </c>
      <c r="K1783" s="32">
        <f t="shared" si="12"/>
        <v>1125.0000000000005</v>
      </c>
      <c r="L1783" s="32">
        <f t="shared" si="13"/>
        <v>393.75000000000011</v>
      </c>
      <c r="M1783" s="33">
        <v>0.35</v>
      </c>
      <c r="O1783" s="38"/>
      <c r="P1783" s="36"/>
      <c r="Q1783" s="34"/>
      <c r="R1783" s="35"/>
    </row>
    <row r="1784" spans="1:18" ht="15.75" customHeight="1">
      <c r="A1784" s="23"/>
      <c r="B1784" s="28" t="s">
        <v>21</v>
      </c>
      <c r="C1784" s="28">
        <v>1185732</v>
      </c>
      <c r="D1784" s="29">
        <v>44451</v>
      </c>
      <c r="E1784" s="28" t="s">
        <v>40</v>
      </c>
      <c r="F1784" s="28" t="s">
        <v>80</v>
      </c>
      <c r="G1784" s="28" t="s">
        <v>81</v>
      </c>
      <c r="H1784" s="28" t="s">
        <v>26</v>
      </c>
      <c r="I1784" s="30">
        <v>0.10000000000000002</v>
      </c>
      <c r="J1784" s="31">
        <v>3500</v>
      </c>
      <c r="K1784" s="32">
        <f t="shared" si="12"/>
        <v>350.00000000000006</v>
      </c>
      <c r="L1784" s="32">
        <f t="shared" si="13"/>
        <v>122.50000000000001</v>
      </c>
      <c r="M1784" s="33">
        <v>0.35</v>
      </c>
      <c r="O1784" s="38"/>
      <c r="P1784" s="36"/>
      <c r="Q1784" s="34"/>
      <c r="R1784" s="35"/>
    </row>
    <row r="1785" spans="1:18" ht="15.75" customHeight="1">
      <c r="A1785" s="23"/>
      <c r="B1785" s="28" t="s">
        <v>21</v>
      </c>
      <c r="C1785" s="28">
        <v>1185732</v>
      </c>
      <c r="D1785" s="29">
        <v>44451</v>
      </c>
      <c r="E1785" s="28" t="s">
        <v>40</v>
      </c>
      <c r="F1785" s="28" t="s">
        <v>80</v>
      </c>
      <c r="G1785" s="28" t="s">
        <v>81</v>
      </c>
      <c r="H1785" s="28" t="s">
        <v>27</v>
      </c>
      <c r="I1785" s="30">
        <v>0.10000000000000002</v>
      </c>
      <c r="J1785" s="31">
        <v>3250</v>
      </c>
      <c r="K1785" s="32">
        <f t="shared" si="12"/>
        <v>325.00000000000006</v>
      </c>
      <c r="L1785" s="32">
        <f t="shared" si="13"/>
        <v>130.00000000000003</v>
      </c>
      <c r="M1785" s="33">
        <v>0.4</v>
      </c>
      <c r="O1785" s="38"/>
      <c r="P1785" s="36"/>
      <c r="Q1785" s="34"/>
      <c r="R1785" s="35"/>
    </row>
    <row r="1786" spans="1:18" ht="15.75" customHeight="1">
      <c r="A1786" s="23"/>
      <c r="B1786" s="28" t="s">
        <v>21</v>
      </c>
      <c r="C1786" s="28">
        <v>1185732</v>
      </c>
      <c r="D1786" s="29">
        <v>44451</v>
      </c>
      <c r="E1786" s="28" t="s">
        <v>40</v>
      </c>
      <c r="F1786" s="28" t="s">
        <v>80</v>
      </c>
      <c r="G1786" s="28" t="s">
        <v>81</v>
      </c>
      <c r="H1786" s="28" t="s">
        <v>28</v>
      </c>
      <c r="I1786" s="30">
        <v>0.2</v>
      </c>
      <c r="J1786" s="31">
        <v>3250</v>
      </c>
      <c r="K1786" s="32">
        <f t="shared" si="12"/>
        <v>650</v>
      </c>
      <c r="L1786" s="32">
        <f t="shared" si="13"/>
        <v>227.49999999999997</v>
      </c>
      <c r="M1786" s="33">
        <v>0.35</v>
      </c>
      <c r="O1786" s="38"/>
      <c r="P1786" s="36"/>
      <c r="Q1786" s="34"/>
      <c r="R1786" s="35"/>
    </row>
    <row r="1787" spans="1:18" ht="15.75" customHeight="1">
      <c r="A1787" s="23"/>
      <c r="B1787" s="28" t="s">
        <v>21</v>
      </c>
      <c r="C1787" s="28">
        <v>1185732</v>
      </c>
      <c r="D1787" s="29">
        <v>44451</v>
      </c>
      <c r="E1787" s="28" t="s">
        <v>40</v>
      </c>
      <c r="F1787" s="28" t="s">
        <v>80</v>
      </c>
      <c r="G1787" s="28" t="s">
        <v>81</v>
      </c>
      <c r="H1787" s="28" t="s">
        <v>29</v>
      </c>
      <c r="I1787" s="30">
        <v>0.25000000000000006</v>
      </c>
      <c r="J1787" s="31">
        <v>4000</v>
      </c>
      <c r="K1787" s="32">
        <f t="shared" si="12"/>
        <v>1000.0000000000002</v>
      </c>
      <c r="L1787" s="32">
        <f t="shared" si="13"/>
        <v>500.00000000000011</v>
      </c>
      <c r="M1787" s="33">
        <v>0.5</v>
      </c>
      <c r="O1787" s="38"/>
      <c r="P1787" s="36"/>
      <c r="Q1787" s="34"/>
      <c r="R1787" s="35"/>
    </row>
    <row r="1788" spans="1:18" ht="15.75" customHeight="1">
      <c r="A1788" s="23"/>
      <c r="B1788" s="28" t="s">
        <v>21</v>
      </c>
      <c r="C1788" s="28">
        <v>1185732</v>
      </c>
      <c r="D1788" s="29">
        <v>44480</v>
      </c>
      <c r="E1788" s="28" t="s">
        <v>40</v>
      </c>
      <c r="F1788" s="28" t="s">
        <v>80</v>
      </c>
      <c r="G1788" s="28" t="s">
        <v>81</v>
      </c>
      <c r="H1788" s="28" t="s">
        <v>24</v>
      </c>
      <c r="I1788" s="30">
        <v>0.3</v>
      </c>
      <c r="J1788" s="31">
        <v>5750</v>
      </c>
      <c r="K1788" s="32">
        <f t="shared" si="12"/>
        <v>1725</v>
      </c>
      <c r="L1788" s="32">
        <f t="shared" si="13"/>
        <v>690</v>
      </c>
      <c r="M1788" s="33">
        <v>0.4</v>
      </c>
      <c r="O1788" s="38"/>
      <c r="P1788" s="36"/>
      <c r="Q1788" s="34"/>
      <c r="R1788" s="35"/>
    </row>
    <row r="1789" spans="1:18" ht="15.75" customHeight="1">
      <c r="A1789" s="23"/>
      <c r="B1789" s="28" t="s">
        <v>21</v>
      </c>
      <c r="C1789" s="28">
        <v>1185732</v>
      </c>
      <c r="D1789" s="29">
        <v>44480</v>
      </c>
      <c r="E1789" s="28" t="s">
        <v>40</v>
      </c>
      <c r="F1789" s="28" t="s">
        <v>80</v>
      </c>
      <c r="G1789" s="28" t="s">
        <v>81</v>
      </c>
      <c r="H1789" s="28" t="s">
        <v>25</v>
      </c>
      <c r="I1789" s="30">
        <v>0.2</v>
      </c>
      <c r="J1789" s="31">
        <v>4000</v>
      </c>
      <c r="K1789" s="32">
        <f t="shared" si="12"/>
        <v>800</v>
      </c>
      <c r="L1789" s="32">
        <f t="shared" si="13"/>
        <v>280</v>
      </c>
      <c r="M1789" s="33">
        <v>0.35</v>
      </c>
      <c r="O1789" s="38"/>
      <c r="P1789" s="36"/>
      <c r="Q1789" s="34"/>
      <c r="R1789" s="35"/>
    </row>
    <row r="1790" spans="1:18" ht="15.75" customHeight="1">
      <c r="A1790" s="23"/>
      <c r="B1790" s="28" t="s">
        <v>21</v>
      </c>
      <c r="C1790" s="28">
        <v>1185732</v>
      </c>
      <c r="D1790" s="29">
        <v>44480</v>
      </c>
      <c r="E1790" s="28" t="s">
        <v>40</v>
      </c>
      <c r="F1790" s="28" t="s">
        <v>80</v>
      </c>
      <c r="G1790" s="28" t="s">
        <v>81</v>
      </c>
      <c r="H1790" s="28" t="s">
        <v>26</v>
      </c>
      <c r="I1790" s="30">
        <v>0.2</v>
      </c>
      <c r="J1790" s="31">
        <v>3000</v>
      </c>
      <c r="K1790" s="32">
        <f t="shared" si="12"/>
        <v>600</v>
      </c>
      <c r="L1790" s="32">
        <f t="shared" si="13"/>
        <v>210</v>
      </c>
      <c r="M1790" s="33">
        <v>0.35</v>
      </c>
      <c r="O1790" s="38"/>
      <c r="P1790" s="36"/>
      <c r="Q1790" s="34"/>
      <c r="R1790" s="35"/>
    </row>
    <row r="1791" spans="1:18" ht="15.75" customHeight="1">
      <c r="A1791" s="23"/>
      <c r="B1791" s="28" t="s">
        <v>21</v>
      </c>
      <c r="C1791" s="28">
        <v>1185732</v>
      </c>
      <c r="D1791" s="29">
        <v>44480</v>
      </c>
      <c r="E1791" s="28" t="s">
        <v>40</v>
      </c>
      <c r="F1791" s="28" t="s">
        <v>80</v>
      </c>
      <c r="G1791" s="28" t="s">
        <v>81</v>
      </c>
      <c r="H1791" s="28" t="s">
        <v>27</v>
      </c>
      <c r="I1791" s="30">
        <v>0.2</v>
      </c>
      <c r="J1791" s="31">
        <v>2750</v>
      </c>
      <c r="K1791" s="32">
        <f t="shared" ref="K1791:K2045" si="14">I1791*J1791</f>
        <v>550</v>
      </c>
      <c r="L1791" s="32">
        <f t="shared" ref="L1791:L2045" si="15">K1791*M1791</f>
        <v>220</v>
      </c>
      <c r="M1791" s="33">
        <v>0.4</v>
      </c>
      <c r="O1791" s="38"/>
      <c r="P1791" s="36"/>
      <c r="Q1791" s="34"/>
      <c r="R1791" s="35"/>
    </row>
    <row r="1792" spans="1:18" ht="15.75" customHeight="1">
      <c r="A1792" s="23"/>
      <c r="B1792" s="28" t="s">
        <v>21</v>
      </c>
      <c r="C1792" s="28">
        <v>1185732</v>
      </c>
      <c r="D1792" s="29">
        <v>44480</v>
      </c>
      <c r="E1792" s="28" t="s">
        <v>40</v>
      </c>
      <c r="F1792" s="28" t="s">
        <v>80</v>
      </c>
      <c r="G1792" s="28" t="s">
        <v>81</v>
      </c>
      <c r="H1792" s="28" t="s">
        <v>28</v>
      </c>
      <c r="I1792" s="30">
        <v>0.3</v>
      </c>
      <c r="J1792" s="31">
        <v>2750</v>
      </c>
      <c r="K1792" s="32">
        <f t="shared" si="14"/>
        <v>825</v>
      </c>
      <c r="L1792" s="32">
        <f t="shared" si="15"/>
        <v>288.75</v>
      </c>
      <c r="M1792" s="33">
        <v>0.35</v>
      </c>
      <c r="O1792" s="38"/>
      <c r="P1792" s="36"/>
      <c r="Q1792" s="34"/>
      <c r="R1792" s="35"/>
    </row>
    <row r="1793" spans="1:18" ht="15.75" customHeight="1">
      <c r="A1793" s="23"/>
      <c r="B1793" s="28" t="s">
        <v>21</v>
      </c>
      <c r="C1793" s="28">
        <v>1185732</v>
      </c>
      <c r="D1793" s="29">
        <v>44480</v>
      </c>
      <c r="E1793" s="28" t="s">
        <v>40</v>
      </c>
      <c r="F1793" s="28" t="s">
        <v>80</v>
      </c>
      <c r="G1793" s="28" t="s">
        <v>81</v>
      </c>
      <c r="H1793" s="28" t="s">
        <v>29</v>
      </c>
      <c r="I1793" s="30">
        <v>0.34999999999999992</v>
      </c>
      <c r="J1793" s="31">
        <v>4000</v>
      </c>
      <c r="K1793" s="32">
        <f t="shared" si="14"/>
        <v>1399.9999999999998</v>
      </c>
      <c r="L1793" s="32">
        <f t="shared" si="15"/>
        <v>699.99999999999989</v>
      </c>
      <c r="M1793" s="33">
        <v>0.5</v>
      </c>
      <c r="O1793" s="38"/>
      <c r="P1793" s="36"/>
      <c r="Q1793" s="34"/>
      <c r="R1793" s="35"/>
    </row>
    <row r="1794" spans="1:18" ht="15.75" customHeight="1">
      <c r="A1794" s="23"/>
      <c r="B1794" s="28" t="s">
        <v>21</v>
      </c>
      <c r="C1794" s="28">
        <v>1185732</v>
      </c>
      <c r="D1794" s="29">
        <v>44511</v>
      </c>
      <c r="E1794" s="28" t="s">
        <v>40</v>
      </c>
      <c r="F1794" s="28" t="s">
        <v>80</v>
      </c>
      <c r="G1794" s="28" t="s">
        <v>81</v>
      </c>
      <c r="H1794" s="28" t="s">
        <v>24</v>
      </c>
      <c r="I1794" s="30">
        <v>0.30000000000000004</v>
      </c>
      <c r="J1794" s="31">
        <v>5500</v>
      </c>
      <c r="K1794" s="32">
        <f t="shared" si="14"/>
        <v>1650.0000000000002</v>
      </c>
      <c r="L1794" s="32">
        <f t="shared" si="15"/>
        <v>660.00000000000011</v>
      </c>
      <c r="M1794" s="33">
        <v>0.4</v>
      </c>
      <c r="O1794" s="38"/>
      <c r="P1794" s="36"/>
      <c r="Q1794" s="34"/>
      <c r="R1794" s="35"/>
    </row>
    <row r="1795" spans="1:18" ht="15.75" customHeight="1">
      <c r="A1795" s="23"/>
      <c r="B1795" s="28" t="s">
        <v>21</v>
      </c>
      <c r="C1795" s="28">
        <v>1185732</v>
      </c>
      <c r="D1795" s="29">
        <v>44511</v>
      </c>
      <c r="E1795" s="28" t="s">
        <v>40</v>
      </c>
      <c r="F1795" s="28" t="s">
        <v>80</v>
      </c>
      <c r="G1795" s="28" t="s">
        <v>81</v>
      </c>
      <c r="H1795" s="28" t="s">
        <v>25</v>
      </c>
      <c r="I1795" s="30">
        <v>0.20000000000000007</v>
      </c>
      <c r="J1795" s="31">
        <v>4000</v>
      </c>
      <c r="K1795" s="32">
        <f t="shared" si="14"/>
        <v>800.00000000000023</v>
      </c>
      <c r="L1795" s="32">
        <f t="shared" si="15"/>
        <v>280.00000000000006</v>
      </c>
      <c r="M1795" s="33">
        <v>0.35</v>
      </c>
      <c r="O1795" s="38"/>
      <c r="P1795" s="36"/>
      <c r="Q1795" s="34"/>
      <c r="R1795" s="35"/>
    </row>
    <row r="1796" spans="1:18" ht="15.75" customHeight="1">
      <c r="A1796" s="23"/>
      <c r="B1796" s="28" t="s">
        <v>21</v>
      </c>
      <c r="C1796" s="28">
        <v>1185732</v>
      </c>
      <c r="D1796" s="29">
        <v>44511</v>
      </c>
      <c r="E1796" s="28" t="s">
        <v>40</v>
      </c>
      <c r="F1796" s="28" t="s">
        <v>80</v>
      </c>
      <c r="G1796" s="28" t="s">
        <v>81</v>
      </c>
      <c r="H1796" s="28" t="s">
        <v>26</v>
      </c>
      <c r="I1796" s="30">
        <v>0.20000000000000007</v>
      </c>
      <c r="J1796" s="31">
        <v>3450</v>
      </c>
      <c r="K1796" s="32">
        <f t="shared" si="14"/>
        <v>690.00000000000023</v>
      </c>
      <c r="L1796" s="32">
        <f t="shared" si="15"/>
        <v>241.50000000000006</v>
      </c>
      <c r="M1796" s="33">
        <v>0.35</v>
      </c>
      <c r="O1796" s="38"/>
      <c r="P1796" s="36"/>
      <c r="Q1796" s="34"/>
      <c r="R1796" s="35"/>
    </row>
    <row r="1797" spans="1:18" ht="15.75" customHeight="1">
      <c r="A1797" s="23"/>
      <c r="B1797" s="28" t="s">
        <v>21</v>
      </c>
      <c r="C1797" s="28">
        <v>1185732</v>
      </c>
      <c r="D1797" s="29">
        <v>44511</v>
      </c>
      <c r="E1797" s="28" t="s">
        <v>40</v>
      </c>
      <c r="F1797" s="28" t="s">
        <v>80</v>
      </c>
      <c r="G1797" s="28" t="s">
        <v>81</v>
      </c>
      <c r="H1797" s="28" t="s">
        <v>27</v>
      </c>
      <c r="I1797" s="30">
        <v>0.20000000000000007</v>
      </c>
      <c r="J1797" s="31">
        <v>3750</v>
      </c>
      <c r="K1797" s="32">
        <f t="shared" si="14"/>
        <v>750.00000000000023</v>
      </c>
      <c r="L1797" s="32">
        <f t="shared" si="15"/>
        <v>300.00000000000011</v>
      </c>
      <c r="M1797" s="33">
        <v>0.4</v>
      </c>
      <c r="O1797" s="38"/>
      <c r="P1797" s="36"/>
      <c r="Q1797" s="34"/>
      <c r="R1797" s="35"/>
    </row>
    <row r="1798" spans="1:18" ht="15.75" customHeight="1">
      <c r="A1798" s="23"/>
      <c r="B1798" s="28" t="s">
        <v>21</v>
      </c>
      <c r="C1798" s="28">
        <v>1185732</v>
      </c>
      <c r="D1798" s="29">
        <v>44511</v>
      </c>
      <c r="E1798" s="28" t="s">
        <v>40</v>
      </c>
      <c r="F1798" s="28" t="s">
        <v>80</v>
      </c>
      <c r="G1798" s="28" t="s">
        <v>81</v>
      </c>
      <c r="H1798" s="28" t="s">
        <v>28</v>
      </c>
      <c r="I1798" s="30">
        <v>0.39999999999999997</v>
      </c>
      <c r="J1798" s="31">
        <v>3500</v>
      </c>
      <c r="K1798" s="32">
        <f t="shared" si="14"/>
        <v>1399.9999999999998</v>
      </c>
      <c r="L1798" s="32">
        <f t="shared" si="15"/>
        <v>489.99999999999989</v>
      </c>
      <c r="M1798" s="33">
        <v>0.35</v>
      </c>
      <c r="O1798" s="38"/>
      <c r="P1798" s="36"/>
      <c r="Q1798" s="34"/>
      <c r="R1798" s="35"/>
    </row>
    <row r="1799" spans="1:18" ht="15.75" customHeight="1">
      <c r="A1799" s="23"/>
      <c r="B1799" s="28" t="s">
        <v>21</v>
      </c>
      <c r="C1799" s="28">
        <v>1185732</v>
      </c>
      <c r="D1799" s="29">
        <v>44511</v>
      </c>
      <c r="E1799" s="28" t="s">
        <v>40</v>
      </c>
      <c r="F1799" s="28" t="s">
        <v>80</v>
      </c>
      <c r="G1799" s="28" t="s">
        <v>81</v>
      </c>
      <c r="H1799" s="28" t="s">
        <v>29</v>
      </c>
      <c r="I1799" s="30">
        <v>0.44999999999999984</v>
      </c>
      <c r="J1799" s="31">
        <v>4500</v>
      </c>
      <c r="K1799" s="32">
        <f t="shared" si="14"/>
        <v>2024.9999999999993</v>
      </c>
      <c r="L1799" s="32">
        <f t="shared" si="15"/>
        <v>1012.4999999999997</v>
      </c>
      <c r="M1799" s="33">
        <v>0.5</v>
      </c>
      <c r="O1799" s="38"/>
      <c r="P1799" s="36"/>
      <c r="Q1799" s="34"/>
      <c r="R1799" s="35"/>
    </row>
    <row r="1800" spans="1:18" ht="15.75" customHeight="1">
      <c r="A1800" s="23"/>
      <c r="B1800" s="28" t="s">
        <v>21</v>
      </c>
      <c r="C1800" s="28">
        <v>1185732</v>
      </c>
      <c r="D1800" s="29">
        <v>44540</v>
      </c>
      <c r="E1800" s="28" t="s">
        <v>40</v>
      </c>
      <c r="F1800" s="28" t="s">
        <v>80</v>
      </c>
      <c r="G1800" s="28" t="s">
        <v>81</v>
      </c>
      <c r="H1800" s="28" t="s">
        <v>24</v>
      </c>
      <c r="I1800" s="30">
        <v>0.39999999999999997</v>
      </c>
      <c r="J1800" s="31">
        <v>7000</v>
      </c>
      <c r="K1800" s="32">
        <f t="shared" si="14"/>
        <v>2799.9999999999995</v>
      </c>
      <c r="L1800" s="32">
        <f t="shared" si="15"/>
        <v>1119.9999999999998</v>
      </c>
      <c r="M1800" s="33">
        <v>0.4</v>
      </c>
      <c r="O1800" s="38"/>
      <c r="P1800" s="36"/>
      <c r="Q1800" s="34"/>
      <c r="R1800" s="35"/>
    </row>
    <row r="1801" spans="1:18" ht="15.75" customHeight="1">
      <c r="A1801" s="23"/>
      <c r="B1801" s="28" t="s">
        <v>21</v>
      </c>
      <c r="C1801" s="28">
        <v>1185732</v>
      </c>
      <c r="D1801" s="29">
        <v>44540</v>
      </c>
      <c r="E1801" s="28" t="s">
        <v>40</v>
      </c>
      <c r="F1801" s="28" t="s">
        <v>80</v>
      </c>
      <c r="G1801" s="28" t="s">
        <v>81</v>
      </c>
      <c r="H1801" s="28" t="s">
        <v>25</v>
      </c>
      <c r="I1801" s="30">
        <v>0.30000000000000004</v>
      </c>
      <c r="J1801" s="31">
        <v>5000</v>
      </c>
      <c r="K1801" s="32">
        <f t="shared" si="14"/>
        <v>1500.0000000000002</v>
      </c>
      <c r="L1801" s="32">
        <f t="shared" si="15"/>
        <v>525</v>
      </c>
      <c r="M1801" s="33">
        <v>0.35</v>
      </c>
      <c r="O1801" s="38"/>
      <c r="P1801" s="36"/>
      <c r="Q1801" s="34"/>
      <c r="R1801" s="35"/>
    </row>
    <row r="1802" spans="1:18" ht="15.75" customHeight="1">
      <c r="A1802" s="23"/>
      <c r="B1802" s="28" t="s">
        <v>21</v>
      </c>
      <c r="C1802" s="28">
        <v>1185732</v>
      </c>
      <c r="D1802" s="29">
        <v>44540</v>
      </c>
      <c r="E1802" s="28" t="s">
        <v>40</v>
      </c>
      <c r="F1802" s="28" t="s">
        <v>80</v>
      </c>
      <c r="G1802" s="28" t="s">
        <v>81</v>
      </c>
      <c r="H1802" s="28" t="s">
        <v>26</v>
      </c>
      <c r="I1802" s="30">
        <v>0.30000000000000004</v>
      </c>
      <c r="J1802" s="31">
        <v>4500</v>
      </c>
      <c r="K1802" s="32">
        <f t="shared" si="14"/>
        <v>1350.0000000000002</v>
      </c>
      <c r="L1802" s="32">
        <f t="shared" si="15"/>
        <v>472.50000000000006</v>
      </c>
      <c r="M1802" s="33">
        <v>0.35</v>
      </c>
      <c r="O1802" s="38"/>
      <c r="P1802" s="36"/>
      <c r="Q1802" s="34"/>
      <c r="R1802" s="35"/>
    </row>
    <row r="1803" spans="1:18" ht="15.75" customHeight="1">
      <c r="A1803" s="23"/>
      <c r="B1803" s="28" t="s">
        <v>21</v>
      </c>
      <c r="C1803" s="28">
        <v>1185732</v>
      </c>
      <c r="D1803" s="29">
        <v>44540</v>
      </c>
      <c r="E1803" s="28" t="s">
        <v>40</v>
      </c>
      <c r="F1803" s="28" t="s">
        <v>80</v>
      </c>
      <c r="G1803" s="28" t="s">
        <v>81</v>
      </c>
      <c r="H1803" s="28" t="s">
        <v>27</v>
      </c>
      <c r="I1803" s="30">
        <v>0.30000000000000004</v>
      </c>
      <c r="J1803" s="31">
        <v>4000</v>
      </c>
      <c r="K1803" s="32">
        <f t="shared" si="14"/>
        <v>1200.0000000000002</v>
      </c>
      <c r="L1803" s="32">
        <f t="shared" si="15"/>
        <v>480.00000000000011</v>
      </c>
      <c r="M1803" s="33">
        <v>0.4</v>
      </c>
      <c r="O1803" s="38"/>
      <c r="P1803" s="36"/>
      <c r="Q1803" s="34"/>
      <c r="R1803" s="35"/>
    </row>
    <row r="1804" spans="1:18" ht="15.75" customHeight="1">
      <c r="A1804" s="23"/>
      <c r="B1804" s="28" t="s">
        <v>21</v>
      </c>
      <c r="C1804" s="28">
        <v>1185732</v>
      </c>
      <c r="D1804" s="29">
        <v>44540</v>
      </c>
      <c r="E1804" s="28" t="s">
        <v>40</v>
      </c>
      <c r="F1804" s="28" t="s">
        <v>80</v>
      </c>
      <c r="G1804" s="28" t="s">
        <v>81</v>
      </c>
      <c r="H1804" s="28" t="s">
        <v>28</v>
      </c>
      <c r="I1804" s="30">
        <v>0.39999999999999997</v>
      </c>
      <c r="J1804" s="31">
        <v>4000</v>
      </c>
      <c r="K1804" s="32">
        <f t="shared" si="14"/>
        <v>1599.9999999999998</v>
      </c>
      <c r="L1804" s="32">
        <f t="shared" si="15"/>
        <v>559.99999999999989</v>
      </c>
      <c r="M1804" s="33">
        <v>0.35</v>
      </c>
      <c r="O1804" s="38"/>
      <c r="P1804" s="36"/>
      <c r="Q1804" s="34"/>
      <c r="R1804" s="35"/>
    </row>
    <row r="1805" spans="1:18" ht="15.75" customHeight="1">
      <c r="A1805" s="23"/>
      <c r="B1805" s="28" t="s">
        <v>21</v>
      </c>
      <c r="C1805" s="28">
        <v>1185732</v>
      </c>
      <c r="D1805" s="29">
        <v>44540</v>
      </c>
      <c r="E1805" s="28" t="s">
        <v>40</v>
      </c>
      <c r="F1805" s="28" t="s">
        <v>80</v>
      </c>
      <c r="G1805" s="28" t="s">
        <v>81</v>
      </c>
      <c r="H1805" s="28" t="s">
        <v>29</v>
      </c>
      <c r="I1805" s="30">
        <v>0.44999999999999984</v>
      </c>
      <c r="J1805" s="31">
        <v>5000</v>
      </c>
      <c r="K1805" s="32">
        <f t="shared" si="14"/>
        <v>2249.9999999999991</v>
      </c>
      <c r="L1805" s="32">
        <f t="shared" si="15"/>
        <v>1124.9999999999995</v>
      </c>
      <c r="M1805" s="33">
        <v>0.5</v>
      </c>
      <c r="O1805" s="38"/>
      <c r="P1805" s="36"/>
      <c r="Q1805" s="34"/>
      <c r="R1805" s="35"/>
    </row>
    <row r="1806" spans="1:18" ht="15.75" customHeight="1">
      <c r="A1806" s="23" t="s">
        <v>46</v>
      </c>
      <c r="B1806" s="28" t="s">
        <v>34</v>
      </c>
      <c r="C1806" s="28">
        <v>1128299</v>
      </c>
      <c r="D1806" s="29">
        <v>44220</v>
      </c>
      <c r="E1806" s="28" t="s">
        <v>35</v>
      </c>
      <c r="F1806" s="28" t="s">
        <v>82</v>
      </c>
      <c r="G1806" s="28" t="s">
        <v>83</v>
      </c>
      <c r="H1806" s="28" t="s">
        <v>24</v>
      </c>
      <c r="I1806" s="30">
        <v>0.30000000000000004</v>
      </c>
      <c r="J1806" s="31">
        <v>3500</v>
      </c>
      <c r="K1806" s="32">
        <f t="shared" si="14"/>
        <v>1050.0000000000002</v>
      </c>
      <c r="L1806" s="32">
        <f t="shared" si="15"/>
        <v>367.50000000000006</v>
      </c>
      <c r="M1806" s="33">
        <v>0.35</v>
      </c>
      <c r="O1806" s="38"/>
      <c r="P1806" s="36"/>
      <c r="Q1806" s="34"/>
      <c r="R1806" s="35"/>
    </row>
    <row r="1807" spans="1:18" ht="15.75" customHeight="1">
      <c r="A1807" s="23"/>
      <c r="B1807" s="28" t="s">
        <v>34</v>
      </c>
      <c r="C1807" s="28">
        <v>1128299</v>
      </c>
      <c r="D1807" s="29">
        <v>44220</v>
      </c>
      <c r="E1807" s="28" t="s">
        <v>35</v>
      </c>
      <c r="F1807" s="28" t="s">
        <v>82</v>
      </c>
      <c r="G1807" s="28" t="s">
        <v>83</v>
      </c>
      <c r="H1807" s="28" t="s">
        <v>25</v>
      </c>
      <c r="I1807" s="30">
        <v>0.4</v>
      </c>
      <c r="J1807" s="31">
        <v>3500</v>
      </c>
      <c r="K1807" s="32">
        <f t="shared" si="14"/>
        <v>1400</v>
      </c>
      <c r="L1807" s="32">
        <f t="shared" si="15"/>
        <v>489.99999999999994</v>
      </c>
      <c r="M1807" s="33">
        <v>0.35</v>
      </c>
      <c r="O1807" s="38"/>
      <c r="P1807" s="36"/>
      <c r="Q1807" s="34"/>
      <c r="R1807" s="35"/>
    </row>
    <row r="1808" spans="1:18" ht="15.75" customHeight="1">
      <c r="A1808" s="23"/>
      <c r="B1808" s="28" t="s">
        <v>34</v>
      </c>
      <c r="C1808" s="28">
        <v>1128299</v>
      </c>
      <c r="D1808" s="29">
        <v>44220</v>
      </c>
      <c r="E1808" s="28" t="s">
        <v>35</v>
      </c>
      <c r="F1808" s="28" t="s">
        <v>82</v>
      </c>
      <c r="G1808" s="28" t="s">
        <v>83</v>
      </c>
      <c r="H1808" s="28" t="s">
        <v>26</v>
      </c>
      <c r="I1808" s="30">
        <v>0.4</v>
      </c>
      <c r="J1808" s="31">
        <v>3500</v>
      </c>
      <c r="K1808" s="32">
        <f t="shared" si="14"/>
        <v>1400</v>
      </c>
      <c r="L1808" s="32">
        <f t="shared" si="15"/>
        <v>489.99999999999994</v>
      </c>
      <c r="M1808" s="33">
        <v>0.35</v>
      </c>
      <c r="O1808" s="38"/>
      <c r="P1808" s="36"/>
      <c r="Q1808" s="34"/>
      <c r="R1808" s="35"/>
    </row>
    <row r="1809" spans="1:18" ht="15.75" customHeight="1">
      <c r="A1809" s="23"/>
      <c r="B1809" s="28" t="s">
        <v>34</v>
      </c>
      <c r="C1809" s="28">
        <v>1128299</v>
      </c>
      <c r="D1809" s="29">
        <v>44220</v>
      </c>
      <c r="E1809" s="28" t="s">
        <v>35</v>
      </c>
      <c r="F1809" s="28" t="s">
        <v>82</v>
      </c>
      <c r="G1809" s="28" t="s">
        <v>83</v>
      </c>
      <c r="H1809" s="28" t="s">
        <v>27</v>
      </c>
      <c r="I1809" s="30">
        <v>0.4</v>
      </c>
      <c r="J1809" s="31">
        <v>2000</v>
      </c>
      <c r="K1809" s="32">
        <f t="shared" si="14"/>
        <v>800</v>
      </c>
      <c r="L1809" s="32">
        <f t="shared" si="15"/>
        <v>280</v>
      </c>
      <c r="M1809" s="33">
        <v>0.35</v>
      </c>
      <c r="O1809" s="38"/>
      <c r="P1809" s="36"/>
      <c r="Q1809" s="34"/>
      <c r="R1809" s="35"/>
    </row>
    <row r="1810" spans="1:18" ht="15.75" customHeight="1">
      <c r="A1810" s="23"/>
      <c r="B1810" s="28" t="s">
        <v>34</v>
      </c>
      <c r="C1810" s="28">
        <v>1128299</v>
      </c>
      <c r="D1810" s="29">
        <v>44220</v>
      </c>
      <c r="E1810" s="28" t="s">
        <v>35</v>
      </c>
      <c r="F1810" s="28" t="s">
        <v>82</v>
      </c>
      <c r="G1810" s="28" t="s">
        <v>83</v>
      </c>
      <c r="H1810" s="28" t="s">
        <v>28</v>
      </c>
      <c r="I1810" s="30">
        <v>0.45000000000000007</v>
      </c>
      <c r="J1810" s="31">
        <v>1500</v>
      </c>
      <c r="K1810" s="32">
        <f t="shared" si="14"/>
        <v>675.00000000000011</v>
      </c>
      <c r="L1810" s="32">
        <f t="shared" si="15"/>
        <v>270.00000000000006</v>
      </c>
      <c r="M1810" s="33">
        <v>0.4</v>
      </c>
      <c r="O1810" s="38"/>
      <c r="P1810" s="36"/>
      <c r="Q1810" s="34"/>
      <c r="R1810" s="35"/>
    </row>
    <row r="1811" spans="1:18" ht="15.75" customHeight="1">
      <c r="A1811" s="23"/>
      <c r="B1811" s="28" t="s">
        <v>34</v>
      </c>
      <c r="C1811" s="28">
        <v>1128299</v>
      </c>
      <c r="D1811" s="29">
        <v>44220</v>
      </c>
      <c r="E1811" s="28" t="s">
        <v>35</v>
      </c>
      <c r="F1811" s="28" t="s">
        <v>82</v>
      </c>
      <c r="G1811" s="28" t="s">
        <v>83</v>
      </c>
      <c r="H1811" s="28" t="s">
        <v>29</v>
      </c>
      <c r="I1811" s="30">
        <v>0.4</v>
      </c>
      <c r="J1811" s="31">
        <v>4000</v>
      </c>
      <c r="K1811" s="32">
        <f t="shared" si="14"/>
        <v>1600</v>
      </c>
      <c r="L1811" s="32">
        <f t="shared" si="15"/>
        <v>480</v>
      </c>
      <c r="M1811" s="33">
        <v>0.3</v>
      </c>
      <c r="O1811" s="38"/>
      <c r="P1811" s="36"/>
      <c r="Q1811" s="34"/>
      <c r="R1811" s="35"/>
    </row>
    <row r="1812" spans="1:18" ht="15.75" customHeight="1">
      <c r="A1812" s="23"/>
      <c r="B1812" s="28" t="s">
        <v>34</v>
      </c>
      <c r="C1812" s="28">
        <v>1128299</v>
      </c>
      <c r="D1812" s="29">
        <v>44251</v>
      </c>
      <c r="E1812" s="28" t="s">
        <v>35</v>
      </c>
      <c r="F1812" s="28" t="s">
        <v>82</v>
      </c>
      <c r="G1812" s="28" t="s">
        <v>83</v>
      </c>
      <c r="H1812" s="28" t="s">
        <v>24</v>
      </c>
      <c r="I1812" s="30">
        <v>0.30000000000000004</v>
      </c>
      <c r="J1812" s="31">
        <v>4500</v>
      </c>
      <c r="K1812" s="32">
        <f t="shared" si="14"/>
        <v>1350.0000000000002</v>
      </c>
      <c r="L1812" s="32">
        <f t="shared" si="15"/>
        <v>472.50000000000006</v>
      </c>
      <c r="M1812" s="33">
        <v>0.35</v>
      </c>
      <c r="O1812" s="38"/>
      <c r="P1812" s="36"/>
      <c r="Q1812" s="34"/>
      <c r="R1812" s="35"/>
    </row>
    <row r="1813" spans="1:18" ht="15.75" customHeight="1">
      <c r="A1813" s="23"/>
      <c r="B1813" s="28" t="s">
        <v>34</v>
      </c>
      <c r="C1813" s="28">
        <v>1128299</v>
      </c>
      <c r="D1813" s="29">
        <v>44251</v>
      </c>
      <c r="E1813" s="28" t="s">
        <v>35</v>
      </c>
      <c r="F1813" s="28" t="s">
        <v>82</v>
      </c>
      <c r="G1813" s="28" t="s">
        <v>83</v>
      </c>
      <c r="H1813" s="28" t="s">
        <v>25</v>
      </c>
      <c r="I1813" s="30">
        <v>0.4</v>
      </c>
      <c r="J1813" s="31">
        <v>3500</v>
      </c>
      <c r="K1813" s="32">
        <f t="shared" si="14"/>
        <v>1400</v>
      </c>
      <c r="L1813" s="32">
        <f t="shared" si="15"/>
        <v>489.99999999999994</v>
      </c>
      <c r="M1813" s="33">
        <v>0.35</v>
      </c>
      <c r="O1813" s="38"/>
      <c r="P1813" s="36"/>
      <c r="Q1813" s="34"/>
      <c r="R1813" s="35"/>
    </row>
    <row r="1814" spans="1:18" ht="15.75" customHeight="1">
      <c r="A1814" s="23"/>
      <c r="B1814" s="28" t="s">
        <v>34</v>
      </c>
      <c r="C1814" s="28">
        <v>1128299</v>
      </c>
      <c r="D1814" s="29">
        <v>44251</v>
      </c>
      <c r="E1814" s="28" t="s">
        <v>35</v>
      </c>
      <c r="F1814" s="28" t="s">
        <v>82</v>
      </c>
      <c r="G1814" s="28" t="s">
        <v>83</v>
      </c>
      <c r="H1814" s="28" t="s">
        <v>26</v>
      </c>
      <c r="I1814" s="30">
        <v>0.4</v>
      </c>
      <c r="J1814" s="31">
        <v>3500</v>
      </c>
      <c r="K1814" s="32">
        <f t="shared" si="14"/>
        <v>1400</v>
      </c>
      <c r="L1814" s="32">
        <f t="shared" si="15"/>
        <v>489.99999999999994</v>
      </c>
      <c r="M1814" s="33">
        <v>0.35</v>
      </c>
      <c r="O1814" s="38"/>
      <c r="P1814" s="36"/>
      <c r="Q1814" s="34"/>
      <c r="R1814" s="35"/>
    </row>
    <row r="1815" spans="1:18" ht="15.75" customHeight="1">
      <c r="A1815" s="23"/>
      <c r="B1815" s="28" t="s">
        <v>34</v>
      </c>
      <c r="C1815" s="28">
        <v>1128299</v>
      </c>
      <c r="D1815" s="29">
        <v>44251</v>
      </c>
      <c r="E1815" s="28" t="s">
        <v>35</v>
      </c>
      <c r="F1815" s="28" t="s">
        <v>82</v>
      </c>
      <c r="G1815" s="28" t="s">
        <v>83</v>
      </c>
      <c r="H1815" s="28" t="s">
        <v>27</v>
      </c>
      <c r="I1815" s="30">
        <v>0.4</v>
      </c>
      <c r="J1815" s="31">
        <v>2000</v>
      </c>
      <c r="K1815" s="32">
        <f t="shared" si="14"/>
        <v>800</v>
      </c>
      <c r="L1815" s="32">
        <f t="shared" si="15"/>
        <v>280</v>
      </c>
      <c r="M1815" s="33">
        <v>0.35</v>
      </c>
      <c r="O1815" s="38"/>
      <c r="P1815" s="36"/>
      <c r="Q1815" s="34"/>
      <c r="R1815" s="35"/>
    </row>
    <row r="1816" spans="1:18" ht="15.75" customHeight="1">
      <c r="A1816" s="23"/>
      <c r="B1816" s="28" t="s">
        <v>34</v>
      </c>
      <c r="C1816" s="28">
        <v>1128299</v>
      </c>
      <c r="D1816" s="29">
        <v>44251</v>
      </c>
      <c r="E1816" s="28" t="s">
        <v>35</v>
      </c>
      <c r="F1816" s="28" t="s">
        <v>82</v>
      </c>
      <c r="G1816" s="28" t="s">
        <v>83</v>
      </c>
      <c r="H1816" s="28" t="s">
        <v>28</v>
      </c>
      <c r="I1816" s="30">
        <v>0.45000000000000007</v>
      </c>
      <c r="J1816" s="31">
        <v>1250</v>
      </c>
      <c r="K1816" s="32">
        <f t="shared" si="14"/>
        <v>562.50000000000011</v>
      </c>
      <c r="L1816" s="32">
        <f t="shared" si="15"/>
        <v>225.00000000000006</v>
      </c>
      <c r="M1816" s="33">
        <v>0.4</v>
      </c>
      <c r="O1816" s="38"/>
      <c r="P1816" s="36"/>
      <c r="Q1816" s="34"/>
      <c r="R1816" s="35"/>
    </row>
    <row r="1817" spans="1:18" ht="15.75" customHeight="1">
      <c r="A1817" s="23"/>
      <c r="B1817" s="28" t="s">
        <v>34</v>
      </c>
      <c r="C1817" s="28">
        <v>1128299</v>
      </c>
      <c r="D1817" s="29">
        <v>44251</v>
      </c>
      <c r="E1817" s="28" t="s">
        <v>35</v>
      </c>
      <c r="F1817" s="28" t="s">
        <v>82</v>
      </c>
      <c r="G1817" s="28" t="s">
        <v>83</v>
      </c>
      <c r="H1817" s="28" t="s">
        <v>29</v>
      </c>
      <c r="I1817" s="30">
        <v>0.4</v>
      </c>
      <c r="J1817" s="31">
        <v>3250</v>
      </c>
      <c r="K1817" s="32">
        <f t="shared" si="14"/>
        <v>1300</v>
      </c>
      <c r="L1817" s="32">
        <f t="shared" si="15"/>
        <v>390</v>
      </c>
      <c r="M1817" s="33">
        <v>0.3</v>
      </c>
      <c r="O1817" s="38"/>
      <c r="P1817" s="36"/>
      <c r="Q1817" s="34"/>
      <c r="R1817" s="35"/>
    </row>
    <row r="1818" spans="1:18" ht="15.75" customHeight="1">
      <c r="A1818" s="23"/>
      <c r="B1818" s="28" t="s">
        <v>34</v>
      </c>
      <c r="C1818" s="28">
        <v>1128299</v>
      </c>
      <c r="D1818" s="29">
        <v>44278</v>
      </c>
      <c r="E1818" s="28" t="s">
        <v>35</v>
      </c>
      <c r="F1818" s="28" t="s">
        <v>82</v>
      </c>
      <c r="G1818" s="28" t="s">
        <v>83</v>
      </c>
      <c r="H1818" s="28" t="s">
        <v>24</v>
      </c>
      <c r="I1818" s="30">
        <v>0.4</v>
      </c>
      <c r="J1818" s="31">
        <v>4750</v>
      </c>
      <c r="K1818" s="32">
        <f t="shared" si="14"/>
        <v>1900</v>
      </c>
      <c r="L1818" s="32">
        <f t="shared" si="15"/>
        <v>665</v>
      </c>
      <c r="M1818" s="33">
        <v>0.35</v>
      </c>
      <c r="O1818" s="38"/>
      <c r="P1818" s="36"/>
      <c r="Q1818" s="34"/>
      <c r="R1818" s="35"/>
    </row>
    <row r="1819" spans="1:18" ht="15.75" customHeight="1">
      <c r="A1819" s="23"/>
      <c r="B1819" s="28" t="s">
        <v>34</v>
      </c>
      <c r="C1819" s="28">
        <v>1128299</v>
      </c>
      <c r="D1819" s="29">
        <v>44278</v>
      </c>
      <c r="E1819" s="28" t="s">
        <v>35</v>
      </c>
      <c r="F1819" s="28" t="s">
        <v>82</v>
      </c>
      <c r="G1819" s="28" t="s">
        <v>83</v>
      </c>
      <c r="H1819" s="28" t="s">
        <v>25</v>
      </c>
      <c r="I1819" s="30">
        <v>0.5</v>
      </c>
      <c r="J1819" s="31">
        <v>3250</v>
      </c>
      <c r="K1819" s="32">
        <f t="shared" si="14"/>
        <v>1625</v>
      </c>
      <c r="L1819" s="32">
        <f t="shared" si="15"/>
        <v>568.75</v>
      </c>
      <c r="M1819" s="33">
        <v>0.35</v>
      </c>
      <c r="O1819" s="38"/>
      <c r="P1819" s="36"/>
      <c r="Q1819" s="34"/>
      <c r="R1819" s="35"/>
    </row>
    <row r="1820" spans="1:18" ht="15.75" customHeight="1">
      <c r="A1820" s="23"/>
      <c r="B1820" s="28" t="s">
        <v>34</v>
      </c>
      <c r="C1820" s="28">
        <v>1128299</v>
      </c>
      <c r="D1820" s="29">
        <v>44278</v>
      </c>
      <c r="E1820" s="28" t="s">
        <v>35</v>
      </c>
      <c r="F1820" s="28" t="s">
        <v>82</v>
      </c>
      <c r="G1820" s="28" t="s">
        <v>83</v>
      </c>
      <c r="H1820" s="28" t="s">
        <v>26</v>
      </c>
      <c r="I1820" s="30">
        <v>0.54999999999999993</v>
      </c>
      <c r="J1820" s="31">
        <v>3500</v>
      </c>
      <c r="K1820" s="32">
        <f t="shared" si="14"/>
        <v>1924.9999999999998</v>
      </c>
      <c r="L1820" s="32">
        <f t="shared" si="15"/>
        <v>673.74999999999989</v>
      </c>
      <c r="M1820" s="33">
        <v>0.35</v>
      </c>
      <c r="O1820" s="38"/>
      <c r="P1820" s="36"/>
      <c r="Q1820" s="34"/>
      <c r="R1820" s="35"/>
    </row>
    <row r="1821" spans="1:18" ht="15.75" customHeight="1">
      <c r="A1821" s="23"/>
      <c r="B1821" s="28" t="s">
        <v>34</v>
      </c>
      <c r="C1821" s="28">
        <v>1128299</v>
      </c>
      <c r="D1821" s="29">
        <v>44278</v>
      </c>
      <c r="E1821" s="28" t="s">
        <v>35</v>
      </c>
      <c r="F1821" s="28" t="s">
        <v>82</v>
      </c>
      <c r="G1821" s="28" t="s">
        <v>83</v>
      </c>
      <c r="H1821" s="28" t="s">
        <v>27</v>
      </c>
      <c r="I1821" s="30">
        <v>0.5</v>
      </c>
      <c r="J1821" s="31">
        <v>2500</v>
      </c>
      <c r="K1821" s="32">
        <f t="shared" si="14"/>
        <v>1250</v>
      </c>
      <c r="L1821" s="32">
        <f t="shared" si="15"/>
        <v>437.5</v>
      </c>
      <c r="M1821" s="33">
        <v>0.35</v>
      </c>
      <c r="O1821" s="38"/>
      <c r="P1821" s="36"/>
      <c r="Q1821" s="34"/>
      <c r="R1821" s="35"/>
    </row>
    <row r="1822" spans="1:18" ht="15.75" customHeight="1">
      <c r="A1822" s="23"/>
      <c r="B1822" s="28" t="s">
        <v>34</v>
      </c>
      <c r="C1822" s="28">
        <v>1128299</v>
      </c>
      <c r="D1822" s="29">
        <v>44278</v>
      </c>
      <c r="E1822" s="28" t="s">
        <v>35</v>
      </c>
      <c r="F1822" s="28" t="s">
        <v>82</v>
      </c>
      <c r="G1822" s="28" t="s">
        <v>83</v>
      </c>
      <c r="H1822" s="28" t="s">
        <v>28</v>
      </c>
      <c r="I1822" s="30">
        <v>0.55000000000000004</v>
      </c>
      <c r="J1822" s="31">
        <v>1000</v>
      </c>
      <c r="K1822" s="32">
        <f t="shared" si="14"/>
        <v>550</v>
      </c>
      <c r="L1822" s="32">
        <f t="shared" si="15"/>
        <v>220</v>
      </c>
      <c r="M1822" s="33">
        <v>0.4</v>
      </c>
      <c r="O1822" s="38"/>
      <c r="P1822" s="36"/>
      <c r="Q1822" s="34"/>
      <c r="R1822" s="35"/>
    </row>
    <row r="1823" spans="1:18" ht="15.75" customHeight="1">
      <c r="A1823" s="23"/>
      <c r="B1823" s="28" t="s">
        <v>34</v>
      </c>
      <c r="C1823" s="28">
        <v>1128299</v>
      </c>
      <c r="D1823" s="29">
        <v>44278</v>
      </c>
      <c r="E1823" s="28" t="s">
        <v>35</v>
      </c>
      <c r="F1823" s="28" t="s">
        <v>82</v>
      </c>
      <c r="G1823" s="28" t="s">
        <v>83</v>
      </c>
      <c r="H1823" s="28" t="s">
        <v>29</v>
      </c>
      <c r="I1823" s="30">
        <v>0.5</v>
      </c>
      <c r="J1823" s="31">
        <v>3000</v>
      </c>
      <c r="K1823" s="32">
        <f t="shared" si="14"/>
        <v>1500</v>
      </c>
      <c r="L1823" s="32">
        <f t="shared" si="15"/>
        <v>450</v>
      </c>
      <c r="M1823" s="33">
        <v>0.3</v>
      </c>
      <c r="O1823" s="38"/>
      <c r="P1823" s="36"/>
      <c r="Q1823" s="34"/>
      <c r="R1823" s="35"/>
    </row>
    <row r="1824" spans="1:18" ht="15.75" customHeight="1">
      <c r="A1824" s="23"/>
      <c r="B1824" s="28" t="s">
        <v>34</v>
      </c>
      <c r="C1824" s="28">
        <v>1128299</v>
      </c>
      <c r="D1824" s="29">
        <v>44310</v>
      </c>
      <c r="E1824" s="28" t="s">
        <v>35</v>
      </c>
      <c r="F1824" s="28" t="s">
        <v>82</v>
      </c>
      <c r="G1824" s="28" t="s">
        <v>83</v>
      </c>
      <c r="H1824" s="28" t="s">
        <v>24</v>
      </c>
      <c r="I1824" s="30">
        <v>0.55000000000000004</v>
      </c>
      <c r="J1824" s="31">
        <v>4750</v>
      </c>
      <c r="K1824" s="32">
        <f t="shared" si="14"/>
        <v>2612.5</v>
      </c>
      <c r="L1824" s="32">
        <f t="shared" si="15"/>
        <v>914.37499999999989</v>
      </c>
      <c r="M1824" s="33">
        <v>0.35</v>
      </c>
      <c r="O1824" s="38"/>
      <c r="P1824" s="36"/>
      <c r="Q1824" s="34"/>
      <c r="R1824" s="35"/>
    </row>
    <row r="1825" spans="1:18" ht="15.75" customHeight="1">
      <c r="A1825" s="23"/>
      <c r="B1825" s="28" t="s">
        <v>34</v>
      </c>
      <c r="C1825" s="28">
        <v>1128299</v>
      </c>
      <c r="D1825" s="29">
        <v>44310</v>
      </c>
      <c r="E1825" s="28" t="s">
        <v>35</v>
      </c>
      <c r="F1825" s="28" t="s">
        <v>82</v>
      </c>
      <c r="G1825" s="28" t="s">
        <v>83</v>
      </c>
      <c r="H1825" s="28" t="s">
        <v>25</v>
      </c>
      <c r="I1825" s="30">
        <v>0.60000000000000009</v>
      </c>
      <c r="J1825" s="31">
        <v>2750</v>
      </c>
      <c r="K1825" s="32">
        <f t="shared" si="14"/>
        <v>1650.0000000000002</v>
      </c>
      <c r="L1825" s="32">
        <f t="shared" si="15"/>
        <v>577.5</v>
      </c>
      <c r="M1825" s="33">
        <v>0.35</v>
      </c>
      <c r="O1825" s="38"/>
      <c r="P1825" s="36"/>
      <c r="Q1825" s="34"/>
      <c r="R1825" s="35"/>
    </row>
    <row r="1826" spans="1:18" ht="15.75" customHeight="1">
      <c r="A1826" s="23"/>
      <c r="B1826" s="28" t="s">
        <v>34</v>
      </c>
      <c r="C1826" s="28">
        <v>1128299</v>
      </c>
      <c r="D1826" s="29">
        <v>44310</v>
      </c>
      <c r="E1826" s="28" t="s">
        <v>35</v>
      </c>
      <c r="F1826" s="28" t="s">
        <v>82</v>
      </c>
      <c r="G1826" s="28" t="s">
        <v>83</v>
      </c>
      <c r="H1826" s="28" t="s">
        <v>26</v>
      </c>
      <c r="I1826" s="30">
        <v>0.60000000000000009</v>
      </c>
      <c r="J1826" s="31">
        <v>3250</v>
      </c>
      <c r="K1826" s="32">
        <f t="shared" si="14"/>
        <v>1950.0000000000002</v>
      </c>
      <c r="L1826" s="32">
        <f t="shared" si="15"/>
        <v>682.5</v>
      </c>
      <c r="M1826" s="33">
        <v>0.35</v>
      </c>
      <c r="O1826" s="38"/>
      <c r="P1826" s="36"/>
      <c r="Q1826" s="34"/>
      <c r="R1826" s="35"/>
    </row>
    <row r="1827" spans="1:18" ht="15.75" customHeight="1">
      <c r="A1827" s="23"/>
      <c r="B1827" s="28" t="s">
        <v>34</v>
      </c>
      <c r="C1827" s="28">
        <v>1128299</v>
      </c>
      <c r="D1827" s="29">
        <v>44310</v>
      </c>
      <c r="E1827" s="28" t="s">
        <v>35</v>
      </c>
      <c r="F1827" s="28" t="s">
        <v>82</v>
      </c>
      <c r="G1827" s="28" t="s">
        <v>83</v>
      </c>
      <c r="H1827" s="28" t="s">
        <v>27</v>
      </c>
      <c r="I1827" s="30">
        <v>0.45000000000000007</v>
      </c>
      <c r="J1827" s="31">
        <v>2250</v>
      </c>
      <c r="K1827" s="32">
        <f t="shared" si="14"/>
        <v>1012.5000000000001</v>
      </c>
      <c r="L1827" s="32">
        <f t="shared" si="15"/>
        <v>354.375</v>
      </c>
      <c r="M1827" s="33">
        <v>0.35</v>
      </c>
      <c r="O1827" s="38"/>
      <c r="P1827" s="36"/>
      <c r="Q1827" s="34"/>
      <c r="R1827" s="35"/>
    </row>
    <row r="1828" spans="1:18" ht="15.75" customHeight="1">
      <c r="A1828" s="23"/>
      <c r="B1828" s="28" t="s">
        <v>34</v>
      </c>
      <c r="C1828" s="28">
        <v>1128299</v>
      </c>
      <c r="D1828" s="29">
        <v>44310</v>
      </c>
      <c r="E1828" s="28" t="s">
        <v>35</v>
      </c>
      <c r="F1828" s="28" t="s">
        <v>82</v>
      </c>
      <c r="G1828" s="28" t="s">
        <v>83</v>
      </c>
      <c r="H1828" s="28" t="s">
        <v>28</v>
      </c>
      <c r="I1828" s="30">
        <v>0.50000000000000011</v>
      </c>
      <c r="J1828" s="31">
        <v>1250</v>
      </c>
      <c r="K1828" s="32">
        <f t="shared" si="14"/>
        <v>625.00000000000011</v>
      </c>
      <c r="L1828" s="32">
        <f t="shared" si="15"/>
        <v>250.00000000000006</v>
      </c>
      <c r="M1828" s="33">
        <v>0.4</v>
      </c>
      <c r="O1828" s="38"/>
      <c r="P1828" s="36"/>
      <c r="Q1828" s="34"/>
      <c r="R1828" s="35"/>
    </row>
    <row r="1829" spans="1:18" ht="15.75" customHeight="1">
      <c r="A1829" s="23"/>
      <c r="B1829" s="28" t="s">
        <v>34</v>
      </c>
      <c r="C1829" s="28">
        <v>1128299</v>
      </c>
      <c r="D1829" s="29">
        <v>44310</v>
      </c>
      <c r="E1829" s="28" t="s">
        <v>35</v>
      </c>
      <c r="F1829" s="28" t="s">
        <v>82</v>
      </c>
      <c r="G1829" s="28" t="s">
        <v>83</v>
      </c>
      <c r="H1829" s="28" t="s">
        <v>29</v>
      </c>
      <c r="I1829" s="30">
        <v>0.65000000000000013</v>
      </c>
      <c r="J1829" s="31">
        <v>3000</v>
      </c>
      <c r="K1829" s="32">
        <f t="shared" si="14"/>
        <v>1950.0000000000005</v>
      </c>
      <c r="L1829" s="32">
        <f t="shared" si="15"/>
        <v>585.00000000000011</v>
      </c>
      <c r="M1829" s="33">
        <v>0.3</v>
      </c>
      <c r="O1829" s="38"/>
      <c r="P1829" s="36"/>
      <c r="Q1829" s="34"/>
      <c r="R1829" s="35"/>
    </row>
    <row r="1830" spans="1:18" ht="15.75" customHeight="1">
      <c r="A1830" s="23"/>
      <c r="B1830" s="28" t="s">
        <v>34</v>
      </c>
      <c r="C1830" s="28">
        <v>1128299</v>
      </c>
      <c r="D1830" s="29">
        <v>44341</v>
      </c>
      <c r="E1830" s="28" t="s">
        <v>35</v>
      </c>
      <c r="F1830" s="28" t="s">
        <v>82</v>
      </c>
      <c r="G1830" s="28" t="s">
        <v>83</v>
      </c>
      <c r="H1830" s="28" t="s">
        <v>24</v>
      </c>
      <c r="I1830" s="30">
        <v>0.5</v>
      </c>
      <c r="J1830" s="31">
        <v>5000</v>
      </c>
      <c r="K1830" s="32">
        <f t="shared" si="14"/>
        <v>2500</v>
      </c>
      <c r="L1830" s="32">
        <f t="shared" si="15"/>
        <v>875</v>
      </c>
      <c r="M1830" s="33">
        <v>0.35</v>
      </c>
      <c r="O1830" s="38"/>
      <c r="P1830" s="36"/>
      <c r="Q1830" s="34"/>
      <c r="R1830" s="35"/>
    </row>
    <row r="1831" spans="1:18" ht="15.75" customHeight="1">
      <c r="A1831" s="23"/>
      <c r="B1831" s="28" t="s">
        <v>34</v>
      </c>
      <c r="C1831" s="28">
        <v>1128299</v>
      </c>
      <c r="D1831" s="29">
        <v>44341</v>
      </c>
      <c r="E1831" s="28" t="s">
        <v>35</v>
      </c>
      <c r="F1831" s="28" t="s">
        <v>82</v>
      </c>
      <c r="G1831" s="28" t="s">
        <v>83</v>
      </c>
      <c r="H1831" s="28" t="s">
        <v>25</v>
      </c>
      <c r="I1831" s="30">
        <v>0.55000000000000004</v>
      </c>
      <c r="J1831" s="31">
        <v>3500</v>
      </c>
      <c r="K1831" s="32">
        <f t="shared" si="14"/>
        <v>1925.0000000000002</v>
      </c>
      <c r="L1831" s="32">
        <f t="shared" si="15"/>
        <v>673.75</v>
      </c>
      <c r="M1831" s="33">
        <v>0.35</v>
      </c>
      <c r="O1831" s="38"/>
      <c r="P1831" s="36"/>
      <c r="Q1831" s="34"/>
      <c r="R1831" s="35"/>
    </row>
    <row r="1832" spans="1:18" ht="15.75" customHeight="1">
      <c r="A1832" s="23"/>
      <c r="B1832" s="28" t="s">
        <v>34</v>
      </c>
      <c r="C1832" s="28">
        <v>1128299</v>
      </c>
      <c r="D1832" s="29">
        <v>44341</v>
      </c>
      <c r="E1832" s="28" t="s">
        <v>35</v>
      </c>
      <c r="F1832" s="28" t="s">
        <v>82</v>
      </c>
      <c r="G1832" s="28" t="s">
        <v>83</v>
      </c>
      <c r="H1832" s="28" t="s">
        <v>26</v>
      </c>
      <c r="I1832" s="30">
        <v>0.55000000000000004</v>
      </c>
      <c r="J1832" s="31">
        <v>3500</v>
      </c>
      <c r="K1832" s="32">
        <f t="shared" si="14"/>
        <v>1925.0000000000002</v>
      </c>
      <c r="L1832" s="32">
        <f t="shared" si="15"/>
        <v>673.75</v>
      </c>
      <c r="M1832" s="33">
        <v>0.35</v>
      </c>
      <c r="O1832" s="38"/>
      <c r="P1832" s="36"/>
      <c r="Q1832" s="34"/>
      <c r="R1832" s="35"/>
    </row>
    <row r="1833" spans="1:18" ht="15.75" customHeight="1">
      <c r="A1833" s="23"/>
      <c r="B1833" s="28" t="s">
        <v>34</v>
      </c>
      <c r="C1833" s="28">
        <v>1128299</v>
      </c>
      <c r="D1833" s="29">
        <v>44341</v>
      </c>
      <c r="E1833" s="28" t="s">
        <v>35</v>
      </c>
      <c r="F1833" s="28" t="s">
        <v>82</v>
      </c>
      <c r="G1833" s="28" t="s">
        <v>83</v>
      </c>
      <c r="H1833" s="28" t="s">
        <v>27</v>
      </c>
      <c r="I1833" s="30">
        <v>0.5</v>
      </c>
      <c r="J1833" s="31">
        <v>2750</v>
      </c>
      <c r="K1833" s="32">
        <f t="shared" si="14"/>
        <v>1375</v>
      </c>
      <c r="L1833" s="32">
        <f t="shared" si="15"/>
        <v>481.24999999999994</v>
      </c>
      <c r="M1833" s="33">
        <v>0.35</v>
      </c>
      <c r="O1833" s="38"/>
      <c r="P1833" s="36"/>
      <c r="Q1833" s="34"/>
      <c r="R1833" s="35"/>
    </row>
    <row r="1834" spans="1:18" ht="15.75" customHeight="1">
      <c r="A1834" s="23"/>
      <c r="B1834" s="28" t="s">
        <v>34</v>
      </c>
      <c r="C1834" s="28">
        <v>1128299</v>
      </c>
      <c r="D1834" s="29">
        <v>44341</v>
      </c>
      <c r="E1834" s="28" t="s">
        <v>35</v>
      </c>
      <c r="F1834" s="28" t="s">
        <v>82</v>
      </c>
      <c r="G1834" s="28" t="s">
        <v>83</v>
      </c>
      <c r="H1834" s="28" t="s">
        <v>28</v>
      </c>
      <c r="I1834" s="30">
        <v>0.44999999999999996</v>
      </c>
      <c r="J1834" s="31">
        <v>1750</v>
      </c>
      <c r="K1834" s="32">
        <f t="shared" si="14"/>
        <v>787.49999999999989</v>
      </c>
      <c r="L1834" s="32">
        <f t="shared" si="15"/>
        <v>315</v>
      </c>
      <c r="M1834" s="33">
        <v>0.4</v>
      </c>
      <c r="O1834" s="38"/>
      <c r="P1834" s="36"/>
      <c r="Q1834" s="34"/>
      <c r="R1834" s="35"/>
    </row>
    <row r="1835" spans="1:18" ht="15.75" customHeight="1">
      <c r="A1835" s="23"/>
      <c r="B1835" s="28" t="s">
        <v>34</v>
      </c>
      <c r="C1835" s="28">
        <v>1128299</v>
      </c>
      <c r="D1835" s="29">
        <v>44341</v>
      </c>
      <c r="E1835" s="28" t="s">
        <v>35</v>
      </c>
      <c r="F1835" s="28" t="s">
        <v>82</v>
      </c>
      <c r="G1835" s="28" t="s">
        <v>83</v>
      </c>
      <c r="H1835" s="28" t="s">
        <v>29</v>
      </c>
      <c r="I1835" s="30">
        <v>0.6</v>
      </c>
      <c r="J1835" s="31">
        <v>5250</v>
      </c>
      <c r="K1835" s="32">
        <f t="shared" si="14"/>
        <v>3150</v>
      </c>
      <c r="L1835" s="32">
        <f t="shared" si="15"/>
        <v>945</v>
      </c>
      <c r="M1835" s="33">
        <v>0.3</v>
      </c>
      <c r="O1835" s="38"/>
      <c r="P1835" s="36"/>
      <c r="Q1835" s="34"/>
      <c r="R1835" s="35"/>
    </row>
    <row r="1836" spans="1:18" ht="15.75" customHeight="1">
      <c r="A1836" s="23"/>
      <c r="B1836" s="28" t="s">
        <v>34</v>
      </c>
      <c r="C1836" s="28">
        <v>1128299</v>
      </c>
      <c r="D1836" s="29">
        <v>44371</v>
      </c>
      <c r="E1836" s="28" t="s">
        <v>35</v>
      </c>
      <c r="F1836" s="28" t="s">
        <v>82</v>
      </c>
      <c r="G1836" s="28" t="s">
        <v>83</v>
      </c>
      <c r="H1836" s="28" t="s">
        <v>24</v>
      </c>
      <c r="I1836" s="30">
        <v>0.54999999999999993</v>
      </c>
      <c r="J1836" s="31">
        <v>7750</v>
      </c>
      <c r="K1836" s="32">
        <f t="shared" si="14"/>
        <v>4262.4999999999991</v>
      </c>
      <c r="L1836" s="32">
        <f t="shared" si="15"/>
        <v>1491.8749999999995</v>
      </c>
      <c r="M1836" s="33">
        <v>0.35</v>
      </c>
      <c r="O1836" s="38"/>
      <c r="P1836" s="36"/>
      <c r="Q1836" s="34"/>
      <c r="R1836" s="35"/>
    </row>
    <row r="1837" spans="1:18" ht="15.75" customHeight="1">
      <c r="A1837" s="23"/>
      <c r="B1837" s="28" t="s">
        <v>34</v>
      </c>
      <c r="C1837" s="28">
        <v>1128299</v>
      </c>
      <c r="D1837" s="29">
        <v>44371</v>
      </c>
      <c r="E1837" s="28" t="s">
        <v>35</v>
      </c>
      <c r="F1837" s="28" t="s">
        <v>82</v>
      </c>
      <c r="G1837" s="28" t="s">
        <v>83</v>
      </c>
      <c r="H1837" s="28" t="s">
        <v>25</v>
      </c>
      <c r="I1837" s="30">
        <v>0.64999999999999991</v>
      </c>
      <c r="J1837" s="31">
        <v>6500</v>
      </c>
      <c r="K1837" s="32">
        <f t="shared" si="14"/>
        <v>4224.9999999999991</v>
      </c>
      <c r="L1837" s="32">
        <f t="shared" si="15"/>
        <v>1478.7499999999995</v>
      </c>
      <c r="M1837" s="33">
        <v>0.35</v>
      </c>
      <c r="O1837" s="38"/>
      <c r="P1837" s="36"/>
      <c r="Q1837" s="34"/>
      <c r="R1837" s="35"/>
    </row>
    <row r="1838" spans="1:18" ht="15.75" customHeight="1">
      <c r="A1838" s="23"/>
      <c r="B1838" s="28" t="s">
        <v>34</v>
      </c>
      <c r="C1838" s="28">
        <v>1128299</v>
      </c>
      <c r="D1838" s="29">
        <v>44371</v>
      </c>
      <c r="E1838" s="28" t="s">
        <v>35</v>
      </c>
      <c r="F1838" s="28" t="s">
        <v>82</v>
      </c>
      <c r="G1838" s="28" t="s">
        <v>83</v>
      </c>
      <c r="H1838" s="28" t="s">
        <v>26</v>
      </c>
      <c r="I1838" s="30">
        <v>0.79999999999999993</v>
      </c>
      <c r="J1838" s="31">
        <v>6500</v>
      </c>
      <c r="K1838" s="32">
        <f t="shared" si="14"/>
        <v>5200</v>
      </c>
      <c r="L1838" s="32">
        <f t="shared" si="15"/>
        <v>1819.9999999999998</v>
      </c>
      <c r="M1838" s="33">
        <v>0.35</v>
      </c>
      <c r="O1838" s="38"/>
      <c r="P1838" s="36"/>
      <c r="Q1838" s="34"/>
      <c r="R1838" s="35"/>
    </row>
    <row r="1839" spans="1:18" ht="15.75" customHeight="1">
      <c r="A1839" s="23"/>
      <c r="B1839" s="28" t="s">
        <v>34</v>
      </c>
      <c r="C1839" s="28">
        <v>1128299</v>
      </c>
      <c r="D1839" s="29">
        <v>44371</v>
      </c>
      <c r="E1839" s="28" t="s">
        <v>35</v>
      </c>
      <c r="F1839" s="28" t="s">
        <v>82</v>
      </c>
      <c r="G1839" s="28" t="s">
        <v>83</v>
      </c>
      <c r="H1839" s="28" t="s">
        <v>27</v>
      </c>
      <c r="I1839" s="30">
        <v>0.79999999999999993</v>
      </c>
      <c r="J1839" s="31">
        <v>5250</v>
      </c>
      <c r="K1839" s="32">
        <f t="shared" si="14"/>
        <v>4200</v>
      </c>
      <c r="L1839" s="32">
        <f t="shared" si="15"/>
        <v>1470</v>
      </c>
      <c r="M1839" s="33">
        <v>0.35</v>
      </c>
      <c r="O1839" s="38"/>
      <c r="P1839" s="36"/>
      <c r="Q1839" s="34"/>
      <c r="R1839" s="35"/>
    </row>
    <row r="1840" spans="1:18" ht="15.75" customHeight="1">
      <c r="A1840" s="23"/>
      <c r="B1840" s="28" t="s">
        <v>34</v>
      </c>
      <c r="C1840" s="28">
        <v>1128299</v>
      </c>
      <c r="D1840" s="29">
        <v>44371</v>
      </c>
      <c r="E1840" s="28" t="s">
        <v>35</v>
      </c>
      <c r="F1840" s="28" t="s">
        <v>82</v>
      </c>
      <c r="G1840" s="28" t="s">
        <v>83</v>
      </c>
      <c r="H1840" s="28" t="s">
        <v>28</v>
      </c>
      <c r="I1840" s="30">
        <v>0.9</v>
      </c>
      <c r="J1840" s="31">
        <v>4000</v>
      </c>
      <c r="K1840" s="32">
        <f t="shared" si="14"/>
        <v>3600</v>
      </c>
      <c r="L1840" s="32">
        <f t="shared" si="15"/>
        <v>1440</v>
      </c>
      <c r="M1840" s="33">
        <v>0.4</v>
      </c>
      <c r="O1840" s="38"/>
      <c r="P1840" s="36"/>
      <c r="Q1840" s="34"/>
      <c r="R1840" s="35"/>
    </row>
    <row r="1841" spans="1:18" ht="15.75" customHeight="1">
      <c r="A1841" s="23"/>
      <c r="B1841" s="28" t="s">
        <v>34</v>
      </c>
      <c r="C1841" s="28">
        <v>1128299</v>
      </c>
      <c r="D1841" s="29">
        <v>44371</v>
      </c>
      <c r="E1841" s="28" t="s">
        <v>35</v>
      </c>
      <c r="F1841" s="28" t="s">
        <v>82</v>
      </c>
      <c r="G1841" s="28" t="s">
        <v>83</v>
      </c>
      <c r="H1841" s="28" t="s">
        <v>29</v>
      </c>
      <c r="I1841" s="30">
        <v>1.05</v>
      </c>
      <c r="J1841" s="31">
        <v>7000</v>
      </c>
      <c r="K1841" s="32">
        <f t="shared" si="14"/>
        <v>7350</v>
      </c>
      <c r="L1841" s="32">
        <f t="shared" si="15"/>
        <v>2205</v>
      </c>
      <c r="M1841" s="33">
        <v>0.3</v>
      </c>
      <c r="O1841" s="38"/>
      <c r="P1841" s="36"/>
      <c r="Q1841" s="34"/>
      <c r="R1841" s="35"/>
    </row>
    <row r="1842" spans="1:18" ht="15.75" customHeight="1">
      <c r="A1842" s="23"/>
      <c r="B1842" s="28" t="s">
        <v>34</v>
      </c>
      <c r="C1842" s="28">
        <v>1128299</v>
      </c>
      <c r="D1842" s="29">
        <v>44400</v>
      </c>
      <c r="E1842" s="28" t="s">
        <v>35</v>
      </c>
      <c r="F1842" s="28" t="s">
        <v>82</v>
      </c>
      <c r="G1842" s="28" t="s">
        <v>83</v>
      </c>
      <c r="H1842" s="28" t="s">
        <v>24</v>
      </c>
      <c r="I1842" s="30">
        <v>0.85</v>
      </c>
      <c r="J1842" s="31">
        <v>8500</v>
      </c>
      <c r="K1842" s="32">
        <f t="shared" si="14"/>
        <v>7225</v>
      </c>
      <c r="L1842" s="32">
        <f t="shared" si="15"/>
        <v>2528.75</v>
      </c>
      <c r="M1842" s="33">
        <v>0.35</v>
      </c>
      <c r="O1842" s="38"/>
      <c r="P1842" s="36"/>
      <c r="Q1842" s="34"/>
      <c r="R1842" s="35"/>
    </row>
    <row r="1843" spans="1:18" ht="15.75" customHeight="1">
      <c r="A1843" s="23"/>
      <c r="B1843" s="28" t="s">
        <v>34</v>
      </c>
      <c r="C1843" s="28">
        <v>1128299</v>
      </c>
      <c r="D1843" s="29">
        <v>44400</v>
      </c>
      <c r="E1843" s="28" t="s">
        <v>35</v>
      </c>
      <c r="F1843" s="28" t="s">
        <v>82</v>
      </c>
      <c r="G1843" s="28" t="s">
        <v>83</v>
      </c>
      <c r="H1843" s="28" t="s">
        <v>25</v>
      </c>
      <c r="I1843" s="30">
        <v>0.9</v>
      </c>
      <c r="J1843" s="31">
        <v>7000</v>
      </c>
      <c r="K1843" s="32">
        <f t="shared" si="14"/>
        <v>6300</v>
      </c>
      <c r="L1843" s="32">
        <f t="shared" si="15"/>
        <v>2205</v>
      </c>
      <c r="M1843" s="33">
        <v>0.35</v>
      </c>
      <c r="O1843" s="38"/>
      <c r="P1843" s="36"/>
      <c r="Q1843" s="34"/>
      <c r="R1843" s="35"/>
    </row>
    <row r="1844" spans="1:18" ht="15.75" customHeight="1">
      <c r="A1844" s="23"/>
      <c r="B1844" s="28" t="s">
        <v>34</v>
      </c>
      <c r="C1844" s="28">
        <v>1128299</v>
      </c>
      <c r="D1844" s="29">
        <v>44400</v>
      </c>
      <c r="E1844" s="28" t="s">
        <v>35</v>
      </c>
      <c r="F1844" s="28" t="s">
        <v>82</v>
      </c>
      <c r="G1844" s="28" t="s">
        <v>83</v>
      </c>
      <c r="H1844" s="28" t="s">
        <v>26</v>
      </c>
      <c r="I1844" s="30">
        <v>0.9</v>
      </c>
      <c r="J1844" s="31">
        <v>6500</v>
      </c>
      <c r="K1844" s="32">
        <f t="shared" si="14"/>
        <v>5850</v>
      </c>
      <c r="L1844" s="32">
        <f t="shared" si="15"/>
        <v>2047.4999999999998</v>
      </c>
      <c r="M1844" s="33">
        <v>0.35</v>
      </c>
      <c r="O1844" s="38"/>
      <c r="P1844" s="36"/>
      <c r="Q1844" s="34"/>
      <c r="R1844" s="35"/>
    </row>
    <row r="1845" spans="1:18" ht="15.75" customHeight="1">
      <c r="A1845" s="23"/>
      <c r="B1845" s="28" t="s">
        <v>34</v>
      </c>
      <c r="C1845" s="28">
        <v>1128299</v>
      </c>
      <c r="D1845" s="29">
        <v>44400</v>
      </c>
      <c r="E1845" s="28" t="s">
        <v>35</v>
      </c>
      <c r="F1845" s="28" t="s">
        <v>82</v>
      </c>
      <c r="G1845" s="28" t="s">
        <v>83</v>
      </c>
      <c r="H1845" s="28" t="s">
        <v>27</v>
      </c>
      <c r="I1845" s="30">
        <v>0.85</v>
      </c>
      <c r="J1845" s="31">
        <v>5500</v>
      </c>
      <c r="K1845" s="32">
        <f t="shared" si="14"/>
        <v>4675</v>
      </c>
      <c r="L1845" s="32">
        <f t="shared" si="15"/>
        <v>1636.25</v>
      </c>
      <c r="M1845" s="33">
        <v>0.35</v>
      </c>
      <c r="O1845" s="38"/>
      <c r="P1845" s="36"/>
      <c r="Q1845" s="34"/>
      <c r="R1845" s="35"/>
    </row>
    <row r="1846" spans="1:18" ht="15.75" customHeight="1">
      <c r="A1846" s="23"/>
      <c r="B1846" s="28" t="s">
        <v>34</v>
      </c>
      <c r="C1846" s="28">
        <v>1128299</v>
      </c>
      <c r="D1846" s="29">
        <v>44400</v>
      </c>
      <c r="E1846" s="28" t="s">
        <v>35</v>
      </c>
      <c r="F1846" s="28" t="s">
        <v>82</v>
      </c>
      <c r="G1846" s="28" t="s">
        <v>83</v>
      </c>
      <c r="H1846" s="28" t="s">
        <v>28</v>
      </c>
      <c r="I1846" s="30">
        <v>0.9</v>
      </c>
      <c r="J1846" s="31">
        <v>6000</v>
      </c>
      <c r="K1846" s="32">
        <f t="shared" si="14"/>
        <v>5400</v>
      </c>
      <c r="L1846" s="32">
        <f t="shared" si="15"/>
        <v>2160</v>
      </c>
      <c r="M1846" s="33">
        <v>0.4</v>
      </c>
      <c r="O1846" s="38"/>
      <c r="P1846" s="36"/>
      <c r="Q1846" s="34"/>
      <c r="R1846" s="35"/>
    </row>
    <row r="1847" spans="1:18" ht="15.75" customHeight="1">
      <c r="A1847" s="23"/>
      <c r="B1847" s="28" t="s">
        <v>34</v>
      </c>
      <c r="C1847" s="28">
        <v>1128299</v>
      </c>
      <c r="D1847" s="29">
        <v>44400</v>
      </c>
      <c r="E1847" s="28" t="s">
        <v>35</v>
      </c>
      <c r="F1847" s="28" t="s">
        <v>82</v>
      </c>
      <c r="G1847" s="28" t="s">
        <v>83</v>
      </c>
      <c r="H1847" s="28" t="s">
        <v>29</v>
      </c>
      <c r="I1847" s="30">
        <v>1.05</v>
      </c>
      <c r="J1847" s="31">
        <v>6000</v>
      </c>
      <c r="K1847" s="32">
        <f t="shared" si="14"/>
        <v>6300</v>
      </c>
      <c r="L1847" s="32">
        <f t="shared" si="15"/>
        <v>1890</v>
      </c>
      <c r="M1847" s="33">
        <v>0.3</v>
      </c>
      <c r="O1847" s="38"/>
      <c r="P1847" s="36"/>
      <c r="Q1847" s="34"/>
      <c r="R1847" s="35"/>
    </row>
    <row r="1848" spans="1:18" ht="15.75" customHeight="1">
      <c r="A1848" s="23"/>
      <c r="B1848" s="28" t="s">
        <v>34</v>
      </c>
      <c r="C1848" s="28">
        <v>1128299</v>
      </c>
      <c r="D1848" s="29">
        <v>44432</v>
      </c>
      <c r="E1848" s="28" t="s">
        <v>35</v>
      </c>
      <c r="F1848" s="28" t="s">
        <v>82</v>
      </c>
      <c r="G1848" s="28" t="s">
        <v>83</v>
      </c>
      <c r="H1848" s="28" t="s">
        <v>24</v>
      </c>
      <c r="I1848" s="30">
        <v>0.9</v>
      </c>
      <c r="J1848" s="31">
        <v>8000</v>
      </c>
      <c r="K1848" s="32">
        <f t="shared" si="14"/>
        <v>7200</v>
      </c>
      <c r="L1848" s="32">
        <f t="shared" si="15"/>
        <v>2520</v>
      </c>
      <c r="M1848" s="33">
        <v>0.35</v>
      </c>
      <c r="O1848" s="38"/>
      <c r="P1848" s="36"/>
      <c r="Q1848" s="34"/>
      <c r="R1848" s="35"/>
    </row>
    <row r="1849" spans="1:18" ht="15.75" customHeight="1">
      <c r="A1849" s="23"/>
      <c r="B1849" s="28" t="s">
        <v>34</v>
      </c>
      <c r="C1849" s="28">
        <v>1128299</v>
      </c>
      <c r="D1849" s="29">
        <v>44432</v>
      </c>
      <c r="E1849" s="28" t="s">
        <v>35</v>
      </c>
      <c r="F1849" s="28" t="s">
        <v>82</v>
      </c>
      <c r="G1849" s="28" t="s">
        <v>83</v>
      </c>
      <c r="H1849" s="28" t="s">
        <v>25</v>
      </c>
      <c r="I1849" s="30">
        <v>0.8</v>
      </c>
      <c r="J1849" s="31">
        <v>7750</v>
      </c>
      <c r="K1849" s="32">
        <f t="shared" si="14"/>
        <v>6200</v>
      </c>
      <c r="L1849" s="32">
        <f t="shared" si="15"/>
        <v>2170</v>
      </c>
      <c r="M1849" s="33">
        <v>0.35</v>
      </c>
      <c r="O1849" s="38"/>
      <c r="P1849" s="36"/>
      <c r="Q1849" s="34"/>
      <c r="R1849" s="35"/>
    </row>
    <row r="1850" spans="1:18" ht="15.75" customHeight="1">
      <c r="A1850" s="23"/>
      <c r="B1850" s="28" t="s">
        <v>34</v>
      </c>
      <c r="C1850" s="28">
        <v>1128299</v>
      </c>
      <c r="D1850" s="29">
        <v>44432</v>
      </c>
      <c r="E1850" s="28" t="s">
        <v>35</v>
      </c>
      <c r="F1850" s="28" t="s">
        <v>82</v>
      </c>
      <c r="G1850" s="28" t="s">
        <v>83</v>
      </c>
      <c r="H1850" s="28" t="s">
        <v>26</v>
      </c>
      <c r="I1850" s="30">
        <v>0.70000000000000007</v>
      </c>
      <c r="J1850" s="31">
        <v>6500</v>
      </c>
      <c r="K1850" s="32">
        <f t="shared" si="14"/>
        <v>4550</v>
      </c>
      <c r="L1850" s="32">
        <f t="shared" si="15"/>
        <v>1592.5</v>
      </c>
      <c r="M1850" s="33">
        <v>0.35</v>
      </c>
      <c r="O1850" s="38"/>
      <c r="P1850" s="36"/>
      <c r="Q1850" s="34"/>
      <c r="R1850" s="35"/>
    </row>
    <row r="1851" spans="1:18" ht="15.75" customHeight="1">
      <c r="A1851" s="23"/>
      <c r="B1851" s="28" t="s">
        <v>34</v>
      </c>
      <c r="C1851" s="28">
        <v>1128299</v>
      </c>
      <c r="D1851" s="29">
        <v>44432</v>
      </c>
      <c r="E1851" s="28" t="s">
        <v>35</v>
      </c>
      <c r="F1851" s="28" t="s">
        <v>82</v>
      </c>
      <c r="G1851" s="28" t="s">
        <v>83</v>
      </c>
      <c r="H1851" s="28" t="s">
        <v>27</v>
      </c>
      <c r="I1851" s="30">
        <v>0.70000000000000007</v>
      </c>
      <c r="J1851" s="31">
        <v>4250</v>
      </c>
      <c r="K1851" s="32">
        <f t="shared" si="14"/>
        <v>2975.0000000000005</v>
      </c>
      <c r="L1851" s="32">
        <f t="shared" si="15"/>
        <v>1041.25</v>
      </c>
      <c r="M1851" s="33">
        <v>0.35</v>
      </c>
      <c r="O1851" s="38"/>
      <c r="P1851" s="36"/>
      <c r="Q1851" s="34"/>
      <c r="R1851" s="35"/>
    </row>
    <row r="1852" spans="1:18" ht="15.75" customHeight="1">
      <c r="A1852" s="23"/>
      <c r="B1852" s="28" t="s">
        <v>34</v>
      </c>
      <c r="C1852" s="28">
        <v>1128299</v>
      </c>
      <c r="D1852" s="29">
        <v>44432</v>
      </c>
      <c r="E1852" s="28" t="s">
        <v>35</v>
      </c>
      <c r="F1852" s="28" t="s">
        <v>82</v>
      </c>
      <c r="G1852" s="28" t="s">
        <v>83</v>
      </c>
      <c r="H1852" s="28" t="s">
        <v>28</v>
      </c>
      <c r="I1852" s="30">
        <v>0.7</v>
      </c>
      <c r="J1852" s="31">
        <v>4250</v>
      </c>
      <c r="K1852" s="32">
        <f t="shared" si="14"/>
        <v>2975</v>
      </c>
      <c r="L1852" s="32">
        <f t="shared" si="15"/>
        <v>1190</v>
      </c>
      <c r="M1852" s="33">
        <v>0.4</v>
      </c>
      <c r="O1852" s="38"/>
      <c r="P1852" s="36"/>
      <c r="Q1852" s="34"/>
      <c r="R1852" s="35"/>
    </row>
    <row r="1853" spans="1:18" ht="15.75" customHeight="1">
      <c r="A1853" s="23"/>
      <c r="B1853" s="28" t="s">
        <v>34</v>
      </c>
      <c r="C1853" s="28">
        <v>1128299</v>
      </c>
      <c r="D1853" s="29">
        <v>44432</v>
      </c>
      <c r="E1853" s="28" t="s">
        <v>35</v>
      </c>
      <c r="F1853" s="28" t="s">
        <v>82</v>
      </c>
      <c r="G1853" s="28" t="s">
        <v>83</v>
      </c>
      <c r="H1853" s="28" t="s">
        <v>29</v>
      </c>
      <c r="I1853" s="30">
        <v>0.75</v>
      </c>
      <c r="J1853" s="31">
        <v>2500</v>
      </c>
      <c r="K1853" s="32">
        <f t="shared" si="14"/>
        <v>1875</v>
      </c>
      <c r="L1853" s="32">
        <f t="shared" si="15"/>
        <v>562.5</v>
      </c>
      <c r="M1853" s="33">
        <v>0.3</v>
      </c>
      <c r="O1853" s="38"/>
      <c r="P1853" s="36"/>
      <c r="Q1853" s="34"/>
      <c r="R1853" s="35"/>
    </row>
    <row r="1854" spans="1:18" ht="15.75" customHeight="1">
      <c r="A1854" s="23"/>
      <c r="B1854" s="28" t="s">
        <v>34</v>
      </c>
      <c r="C1854" s="28">
        <v>1128299</v>
      </c>
      <c r="D1854" s="29">
        <v>44464</v>
      </c>
      <c r="E1854" s="28" t="s">
        <v>35</v>
      </c>
      <c r="F1854" s="28" t="s">
        <v>82</v>
      </c>
      <c r="G1854" s="28" t="s">
        <v>83</v>
      </c>
      <c r="H1854" s="28" t="s">
        <v>24</v>
      </c>
      <c r="I1854" s="30">
        <v>0.50000000000000011</v>
      </c>
      <c r="J1854" s="31">
        <v>4500</v>
      </c>
      <c r="K1854" s="32">
        <f t="shared" si="14"/>
        <v>2250.0000000000005</v>
      </c>
      <c r="L1854" s="32">
        <f t="shared" si="15"/>
        <v>787.50000000000011</v>
      </c>
      <c r="M1854" s="33">
        <v>0.35</v>
      </c>
      <c r="O1854" s="38"/>
      <c r="P1854" s="36"/>
      <c r="Q1854" s="34"/>
      <c r="R1854" s="35"/>
    </row>
    <row r="1855" spans="1:18" ht="15.75" customHeight="1">
      <c r="A1855" s="23"/>
      <c r="B1855" s="28" t="s">
        <v>34</v>
      </c>
      <c r="C1855" s="28">
        <v>1128299</v>
      </c>
      <c r="D1855" s="29">
        <v>44464</v>
      </c>
      <c r="E1855" s="28" t="s">
        <v>35</v>
      </c>
      <c r="F1855" s="28" t="s">
        <v>82</v>
      </c>
      <c r="G1855" s="28" t="s">
        <v>83</v>
      </c>
      <c r="H1855" s="28" t="s">
        <v>25</v>
      </c>
      <c r="I1855" s="30">
        <v>0.55000000000000016</v>
      </c>
      <c r="J1855" s="31">
        <v>4500</v>
      </c>
      <c r="K1855" s="32">
        <f t="shared" si="14"/>
        <v>2475.0000000000009</v>
      </c>
      <c r="L1855" s="32">
        <f t="shared" si="15"/>
        <v>866.25000000000023</v>
      </c>
      <c r="M1855" s="33">
        <v>0.35</v>
      </c>
      <c r="O1855" s="38"/>
      <c r="P1855" s="36"/>
      <c r="Q1855" s="34"/>
      <c r="R1855" s="35"/>
    </row>
    <row r="1856" spans="1:18" ht="15.75" customHeight="1">
      <c r="A1856" s="23"/>
      <c r="B1856" s="28" t="s">
        <v>34</v>
      </c>
      <c r="C1856" s="28">
        <v>1128299</v>
      </c>
      <c r="D1856" s="29">
        <v>44464</v>
      </c>
      <c r="E1856" s="28" t="s">
        <v>35</v>
      </c>
      <c r="F1856" s="28" t="s">
        <v>82</v>
      </c>
      <c r="G1856" s="28" t="s">
        <v>83</v>
      </c>
      <c r="H1856" s="28" t="s">
        <v>26</v>
      </c>
      <c r="I1856" s="30">
        <v>0.50000000000000011</v>
      </c>
      <c r="J1856" s="31">
        <v>2500</v>
      </c>
      <c r="K1856" s="32">
        <f t="shared" si="14"/>
        <v>1250.0000000000002</v>
      </c>
      <c r="L1856" s="32">
        <f t="shared" si="15"/>
        <v>437.50000000000006</v>
      </c>
      <c r="M1856" s="33">
        <v>0.35</v>
      </c>
      <c r="O1856" s="38"/>
      <c r="P1856" s="36"/>
      <c r="Q1856" s="34"/>
      <c r="R1856" s="35"/>
    </row>
    <row r="1857" spans="1:18" ht="15.75" customHeight="1">
      <c r="A1857" s="23"/>
      <c r="B1857" s="28" t="s">
        <v>34</v>
      </c>
      <c r="C1857" s="28">
        <v>1128299</v>
      </c>
      <c r="D1857" s="29">
        <v>44464</v>
      </c>
      <c r="E1857" s="28" t="s">
        <v>35</v>
      </c>
      <c r="F1857" s="28" t="s">
        <v>82</v>
      </c>
      <c r="G1857" s="28" t="s">
        <v>83</v>
      </c>
      <c r="H1857" s="28" t="s">
        <v>27</v>
      </c>
      <c r="I1857" s="30">
        <v>0.50000000000000011</v>
      </c>
      <c r="J1857" s="31">
        <v>2000</v>
      </c>
      <c r="K1857" s="32">
        <f t="shared" si="14"/>
        <v>1000.0000000000002</v>
      </c>
      <c r="L1857" s="32">
        <f t="shared" si="15"/>
        <v>350.00000000000006</v>
      </c>
      <c r="M1857" s="33">
        <v>0.35</v>
      </c>
      <c r="O1857" s="38"/>
      <c r="P1857" s="36"/>
      <c r="Q1857" s="34"/>
      <c r="R1857" s="35"/>
    </row>
    <row r="1858" spans="1:18" ht="15.75" customHeight="1">
      <c r="A1858" s="23"/>
      <c r="B1858" s="28" t="s">
        <v>34</v>
      </c>
      <c r="C1858" s="28">
        <v>1128299</v>
      </c>
      <c r="D1858" s="29">
        <v>44464</v>
      </c>
      <c r="E1858" s="28" t="s">
        <v>35</v>
      </c>
      <c r="F1858" s="28" t="s">
        <v>82</v>
      </c>
      <c r="G1858" s="28" t="s">
        <v>83</v>
      </c>
      <c r="H1858" s="28" t="s">
        <v>28</v>
      </c>
      <c r="I1858" s="30">
        <v>0.60000000000000009</v>
      </c>
      <c r="J1858" s="31">
        <v>2250</v>
      </c>
      <c r="K1858" s="32">
        <f t="shared" si="14"/>
        <v>1350.0000000000002</v>
      </c>
      <c r="L1858" s="32">
        <f t="shared" si="15"/>
        <v>540.00000000000011</v>
      </c>
      <c r="M1858" s="33">
        <v>0.4</v>
      </c>
      <c r="O1858" s="38"/>
      <c r="P1858" s="36"/>
      <c r="Q1858" s="34"/>
      <c r="R1858" s="35"/>
    </row>
    <row r="1859" spans="1:18" ht="15.75" customHeight="1">
      <c r="A1859" s="23"/>
      <c r="B1859" s="28" t="s">
        <v>34</v>
      </c>
      <c r="C1859" s="28">
        <v>1128299</v>
      </c>
      <c r="D1859" s="29">
        <v>44464</v>
      </c>
      <c r="E1859" s="28" t="s">
        <v>35</v>
      </c>
      <c r="F1859" s="28" t="s">
        <v>82</v>
      </c>
      <c r="G1859" s="28" t="s">
        <v>83</v>
      </c>
      <c r="H1859" s="28" t="s">
        <v>29</v>
      </c>
      <c r="I1859" s="30">
        <v>0.44999999999999996</v>
      </c>
      <c r="J1859" s="31">
        <v>2500</v>
      </c>
      <c r="K1859" s="32">
        <f t="shared" si="14"/>
        <v>1125</v>
      </c>
      <c r="L1859" s="32">
        <f t="shared" si="15"/>
        <v>337.5</v>
      </c>
      <c r="M1859" s="33">
        <v>0.3</v>
      </c>
      <c r="O1859" s="38"/>
      <c r="P1859" s="36"/>
      <c r="Q1859" s="34"/>
      <c r="R1859" s="35"/>
    </row>
    <row r="1860" spans="1:18" ht="15.75" customHeight="1">
      <c r="A1860" s="23"/>
      <c r="B1860" s="28" t="s">
        <v>34</v>
      </c>
      <c r="C1860" s="28">
        <v>1128299</v>
      </c>
      <c r="D1860" s="29">
        <v>44493</v>
      </c>
      <c r="E1860" s="28" t="s">
        <v>35</v>
      </c>
      <c r="F1860" s="28" t="s">
        <v>82</v>
      </c>
      <c r="G1860" s="28" t="s">
        <v>83</v>
      </c>
      <c r="H1860" s="28" t="s">
        <v>24</v>
      </c>
      <c r="I1860" s="30">
        <v>0.4</v>
      </c>
      <c r="J1860" s="31">
        <v>3500</v>
      </c>
      <c r="K1860" s="32">
        <f t="shared" si="14"/>
        <v>1400</v>
      </c>
      <c r="L1860" s="32">
        <f t="shared" si="15"/>
        <v>489.99999999999994</v>
      </c>
      <c r="M1860" s="33">
        <v>0.35</v>
      </c>
      <c r="O1860" s="38"/>
      <c r="P1860" s="36"/>
      <c r="Q1860" s="34"/>
      <c r="R1860" s="35"/>
    </row>
    <row r="1861" spans="1:18" ht="15.75" customHeight="1">
      <c r="A1861" s="23"/>
      <c r="B1861" s="28" t="s">
        <v>34</v>
      </c>
      <c r="C1861" s="28">
        <v>1128299</v>
      </c>
      <c r="D1861" s="29">
        <v>44493</v>
      </c>
      <c r="E1861" s="28" t="s">
        <v>35</v>
      </c>
      <c r="F1861" s="28" t="s">
        <v>82</v>
      </c>
      <c r="G1861" s="28" t="s">
        <v>83</v>
      </c>
      <c r="H1861" s="28" t="s">
        <v>25</v>
      </c>
      <c r="I1861" s="30">
        <v>0.55000000000000016</v>
      </c>
      <c r="J1861" s="31">
        <v>5250</v>
      </c>
      <c r="K1861" s="32">
        <f t="shared" si="14"/>
        <v>2887.5000000000009</v>
      </c>
      <c r="L1861" s="32">
        <f t="shared" si="15"/>
        <v>1010.6250000000002</v>
      </c>
      <c r="M1861" s="33">
        <v>0.35</v>
      </c>
      <c r="O1861" s="38"/>
      <c r="P1861" s="36"/>
      <c r="Q1861" s="34"/>
      <c r="R1861" s="35"/>
    </row>
    <row r="1862" spans="1:18" ht="15.75" customHeight="1">
      <c r="A1862" s="23"/>
      <c r="B1862" s="28" t="s">
        <v>34</v>
      </c>
      <c r="C1862" s="28">
        <v>1128299</v>
      </c>
      <c r="D1862" s="29">
        <v>44493</v>
      </c>
      <c r="E1862" s="28" t="s">
        <v>35</v>
      </c>
      <c r="F1862" s="28" t="s">
        <v>82</v>
      </c>
      <c r="G1862" s="28" t="s">
        <v>83</v>
      </c>
      <c r="H1862" s="28" t="s">
        <v>26</v>
      </c>
      <c r="I1862" s="30">
        <v>0.50000000000000011</v>
      </c>
      <c r="J1862" s="31">
        <v>3500</v>
      </c>
      <c r="K1862" s="32">
        <f t="shared" si="14"/>
        <v>1750.0000000000005</v>
      </c>
      <c r="L1862" s="32">
        <f t="shared" si="15"/>
        <v>612.50000000000011</v>
      </c>
      <c r="M1862" s="33">
        <v>0.35</v>
      </c>
      <c r="O1862" s="38"/>
      <c r="P1862" s="36"/>
      <c r="Q1862" s="34"/>
      <c r="R1862" s="35"/>
    </row>
    <row r="1863" spans="1:18" ht="15.75" customHeight="1">
      <c r="A1863" s="23"/>
      <c r="B1863" s="28" t="s">
        <v>34</v>
      </c>
      <c r="C1863" s="28">
        <v>1128299</v>
      </c>
      <c r="D1863" s="29">
        <v>44493</v>
      </c>
      <c r="E1863" s="28" t="s">
        <v>35</v>
      </c>
      <c r="F1863" s="28" t="s">
        <v>82</v>
      </c>
      <c r="G1863" s="28" t="s">
        <v>83</v>
      </c>
      <c r="H1863" s="28" t="s">
        <v>27</v>
      </c>
      <c r="I1863" s="30">
        <v>0.45000000000000007</v>
      </c>
      <c r="J1863" s="31">
        <v>3250</v>
      </c>
      <c r="K1863" s="32">
        <f t="shared" si="14"/>
        <v>1462.5000000000002</v>
      </c>
      <c r="L1863" s="32">
        <f t="shared" si="15"/>
        <v>511.87500000000006</v>
      </c>
      <c r="M1863" s="33">
        <v>0.35</v>
      </c>
      <c r="O1863" s="38"/>
      <c r="P1863" s="36"/>
      <c r="Q1863" s="34"/>
      <c r="R1863" s="35"/>
    </row>
    <row r="1864" spans="1:18" ht="15.75" customHeight="1">
      <c r="A1864" s="23"/>
      <c r="B1864" s="28" t="s">
        <v>34</v>
      </c>
      <c r="C1864" s="28">
        <v>1128299</v>
      </c>
      <c r="D1864" s="29">
        <v>44493</v>
      </c>
      <c r="E1864" s="28" t="s">
        <v>35</v>
      </c>
      <c r="F1864" s="28" t="s">
        <v>82</v>
      </c>
      <c r="G1864" s="28" t="s">
        <v>83</v>
      </c>
      <c r="H1864" s="28" t="s">
        <v>28</v>
      </c>
      <c r="I1864" s="30">
        <v>0.55000000000000004</v>
      </c>
      <c r="J1864" s="31">
        <v>3000</v>
      </c>
      <c r="K1864" s="32">
        <f t="shared" si="14"/>
        <v>1650.0000000000002</v>
      </c>
      <c r="L1864" s="32">
        <f t="shared" si="15"/>
        <v>660.00000000000011</v>
      </c>
      <c r="M1864" s="33">
        <v>0.4</v>
      </c>
      <c r="O1864" s="38"/>
      <c r="P1864" s="36"/>
      <c r="Q1864" s="34"/>
      <c r="R1864" s="35"/>
    </row>
    <row r="1865" spans="1:18" ht="15.75" customHeight="1">
      <c r="A1865" s="23"/>
      <c r="B1865" s="28" t="s">
        <v>34</v>
      </c>
      <c r="C1865" s="28">
        <v>1128299</v>
      </c>
      <c r="D1865" s="29">
        <v>44493</v>
      </c>
      <c r="E1865" s="28" t="s">
        <v>35</v>
      </c>
      <c r="F1865" s="28" t="s">
        <v>82</v>
      </c>
      <c r="G1865" s="28" t="s">
        <v>83</v>
      </c>
      <c r="H1865" s="28" t="s">
        <v>29</v>
      </c>
      <c r="I1865" s="30">
        <v>0.60000000000000009</v>
      </c>
      <c r="J1865" s="31">
        <v>3500</v>
      </c>
      <c r="K1865" s="32">
        <f t="shared" si="14"/>
        <v>2100.0000000000005</v>
      </c>
      <c r="L1865" s="32">
        <f t="shared" si="15"/>
        <v>630.00000000000011</v>
      </c>
      <c r="M1865" s="33">
        <v>0.3</v>
      </c>
      <c r="O1865" s="38"/>
      <c r="P1865" s="36"/>
      <c r="Q1865" s="34"/>
      <c r="R1865" s="35"/>
    </row>
    <row r="1866" spans="1:18" ht="15.75" customHeight="1">
      <c r="A1866" s="23"/>
      <c r="B1866" s="28" t="s">
        <v>34</v>
      </c>
      <c r="C1866" s="28">
        <v>1128299</v>
      </c>
      <c r="D1866" s="29">
        <v>44524</v>
      </c>
      <c r="E1866" s="28" t="s">
        <v>35</v>
      </c>
      <c r="F1866" s="28" t="s">
        <v>82</v>
      </c>
      <c r="G1866" s="28" t="s">
        <v>83</v>
      </c>
      <c r="H1866" s="28" t="s">
        <v>24</v>
      </c>
      <c r="I1866" s="30">
        <v>0.45000000000000007</v>
      </c>
      <c r="J1866" s="31">
        <v>5750</v>
      </c>
      <c r="K1866" s="32">
        <f t="shared" si="14"/>
        <v>2587.5000000000005</v>
      </c>
      <c r="L1866" s="32">
        <f t="shared" si="15"/>
        <v>905.62500000000011</v>
      </c>
      <c r="M1866" s="33">
        <v>0.35</v>
      </c>
      <c r="O1866" s="38"/>
      <c r="P1866" s="36"/>
      <c r="Q1866" s="34"/>
      <c r="R1866" s="35"/>
    </row>
    <row r="1867" spans="1:18" ht="15.75" customHeight="1">
      <c r="A1867" s="23"/>
      <c r="B1867" s="28" t="s">
        <v>34</v>
      </c>
      <c r="C1867" s="28">
        <v>1128299</v>
      </c>
      <c r="D1867" s="29">
        <v>44524</v>
      </c>
      <c r="E1867" s="28" t="s">
        <v>35</v>
      </c>
      <c r="F1867" s="28" t="s">
        <v>82</v>
      </c>
      <c r="G1867" s="28" t="s">
        <v>83</v>
      </c>
      <c r="H1867" s="28" t="s">
        <v>25</v>
      </c>
      <c r="I1867" s="30">
        <v>0.50000000000000011</v>
      </c>
      <c r="J1867" s="31">
        <v>6500</v>
      </c>
      <c r="K1867" s="32">
        <f t="shared" si="14"/>
        <v>3250.0000000000009</v>
      </c>
      <c r="L1867" s="32">
        <f t="shared" si="15"/>
        <v>1137.5000000000002</v>
      </c>
      <c r="M1867" s="33">
        <v>0.35</v>
      </c>
      <c r="O1867" s="38"/>
      <c r="P1867" s="36"/>
      <c r="Q1867" s="34"/>
      <c r="R1867" s="35"/>
    </row>
    <row r="1868" spans="1:18" ht="15.75" customHeight="1">
      <c r="A1868" s="23"/>
      <c r="B1868" s="28" t="s">
        <v>34</v>
      </c>
      <c r="C1868" s="28">
        <v>1128299</v>
      </c>
      <c r="D1868" s="29">
        <v>44524</v>
      </c>
      <c r="E1868" s="28" t="s">
        <v>35</v>
      </c>
      <c r="F1868" s="28" t="s">
        <v>82</v>
      </c>
      <c r="G1868" s="28" t="s">
        <v>83</v>
      </c>
      <c r="H1868" s="28" t="s">
        <v>26</v>
      </c>
      <c r="I1868" s="30">
        <v>0.45000000000000007</v>
      </c>
      <c r="J1868" s="31">
        <v>4750</v>
      </c>
      <c r="K1868" s="32">
        <f t="shared" si="14"/>
        <v>2137.5000000000005</v>
      </c>
      <c r="L1868" s="32">
        <f t="shared" si="15"/>
        <v>748.12500000000011</v>
      </c>
      <c r="M1868" s="33">
        <v>0.35</v>
      </c>
      <c r="O1868" s="38"/>
      <c r="P1868" s="36"/>
      <c r="Q1868" s="34"/>
      <c r="R1868" s="35"/>
    </row>
    <row r="1869" spans="1:18" ht="15.75" customHeight="1">
      <c r="A1869" s="23"/>
      <c r="B1869" s="28" t="s">
        <v>34</v>
      </c>
      <c r="C1869" s="28">
        <v>1128299</v>
      </c>
      <c r="D1869" s="29">
        <v>44524</v>
      </c>
      <c r="E1869" s="28" t="s">
        <v>35</v>
      </c>
      <c r="F1869" s="28" t="s">
        <v>82</v>
      </c>
      <c r="G1869" s="28" t="s">
        <v>83</v>
      </c>
      <c r="H1869" s="28" t="s">
        <v>27</v>
      </c>
      <c r="I1869" s="30">
        <v>0.55000000000000016</v>
      </c>
      <c r="J1869" s="31">
        <v>4500</v>
      </c>
      <c r="K1869" s="32">
        <f t="shared" si="14"/>
        <v>2475.0000000000009</v>
      </c>
      <c r="L1869" s="32">
        <f t="shared" si="15"/>
        <v>866.25000000000023</v>
      </c>
      <c r="M1869" s="33">
        <v>0.35</v>
      </c>
      <c r="O1869" s="38"/>
      <c r="P1869" s="36"/>
      <c r="Q1869" s="34"/>
      <c r="R1869" s="35"/>
    </row>
    <row r="1870" spans="1:18" ht="15.75" customHeight="1">
      <c r="A1870" s="23"/>
      <c r="B1870" s="28" t="s">
        <v>34</v>
      </c>
      <c r="C1870" s="28">
        <v>1128299</v>
      </c>
      <c r="D1870" s="29">
        <v>44524</v>
      </c>
      <c r="E1870" s="28" t="s">
        <v>35</v>
      </c>
      <c r="F1870" s="28" t="s">
        <v>82</v>
      </c>
      <c r="G1870" s="28" t="s">
        <v>83</v>
      </c>
      <c r="H1870" s="28" t="s">
        <v>28</v>
      </c>
      <c r="I1870" s="30">
        <v>0.75000000000000011</v>
      </c>
      <c r="J1870" s="31">
        <v>4250</v>
      </c>
      <c r="K1870" s="32">
        <f t="shared" si="14"/>
        <v>3187.5000000000005</v>
      </c>
      <c r="L1870" s="32">
        <f t="shared" si="15"/>
        <v>1275.0000000000002</v>
      </c>
      <c r="M1870" s="33">
        <v>0.4</v>
      </c>
      <c r="O1870" s="38"/>
      <c r="P1870" s="36"/>
      <c r="Q1870" s="34"/>
      <c r="R1870" s="35"/>
    </row>
    <row r="1871" spans="1:18" ht="15.75" customHeight="1">
      <c r="A1871" s="23"/>
      <c r="B1871" s="28" t="s">
        <v>34</v>
      </c>
      <c r="C1871" s="28">
        <v>1128299</v>
      </c>
      <c r="D1871" s="29">
        <v>44524</v>
      </c>
      <c r="E1871" s="28" t="s">
        <v>35</v>
      </c>
      <c r="F1871" s="28" t="s">
        <v>82</v>
      </c>
      <c r="G1871" s="28" t="s">
        <v>83</v>
      </c>
      <c r="H1871" s="28" t="s">
        <v>29</v>
      </c>
      <c r="I1871" s="30">
        <v>0.80000000000000016</v>
      </c>
      <c r="J1871" s="31">
        <v>5500</v>
      </c>
      <c r="K1871" s="32">
        <f t="shared" si="14"/>
        <v>4400.0000000000009</v>
      </c>
      <c r="L1871" s="32">
        <f t="shared" si="15"/>
        <v>1320.0000000000002</v>
      </c>
      <c r="M1871" s="33">
        <v>0.3</v>
      </c>
      <c r="O1871" s="38"/>
      <c r="P1871" s="36"/>
      <c r="Q1871" s="34"/>
      <c r="R1871" s="35"/>
    </row>
    <row r="1872" spans="1:18" ht="15.75" customHeight="1">
      <c r="A1872" s="23"/>
      <c r="B1872" s="28" t="s">
        <v>34</v>
      </c>
      <c r="C1872" s="28">
        <v>1128299</v>
      </c>
      <c r="D1872" s="29">
        <v>44553</v>
      </c>
      <c r="E1872" s="28" t="s">
        <v>35</v>
      </c>
      <c r="F1872" s="28" t="s">
        <v>82</v>
      </c>
      <c r="G1872" s="28" t="s">
        <v>83</v>
      </c>
      <c r="H1872" s="28" t="s">
        <v>24</v>
      </c>
      <c r="I1872" s="30">
        <v>0.65000000000000013</v>
      </c>
      <c r="J1872" s="31">
        <v>7500</v>
      </c>
      <c r="K1872" s="32">
        <f t="shared" si="14"/>
        <v>4875.0000000000009</v>
      </c>
      <c r="L1872" s="32">
        <f t="shared" si="15"/>
        <v>1706.2500000000002</v>
      </c>
      <c r="M1872" s="33">
        <v>0.35</v>
      </c>
      <c r="O1872" s="38"/>
      <c r="P1872" s="36"/>
      <c r="Q1872" s="34"/>
      <c r="R1872" s="35"/>
    </row>
    <row r="1873" spans="1:18" ht="15.75" customHeight="1">
      <c r="A1873" s="23"/>
      <c r="B1873" s="28" t="s">
        <v>34</v>
      </c>
      <c r="C1873" s="28">
        <v>1128299</v>
      </c>
      <c r="D1873" s="29">
        <v>44553</v>
      </c>
      <c r="E1873" s="28" t="s">
        <v>35</v>
      </c>
      <c r="F1873" s="28" t="s">
        <v>82</v>
      </c>
      <c r="G1873" s="28" t="s">
        <v>83</v>
      </c>
      <c r="H1873" s="28" t="s">
        <v>25</v>
      </c>
      <c r="I1873" s="30">
        <v>0.75000000000000022</v>
      </c>
      <c r="J1873" s="31">
        <v>7500</v>
      </c>
      <c r="K1873" s="32">
        <f t="shared" si="14"/>
        <v>5625.0000000000018</v>
      </c>
      <c r="L1873" s="32">
        <f t="shared" si="15"/>
        <v>1968.7500000000005</v>
      </c>
      <c r="M1873" s="33">
        <v>0.35</v>
      </c>
      <c r="O1873" s="38"/>
      <c r="P1873" s="36"/>
      <c r="Q1873" s="34"/>
      <c r="R1873" s="35"/>
    </row>
    <row r="1874" spans="1:18" ht="15.75" customHeight="1">
      <c r="A1874" s="23"/>
      <c r="B1874" s="28" t="s">
        <v>34</v>
      </c>
      <c r="C1874" s="28">
        <v>1128299</v>
      </c>
      <c r="D1874" s="29">
        <v>44553</v>
      </c>
      <c r="E1874" s="28" t="s">
        <v>35</v>
      </c>
      <c r="F1874" s="28" t="s">
        <v>82</v>
      </c>
      <c r="G1874" s="28" t="s">
        <v>83</v>
      </c>
      <c r="H1874" s="28" t="s">
        <v>26</v>
      </c>
      <c r="I1874" s="30">
        <v>0.70000000000000018</v>
      </c>
      <c r="J1874" s="31">
        <v>5500</v>
      </c>
      <c r="K1874" s="32">
        <f t="shared" si="14"/>
        <v>3850.0000000000009</v>
      </c>
      <c r="L1874" s="32">
        <f t="shared" si="15"/>
        <v>1347.5000000000002</v>
      </c>
      <c r="M1874" s="33">
        <v>0.35</v>
      </c>
      <c r="O1874" s="38"/>
      <c r="P1874" s="36"/>
      <c r="Q1874" s="34"/>
      <c r="R1874" s="35"/>
    </row>
    <row r="1875" spans="1:18" ht="15.75" customHeight="1">
      <c r="A1875" s="23"/>
      <c r="B1875" s="28" t="s">
        <v>34</v>
      </c>
      <c r="C1875" s="28">
        <v>1128299</v>
      </c>
      <c r="D1875" s="29">
        <v>44553</v>
      </c>
      <c r="E1875" s="28" t="s">
        <v>35</v>
      </c>
      <c r="F1875" s="28" t="s">
        <v>82</v>
      </c>
      <c r="G1875" s="28" t="s">
        <v>83</v>
      </c>
      <c r="H1875" s="28" t="s">
        <v>27</v>
      </c>
      <c r="I1875" s="30">
        <v>0.70000000000000018</v>
      </c>
      <c r="J1875" s="31">
        <v>5500</v>
      </c>
      <c r="K1875" s="32">
        <f t="shared" si="14"/>
        <v>3850.0000000000009</v>
      </c>
      <c r="L1875" s="32">
        <f t="shared" si="15"/>
        <v>1347.5000000000002</v>
      </c>
      <c r="M1875" s="33">
        <v>0.35</v>
      </c>
      <c r="O1875" s="38"/>
      <c r="P1875" s="36"/>
      <c r="Q1875" s="34"/>
      <c r="R1875" s="35"/>
    </row>
    <row r="1876" spans="1:18" ht="15.75" customHeight="1">
      <c r="A1876" s="23"/>
      <c r="B1876" s="28" t="s">
        <v>34</v>
      </c>
      <c r="C1876" s="28">
        <v>1128299</v>
      </c>
      <c r="D1876" s="29">
        <v>44553</v>
      </c>
      <c r="E1876" s="28" t="s">
        <v>35</v>
      </c>
      <c r="F1876" s="28" t="s">
        <v>82</v>
      </c>
      <c r="G1876" s="28" t="s">
        <v>83</v>
      </c>
      <c r="H1876" s="28" t="s">
        <v>28</v>
      </c>
      <c r="I1876" s="30">
        <v>0.80000000000000016</v>
      </c>
      <c r="J1876" s="31">
        <v>4750</v>
      </c>
      <c r="K1876" s="32">
        <f t="shared" si="14"/>
        <v>3800.0000000000009</v>
      </c>
      <c r="L1876" s="32">
        <f t="shared" si="15"/>
        <v>1520.0000000000005</v>
      </c>
      <c r="M1876" s="33">
        <v>0.4</v>
      </c>
      <c r="O1876" s="38"/>
      <c r="P1876" s="36"/>
      <c r="Q1876" s="34"/>
      <c r="R1876" s="35"/>
    </row>
    <row r="1877" spans="1:18" ht="15.75" customHeight="1">
      <c r="A1877" s="23"/>
      <c r="B1877" s="28" t="s">
        <v>34</v>
      </c>
      <c r="C1877" s="28">
        <v>1128299</v>
      </c>
      <c r="D1877" s="29">
        <v>44553</v>
      </c>
      <c r="E1877" s="28" t="s">
        <v>35</v>
      </c>
      <c r="F1877" s="28" t="s">
        <v>82</v>
      </c>
      <c r="G1877" s="28" t="s">
        <v>83</v>
      </c>
      <c r="H1877" s="28" t="s">
        <v>29</v>
      </c>
      <c r="I1877" s="30">
        <v>0.8500000000000002</v>
      </c>
      <c r="J1877" s="31">
        <v>5750</v>
      </c>
      <c r="K1877" s="32">
        <f t="shared" si="14"/>
        <v>4887.5000000000009</v>
      </c>
      <c r="L1877" s="32">
        <f t="shared" si="15"/>
        <v>1466.2500000000002</v>
      </c>
      <c r="M1877" s="33">
        <v>0.3</v>
      </c>
      <c r="O1877" s="38"/>
      <c r="P1877" s="36"/>
      <c r="Q1877" s="34"/>
      <c r="R1877" s="35"/>
    </row>
    <row r="1878" spans="1:18" ht="15.75" customHeight="1">
      <c r="A1878" s="23" t="s">
        <v>46</v>
      </c>
      <c r="B1878" s="28" t="s">
        <v>34</v>
      </c>
      <c r="C1878" s="28">
        <v>1128299</v>
      </c>
      <c r="D1878" s="29">
        <v>44213</v>
      </c>
      <c r="E1878" s="28" t="s">
        <v>35</v>
      </c>
      <c r="F1878" s="28" t="s">
        <v>84</v>
      </c>
      <c r="G1878" s="28" t="s">
        <v>67</v>
      </c>
      <c r="H1878" s="28" t="s">
        <v>24</v>
      </c>
      <c r="I1878" s="30">
        <v>0.35000000000000003</v>
      </c>
      <c r="J1878" s="31">
        <v>4000</v>
      </c>
      <c r="K1878" s="32">
        <f t="shared" si="14"/>
        <v>1400.0000000000002</v>
      </c>
      <c r="L1878" s="32">
        <f t="shared" si="15"/>
        <v>560</v>
      </c>
      <c r="M1878" s="33">
        <v>0.39999999999999997</v>
      </c>
      <c r="O1878" s="38"/>
      <c r="P1878" s="36"/>
      <c r="Q1878" s="34"/>
      <c r="R1878" s="35"/>
    </row>
    <row r="1879" spans="1:18" ht="15.75" customHeight="1">
      <c r="A1879" s="23"/>
      <c r="B1879" s="28" t="s">
        <v>34</v>
      </c>
      <c r="C1879" s="28">
        <v>1128299</v>
      </c>
      <c r="D1879" s="29">
        <v>44213</v>
      </c>
      <c r="E1879" s="28" t="s">
        <v>35</v>
      </c>
      <c r="F1879" s="28" t="s">
        <v>84</v>
      </c>
      <c r="G1879" s="28" t="s">
        <v>67</v>
      </c>
      <c r="H1879" s="28" t="s">
        <v>25</v>
      </c>
      <c r="I1879" s="30">
        <v>0.45</v>
      </c>
      <c r="J1879" s="31">
        <v>4000</v>
      </c>
      <c r="K1879" s="32">
        <f t="shared" si="14"/>
        <v>1800</v>
      </c>
      <c r="L1879" s="32">
        <f t="shared" si="15"/>
        <v>719.99999999999989</v>
      </c>
      <c r="M1879" s="33">
        <v>0.39999999999999997</v>
      </c>
      <c r="O1879" s="38"/>
      <c r="P1879" s="36"/>
      <c r="Q1879" s="34"/>
      <c r="R1879" s="35"/>
    </row>
    <row r="1880" spans="1:18" ht="15.75" customHeight="1">
      <c r="A1880" s="23"/>
      <c r="B1880" s="28" t="s">
        <v>34</v>
      </c>
      <c r="C1880" s="28">
        <v>1128299</v>
      </c>
      <c r="D1880" s="29">
        <v>44213</v>
      </c>
      <c r="E1880" s="28" t="s">
        <v>35</v>
      </c>
      <c r="F1880" s="28" t="s">
        <v>84</v>
      </c>
      <c r="G1880" s="28" t="s">
        <v>67</v>
      </c>
      <c r="H1880" s="28" t="s">
        <v>26</v>
      </c>
      <c r="I1880" s="30">
        <v>0.45</v>
      </c>
      <c r="J1880" s="31">
        <v>4000</v>
      </c>
      <c r="K1880" s="32">
        <f t="shared" si="14"/>
        <v>1800</v>
      </c>
      <c r="L1880" s="32">
        <f t="shared" si="15"/>
        <v>719.99999999999989</v>
      </c>
      <c r="M1880" s="33">
        <v>0.39999999999999997</v>
      </c>
      <c r="O1880" s="38"/>
      <c r="P1880" s="36"/>
      <c r="Q1880" s="34"/>
      <c r="R1880" s="35"/>
    </row>
    <row r="1881" spans="1:18" ht="15.75" customHeight="1">
      <c r="A1881" s="23"/>
      <c r="B1881" s="28" t="s">
        <v>34</v>
      </c>
      <c r="C1881" s="28">
        <v>1128299</v>
      </c>
      <c r="D1881" s="29">
        <v>44213</v>
      </c>
      <c r="E1881" s="28" t="s">
        <v>35</v>
      </c>
      <c r="F1881" s="28" t="s">
        <v>84</v>
      </c>
      <c r="G1881" s="28" t="s">
        <v>67</v>
      </c>
      <c r="H1881" s="28" t="s">
        <v>27</v>
      </c>
      <c r="I1881" s="30">
        <v>0.45</v>
      </c>
      <c r="J1881" s="31">
        <v>2500</v>
      </c>
      <c r="K1881" s="32">
        <f t="shared" si="14"/>
        <v>1125</v>
      </c>
      <c r="L1881" s="32">
        <f t="shared" si="15"/>
        <v>449.99999999999994</v>
      </c>
      <c r="M1881" s="33">
        <v>0.39999999999999997</v>
      </c>
      <c r="O1881" s="38"/>
      <c r="P1881" s="36"/>
      <c r="Q1881" s="34"/>
      <c r="R1881" s="35"/>
    </row>
    <row r="1882" spans="1:18" ht="15.75" customHeight="1">
      <c r="A1882" s="23"/>
      <c r="B1882" s="28" t="s">
        <v>34</v>
      </c>
      <c r="C1882" s="28">
        <v>1128299</v>
      </c>
      <c r="D1882" s="29">
        <v>44213</v>
      </c>
      <c r="E1882" s="28" t="s">
        <v>35</v>
      </c>
      <c r="F1882" s="28" t="s">
        <v>84</v>
      </c>
      <c r="G1882" s="28" t="s">
        <v>67</v>
      </c>
      <c r="H1882" s="28" t="s">
        <v>28</v>
      </c>
      <c r="I1882" s="30">
        <v>0.50000000000000011</v>
      </c>
      <c r="J1882" s="31">
        <v>2000</v>
      </c>
      <c r="K1882" s="32">
        <f t="shared" si="14"/>
        <v>1000.0000000000002</v>
      </c>
      <c r="L1882" s="32">
        <f t="shared" si="15"/>
        <v>450.00000000000011</v>
      </c>
      <c r="M1882" s="33">
        <v>0.45</v>
      </c>
      <c r="O1882" s="38"/>
      <c r="P1882" s="36"/>
      <c r="Q1882" s="34"/>
      <c r="R1882" s="35"/>
    </row>
    <row r="1883" spans="1:18" ht="15.75" customHeight="1">
      <c r="A1883" s="23"/>
      <c r="B1883" s="28" t="s">
        <v>34</v>
      </c>
      <c r="C1883" s="28">
        <v>1128299</v>
      </c>
      <c r="D1883" s="29">
        <v>44213</v>
      </c>
      <c r="E1883" s="28" t="s">
        <v>35</v>
      </c>
      <c r="F1883" s="28" t="s">
        <v>84</v>
      </c>
      <c r="G1883" s="28" t="s">
        <v>67</v>
      </c>
      <c r="H1883" s="28" t="s">
        <v>29</v>
      </c>
      <c r="I1883" s="30">
        <v>0.45</v>
      </c>
      <c r="J1883" s="31">
        <v>4500</v>
      </c>
      <c r="K1883" s="32">
        <f t="shared" si="14"/>
        <v>2025</v>
      </c>
      <c r="L1883" s="32">
        <f t="shared" si="15"/>
        <v>708.75</v>
      </c>
      <c r="M1883" s="33">
        <v>0.35</v>
      </c>
      <c r="O1883" s="38"/>
      <c r="P1883" s="36"/>
      <c r="Q1883" s="34"/>
      <c r="R1883" s="35"/>
    </row>
    <row r="1884" spans="1:18" ht="15.75" customHeight="1">
      <c r="A1884" s="23"/>
      <c r="B1884" s="28" t="s">
        <v>34</v>
      </c>
      <c r="C1884" s="28">
        <v>1128299</v>
      </c>
      <c r="D1884" s="29">
        <v>44244</v>
      </c>
      <c r="E1884" s="28" t="s">
        <v>35</v>
      </c>
      <c r="F1884" s="28" t="s">
        <v>84</v>
      </c>
      <c r="G1884" s="28" t="s">
        <v>67</v>
      </c>
      <c r="H1884" s="28" t="s">
        <v>24</v>
      </c>
      <c r="I1884" s="30">
        <v>0.35000000000000003</v>
      </c>
      <c r="J1884" s="31">
        <v>5000</v>
      </c>
      <c r="K1884" s="32">
        <f t="shared" si="14"/>
        <v>1750.0000000000002</v>
      </c>
      <c r="L1884" s="32">
        <f t="shared" si="15"/>
        <v>700</v>
      </c>
      <c r="M1884" s="33">
        <v>0.39999999999999997</v>
      </c>
      <c r="O1884" s="38"/>
      <c r="P1884" s="36"/>
      <c r="Q1884" s="34"/>
      <c r="R1884" s="35"/>
    </row>
    <row r="1885" spans="1:18" ht="15.75" customHeight="1">
      <c r="A1885" s="23"/>
      <c r="B1885" s="28" t="s">
        <v>34</v>
      </c>
      <c r="C1885" s="28">
        <v>1128299</v>
      </c>
      <c r="D1885" s="29">
        <v>44244</v>
      </c>
      <c r="E1885" s="28" t="s">
        <v>35</v>
      </c>
      <c r="F1885" s="28" t="s">
        <v>84</v>
      </c>
      <c r="G1885" s="28" t="s">
        <v>67</v>
      </c>
      <c r="H1885" s="28" t="s">
        <v>25</v>
      </c>
      <c r="I1885" s="30">
        <v>0.45</v>
      </c>
      <c r="J1885" s="31">
        <v>4000</v>
      </c>
      <c r="K1885" s="32">
        <f t="shared" si="14"/>
        <v>1800</v>
      </c>
      <c r="L1885" s="32">
        <f t="shared" si="15"/>
        <v>719.99999999999989</v>
      </c>
      <c r="M1885" s="33">
        <v>0.39999999999999997</v>
      </c>
      <c r="O1885" s="38"/>
      <c r="P1885" s="36"/>
      <c r="Q1885" s="34"/>
      <c r="R1885" s="35"/>
    </row>
    <row r="1886" spans="1:18" ht="15.75" customHeight="1">
      <c r="A1886" s="23"/>
      <c r="B1886" s="28" t="s">
        <v>34</v>
      </c>
      <c r="C1886" s="28">
        <v>1128299</v>
      </c>
      <c r="D1886" s="29">
        <v>44244</v>
      </c>
      <c r="E1886" s="28" t="s">
        <v>35</v>
      </c>
      <c r="F1886" s="28" t="s">
        <v>84</v>
      </c>
      <c r="G1886" s="28" t="s">
        <v>67</v>
      </c>
      <c r="H1886" s="28" t="s">
        <v>26</v>
      </c>
      <c r="I1886" s="30">
        <v>0.45</v>
      </c>
      <c r="J1886" s="31">
        <v>4000</v>
      </c>
      <c r="K1886" s="32">
        <f t="shared" si="14"/>
        <v>1800</v>
      </c>
      <c r="L1886" s="32">
        <f t="shared" si="15"/>
        <v>719.99999999999989</v>
      </c>
      <c r="M1886" s="33">
        <v>0.39999999999999997</v>
      </c>
      <c r="O1886" s="38"/>
      <c r="P1886" s="36"/>
      <c r="Q1886" s="34"/>
      <c r="R1886" s="35"/>
    </row>
    <row r="1887" spans="1:18" ht="15.75" customHeight="1">
      <c r="A1887" s="23"/>
      <c r="B1887" s="28" t="s">
        <v>34</v>
      </c>
      <c r="C1887" s="28">
        <v>1128299</v>
      </c>
      <c r="D1887" s="29">
        <v>44244</v>
      </c>
      <c r="E1887" s="28" t="s">
        <v>35</v>
      </c>
      <c r="F1887" s="28" t="s">
        <v>84</v>
      </c>
      <c r="G1887" s="28" t="s">
        <v>67</v>
      </c>
      <c r="H1887" s="28" t="s">
        <v>27</v>
      </c>
      <c r="I1887" s="30">
        <v>0.45</v>
      </c>
      <c r="J1887" s="31">
        <v>2500</v>
      </c>
      <c r="K1887" s="32">
        <f t="shared" si="14"/>
        <v>1125</v>
      </c>
      <c r="L1887" s="32">
        <f t="shared" si="15"/>
        <v>449.99999999999994</v>
      </c>
      <c r="M1887" s="33">
        <v>0.39999999999999997</v>
      </c>
      <c r="O1887" s="38"/>
      <c r="P1887" s="36"/>
      <c r="Q1887" s="34"/>
      <c r="R1887" s="35"/>
    </row>
    <row r="1888" spans="1:18" ht="15.75" customHeight="1">
      <c r="A1888" s="23"/>
      <c r="B1888" s="28" t="s">
        <v>34</v>
      </c>
      <c r="C1888" s="28">
        <v>1128299</v>
      </c>
      <c r="D1888" s="29">
        <v>44244</v>
      </c>
      <c r="E1888" s="28" t="s">
        <v>35</v>
      </c>
      <c r="F1888" s="28" t="s">
        <v>84</v>
      </c>
      <c r="G1888" s="28" t="s">
        <v>67</v>
      </c>
      <c r="H1888" s="28" t="s">
        <v>28</v>
      </c>
      <c r="I1888" s="30">
        <v>0.50000000000000011</v>
      </c>
      <c r="J1888" s="31">
        <v>1750</v>
      </c>
      <c r="K1888" s="32">
        <f t="shared" si="14"/>
        <v>875.00000000000023</v>
      </c>
      <c r="L1888" s="32">
        <f t="shared" si="15"/>
        <v>393.75000000000011</v>
      </c>
      <c r="M1888" s="33">
        <v>0.45</v>
      </c>
      <c r="O1888" s="38"/>
      <c r="P1888" s="36"/>
      <c r="Q1888" s="34"/>
      <c r="R1888" s="35"/>
    </row>
    <row r="1889" spans="1:18" ht="15.75" customHeight="1">
      <c r="A1889" s="23"/>
      <c r="B1889" s="28" t="s">
        <v>34</v>
      </c>
      <c r="C1889" s="28">
        <v>1128299</v>
      </c>
      <c r="D1889" s="29">
        <v>44244</v>
      </c>
      <c r="E1889" s="28" t="s">
        <v>35</v>
      </c>
      <c r="F1889" s="28" t="s">
        <v>84</v>
      </c>
      <c r="G1889" s="28" t="s">
        <v>67</v>
      </c>
      <c r="H1889" s="28" t="s">
        <v>29</v>
      </c>
      <c r="I1889" s="30">
        <v>0.45</v>
      </c>
      <c r="J1889" s="31">
        <v>3750</v>
      </c>
      <c r="K1889" s="32">
        <f t="shared" si="14"/>
        <v>1687.5</v>
      </c>
      <c r="L1889" s="32">
        <f t="shared" si="15"/>
        <v>590.625</v>
      </c>
      <c r="M1889" s="33">
        <v>0.35</v>
      </c>
      <c r="O1889" s="38"/>
      <c r="P1889" s="36"/>
      <c r="Q1889" s="34"/>
      <c r="R1889" s="35"/>
    </row>
    <row r="1890" spans="1:18" ht="15.75" customHeight="1">
      <c r="A1890" s="23"/>
      <c r="B1890" s="28" t="s">
        <v>34</v>
      </c>
      <c r="C1890" s="28">
        <v>1128299</v>
      </c>
      <c r="D1890" s="29">
        <v>44271</v>
      </c>
      <c r="E1890" s="28" t="s">
        <v>35</v>
      </c>
      <c r="F1890" s="28" t="s">
        <v>84</v>
      </c>
      <c r="G1890" s="28" t="s">
        <v>67</v>
      </c>
      <c r="H1890" s="28" t="s">
        <v>24</v>
      </c>
      <c r="I1890" s="30">
        <v>0.45</v>
      </c>
      <c r="J1890" s="31">
        <v>5250</v>
      </c>
      <c r="K1890" s="32">
        <f t="shared" si="14"/>
        <v>2362.5</v>
      </c>
      <c r="L1890" s="32">
        <f t="shared" si="15"/>
        <v>944.99999999999989</v>
      </c>
      <c r="M1890" s="33">
        <v>0.39999999999999997</v>
      </c>
      <c r="O1890" s="38"/>
      <c r="P1890" s="36"/>
      <c r="Q1890" s="34"/>
      <c r="R1890" s="35"/>
    </row>
    <row r="1891" spans="1:18" ht="15.75" customHeight="1">
      <c r="A1891" s="23"/>
      <c r="B1891" s="28" t="s">
        <v>34</v>
      </c>
      <c r="C1891" s="28">
        <v>1128299</v>
      </c>
      <c r="D1891" s="29">
        <v>44271</v>
      </c>
      <c r="E1891" s="28" t="s">
        <v>35</v>
      </c>
      <c r="F1891" s="28" t="s">
        <v>84</v>
      </c>
      <c r="G1891" s="28" t="s">
        <v>67</v>
      </c>
      <c r="H1891" s="28" t="s">
        <v>25</v>
      </c>
      <c r="I1891" s="30">
        <v>0.55000000000000004</v>
      </c>
      <c r="J1891" s="31">
        <v>3750</v>
      </c>
      <c r="K1891" s="32">
        <f t="shared" si="14"/>
        <v>2062.5</v>
      </c>
      <c r="L1891" s="32">
        <f t="shared" si="15"/>
        <v>824.99999999999989</v>
      </c>
      <c r="M1891" s="33">
        <v>0.39999999999999997</v>
      </c>
      <c r="O1891" s="38"/>
      <c r="P1891" s="36"/>
      <c r="Q1891" s="34"/>
      <c r="R1891" s="35"/>
    </row>
    <row r="1892" spans="1:18" ht="15.75" customHeight="1">
      <c r="A1892" s="23"/>
      <c r="B1892" s="28" t="s">
        <v>34</v>
      </c>
      <c r="C1892" s="28">
        <v>1128299</v>
      </c>
      <c r="D1892" s="29">
        <v>44271</v>
      </c>
      <c r="E1892" s="28" t="s">
        <v>35</v>
      </c>
      <c r="F1892" s="28" t="s">
        <v>84</v>
      </c>
      <c r="G1892" s="28" t="s">
        <v>67</v>
      </c>
      <c r="H1892" s="28" t="s">
        <v>26</v>
      </c>
      <c r="I1892" s="30">
        <v>0.6</v>
      </c>
      <c r="J1892" s="31">
        <v>4000</v>
      </c>
      <c r="K1892" s="32">
        <f t="shared" si="14"/>
        <v>2400</v>
      </c>
      <c r="L1892" s="32">
        <f t="shared" si="15"/>
        <v>959.99999999999989</v>
      </c>
      <c r="M1892" s="33">
        <v>0.39999999999999997</v>
      </c>
      <c r="O1892" s="38"/>
      <c r="P1892" s="36"/>
      <c r="Q1892" s="34"/>
      <c r="R1892" s="35"/>
    </row>
    <row r="1893" spans="1:18" ht="15.75" customHeight="1">
      <c r="A1893" s="23"/>
      <c r="B1893" s="28" t="s">
        <v>34</v>
      </c>
      <c r="C1893" s="28">
        <v>1128299</v>
      </c>
      <c r="D1893" s="29">
        <v>44271</v>
      </c>
      <c r="E1893" s="28" t="s">
        <v>35</v>
      </c>
      <c r="F1893" s="28" t="s">
        <v>84</v>
      </c>
      <c r="G1893" s="28" t="s">
        <v>67</v>
      </c>
      <c r="H1893" s="28" t="s">
        <v>27</v>
      </c>
      <c r="I1893" s="30">
        <v>0.55000000000000004</v>
      </c>
      <c r="J1893" s="31">
        <v>3000</v>
      </c>
      <c r="K1893" s="32">
        <f t="shared" si="14"/>
        <v>1650.0000000000002</v>
      </c>
      <c r="L1893" s="32">
        <f t="shared" si="15"/>
        <v>660</v>
      </c>
      <c r="M1893" s="33">
        <v>0.39999999999999997</v>
      </c>
      <c r="O1893" s="38"/>
      <c r="P1893" s="36"/>
      <c r="Q1893" s="34"/>
      <c r="R1893" s="35"/>
    </row>
    <row r="1894" spans="1:18" ht="15.75" customHeight="1">
      <c r="A1894" s="23"/>
      <c r="B1894" s="28" t="s">
        <v>34</v>
      </c>
      <c r="C1894" s="28">
        <v>1128299</v>
      </c>
      <c r="D1894" s="29">
        <v>44271</v>
      </c>
      <c r="E1894" s="28" t="s">
        <v>35</v>
      </c>
      <c r="F1894" s="28" t="s">
        <v>84</v>
      </c>
      <c r="G1894" s="28" t="s">
        <v>67</v>
      </c>
      <c r="H1894" s="28" t="s">
        <v>28</v>
      </c>
      <c r="I1894" s="30">
        <v>0.60000000000000009</v>
      </c>
      <c r="J1894" s="31">
        <v>1500</v>
      </c>
      <c r="K1894" s="32">
        <f t="shared" si="14"/>
        <v>900.00000000000011</v>
      </c>
      <c r="L1894" s="32">
        <f t="shared" si="15"/>
        <v>405.00000000000006</v>
      </c>
      <c r="M1894" s="33">
        <v>0.45</v>
      </c>
      <c r="O1894" s="38"/>
      <c r="P1894" s="36"/>
      <c r="Q1894" s="34"/>
      <c r="R1894" s="35"/>
    </row>
    <row r="1895" spans="1:18" ht="15.75" customHeight="1">
      <c r="A1895" s="23"/>
      <c r="B1895" s="28" t="s">
        <v>34</v>
      </c>
      <c r="C1895" s="28">
        <v>1128299</v>
      </c>
      <c r="D1895" s="29">
        <v>44271</v>
      </c>
      <c r="E1895" s="28" t="s">
        <v>35</v>
      </c>
      <c r="F1895" s="28" t="s">
        <v>84</v>
      </c>
      <c r="G1895" s="28" t="s">
        <v>67</v>
      </c>
      <c r="H1895" s="28" t="s">
        <v>29</v>
      </c>
      <c r="I1895" s="30">
        <v>0.45</v>
      </c>
      <c r="J1895" s="31">
        <v>3500</v>
      </c>
      <c r="K1895" s="32">
        <f t="shared" si="14"/>
        <v>1575</v>
      </c>
      <c r="L1895" s="32">
        <f t="shared" si="15"/>
        <v>551.25</v>
      </c>
      <c r="M1895" s="33">
        <v>0.35</v>
      </c>
      <c r="O1895" s="38"/>
      <c r="P1895" s="36"/>
      <c r="Q1895" s="34"/>
      <c r="R1895" s="35"/>
    </row>
    <row r="1896" spans="1:18" ht="15.75" customHeight="1">
      <c r="A1896" s="23"/>
      <c r="B1896" s="28" t="s">
        <v>34</v>
      </c>
      <c r="C1896" s="28">
        <v>1128299</v>
      </c>
      <c r="D1896" s="29">
        <v>44303</v>
      </c>
      <c r="E1896" s="28" t="s">
        <v>35</v>
      </c>
      <c r="F1896" s="28" t="s">
        <v>84</v>
      </c>
      <c r="G1896" s="28" t="s">
        <v>67</v>
      </c>
      <c r="H1896" s="28" t="s">
        <v>24</v>
      </c>
      <c r="I1896" s="30">
        <v>0.5</v>
      </c>
      <c r="J1896" s="31">
        <v>5250</v>
      </c>
      <c r="K1896" s="32">
        <f t="shared" si="14"/>
        <v>2625</v>
      </c>
      <c r="L1896" s="32">
        <f t="shared" si="15"/>
        <v>1050</v>
      </c>
      <c r="M1896" s="33">
        <v>0.39999999999999997</v>
      </c>
      <c r="O1896" s="38"/>
      <c r="P1896" s="36"/>
      <c r="Q1896" s="34"/>
      <c r="R1896" s="35"/>
    </row>
    <row r="1897" spans="1:18" ht="15.75" customHeight="1">
      <c r="A1897" s="23"/>
      <c r="B1897" s="28" t="s">
        <v>34</v>
      </c>
      <c r="C1897" s="28">
        <v>1128299</v>
      </c>
      <c r="D1897" s="29">
        <v>44303</v>
      </c>
      <c r="E1897" s="28" t="s">
        <v>35</v>
      </c>
      <c r="F1897" s="28" t="s">
        <v>84</v>
      </c>
      <c r="G1897" s="28" t="s">
        <v>67</v>
      </c>
      <c r="H1897" s="28" t="s">
        <v>25</v>
      </c>
      <c r="I1897" s="30">
        <v>0.55000000000000004</v>
      </c>
      <c r="J1897" s="31">
        <v>3250</v>
      </c>
      <c r="K1897" s="32">
        <f t="shared" si="14"/>
        <v>1787.5000000000002</v>
      </c>
      <c r="L1897" s="32">
        <f t="shared" si="15"/>
        <v>715</v>
      </c>
      <c r="M1897" s="33">
        <v>0.39999999999999997</v>
      </c>
      <c r="O1897" s="38"/>
      <c r="P1897" s="36"/>
      <c r="Q1897" s="34"/>
      <c r="R1897" s="35"/>
    </row>
    <row r="1898" spans="1:18" ht="15.75" customHeight="1">
      <c r="A1898" s="23"/>
      <c r="B1898" s="28" t="s">
        <v>34</v>
      </c>
      <c r="C1898" s="28">
        <v>1128299</v>
      </c>
      <c r="D1898" s="29">
        <v>44303</v>
      </c>
      <c r="E1898" s="28" t="s">
        <v>35</v>
      </c>
      <c r="F1898" s="28" t="s">
        <v>84</v>
      </c>
      <c r="G1898" s="28" t="s">
        <v>67</v>
      </c>
      <c r="H1898" s="28" t="s">
        <v>26</v>
      </c>
      <c r="I1898" s="30">
        <v>0.55000000000000004</v>
      </c>
      <c r="J1898" s="31">
        <v>3750</v>
      </c>
      <c r="K1898" s="32">
        <f t="shared" si="14"/>
        <v>2062.5</v>
      </c>
      <c r="L1898" s="32">
        <f t="shared" si="15"/>
        <v>824.99999999999989</v>
      </c>
      <c r="M1898" s="33">
        <v>0.39999999999999997</v>
      </c>
      <c r="O1898" s="38"/>
      <c r="P1898" s="36"/>
      <c r="Q1898" s="34"/>
      <c r="R1898" s="35"/>
    </row>
    <row r="1899" spans="1:18" ht="15.75" customHeight="1">
      <c r="A1899" s="23"/>
      <c r="B1899" s="28" t="s">
        <v>34</v>
      </c>
      <c r="C1899" s="28">
        <v>1128299</v>
      </c>
      <c r="D1899" s="29">
        <v>44303</v>
      </c>
      <c r="E1899" s="28" t="s">
        <v>35</v>
      </c>
      <c r="F1899" s="28" t="s">
        <v>84</v>
      </c>
      <c r="G1899" s="28" t="s">
        <v>67</v>
      </c>
      <c r="H1899" s="28" t="s">
        <v>27</v>
      </c>
      <c r="I1899" s="30">
        <v>0.40000000000000008</v>
      </c>
      <c r="J1899" s="31">
        <v>2750</v>
      </c>
      <c r="K1899" s="32">
        <f t="shared" si="14"/>
        <v>1100.0000000000002</v>
      </c>
      <c r="L1899" s="32">
        <f t="shared" si="15"/>
        <v>440.00000000000006</v>
      </c>
      <c r="M1899" s="33">
        <v>0.39999999999999997</v>
      </c>
      <c r="O1899" s="38"/>
      <c r="P1899" s="36"/>
      <c r="Q1899" s="34"/>
      <c r="R1899" s="35"/>
    </row>
    <row r="1900" spans="1:18" ht="15.75" customHeight="1">
      <c r="A1900" s="23"/>
      <c r="B1900" s="28" t="s">
        <v>34</v>
      </c>
      <c r="C1900" s="28">
        <v>1128299</v>
      </c>
      <c r="D1900" s="29">
        <v>44303</v>
      </c>
      <c r="E1900" s="28" t="s">
        <v>35</v>
      </c>
      <c r="F1900" s="28" t="s">
        <v>84</v>
      </c>
      <c r="G1900" s="28" t="s">
        <v>67</v>
      </c>
      <c r="H1900" s="28" t="s">
        <v>28</v>
      </c>
      <c r="I1900" s="30">
        <v>0.45000000000000012</v>
      </c>
      <c r="J1900" s="31">
        <v>1750</v>
      </c>
      <c r="K1900" s="32">
        <f t="shared" si="14"/>
        <v>787.50000000000023</v>
      </c>
      <c r="L1900" s="32">
        <f t="shared" si="15"/>
        <v>354.37500000000011</v>
      </c>
      <c r="M1900" s="33">
        <v>0.45</v>
      </c>
      <c r="O1900" s="38"/>
      <c r="P1900" s="36"/>
      <c r="Q1900" s="34"/>
      <c r="R1900" s="35"/>
    </row>
    <row r="1901" spans="1:18" ht="15.75" customHeight="1">
      <c r="A1901" s="23"/>
      <c r="B1901" s="28" t="s">
        <v>34</v>
      </c>
      <c r="C1901" s="28">
        <v>1128299</v>
      </c>
      <c r="D1901" s="29">
        <v>44303</v>
      </c>
      <c r="E1901" s="28" t="s">
        <v>35</v>
      </c>
      <c r="F1901" s="28" t="s">
        <v>84</v>
      </c>
      <c r="G1901" s="28" t="s">
        <v>67</v>
      </c>
      <c r="H1901" s="28" t="s">
        <v>29</v>
      </c>
      <c r="I1901" s="30">
        <v>0.60000000000000009</v>
      </c>
      <c r="J1901" s="31">
        <v>3500</v>
      </c>
      <c r="K1901" s="32">
        <f t="shared" si="14"/>
        <v>2100.0000000000005</v>
      </c>
      <c r="L1901" s="32">
        <f t="shared" si="15"/>
        <v>735.00000000000011</v>
      </c>
      <c r="M1901" s="33">
        <v>0.35</v>
      </c>
      <c r="O1901" s="38"/>
      <c r="P1901" s="36"/>
      <c r="Q1901" s="34"/>
      <c r="R1901" s="35"/>
    </row>
    <row r="1902" spans="1:18" ht="15.75" customHeight="1">
      <c r="A1902" s="23"/>
      <c r="B1902" s="28" t="s">
        <v>34</v>
      </c>
      <c r="C1902" s="28">
        <v>1128299</v>
      </c>
      <c r="D1902" s="29">
        <v>44334</v>
      </c>
      <c r="E1902" s="28" t="s">
        <v>35</v>
      </c>
      <c r="F1902" s="28" t="s">
        <v>84</v>
      </c>
      <c r="G1902" s="28" t="s">
        <v>67</v>
      </c>
      <c r="H1902" s="28" t="s">
        <v>24</v>
      </c>
      <c r="I1902" s="30">
        <v>0.45</v>
      </c>
      <c r="J1902" s="31">
        <v>5500</v>
      </c>
      <c r="K1902" s="32">
        <f t="shared" si="14"/>
        <v>2475</v>
      </c>
      <c r="L1902" s="32">
        <f t="shared" si="15"/>
        <v>989.99999999999989</v>
      </c>
      <c r="M1902" s="33">
        <v>0.39999999999999997</v>
      </c>
      <c r="O1902" s="38"/>
      <c r="P1902" s="36"/>
      <c r="Q1902" s="34"/>
      <c r="R1902" s="35"/>
    </row>
    <row r="1903" spans="1:18" ht="15.75" customHeight="1">
      <c r="A1903" s="23"/>
      <c r="B1903" s="28" t="s">
        <v>34</v>
      </c>
      <c r="C1903" s="28">
        <v>1128299</v>
      </c>
      <c r="D1903" s="29">
        <v>44334</v>
      </c>
      <c r="E1903" s="28" t="s">
        <v>35</v>
      </c>
      <c r="F1903" s="28" t="s">
        <v>84</v>
      </c>
      <c r="G1903" s="28" t="s">
        <v>67</v>
      </c>
      <c r="H1903" s="28" t="s">
        <v>25</v>
      </c>
      <c r="I1903" s="30">
        <v>0.5</v>
      </c>
      <c r="J1903" s="31">
        <v>4000</v>
      </c>
      <c r="K1903" s="32">
        <f t="shared" si="14"/>
        <v>2000</v>
      </c>
      <c r="L1903" s="32">
        <f t="shared" si="15"/>
        <v>799.99999999999989</v>
      </c>
      <c r="M1903" s="33">
        <v>0.39999999999999997</v>
      </c>
      <c r="O1903" s="38"/>
      <c r="P1903" s="36"/>
      <c r="Q1903" s="34"/>
      <c r="R1903" s="35"/>
    </row>
    <row r="1904" spans="1:18" ht="15.75" customHeight="1">
      <c r="A1904" s="23"/>
      <c r="B1904" s="28" t="s">
        <v>34</v>
      </c>
      <c r="C1904" s="28">
        <v>1128299</v>
      </c>
      <c r="D1904" s="29">
        <v>44334</v>
      </c>
      <c r="E1904" s="28" t="s">
        <v>35</v>
      </c>
      <c r="F1904" s="28" t="s">
        <v>84</v>
      </c>
      <c r="G1904" s="28" t="s">
        <v>67</v>
      </c>
      <c r="H1904" s="28" t="s">
        <v>26</v>
      </c>
      <c r="I1904" s="30">
        <v>0.5</v>
      </c>
      <c r="J1904" s="31">
        <v>4000</v>
      </c>
      <c r="K1904" s="32">
        <f t="shared" si="14"/>
        <v>2000</v>
      </c>
      <c r="L1904" s="32">
        <f t="shared" si="15"/>
        <v>799.99999999999989</v>
      </c>
      <c r="M1904" s="33">
        <v>0.39999999999999997</v>
      </c>
      <c r="O1904" s="38"/>
      <c r="P1904" s="36"/>
      <c r="Q1904" s="34"/>
      <c r="R1904" s="35"/>
    </row>
    <row r="1905" spans="1:18" ht="15.75" customHeight="1">
      <c r="A1905" s="23"/>
      <c r="B1905" s="28" t="s">
        <v>34</v>
      </c>
      <c r="C1905" s="28">
        <v>1128299</v>
      </c>
      <c r="D1905" s="29">
        <v>44334</v>
      </c>
      <c r="E1905" s="28" t="s">
        <v>35</v>
      </c>
      <c r="F1905" s="28" t="s">
        <v>84</v>
      </c>
      <c r="G1905" s="28" t="s">
        <v>67</v>
      </c>
      <c r="H1905" s="28" t="s">
        <v>27</v>
      </c>
      <c r="I1905" s="30">
        <v>0.45</v>
      </c>
      <c r="J1905" s="31">
        <v>3250</v>
      </c>
      <c r="K1905" s="32">
        <f t="shared" si="14"/>
        <v>1462.5</v>
      </c>
      <c r="L1905" s="32">
        <f t="shared" si="15"/>
        <v>585</v>
      </c>
      <c r="M1905" s="33">
        <v>0.39999999999999997</v>
      </c>
      <c r="O1905" s="38"/>
      <c r="P1905" s="36"/>
      <c r="Q1905" s="34"/>
      <c r="R1905" s="35"/>
    </row>
    <row r="1906" spans="1:18" ht="15.75" customHeight="1">
      <c r="A1906" s="23"/>
      <c r="B1906" s="28" t="s">
        <v>34</v>
      </c>
      <c r="C1906" s="28">
        <v>1128299</v>
      </c>
      <c r="D1906" s="29">
        <v>44334</v>
      </c>
      <c r="E1906" s="28" t="s">
        <v>35</v>
      </c>
      <c r="F1906" s="28" t="s">
        <v>84</v>
      </c>
      <c r="G1906" s="28" t="s">
        <v>67</v>
      </c>
      <c r="H1906" s="28" t="s">
        <v>28</v>
      </c>
      <c r="I1906" s="30">
        <v>0.39999999999999997</v>
      </c>
      <c r="J1906" s="31">
        <v>2250</v>
      </c>
      <c r="K1906" s="32">
        <f t="shared" si="14"/>
        <v>899.99999999999989</v>
      </c>
      <c r="L1906" s="32">
        <f t="shared" si="15"/>
        <v>404.99999999999994</v>
      </c>
      <c r="M1906" s="33">
        <v>0.45</v>
      </c>
      <c r="O1906" s="38"/>
      <c r="P1906" s="36"/>
      <c r="Q1906" s="34"/>
      <c r="R1906" s="35"/>
    </row>
    <row r="1907" spans="1:18" ht="15.75" customHeight="1">
      <c r="A1907" s="23"/>
      <c r="B1907" s="28" t="s">
        <v>34</v>
      </c>
      <c r="C1907" s="28">
        <v>1128299</v>
      </c>
      <c r="D1907" s="29">
        <v>44334</v>
      </c>
      <c r="E1907" s="28" t="s">
        <v>35</v>
      </c>
      <c r="F1907" s="28" t="s">
        <v>84</v>
      </c>
      <c r="G1907" s="28" t="s">
        <v>67</v>
      </c>
      <c r="H1907" s="28" t="s">
        <v>29</v>
      </c>
      <c r="I1907" s="30">
        <v>0.65</v>
      </c>
      <c r="J1907" s="31">
        <v>5750</v>
      </c>
      <c r="K1907" s="32">
        <f t="shared" si="14"/>
        <v>3737.5</v>
      </c>
      <c r="L1907" s="32">
        <f t="shared" si="15"/>
        <v>1308.125</v>
      </c>
      <c r="M1907" s="33">
        <v>0.35</v>
      </c>
      <c r="O1907" s="38"/>
      <c r="P1907" s="36"/>
      <c r="Q1907" s="34"/>
      <c r="R1907" s="35"/>
    </row>
    <row r="1908" spans="1:18" ht="15.75" customHeight="1">
      <c r="A1908" s="23"/>
      <c r="B1908" s="28" t="s">
        <v>34</v>
      </c>
      <c r="C1908" s="28">
        <v>1128299</v>
      </c>
      <c r="D1908" s="29">
        <v>44364</v>
      </c>
      <c r="E1908" s="28" t="s">
        <v>35</v>
      </c>
      <c r="F1908" s="28" t="s">
        <v>84</v>
      </c>
      <c r="G1908" s="28" t="s">
        <v>67</v>
      </c>
      <c r="H1908" s="28" t="s">
        <v>24</v>
      </c>
      <c r="I1908" s="30">
        <v>0.6</v>
      </c>
      <c r="J1908" s="31">
        <v>8250</v>
      </c>
      <c r="K1908" s="32">
        <f t="shared" si="14"/>
        <v>4950</v>
      </c>
      <c r="L1908" s="32">
        <f t="shared" si="15"/>
        <v>1979.9999999999998</v>
      </c>
      <c r="M1908" s="33">
        <v>0.39999999999999997</v>
      </c>
      <c r="O1908" s="38"/>
      <c r="P1908" s="36"/>
      <c r="Q1908" s="34"/>
      <c r="R1908" s="35"/>
    </row>
    <row r="1909" spans="1:18" ht="15.75" customHeight="1">
      <c r="A1909" s="23"/>
      <c r="B1909" s="28" t="s">
        <v>34</v>
      </c>
      <c r="C1909" s="28">
        <v>1128299</v>
      </c>
      <c r="D1909" s="29">
        <v>44364</v>
      </c>
      <c r="E1909" s="28" t="s">
        <v>35</v>
      </c>
      <c r="F1909" s="28" t="s">
        <v>84</v>
      </c>
      <c r="G1909" s="28" t="s">
        <v>67</v>
      </c>
      <c r="H1909" s="28" t="s">
        <v>25</v>
      </c>
      <c r="I1909" s="30">
        <v>0.7</v>
      </c>
      <c r="J1909" s="31">
        <v>7000</v>
      </c>
      <c r="K1909" s="32">
        <f t="shared" si="14"/>
        <v>4900</v>
      </c>
      <c r="L1909" s="32">
        <f t="shared" si="15"/>
        <v>1959.9999999999998</v>
      </c>
      <c r="M1909" s="33">
        <v>0.39999999999999997</v>
      </c>
      <c r="O1909" s="38"/>
      <c r="P1909" s="36"/>
      <c r="Q1909" s="34"/>
      <c r="R1909" s="35"/>
    </row>
    <row r="1910" spans="1:18" ht="15.75" customHeight="1">
      <c r="A1910" s="23"/>
      <c r="B1910" s="28" t="s">
        <v>34</v>
      </c>
      <c r="C1910" s="28">
        <v>1128299</v>
      </c>
      <c r="D1910" s="29">
        <v>44364</v>
      </c>
      <c r="E1910" s="28" t="s">
        <v>35</v>
      </c>
      <c r="F1910" s="28" t="s">
        <v>84</v>
      </c>
      <c r="G1910" s="28" t="s">
        <v>67</v>
      </c>
      <c r="H1910" s="28" t="s">
        <v>26</v>
      </c>
      <c r="I1910" s="30">
        <v>0.85</v>
      </c>
      <c r="J1910" s="31">
        <v>7000</v>
      </c>
      <c r="K1910" s="32">
        <f t="shared" si="14"/>
        <v>5950</v>
      </c>
      <c r="L1910" s="32">
        <f t="shared" si="15"/>
        <v>2380</v>
      </c>
      <c r="M1910" s="33">
        <v>0.39999999999999997</v>
      </c>
      <c r="O1910" s="38"/>
      <c r="P1910" s="36"/>
      <c r="Q1910" s="34"/>
      <c r="R1910" s="35"/>
    </row>
    <row r="1911" spans="1:18" ht="15.75" customHeight="1">
      <c r="A1911" s="23"/>
      <c r="B1911" s="28" t="s">
        <v>34</v>
      </c>
      <c r="C1911" s="28">
        <v>1128299</v>
      </c>
      <c r="D1911" s="29">
        <v>44364</v>
      </c>
      <c r="E1911" s="28" t="s">
        <v>35</v>
      </c>
      <c r="F1911" s="28" t="s">
        <v>84</v>
      </c>
      <c r="G1911" s="28" t="s">
        <v>67</v>
      </c>
      <c r="H1911" s="28" t="s">
        <v>27</v>
      </c>
      <c r="I1911" s="30">
        <v>0.85</v>
      </c>
      <c r="J1911" s="31">
        <v>5750</v>
      </c>
      <c r="K1911" s="32">
        <f t="shared" si="14"/>
        <v>4887.5</v>
      </c>
      <c r="L1911" s="32">
        <f t="shared" si="15"/>
        <v>1954.9999999999998</v>
      </c>
      <c r="M1911" s="33">
        <v>0.39999999999999997</v>
      </c>
      <c r="O1911" s="38"/>
      <c r="P1911" s="36"/>
      <c r="Q1911" s="34"/>
      <c r="R1911" s="35"/>
    </row>
    <row r="1912" spans="1:18" ht="15.75" customHeight="1">
      <c r="A1912" s="23"/>
      <c r="B1912" s="28" t="s">
        <v>34</v>
      </c>
      <c r="C1912" s="28">
        <v>1128299</v>
      </c>
      <c r="D1912" s="29">
        <v>44364</v>
      </c>
      <c r="E1912" s="28" t="s">
        <v>35</v>
      </c>
      <c r="F1912" s="28" t="s">
        <v>84</v>
      </c>
      <c r="G1912" s="28" t="s">
        <v>67</v>
      </c>
      <c r="H1912" s="28" t="s">
        <v>28</v>
      </c>
      <c r="I1912" s="30">
        <v>0.95000000000000007</v>
      </c>
      <c r="J1912" s="31">
        <v>4500</v>
      </c>
      <c r="K1912" s="32">
        <f t="shared" si="14"/>
        <v>4275</v>
      </c>
      <c r="L1912" s="32">
        <f t="shared" si="15"/>
        <v>1923.75</v>
      </c>
      <c r="M1912" s="33">
        <v>0.45</v>
      </c>
      <c r="O1912" s="38"/>
      <c r="P1912" s="36"/>
      <c r="Q1912" s="34"/>
      <c r="R1912" s="35"/>
    </row>
    <row r="1913" spans="1:18" ht="15.75" customHeight="1">
      <c r="A1913" s="23"/>
      <c r="B1913" s="28" t="s">
        <v>34</v>
      </c>
      <c r="C1913" s="28">
        <v>1128299</v>
      </c>
      <c r="D1913" s="29">
        <v>44364</v>
      </c>
      <c r="E1913" s="28" t="s">
        <v>35</v>
      </c>
      <c r="F1913" s="28" t="s">
        <v>84</v>
      </c>
      <c r="G1913" s="28" t="s">
        <v>67</v>
      </c>
      <c r="H1913" s="28" t="s">
        <v>29</v>
      </c>
      <c r="I1913" s="30">
        <v>1.1000000000000001</v>
      </c>
      <c r="J1913" s="31">
        <v>7500</v>
      </c>
      <c r="K1913" s="32">
        <f t="shared" si="14"/>
        <v>8250</v>
      </c>
      <c r="L1913" s="32">
        <f t="shared" si="15"/>
        <v>2887.5</v>
      </c>
      <c r="M1913" s="33">
        <v>0.35</v>
      </c>
      <c r="O1913" s="38"/>
      <c r="P1913" s="36"/>
      <c r="Q1913" s="34"/>
      <c r="R1913" s="35"/>
    </row>
    <row r="1914" spans="1:18" ht="15.75" customHeight="1">
      <c r="A1914" s="23"/>
      <c r="B1914" s="28" t="s">
        <v>34</v>
      </c>
      <c r="C1914" s="28">
        <v>1128299</v>
      </c>
      <c r="D1914" s="29">
        <v>44393</v>
      </c>
      <c r="E1914" s="28" t="s">
        <v>35</v>
      </c>
      <c r="F1914" s="28" t="s">
        <v>84</v>
      </c>
      <c r="G1914" s="28" t="s">
        <v>67</v>
      </c>
      <c r="H1914" s="28" t="s">
        <v>24</v>
      </c>
      <c r="I1914" s="30">
        <v>0.9</v>
      </c>
      <c r="J1914" s="31">
        <v>9000</v>
      </c>
      <c r="K1914" s="32">
        <f t="shared" si="14"/>
        <v>8100</v>
      </c>
      <c r="L1914" s="32">
        <f t="shared" si="15"/>
        <v>3239.9999999999995</v>
      </c>
      <c r="M1914" s="33">
        <v>0.39999999999999997</v>
      </c>
      <c r="O1914" s="38"/>
      <c r="P1914" s="36"/>
      <c r="Q1914" s="34"/>
      <c r="R1914" s="35"/>
    </row>
    <row r="1915" spans="1:18" ht="15.75" customHeight="1">
      <c r="A1915" s="23"/>
      <c r="B1915" s="28" t="s">
        <v>34</v>
      </c>
      <c r="C1915" s="28">
        <v>1128299</v>
      </c>
      <c r="D1915" s="29">
        <v>44393</v>
      </c>
      <c r="E1915" s="28" t="s">
        <v>35</v>
      </c>
      <c r="F1915" s="28" t="s">
        <v>84</v>
      </c>
      <c r="G1915" s="28" t="s">
        <v>67</v>
      </c>
      <c r="H1915" s="28" t="s">
        <v>25</v>
      </c>
      <c r="I1915" s="30">
        <v>0.95000000000000007</v>
      </c>
      <c r="J1915" s="31">
        <v>7500</v>
      </c>
      <c r="K1915" s="32">
        <f t="shared" si="14"/>
        <v>7125.0000000000009</v>
      </c>
      <c r="L1915" s="32">
        <f t="shared" si="15"/>
        <v>2850</v>
      </c>
      <c r="M1915" s="33">
        <v>0.39999999999999997</v>
      </c>
      <c r="O1915" s="38"/>
      <c r="P1915" s="36"/>
      <c r="Q1915" s="34"/>
      <c r="R1915" s="35"/>
    </row>
    <row r="1916" spans="1:18" ht="15.75" customHeight="1">
      <c r="A1916" s="23"/>
      <c r="B1916" s="28" t="s">
        <v>34</v>
      </c>
      <c r="C1916" s="28">
        <v>1128299</v>
      </c>
      <c r="D1916" s="29">
        <v>44393</v>
      </c>
      <c r="E1916" s="28" t="s">
        <v>35</v>
      </c>
      <c r="F1916" s="28" t="s">
        <v>84</v>
      </c>
      <c r="G1916" s="28" t="s">
        <v>67</v>
      </c>
      <c r="H1916" s="28" t="s">
        <v>26</v>
      </c>
      <c r="I1916" s="30">
        <v>0.95000000000000007</v>
      </c>
      <c r="J1916" s="31">
        <v>7000</v>
      </c>
      <c r="K1916" s="32">
        <f t="shared" si="14"/>
        <v>6650.0000000000009</v>
      </c>
      <c r="L1916" s="32">
        <f t="shared" si="15"/>
        <v>2660</v>
      </c>
      <c r="M1916" s="33">
        <v>0.39999999999999997</v>
      </c>
      <c r="O1916" s="38"/>
      <c r="P1916" s="36"/>
      <c r="Q1916" s="34"/>
      <c r="R1916" s="35"/>
    </row>
    <row r="1917" spans="1:18" ht="15.75" customHeight="1">
      <c r="A1917" s="23"/>
      <c r="B1917" s="28" t="s">
        <v>34</v>
      </c>
      <c r="C1917" s="28">
        <v>1128299</v>
      </c>
      <c r="D1917" s="29">
        <v>44393</v>
      </c>
      <c r="E1917" s="28" t="s">
        <v>35</v>
      </c>
      <c r="F1917" s="28" t="s">
        <v>84</v>
      </c>
      <c r="G1917" s="28" t="s">
        <v>67</v>
      </c>
      <c r="H1917" s="28" t="s">
        <v>27</v>
      </c>
      <c r="I1917" s="30">
        <v>0.9</v>
      </c>
      <c r="J1917" s="31">
        <v>6000</v>
      </c>
      <c r="K1917" s="32">
        <f t="shared" si="14"/>
        <v>5400</v>
      </c>
      <c r="L1917" s="32">
        <f t="shared" si="15"/>
        <v>2160</v>
      </c>
      <c r="M1917" s="33">
        <v>0.39999999999999997</v>
      </c>
      <c r="O1917" s="38"/>
      <c r="P1917" s="36"/>
      <c r="Q1917" s="34"/>
      <c r="R1917" s="35"/>
    </row>
    <row r="1918" spans="1:18" ht="15.75" customHeight="1">
      <c r="A1918" s="23"/>
      <c r="B1918" s="28" t="s">
        <v>34</v>
      </c>
      <c r="C1918" s="28">
        <v>1128299</v>
      </c>
      <c r="D1918" s="29">
        <v>44393</v>
      </c>
      <c r="E1918" s="28" t="s">
        <v>35</v>
      </c>
      <c r="F1918" s="28" t="s">
        <v>84</v>
      </c>
      <c r="G1918" s="28" t="s">
        <v>67</v>
      </c>
      <c r="H1918" s="28" t="s">
        <v>28</v>
      </c>
      <c r="I1918" s="30">
        <v>0.95000000000000007</v>
      </c>
      <c r="J1918" s="31">
        <v>6500</v>
      </c>
      <c r="K1918" s="32">
        <f t="shared" si="14"/>
        <v>6175</v>
      </c>
      <c r="L1918" s="32">
        <f t="shared" si="15"/>
        <v>2778.75</v>
      </c>
      <c r="M1918" s="33">
        <v>0.45</v>
      </c>
      <c r="O1918" s="38"/>
      <c r="P1918" s="36"/>
      <c r="Q1918" s="34"/>
      <c r="R1918" s="35"/>
    </row>
    <row r="1919" spans="1:18" ht="15.75" customHeight="1">
      <c r="A1919" s="23"/>
      <c r="B1919" s="28" t="s">
        <v>34</v>
      </c>
      <c r="C1919" s="28">
        <v>1128299</v>
      </c>
      <c r="D1919" s="29">
        <v>44393</v>
      </c>
      <c r="E1919" s="28" t="s">
        <v>35</v>
      </c>
      <c r="F1919" s="28" t="s">
        <v>84</v>
      </c>
      <c r="G1919" s="28" t="s">
        <v>67</v>
      </c>
      <c r="H1919" s="28" t="s">
        <v>29</v>
      </c>
      <c r="I1919" s="30">
        <v>1.1000000000000001</v>
      </c>
      <c r="J1919" s="31">
        <v>6500</v>
      </c>
      <c r="K1919" s="32">
        <f t="shared" si="14"/>
        <v>7150.0000000000009</v>
      </c>
      <c r="L1919" s="32">
        <f t="shared" si="15"/>
        <v>2502.5</v>
      </c>
      <c r="M1919" s="33">
        <v>0.35</v>
      </c>
      <c r="O1919" s="38"/>
      <c r="P1919" s="36"/>
      <c r="Q1919" s="34"/>
      <c r="R1919" s="35"/>
    </row>
    <row r="1920" spans="1:18" ht="15.75" customHeight="1">
      <c r="A1920" s="23"/>
      <c r="B1920" s="28" t="s">
        <v>34</v>
      </c>
      <c r="C1920" s="28">
        <v>1128299</v>
      </c>
      <c r="D1920" s="29">
        <v>44425</v>
      </c>
      <c r="E1920" s="28" t="s">
        <v>35</v>
      </c>
      <c r="F1920" s="28" t="s">
        <v>84</v>
      </c>
      <c r="G1920" s="28" t="s">
        <v>67</v>
      </c>
      <c r="H1920" s="28" t="s">
        <v>24</v>
      </c>
      <c r="I1920" s="30">
        <v>0.95000000000000007</v>
      </c>
      <c r="J1920" s="31">
        <v>8500</v>
      </c>
      <c r="K1920" s="32">
        <f t="shared" si="14"/>
        <v>8075.0000000000009</v>
      </c>
      <c r="L1920" s="32">
        <f t="shared" si="15"/>
        <v>3230</v>
      </c>
      <c r="M1920" s="33">
        <v>0.39999999999999997</v>
      </c>
      <c r="O1920" s="38"/>
      <c r="P1920" s="36"/>
      <c r="Q1920" s="34"/>
      <c r="R1920" s="35"/>
    </row>
    <row r="1921" spans="1:18" ht="15.75" customHeight="1">
      <c r="A1921" s="23"/>
      <c r="B1921" s="28" t="s">
        <v>34</v>
      </c>
      <c r="C1921" s="28">
        <v>1128299</v>
      </c>
      <c r="D1921" s="29">
        <v>44425</v>
      </c>
      <c r="E1921" s="28" t="s">
        <v>35</v>
      </c>
      <c r="F1921" s="28" t="s">
        <v>84</v>
      </c>
      <c r="G1921" s="28" t="s">
        <v>67</v>
      </c>
      <c r="H1921" s="28" t="s">
        <v>25</v>
      </c>
      <c r="I1921" s="30">
        <v>0.85000000000000009</v>
      </c>
      <c r="J1921" s="31">
        <v>8250</v>
      </c>
      <c r="K1921" s="32">
        <f t="shared" si="14"/>
        <v>7012.5000000000009</v>
      </c>
      <c r="L1921" s="32">
        <f t="shared" si="15"/>
        <v>2805</v>
      </c>
      <c r="M1921" s="33">
        <v>0.39999999999999997</v>
      </c>
      <c r="O1921" s="38"/>
      <c r="P1921" s="36"/>
      <c r="Q1921" s="34"/>
      <c r="R1921" s="35"/>
    </row>
    <row r="1922" spans="1:18" ht="15.75" customHeight="1">
      <c r="A1922" s="23"/>
      <c r="B1922" s="28" t="s">
        <v>34</v>
      </c>
      <c r="C1922" s="28">
        <v>1128299</v>
      </c>
      <c r="D1922" s="29">
        <v>44425</v>
      </c>
      <c r="E1922" s="28" t="s">
        <v>35</v>
      </c>
      <c r="F1922" s="28" t="s">
        <v>84</v>
      </c>
      <c r="G1922" s="28" t="s">
        <v>67</v>
      </c>
      <c r="H1922" s="28" t="s">
        <v>26</v>
      </c>
      <c r="I1922" s="30">
        <v>0.75000000000000011</v>
      </c>
      <c r="J1922" s="31">
        <v>7000</v>
      </c>
      <c r="K1922" s="32">
        <f t="shared" si="14"/>
        <v>5250.0000000000009</v>
      </c>
      <c r="L1922" s="32">
        <f t="shared" si="15"/>
        <v>2100</v>
      </c>
      <c r="M1922" s="33">
        <v>0.39999999999999997</v>
      </c>
      <c r="O1922" s="38"/>
      <c r="P1922" s="36"/>
      <c r="Q1922" s="34"/>
      <c r="R1922" s="35"/>
    </row>
    <row r="1923" spans="1:18" ht="15.75" customHeight="1">
      <c r="A1923" s="23"/>
      <c r="B1923" s="28" t="s">
        <v>34</v>
      </c>
      <c r="C1923" s="28">
        <v>1128299</v>
      </c>
      <c r="D1923" s="29">
        <v>44425</v>
      </c>
      <c r="E1923" s="28" t="s">
        <v>35</v>
      </c>
      <c r="F1923" s="28" t="s">
        <v>84</v>
      </c>
      <c r="G1923" s="28" t="s">
        <v>67</v>
      </c>
      <c r="H1923" s="28" t="s">
        <v>27</v>
      </c>
      <c r="I1923" s="30">
        <v>0.75000000000000011</v>
      </c>
      <c r="J1923" s="31">
        <v>4750</v>
      </c>
      <c r="K1923" s="32">
        <f t="shared" si="14"/>
        <v>3562.5000000000005</v>
      </c>
      <c r="L1923" s="32">
        <f t="shared" si="15"/>
        <v>1425</v>
      </c>
      <c r="M1923" s="33">
        <v>0.39999999999999997</v>
      </c>
      <c r="O1923" s="38"/>
      <c r="P1923" s="36"/>
      <c r="Q1923" s="34"/>
      <c r="R1923" s="35"/>
    </row>
    <row r="1924" spans="1:18" ht="15.75" customHeight="1">
      <c r="A1924" s="23"/>
      <c r="B1924" s="28" t="s">
        <v>34</v>
      </c>
      <c r="C1924" s="28">
        <v>1128299</v>
      </c>
      <c r="D1924" s="29">
        <v>44425</v>
      </c>
      <c r="E1924" s="28" t="s">
        <v>35</v>
      </c>
      <c r="F1924" s="28" t="s">
        <v>84</v>
      </c>
      <c r="G1924" s="28" t="s">
        <v>67</v>
      </c>
      <c r="H1924" s="28" t="s">
        <v>28</v>
      </c>
      <c r="I1924" s="30">
        <v>0.64999999999999991</v>
      </c>
      <c r="J1924" s="31">
        <v>4750</v>
      </c>
      <c r="K1924" s="32">
        <f t="shared" si="14"/>
        <v>3087.4999999999995</v>
      </c>
      <c r="L1924" s="32">
        <f t="shared" si="15"/>
        <v>1389.3749999999998</v>
      </c>
      <c r="M1924" s="33">
        <v>0.45</v>
      </c>
      <c r="O1924" s="38"/>
      <c r="P1924" s="36"/>
      <c r="Q1924" s="34"/>
      <c r="R1924" s="35"/>
    </row>
    <row r="1925" spans="1:18" ht="15.75" customHeight="1">
      <c r="A1925" s="23"/>
      <c r="B1925" s="28" t="s">
        <v>34</v>
      </c>
      <c r="C1925" s="28">
        <v>1128299</v>
      </c>
      <c r="D1925" s="29">
        <v>44425</v>
      </c>
      <c r="E1925" s="28" t="s">
        <v>35</v>
      </c>
      <c r="F1925" s="28" t="s">
        <v>84</v>
      </c>
      <c r="G1925" s="28" t="s">
        <v>67</v>
      </c>
      <c r="H1925" s="28" t="s">
        <v>29</v>
      </c>
      <c r="I1925" s="30">
        <v>0.7</v>
      </c>
      <c r="J1925" s="31">
        <v>3000</v>
      </c>
      <c r="K1925" s="32">
        <f t="shared" si="14"/>
        <v>2100</v>
      </c>
      <c r="L1925" s="32">
        <f t="shared" si="15"/>
        <v>735</v>
      </c>
      <c r="M1925" s="33">
        <v>0.35</v>
      </c>
      <c r="O1925" s="38"/>
      <c r="P1925" s="36"/>
      <c r="Q1925" s="34"/>
      <c r="R1925" s="35"/>
    </row>
    <row r="1926" spans="1:18" ht="15.75" customHeight="1">
      <c r="A1926" s="23"/>
      <c r="B1926" s="28" t="s">
        <v>34</v>
      </c>
      <c r="C1926" s="28">
        <v>1128299</v>
      </c>
      <c r="D1926" s="29">
        <v>44457</v>
      </c>
      <c r="E1926" s="28" t="s">
        <v>35</v>
      </c>
      <c r="F1926" s="28" t="s">
        <v>84</v>
      </c>
      <c r="G1926" s="28" t="s">
        <v>67</v>
      </c>
      <c r="H1926" s="28" t="s">
        <v>24</v>
      </c>
      <c r="I1926" s="30">
        <v>0.45000000000000012</v>
      </c>
      <c r="J1926" s="31">
        <v>5000</v>
      </c>
      <c r="K1926" s="32">
        <f t="shared" si="14"/>
        <v>2250.0000000000005</v>
      </c>
      <c r="L1926" s="32">
        <f t="shared" si="15"/>
        <v>900.00000000000011</v>
      </c>
      <c r="M1926" s="33">
        <v>0.39999999999999997</v>
      </c>
      <c r="O1926" s="38"/>
      <c r="P1926" s="36"/>
      <c r="Q1926" s="34"/>
      <c r="R1926" s="35"/>
    </row>
    <row r="1927" spans="1:18" ht="15.75" customHeight="1">
      <c r="A1927" s="23"/>
      <c r="B1927" s="28" t="s">
        <v>34</v>
      </c>
      <c r="C1927" s="28">
        <v>1128299</v>
      </c>
      <c r="D1927" s="29">
        <v>44457</v>
      </c>
      <c r="E1927" s="28" t="s">
        <v>35</v>
      </c>
      <c r="F1927" s="28" t="s">
        <v>84</v>
      </c>
      <c r="G1927" s="28" t="s">
        <v>67</v>
      </c>
      <c r="H1927" s="28" t="s">
        <v>25</v>
      </c>
      <c r="I1927" s="30">
        <v>0.50000000000000011</v>
      </c>
      <c r="J1927" s="31">
        <v>5000</v>
      </c>
      <c r="K1927" s="32">
        <f t="shared" si="14"/>
        <v>2500.0000000000005</v>
      </c>
      <c r="L1927" s="32">
        <f t="shared" si="15"/>
        <v>1000.0000000000001</v>
      </c>
      <c r="M1927" s="33">
        <v>0.39999999999999997</v>
      </c>
      <c r="O1927" s="38"/>
      <c r="P1927" s="36"/>
      <c r="Q1927" s="34"/>
      <c r="R1927" s="35"/>
    </row>
    <row r="1928" spans="1:18" ht="15.75" customHeight="1">
      <c r="A1928" s="23"/>
      <c r="B1928" s="28" t="s">
        <v>34</v>
      </c>
      <c r="C1928" s="28">
        <v>1128299</v>
      </c>
      <c r="D1928" s="29">
        <v>44457</v>
      </c>
      <c r="E1928" s="28" t="s">
        <v>35</v>
      </c>
      <c r="F1928" s="28" t="s">
        <v>84</v>
      </c>
      <c r="G1928" s="28" t="s">
        <v>67</v>
      </c>
      <c r="H1928" s="28" t="s">
        <v>26</v>
      </c>
      <c r="I1928" s="30">
        <v>0.45000000000000012</v>
      </c>
      <c r="J1928" s="31">
        <v>3000</v>
      </c>
      <c r="K1928" s="32">
        <f t="shared" si="14"/>
        <v>1350.0000000000005</v>
      </c>
      <c r="L1928" s="32">
        <f t="shared" si="15"/>
        <v>540.00000000000011</v>
      </c>
      <c r="M1928" s="33">
        <v>0.39999999999999997</v>
      </c>
      <c r="O1928" s="38"/>
      <c r="P1928" s="36"/>
      <c r="Q1928" s="34"/>
      <c r="R1928" s="35"/>
    </row>
    <row r="1929" spans="1:18" ht="15.75" customHeight="1">
      <c r="A1929" s="23"/>
      <c r="B1929" s="28" t="s">
        <v>34</v>
      </c>
      <c r="C1929" s="28">
        <v>1128299</v>
      </c>
      <c r="D1929" s="29">
        <v>44457</v>
      </c>
      <c r="E1929" s="28" t="s">
        <v>35</v>
      </c>
      <c r="F1929" s="28" t="s">
        <v>84</v>
      </c>
      <c r="G1929" s="28" t="s">
        <v>67</v>
      </c>
      <c r="H1929" s="28" t="s">
        <v>27</v>
      </c>
      <c r="I1929" s="30">
        <v>0.45000000000000012</v>
      </c>
      <c r="J1929" s="31">
        <v>2500</v>
      </c>
      <c r="K1929" s="32">
        <f t="shared" si="14"/>
        <v>1125.0000000000002</v>
      </c>
      <c r="L1929" s="32">
        <f t="shared" si="15"/>
        <v>450.00000000000006</v>
      </c>
      <c r="M1929" s="33">
        <v>0.39999999999999997</v>
      </c>
      <c r="O1929" s="38"/>
      <c r="P1929" s="36"/>
      <c r="Q1929" s="34"/>
      <c r="R1929" s="35"/>
    </row>
    <row r="1930" spans="1:18" ht="15.75" customHeight="1">
      <c r="A1930" s="23"/>
      <c r="B1930" s="28" t="s">
        <v>34</v>
      </c>
      <c r="C1930" s="28">
        <v>1128299</v>
      </c>
      <c r="D1930" s="29">
        <v>44457</v>
      </c>
      <c r="E1930" s="28" t="s">
        <v>35</v>
      </c>
      <c r="F1930" s="28" t="s">
        <v>84</v>
      </c>
      <c r="G1930" s="28" t="s">
        <v>67</v>
      </c>
      <c r="H1930" s="28" t="s">
        <v>28</v>
      </c>
      <c r="I1930" s="30">
        <v>0.55000000000000004</v>
      </c>
      <c r="J1930" s="31">
        <v>2750</v>
      </c>
      <c r="K1930" s="32">
        <f t="shared" si="14"/>
        <v>1512.5000000000002</v>
      </c>
      <c r="L1930" s="32">
        <f t="shared" si="15"/>
        <v>680.62500000000011</v>
      </c>
      <c r="M1930" s="33">
        <v>0.45</v>
      </c>
      <c r="O1930" s="38"/>
      <c r="P1930" s="36"/>
      <c r="Q1930" s="34"/>
      <c r="R1930" s="35"/>
    </row>
    <row r="1931" spans="1:18" ht="15.75" customHeight="1">
      <c r="A1931" s="23"/>
      <c r="B1931" s="28" t="s">
        <v>34</v>
      </c>
      <c r="C1931" s="28">
        <v>1128299</v>
      </c>
      <c r="D1931" s="29">
        <v>44457</v>
      </c>
      <c r="E1931" s="28" t="s">
        <v>35</v>
      </c>
      <c r="F1931" s="28" t="s">
        <v>84</v>
      </c>
      <c r="G1931" s="28" t="s">
        <v>67</v>
      </c>
      <c r="H1931" s="28" t="s">
        <v>29</v>
      </c>
      <c r="I1931" s="30">
        <v>0.39999999999999997</v>
      </c>
      <c r="J1931" s="31">
        <v>3000</v>
      </c>
      <c r="K1931" s="32">
        <f t="shared" si="14"/>
        <v>1200</v>
      </c>
      <c r="L1931" s="32">
        <f t="shared" si="15"/>
        <v>420</v>
      </c>
      <c r="M1931" s="33">
        <v>0.35</v>
      </c>
      <c r="O1931" s="38"/>
      <c r="P1931" s="36"/>
      <c r="Q1931" s="34"/>
      <c r="R1931" s="35"/>
    </row>
    <row r="1932" spans="1:18" ht="15.75" customHeight="1">
      <c r="A1932" s="23"/>
      <c r="B1932" s="28" t="s">
        <v>34</v>
      </c>
      <c r="C1932" s="28">
        <v>1128299</v>
      </c>
      <c r="D1932" s="29">
        <v>44486</v>
      </c>
      <c r="E1932" s="28" t="s">
        <v>35</v>
      </c>
      <c r="F1932" s="28" t="s">
        <v>84</v>
      </c>
      <c r="G1932" s="28" t="s">
        <v>67</v>
      </c>
      <c r="H1932" s="28" t="s">
        <v>24</v>
      </c>
      <c r="I1932" s="30">
        <v>0.35000000000000003</v>
      </c>
      <c r="J1932" s="31">
        <v>4000</v>
      </c>
      <c r="K1932" s="32">
        <f t="shared" si="14"/>
        <v>1400.0000000000002</v>
      </c>
      <c r="L1932" s="32">
        <f t="shared" si="15"/>
        <v>560</v>
      </c>
      <c r="M1932" s="33">
        <v>0.39999999999999997</v>
      </c>
      <c r="O1932" s="38"/>
      <c r="P1932" s="36"/>
      <c r="Q1932" s="34"/>
      <c r="R1932" s="35"/>
    </row>
    <row r="1933" spans="1:18" ht="15.75" customHeight="1">
      <c r="A1933" s="23"/>
      <c r="B1933" s="28" t="s">
        <v>34</v>
      </c>
      <c r="C1933" s="28">
        <v>1128299</v>
      </c>
      <c r="D1933" s="29">
        <v>44486</v>
      </c>
      <c r="E1933" s="28" t="s">
        <v>35</v>
      </c>
      <c r="F1933" s="28" t="s">
        <v>84</v>
      </c>
      <c r="G1933" s="28" t="s">
        <v>67</v>
      </c>
      <c r="H1933" s="28" t="s">
        <v>25</v>
      </c>
      <c r="I1933" s="30">
        <v>0.50000000000000011</v>
      </c>
      <c r="J1933" s="31">
        <v>5750</v>
      </c>
      <c r="K1933" s="32">
        <f t="shared" si="14"/>
        <v>2875.0000000000005</v>
      </c>
      <c r="L1933" s="32">
        <f t="shared" si="15"/>
        <v>1150</v>
      </c>
      <c r="M1933" s="33">
        <v>0.39999999999999997</v>
      </c>
      <c r="O1933" s="38"/>
      <c r="P1933" s="36"/>
      <c r="Q1933" s="34"/>
      <c r="R1933" s="35"/>
    </row>
    <row r="1934" spans="1:18" ht="15.75" customHeight="1">
      <c r="A1934" s="23"/>
      <c r="B1934" s="28" t="s">
        <v>34</v>
      </c>
      <c r="C1934" s="28">
        <v>1128299</v>
      </c>
      <c r="D1934" s="29">
        <v>44486</v>
      </c>
      <c r="E1934" s="28" t="s">
        <v>35</v>
      </c>
      <c r="F1934" s="28" t="s">
        <v>84</v>
      </c>
      <c r="G1934" s="28" t="s">
        <v>67</v>
      </c>
      <c r="H1934" s="28" t="s">
        <v>26</v>
      </c>
      <c r="I1934" s="30">
        <v>0.45000000000000012</v>
      </c>
      <c r="J1934" s="31">
        <v>4000</v>
      </c>
      <c r="K1934" s="32">
        <f t="shared" si="14"/>
        <v>1800.0000000000005</v>
      </c>
      <c r="L1934" s="32">
        <f t="shared" si="15"/>
        <v>720.00000000000011</v>
      </c>
      <c r="M1934" s="33">
        <v>0.39999999999999997</v>
      </c>
      <c r="O1934" s="38"/>
      <c r="P1934" s="36"/>
      <c r="Q1934" s="34"/>
      <c r="R1934" s="35"/>
    </row>
    <row r="1935" spans="1:18" ht="15.75" customHeight="1">
      <c r="A1935" s="23"/>
      <c r="B1935" s="28" t="s">
        <v>34</v>
      </c>
      <c r="C1935" s="28">
        <v>1128299</v>
      </c>
      <c r="D1935" s="29">
        <v>44486</v>
      </c>
      <c r="E1935" s="28" t="s">
        <v>35</v>
      </c>
      <c r="F1935" s="28" t="s">
        <v>84</v>
      </c>
      <c r="G1935" s="28" t="s">
        <v>67</v>
      </c>
      <c r="H1935" s="28" t="s">
        <v>27</v>
      </c>
      <c r="I1935" s="30">
        <v>0.40000000000000008</v>
      </c>
      <c r="J1935" s="31">
        <v>3750</v>
      </c>
      <c r="K1935" s="32">
        <f t="shared" si="14"/>
        <v>1500.0000000000002</v>
      </c>
      <c r="L1935" s="32">
        <f t="shared" si="15"/>
        <v>600</v>
      </c>
      <c r="M1935" s="33">
        <v>0.39999999999999997</v>
      </c>
      <c r="O1935" s="38"/>
      <c r="P1935" s="36"/>
      <c r="Q1935" s="34"/>
      <c r="R1935" s="35"/>
    </row>
    <row r="1936" spans="1:18" ht="15.75" customHeight="1">
      <c r="A1936" s="23"/>
      <c r="B1936" s="28" t="s">
        <v>34</v>
      </c>
      <c r="C1936" s="28">
        <v>1128299</v>
      </c>
      <c r="D1936" s="29">
        <v>44486</v>
      </c>
      <c r="E1936" s="28" t="s">
        <v>35</v>
      </c>
      <c r="F1936" s="28" t="s">
        <v>84</v>
      </c>
      <c r="G1936" s="28" t="s">
        <v>67</v>
      </c>
      <c r="H1936" s="28" t="s">
        <v>28</v>
      </c>
      <c r="I1936" s="30">
        <v>0.5</v>
      </c>
      <c r="J1936" s="31">
        <v>3500</v>
      </c>
      <c r="K1936" s="32">
        <f t="shared" si="14"/>
        <v>1750</v>
      </c>
      <c r="L1936" s="32">
        <f t="shared" si="15"/>
        <v>787.5</v>
      </c>
      <c r="M1936" s="33">
        <v>0.45</v>
      </c>
      <c r="O1936" s="38"/>
      <c r="P1936" s="36"/>
      <c r="Q1936" s="34"/>
      <c r="R1936" s="35"/>
    </row>
    <row r="1937" spans="1:18" ht="15.75" customHeight="1">
      <c r="A1937" s="23"/>
      <c r="B1937" s="28" t="s">
        <v>34</v>
      </c>
      <c r="C1937" s="28">
        <v>1128299</v>
      </c>
      <c r="D1937" s="29">
        <v>44486</v>
      </c>
      <c r="E1937" s="28" t="s">
        <v>35</v>
      </c>
      <c r="F1937" s="28" t="s">
        <v>84</v>
      </c>
      <c r="G1937" s="28" t="s">
        <v>67</v>
      </c>
      <c r="H1937" s="28" t="s">
        <v>29</v>
      </c>
      <c r="I1937" s="30">
        <v>0.55000000000000004</v>
      </c>
      <c r="J1937" s="31">
        <v>4000</v>
      </c>
      <c r="K1937" s="32">
        <f t="shared" si="14"/>
        <v>2200</v>
      </c>
      <c r="L1937" s="32">
        <f t="shared" si="15"/>
        <v>770</v>
      </c>
      <c r="M1937" s="33">
        <v>0.35</v>
      </c>
      <c r="O1937" s="38"/>
      <c r="P1937" s="36"/>
      <c r="Q1937" s="34"/>
      <c r="R1937" s="35"/>
    </row>
    <row r="1938" spans="1:18" ht="15.75" customHeight="1">
      <c r="A1938" s="23"/>
      <c r="B1938" s="28" t="s">
        <v>34</v>
      </c>
      <c r="C1938" s="28">
        <v>1128299</v>
      </c>
      <c r="D1938" s="29">
        <v>44517</v>
      </c>
      <c r="E1938" s="28" t="s">
        <v>35</v>
      </c>
      <c r="F1938" s="28" t="s">
        <v>84</v>
      </c>
      <c r="G1938" s="28" t="s">
        <v>67</v>
      </c>
      <c r="H1938" s="28" t="s">
        <v>24</v>
      </c>
      <c r="I1938" s="30">
        <v>0.40000000000000008</v>
      </c>
      <c r="J1938" s="31">
        <v>6250</v>
      </c>
      <c r="K1938" s="32">
        <f t="shared" si="14"/>
        <v>2500.0000000000005</v>
      </c>
      <c r="L1938" s="32">
        <f t="shared" si="15"/>
        <v>1000.0000000000001</v>
      </c>
      <c r="M1938" s="33">
        <v>0.39999999999999997</v>
      </c>
      <c r="O1938" s="38"/>
      <c r="P1938" s="36"/>
      <c r="Q1938" s="34"/>
      <c r="R1938" s="35"/>
    </row>
    <row r="1939" spans="1:18" ht="15.75" customHeight="1">
      <c r="A1939" s="23"/>
      <c r="B1939" s="28" t="s">
        <v>34</v>
      </c>
      <c r="C1939" s="28">
        <v>1128299</v>
      </c>
      <c r="D1939" s="29">
        <v>44517</v>
      </c>
      <c r="E1939" s="28" t="s">
        <v>35</v>
      </c>
      <c r="F1939" s="28" t="s">
        <v>84</v>
      </c>
      <c r="G1939" s="28" t="s">
        <v>67</v>
      </c>
      <c r="H1939" s="28" t="s">
        <v>25</v>
      </c>
      <c r="I1939" s="30">
        <v>0.45000000000000012</v>
      </c>
      <c r="J1939" s="31">
        <v>7000</v>
      </c>
      <c r="K1939" s="32">
        <f t="shared" si="14"/>
        <v>3150.0000000000009</v>
      </c>
      <c r="L1939" s="32">
        <f t="shared" si="15"/>
        <v>1260.0000000000002</v>
      </c>
      <c r="M1939" s="33">
        <v>0.39999999999999997</v>
      </c>
      <c r="O1939" s="38"/>
      <c r="P1939" s="36"/>
      <c r="Q1939" s="34"/>
      <c r="R1939" s="35"/>
    </row>
    <row r="1940" spans="1:18" ht="15.75" customHeight="1">
      <c r="A1940" s="23"/>
      <c r="B1940" s="28" t="s">
        <v>34</v>
      </c>
      <c r="C1940" s="28">
        <v>1128299</v>
      </c>
      <c r="D1940" s="29">
        <v>44517</v>
      </c>
      <c r="E1940" s="28" t="s">
        <v>35</v>
      </c>
      <c r="F1940" s="28" t="s">
        <v>84</v>
      </c>
      <c r="G1940" s="28" t="s">
        <v>67</v>
      </c>
      <c r="H1940" s="28" t="s">
        <v>26</v>
      </c>
      <c r="I1940" s="30">
        <v>0.40000000000000008</v>
      </c>
      <c r="J1940" s="31">
        <v>5250</v>
      </c>
      <c r="K1940" s="32">
        <f t="shared" si="14"/>
        <v>2100.0000000000005</v>
      </c>
      <c r="L1940" s="32">
        <f t="shared" si="15"/>
        <v>840.00000000000011</v>
      </c>
      <c r="M1940" s="33">
        <v>0.39999999999999997</v>
      </c>
      <c r="O1940" s="38"/>
      <c r="P1940" s="36"/>
      <c r="Q1940" s="34"/>
      <c r="R1940" s="35"/>
    </row>
    <row r="1941" spans="1:18" ht="15.75" customHeight="1">
      <c r="A1941" s="23"/>
      <c r="B1941" s="28" t="s">
        <v>34</v>
      </c>
      <c r="C1941" s="28">
        <v>1128299</v>
      </c>
      <c r="D1941" s="29">
        <v>44517</v>
      </c>
      <c r="E1941" s="28" t="s">
        <v>35</v>
      </c>
      <c r="F1941" s="28" t="s">
        <v>84</v>
      </c>
      <c r="G1941" s="28" t="s">
        <v>67</v>
      </c>
      <c r="H1941" s="28" t="s">
        <v>27</v>
      </c>
      <c r="I1941" s="30">
        <v>0.50000000000000011</v>
      </c>
      <c r="J1941" s="31">
        <v>5000</v>
      </c>
      <c r="K1941" s="32">
        <f t="shared" si="14"/>
        <v>2500.0000000000005</v>
      </c>
      <c r="L1941" s="32">
        <f t="shared" si="15"/>
        <v>1000.0000000000001</v>
      </c>
      <c r="M1941" s="33">
        <v>0.39999999999999997</v>
      </c>
      <c r="O1941" s="38"/>
      <c r="P1941" s="36"/>
      <c r="Q1941" s="34"/>
      <c r="R1941" s="35"/>
    </row>
    <row r="1942" spans="1:18" ht="15.75" customHeight="1">
      <c r="A1942" s="23"/>
      <c r="B1942" s="28" t="s">
        <v>34</v>
      </c>
      <c r="C1942" s="28">
        <v>1128299</v>
      </c>
      <c r="D1942" s="29">
        <v>44517</v>
      </c>
      <c r="E1942" s="28" t="s">
        <v>35</v>
      </c>
      <c r="F1942" s="28" t="s">
        <v>84</v>
      </c>
      <c r="G1942" s="28" t="s">
        <v>67</v>
      </c>
      <c r="H1942" s="28" t="s">
        <v>28</v>
      </c>
      <c r="I1942" s="30">
        <v>0.70000000000000007</v>
      </c>
      <c r="J1942" s="31">
        <v>4750</v>
      </c>
      <c r="K1942" s="32">
        <f t="shared" si="14"/>
        <v>3325.0000000000005</v>
      </c>
      <c r="L1942" s="32">
        <f t="shared" si="15"/>
        <v>1496.2500000000002</v>
      </c>
      <c r="M1942" s="33">
        <v>0.45</v>
      </c>
      <c r="O1942" s="38"/>
      <c r="P1942" s="36"/>
      <c r="Q1942" s="34"/>
      <c r="R1942" s="35"/>
    </row>
    <row r="1943" spans="1:18" ht="15.75" customHeight="1">
      <c r="A1943" s="23"/>
      <c r="B1943" s="28" t="s">
        <v>34</v>
      </c>
      <c r="C1943" s="28">
        <v>1128299</v>
      </c>
      <c r="D1943" s="29">
        <v>44517</v>
      </c>
      <c r="E1943" s="28" t="s">
        <v>35</v>
      </c>
      <c r="F1943" s="28" t="s">
        <v>84</v>
      </c>
      <c r="G1943" s="28" t="s">
        <v>67</v>
      </c>
      <c r="H1943" s="28" t="s">
        <v>29</v>
      </c>
      <c r="I1943" s="30">
        <v>0.8500000000000002</v>
      </c>
      <c r="J1943" s="31">
        <v>6000</v>
      </c>
      <c r="K1943" s="32">
        <f t="shared" si="14"/>
        <v>5100.0000000000009</v>
      </c>
      <c r="L1943" s="32">
        <f t="shared" si="15"/>
        <v>1785.0000000000002</v>
      </c>
      <c r="M1943" s="33">
        <v>0.35</v>
      </c>
      <c r="O1943" s="38"/>
      <c r="P1943" s="36"/>
      <c r="Q1943" s="34"/>
      <c r="R1943" s="35"/>
    </row>
    <row r="1944" spans="1:18" ht="15.75" customHeight="1">
      <c r="A1944" s="23"/>
      <c r="B1944" s="28" t="s">
        <v>34</v>
      </c>
      <c r="C1944" s="28">
        <v>1128299</v>
      </c>
      <c r="D1944" s="29">
        <v>44546</v>
      </c>
      <c r="E1944" s="28" t="s">
        <v>35</v>
      </c>
      <c r="F1944" s="28" t="s">
        <v>84</v>
      </c>
      <c r="G1944" s="28" t="s">
        <v>67</v>
      </c>
      <c r="H1944" s="28" t="s">
        <v>24</v>
      </c>
      <c r="I1944" s="30">
        <v>0.70000000000000018</v>
      </c>
      <c r="J1944" s="31">
        <v>8000</v>
      </c>
      <c r="K1944" s="32">
        <f t="shared" si="14"/>
        <v>5600.0000000000018</v>
      </c>
      <c r="L1944" s="32">
        <f t="shared" si="15"/>
        <v>2240.0000000000005</v>
      </c>
      <c r="M1944" s="33">
        <v>0.39999999999999997</v>
      </c>
      <c r="O1944" s="38"/>
      <c r="P1944" s="36"/>
      <c r="Q1944" s="34"/>
      <c r="R1944" s="35"/>
    </row>
    <row r="1945" spans="1:18" ht="15.75" customHeight="1">
      <c r="A1945" s="23"/>
      <c r="B1945" s="28" t="s">
        <v>34</v>
      </c>
      <c r="C1945" s="28">
        <v>1128299</v>
      </c>
      <c r="D1945" s="29">
        <v>44546</v>
      </c>
      <c r="E1945" s="28" t="s">
        <v>35</v>
      </c>
      <c r="F1945" s="28" t="s">
        <v>84</v>
      </c>
      <c r="G1945" s="28" t="s">
        <v>67</v>
      </c>
      <c r="H1945" s="28" t="s">
        <v>25</v>
      </c>
      <c r="I1945" s="30">
        <v>0.80000000000000027</v>
      </c>
      <c r="J1945" s="31">
        <v>8000</v>
      </c>
      <c r="K1945" s="32">
        <f t="shared" si="14"/>
        <v>6400.0000000000018</v>
      </c>
      <c r="L1945" s="32">
        <f t="shared" si="15"/>
        <v>2560.0000000000005</v>
      </c>
      <c r="M1945" s="33">
        <v>0.39999999999999997</v>
      </c>
      <c r="O1945" s="38"/>
      <c r="P1945" s="36"/>
      <c r="Q1945" s="34"/>
      <c r="R1945" s="35"/>
    </row>
    <row r="1946" spans="1:18" ht="15.75" customHeight="1">
      <c r="A1946" s="23"/>
      <c r="B1946" s="28" t="s">
        <v>34</v>
      </c>
      <c r="C1946" s="28">
        <v>1128299</v>
      </c>
      <c r="D1946" s="29">
        <v>44546</v>
      </c>
      <c r="E1946" s="28" t="s">
        <v>35</v>
      </c>
      <c r="F1946" s="28" t="s">
        <v>84</v>
      </c>
      <c r="G1946" s="28" t="s">
        <v>67</v>
      </c>
      <c r="H1946" s="28" t="s">
        <v>26</v>
      </c>
      <c r="I1946" s="30">
        <v>0.75000000000000022</v>
      </c>
      <c r="J1946" s="31">
        <v>6000</v>
      </c>
      <c r="K1946" s="32">
        <f t="shared" si="14"/>
        <v>4500.0000000000009</v>
      </c>
      <c r="L1946" s="32">
        <f t="shared" si="15"/>
        <v>1800.0000000000002</v>
      </c>
      <c r="M1946" s="33">
        <v>0.39999999999999997</v>
      </c>
      <c r="O1946" s="38"/>
      <c r="P1946" s="36"/>
      <c r="Q1946" s="34"/>
      <c r="R1946" s="35"/>
    </row>
    <row r="1947" spans="1:18" ht="15.75" customHeight="1">
      <c r="A1947" s="23"/>
      <c r="B1947" s="28" t="s">
        <v>34</v>
      </c>
      <c r="C1947" s="28">
        <v>1128299</v>
      </c>
      <c r="D1947" s="29">
        <v>44546</v>
      </c>
      <c r="E1947" s="28" t="s">
        <v>35</v>
      </c>
      <c r="F1947" s="28" t="s">
        <v>84</v>
      </c>
      <c r="G1947" s="28" t="s">
        <v>67</v>
      </c>
      <c r="H1947" s="28" t="s">
        <v>27</v>
      </c>
      <c r="I1947" s="30">
        <v>0.75000000000000022</v>
      </c>
      <c r="J1947" s="31">
        <v>6000</v>
      </c>
      <c r="K1947" s="32">
        <f t="shared" si="14"/>
        <v>4500.0000000000009</v>
      </c>
      <c r="L1947" s="32">
        <f t="shared" si="15"/>
        <v>1800.0000000000002</v>
      </c>
      <c r="M1947" s="33">
        <v>0.39999999999999997</v>
      </c>
      <c r="O1947" s="38"/>
      <c r="P1947" s="36"/>
      <c r="Q1947" s="34"/>
      <c r="R1947" s="35"/>
    </row>
    <row r="1948" spans="1:18" ht="15.75" customHeight="1">
      <c r="A1948" s="23"/>
      <c r="B1948" s="28" t="s">
        <v>34</v>
      </c>
      <c r="C1948" s="28">
        <v>1128299</v>
      </c>
      <c r="D1948" s="29">
        <v>44546</v>
      </c>
      <c r="E1948" s="28" t="s">
        <v>35</v>
      </c>
      <c r="F1948" s="28" t="s">
        <v>84</v>
      </c>
      <c r="G1948" s="28" t="s">
        <v>67</v>
      </c>
      <c r="H1948" s="28" t="s">
        <v>28</v>
      </c>
      <c r="I1948" s="30">
        <v>0.8500000000000002</v>
      </c>
      <c r="J1948" s="31">
        <v>5250</v>
      </c>
      <c r="K1948" s="32">
        <f t="shared" si="14"/>
        <v>4462.5000000000009</v>
      </c>
      <c r="L1948" s="32">
        <f t="shared" si="15"/>
        <v>2008.1250000000005</v>
      </c>
      <c r="M1948" s="33">
        <v>0.45</v>
      </c>
      <c r="O1948" s="38"/>
      <c r="P1948" s="36"/>
      <c r="Q1948" s="34"/>
      <c r="R1948" s="35"/>
    </row>
    <row r="1949" spans="1:18" ht="15.75" customHeight="1">
      <c r="A1949" s="23"/>
      <c r="B1949" s="28" t="s">
        <v>34</v>
      </c>
      <c r="C1949" s="28">
        <v>1128299</v>
      </c>
      <c r="D1949" s="29">
        <v>44546</v>
      </c>
      <c r="E1949" s="28" t="s">
        <v>35</v>
      </c>
      <c r="F1949" s="28" t="s">
        <v>84</v>
      </c>
      <c r="G1949" s="28" t="s">
        <v>67</v>
      </c>
      <c r="H1949" s="28" t="s">
        <v>29</v>
      </c>
      <c r="I1949" s="30">
        <v>0.90000000000000024</v>
      </c>
      <c r="J1949" s="31">
        <v>6250</v>
      </c>
      <c r="K1949" s="32">
        <f t="shared" si="14"/>
        <v>5625.0000000000018</v>
      </c>
      <c r="L1949" s="32">
        <f t="shared" si="15"/>
        <v>1968.7500000000005</v>
      </c>
      <c r="M1949" s="33">
        <v>0.35</v>
      </c>
      <c r="O1949" s="38"/>
      <c r="P1949" s="36"/>
      <c r="Q1949" s="34"/>
      <c r="R1949" s="35"/>
    </row>
    <row r="1950" spans="1:18" ht="15.75" customHeight="1">
      <c r="A1950" s="23" t="s">
        <v>46</v>
      </c>
      <c r="B1950" s="28" t="s">
        <v>30</v>
      </c>
      <c r="C1950" s="28">
        <v>1197831</v>
      </c>
      <c r="D1950" s="29">
        <v>44201</v>
      </c>
      <c r="E1950" s="28" t="s">
        <v>31</v>
      </c>
      <c r="F1950" s="28" t="s">
        <v>85</v>
      </c>
      <c r="G1950" s="28" t="s">
        <v>86</v>
      </c>
      <c r="H1950" s="28" t="s">
        <v>24</v>
      </c>
      <c r="I1950" s="30">
        <v>0.2</v>
      </c>
      <c r="J1950" s="31">
        <v>6750</v>
      </c>
      <c r="K1950" s="32">
        <f t="shared" si="14"/>
        <v>1350</v>
      </c>
      <c r="L1950" s="32">
        <f t="shared" si="15"/>
        <v>405</v>
      </c>
      <c r="M1950" s="33">
        <v>0.3</v>
      </c>
      <c r="O1950" s="38"/>
      <c r="P1950" s="36"/>
      <c r="Q1950" s="34"/>
      <c r="R1950" s="35"/>
    </row>
    <row r="1951" spans="1:18" ht="15.75" customHeight="1">
      <c r="A1951" s="23"/>
      <c r="B1951" s="28" t="s">
        <v>30</v>
      </c>
      <c r="C1951" s="28">
        <v>1197831</v>
      </c>
      <c r="D1951" s="29">
        <v>44201</v>
      </c>
      <c r="E1951" s="28" t="s">
        <v>31</v>
      </c>
      <c r="F1951" s="28" t="s">
        <v>85</v>
      </c>
      <c r="G1951" s="28" t="s">
        <v>86</v>
      </c>
      <c r="H1951" s="28" t="s">
        <v>25</v>
      </c>
      <c r="I1951" s="30">
        <v>0.3</v>
      </c>
      <c r="J1951" s="31">
        <v>6750</v>
      </c>
      <c r="K1951" s="32">
        <f t="shared" si="14"/>
        <v>2025</v>
      </c>
      <c r="L1951" s="32">
        <f t="shared" si="15"/>
        <v>607.5</v>
      </c>
      <c r="M1951" s="33">
        <v>0.3</v>
      </c>
      <c r="O1951" s="38"/>
      <c r="P1951" s="36"/>
      <c r="Q1951" s="34"/>
      <c r="R1951" s="35"/>
    </row>
    <row r="1952" spans="1:18" ht="15.75" customHeight="1">
      <c r="A1952" s="23"/>
      <c r="B1952" s="28" t="s">
        <v>30</v>
      </c>
      <c r="C1952" s="28">
        <v>1197831</v>
      </c>
      <c r="D1952" s="29">
        <v>44201</v>
      </c>
      <c r="E1952" s="28" t="s">
        <v>31</v>
      </c>
      <c r="F1952" s="28" t="s">
        <v>85</v>
      </c>
      <c r="G1952" s="28" t="s">
        <v>86</v>
      </c>
      <c r="H1952" s="28" t="s">
        <v>26</v>
      </c>
      <c r="I1952" s="30">
        <v>0.3</v>
      </c>
      <c r="J1952" s="31">
        <v>4750</v>
      </c>
      <c r="K1952" s="32">
        <f t="shared" si="14"/>
        <v>1425</v>
      </c>
      <c r="L1952" s="32">
        <f t="shared" si="15"/>
        <v>427.5</v>
      </c>
      <c r="M1952" s="33">
        <v>0.3</v>
      </c>
      <c r="O1952" s="38"/>
      <c r="P1952" s="36"/>
      <c r="Q1952" s="34"/>
      <c r="R1952" s="35"/>
    </row>
    <row r="1953" spans="1:18" ht="15.75" customHeight="1">
      <c r="A1953" s="23"/>
      <c r="B1953" s="28" t="s">
        <v>30</v>
      </c>
      <c r="C1953" s="28">
        <v>1197831</v>
      </c>
      <c r="D1953" s="29">
        <v>44201</v>
      </c>
      <c r="E1953" s="28" t="s">
        <v>31</v>
      </c>
      <c r="F1953" s="28" t="s">
        <v>85</v>
      </c>
      <c r="G1953" s="28" t="s">
        <v>86</v>
      </c>
      <c r="H1953" s="28" t="s">
        <v>27</v>
      </c>
      <c r="I1953" s="30">
        <v>0.35</v>
      </c>
      <c r="J1953" s="31">
        <v>4750</v>
      </c>
      <c r="K1953" s="32">
        <f t="shared" si="14"/>
        <v>1662.5</v>
      </c>
      <c r="L1953" s="32">
        <f t="shared" si="15"/>
        <v>665</v>
      </c>
      <c r="M1953" s="33">
        <v>0.4</v>
      </c>
      <c r="O1953" s="38"/>
      <c r="P1953" s="36"/>
      <c r="Q1953" s="34"/>
      <c r="R1953" s="35"/>
    </row>
    <row r="1954" spans="1:18" ht="15.75" customHeight="1">
      <c r="A1954" s="23"/>
      <c r="B1954" s="28" t="s">
        <v>30</v>
      </c>
      <c r="C1954" s="28">
        <v>1197831</v>
      </c>
      <c r="D1954" s="29">
        <v>44201</v>
      </c>
      <c r="E1954" s="28" t="s">
        <v>31</v>
      </c>
      <c r="F1954" s="28" t="s">
        <v>85</v>
      </c>
      <c r="G1954" s="28" t="s">
        <v>86</v>
      </c>
      <c r="H1954" s="28" t="s">
        <v>28</v>
      </c>
      <c r="I1954" s="30">
        <v>0.4</v>
      </c>
      <c r="J1954" s="31">
        <v>3250</v>
      </c>
      <c r="K1954" s="32">
        <f t="shared" si="14"/>
        <v>1300</v>
      </c>
      <c r="L1954" s="32">
        <f t="shared" si="15"/>
        <v>325</v>
      </c>
      <c r="M1954" s="33">
        <v>0.25</v>
      </c>
      <c r="O1954" s="38"/>
      <c r="P1954" s="36"/>
      <c r="Q1954" s="34"/>
      <c r="R1954" s="35"/>
    </row>
    <row r="1955" spans="1:18" ht="15.75" customHeight="1">
      <c r="A1955" s="23"/>
      <c r="B1955" s="28" t="s">
        <v>30</v>
      </c>
      <c r="C1955" s="28">
        <v>1197831</v>
      </c>
      <c r="D1955" s="29">
        <v>44201</v>
      </c>
      <c r="E1955" s="28" t="s">
        <v>31</v>
      </c>
      <c r="F1955" s="28" t="s">
        <v>85</v>
      </c>
      <c r="G1955" s="28" t="s">
        <v>86</v>
      </c>
      <c r="H1955" s="28" t="s">
        <v>29</v>
      </c>
      <c r="I1955" s="30">
        <v>0.35</v>
      </c>
      <c r="J1955" s="31">
        <v>4750</v>
      </c>
      <c r="K1955" s="32">
        <f t="shared" si="14"/>
        <v>1662.5</v>
      </c>
      <c r="L1955" s="32">
        <f t="shared" si="15"/>
        <v>748.125</v>
      </c>
      <c r="M1955" s="33">
        <v>0.45</v>
      </c>
      <c r="O1955" s="38"/>
      <c r="P1955" s="36"/>
      <c r="Q1955" s="34"/>
      <c r="R1955" s="35"/>
    </row>
    <row r="1956" spans="1:18" ht="15.75" customHeight="1">
      <c r="A1956" s="23"/>
      <c r="B1956" s="28" t="s">
        <v>30</v>
      </c>
      <c r="C1956" s="28">
        <v>1197831</v>
      </c>
      <c r="D1956" s="29">
        <v>44231</v>
      </c>
      <c r="E1956" s="28" t="s">
        <v>31</v>
      </c>
      <c r="F1956" s="28" t="s">
        <v>85</v>
      </c>
      <c r="G1956" s="28" t="s">
        <v>86</v>
      </c>
      <c r="H1956" s="28" t="s">
        <v>24</v>
      </c>
      <c r="I1956" s="30">
        <v>0.25</v>
      </c>
      <c r="J1956" s="31">
        <v>6250</v>
      </c>
      <c r="K1956" s="32">
        <f t="shared" si="14"/>
        <v>1562.5</v>
      </c>
      <c r="L1956" s="32">
        <f t="shared" si="15"/>
        <v>468.75</v>
      </c>
      <c r="M1956" s="33">
        <v>0.3</v>
      </c>
      <c r="O1956" s="38"/>
      <c r="P1956" s="36"/>
      <c r="Q1956" s="34"/>
      <c r="R1956" s="35"/>
    </row>
    <row r="1957" spans="1:18" ht="15.75" customHeight="1">
      <c r="A1957" s="23"/>
      <c r="B1957" s="28" t="s">
        <v>30</v>
      </c>
      <c r="C1957" s="28">
        <v>1197831</v>
      </c>
      <c r="D1957" s="29">
        <v>44231</v>
      </c>
      <c r="E1957" s="28" t="s">
        <v>31</v>
      </c>
      <c r="F1957" s="28" t="s">
        <v>85</v>
      </c>
      <c r="G1957" s="28" t="s">
        <v>86</v>
      </c>
      <c r="H1957" s="28" t="s">
        <v>25</v>
      </c>
      <c r="I1957" s="30">
        <v>0.35</v>
      </c>
      <c r="J1957" s="31">
        <v>6000</v>
      </c>
      <c r="K1957" s="32">
        <f t="shared" si="14"/>
        <v>2100</v>
      </c>
      <c r="L1957" s="32">
        <f t="shared" si="15"/>
        <v>630</v>
      </c>
      <c r="M1957" s="33">
        <v>0.3</v>
      </c>
      <c r="O1957" s="38"/>
      <c r="P1957" s="36"/>
      <c r="Q1957" s="34"/>
      <c r="R1957" s="35"/>
    </row>
    <row r="1958" spans="1:18" ht="15.75" customHeight="1">
      <c r="A1958" s="23"/>
      <c r="B1958" s="28" t="s">
        <v>30</v>
      </c>
      <c r="C1958" s="28">
        <v>1197831</v>
      </c>
      <c r="D1958" s="29">
        <v>44231</v>
      </c>
      <c r="E1958" s="28" t="s">
        <v>31</v>
      </c>
      <c r="F1958" s="28" t="s">
        <v>85</v>
      </c>
      <c r="G1958" s="28" t="s">
        <v>86</v>
      </c>
      <c r="H1958" s="28" t="s">
        <v>26</v>
      </c>
      <c r="I1958" s="30">
        <v>0.35</v>
      </c>
      <c r="J1958" s="31">
        <v>4250</v>
      </c>
      <c r="K1958" s="32">
        <f t="shared" si="14"/>
        <v>1487.5</v>
      </c>
      <c r="L1958" s="32">
        <f t="shared" si="15"/>
        <v>446.25</v>
      </c>
      <c r="M1958" s="33">
        <v>0.3</v>
      </c>
      <c r="O1958" s="38"/>
      <c r="P1958" s="36"/>
      <c r="Q1958" s="34"/>
      <c r="R1958" s="35"/>
    </row>
    <row r="1959" spans="1:18" ht="15.75" customHeight="1">
      <c r="A1959" s="23"/>
      <c r="B1959" s="28" t="s">
        <v>30</v>
      </c>
      <c r="C1959" s="28">
        <v>1197831</v>
      </c>
      <c r="D1959" s="29">
        <v>44231</v>
      </c>
      <c r="E1959" s="28" t="s">
        <v>31</v>
      </c>
      <c r="F1959" s="28" t="s">
        <v>85</v>
      </c>
      <c r="G1959" s="28" t="s">
        <v>86</v>
      </c>
      <c r="H1959" s="28" t="s">
        <v>27</v>
      </c>
      <c r="I1959" s="30">
        <v>0.35</v>
      </c>
      <c r="J1959" s="31">
        <v>3750</v>
      </c>
      <c r="K1959" s="32">
        <f t="shared" si="14"/>
        <v>1312.5</v>
      </c>
      <c r="L1959" s="32">
        <f t="shared" si="15"/>
        <v>525</v>
      </c>
      <c r="M1959" s="33">
        <v>0.4</v>
      </c>
      <c r="O1959" s="38"/>
      <c r="P1959" s="36"/>
      <c r="Q1959" s="34"/>
      <c r="R1959" s="35"/>
    </row>
    <row r="1960" spans="1:18" ht="15.75" customHeight="1">
      <c r="A1960" s="23"/>
      <c r="B1960" s="28" t="s">
        <v>30</v>
      </c>
      <c r="C1960" s="28">
        <v>1197831</v>
      </c>
      <c r="D1960" s="29">
        <v>44231</v>
      </c>
      <c r="E1960" s="28" t="s">
        <v>31</v>
      </c>
      <c r="F1960" s="28" t="s">
        <v>85</v>
      </c>
      <c r="G1960" s="28" t="s">
        <v>86</v>
      </c>
      <c r="H1960" s="28" t="s">
        <v>28</v>
      </c>
      <c r="I1960" s="30">
        <v>0.4</v>
      </c>
      <c r="J1960" s="31">
        <v>2500</v>
      </c>
      <c r="K1960" s="32">
        <f t="shared" si="14"/>
        <v>1000</v>
      </c>
      <c r="L1960" s="32">
        <f t="shared" si="15"/>
        <v>250</v>
      </c>
      <c r="M1960" s="33">
        <v>0.25</v>
      </c>
      <c r="O1960" s="38"/>
      <c r="P1960" s="36"/>
      <c r="Q1960" s="34"/>
      <c r="R1960" s="35"/>
    </row>
    <row r="1961" spans="1:18" ht="15.75" customHeight="1">
      <c r="A1961" s="23"/>
      <c r="B1961" s="28" t="s">
        <v>30</v>
      </c>
      <c r="C1961" s="28">
        <v>1197831</v>
      </c>
      <c r="D1961" s="29">
        <v>44231</v>
      </c>
      <c r="E1961" s="28" t="s">
        <v>31</v>
      </c>
      <c r="F1961" s="28" t="s">
        <v>85</v>
      </c>
      <c r="G1961" s="28" t="s">
        <v>86</v>
      </c>
      <c r="H1961" s="28" t="s">
        <v>29</v>
      </c>
      <c r="I1961" s="30">
        <v>0.35</v>
      </c>
      <c r="J1961" s="31">
        <v>4500</v>
      </c>
      <c r="K1961" s="32">
        <f t="shared" si="14"/>
        <v>1575</v>
      </c>
      <c r="L1961" s="32">
        <f t="shared" si="15"/>
        <v>708.75</v>
      </c>
      <c r="M1961" s="33">
        <v>0.45</v>
      </c>
      <c r="O1961" s="38"/>
      <c r="P1961" s="36"/>
      <c r="Q1961" s="34"/>
      <c r="R1961" s="35"/>
    </row>
    <row r="1962" spans="1:18" ht="15.75" customHeight="1">
      <c r="A1962" s="23"/>
      <c r="B1962" s="28" t="s">
        <v>30</v>
      </c>
      <c r="C1962" s="28">
        <v>1197831</v>
      </c>
      <c r="D1962" s="29">
        <v>44261</v>
      </c>
      <c r="E1962" s="28" t="s">
        <v>31</v>
      </c>
      <c r="F1962" s="28" t="s">
        <v>85</v>
      </c>
      <c r="G1962" s="28" t="s">
        <v>86</v>
      </c>
      <c r="H1962" s="28" t="s">
        <v>24</v>
      </c>
      <c r="I1962" s="30">
        <v>0.3</v>
      </c>
      <c r="J1962" s="31">
        <v>6250</v>
      </c>
      <c r="K1962" s="32">
        <f t="shared" si="14"/>
        <v>1875</v>
      </c>
      <c r="L1962" s="32">
        <f t="shared" si="15"/>
        <v>656.25</v>
      </c>
      <c r="M1962" s="33">
        <v>0.35</v>
      </c>
      <c r="O1962" s="38"/>
      <c r="P1962" s="36"/>
      <c r="Q1962" s="34"/>
      <c r="R1962" s="35"/>
    </row>
    <row r="1963" spans="1:18" ht="15.75" customHeight="1">
      <c r="A1963" s="23"/>
      <c r="B1963" s="28" t="s">
        <v>30</v>
      </c>
      <c r="C1963" s="28">
        <v>1197831</v>
      </c>
      <c r="D1963" s="29">
        <v>44261</v>
      </c>
      <c r="E1963" s="28" t="s">
        <v>31</v>
      </c>
      <c r="F1963" s="28" t="s">
        <v>85</v>
      </c>
      <c r="G1963" s="28" t="s">
        <v>86</v>
      </c>
      <c r="H1963" s="28" t="s">
        <v>25</v>
      </c>
      <c r="I1963" s="30">
        <v>0.4</v>
      </c>
      <c r="J1963" s="31">
        <v>6250</v>
      </c>
      <c r="K1963" s="32">
        <f t="shared" si="14"/>
        <v>2500</v>
      </c>
      <c r="L1963" s="32">
        <f t="shared" si="15"/>
        <v>875</v>
      </c>
      <c r="M1963" s="33">
        <v>0.35</v>
      </c>
      <c r="O1963" s="38"/>
      <c r="P1963" s="36"/>
      <c r="Q1963" s="34"/>
      <c r="R1963" s="35"/>
    </row>
    <row r="1964" spans="1:18" ht="15.75" customHeight="1">
      <c r="A1964" s="23"/>
      <c r="B1964" s="28" t="s">
        <v>30</v>
      </c>
      <c r="C1964" s="28">
        <v>1197831</v>
      </c>
      <c r="D1964" s="29">
        <v>44261</v>
      </c>
      <c r="E1964" s="28" t="s">
        <v>31</v>
      </c>
      <c r="F1964" s="28" t="s">
        <v>85</v>
      </c>
      <c r="G1964" s="28" t="s">
        <v>86</v>
      </c>
      <c r="H1964" s="28" t="s">
        <v>26</v>
      </c>
      <c r="I1964" s="30">
        <v>0.3</v>
      </c>
      <c r="J1964" s="31">
        <v>4500</v>
      </c>
      <c r="K1964" s="32">
        <f t="shared" si="14"/>
        <v>1350</v>
      </c>
      <c r="L1964" s="32">
        <f t="shared" si="15"/>
        <v>472.49999999999994</v>
      </c>
      <c r="M1964" s="33">
        <v>0.35</v>
      </c>
      <c r="O1964" s="38"/>
      <c r="P1964" s="36"/>
      <c r="Q1964" s="34"/>
      <c r="R1964" s="35"/>
    </row>
    <row r="1965" spans="1:18" ht="15.75" customHeight="1">
      <c r="A1965" s="23"/>
      <c r="B1965" s="28" t="s">
        <v>30</v>
      </c>
      <c r="C1965" s="28">
        <v>1197831</v>
      </c>
      <c r="D1965" s="29">
        <v>44261</v>
      </c>
      <c r="E1965" s="28" t="s">
        <v>31</v>
      </c>
      <c r="F1965" s="28" t="s">
        <v>85</v>
      </c>
      <c r="G1965" s="28" t="s">
        <v>86</v>
      </c>
      <c r="H1965" s="28" t="s">
        <v>27</v>
      </c>
      <c r="I1965" s="30">
        <v>0.35000000000000003</v>
      </c>
      <c r="J1965" s="31">
        <v>3500</v>
      </c>
      <c r="K1965" s="32">
        <f t="shared" si="14"/>
        <v>1225.0000000000002</v>
      </c>
      <c r="L1965" s="32">
        <f t="shared" si="15"/>
        <v>551.25000000000011</v>
      </c>
      <c r="M1965" s="33">
        <v>0.45</v>
      </c>
      <c r="O1965" s="38"/>
      <c r="P1965" s="36"/>
      <c r="Q1965" s="34"/>
      <c r="R1965" s="35"/>
    </row>
    <row r="1966" spans="1:18" ht="15.75" customHeight="1">
      <c r="A1966" s="23"/>
      <c r="B1966" s="28" t="s">
        <v>30</v>
      </c>
      <c r="C1966" s="28">
        <v>1197831</v>
      </c>
      <c r="D1966" s="29">
        <v>44261</v>
      </c>
      <c r="E1966" s="28" t="s">
        <v>31</v>
      </c>
      <c r="F1966" s="28" t="s">
        <v>85</v>
      </c>
      <c r="G1966" s="28" t="s">
        <v>86</v>
      </c>
      <c r="H1966" s="28" t="s">
        <v>28</v>
      </c>
      <c r="I1966" s="30">
        <v>0.4</v>
      </c>
      <c r="J1966" s="31">
        <v>2500</v>
      </c>
      <c r="K1966" s="32">
        <f t="shared" si="14"/>
        <v>1000</v>
      </c>
      <c r="L1966" s="32">
        <f t="shared" si="15"/>
        <v>300</v>
      </c>
      <c r="M1966" s="33">
        <v>0.3</v>
      </c>
      <c r="O1966" s="38"/>
      <c r="P1966" s="36"/>
      <c r="Q1966" s="34"/>
      <c r="R1966" s="35"/>
    </row>
    <row r="1967" spans="1:18" ht="15.75" customHeight="1">
      <c r="A1967" s="23"/>
      <c r="B1967" s="28" t="s">
        <v>30</v>
      </c>
      <c r="C1967" s="28">
        <v>1197831</v>
      </c>
      <c r="D1967" s="29">
        <v>44261</v>
      </c>
      <c r="E1967" s="28" t="s">
        <v>31</v>
      </c>
      <c r="F1967" s="28" t="s">
        <v>85</v>
      </c>
      <c r="G1967" s="28" t="s">
        <v>86</v>
      </c>
      <c r="H1967" s="28" t="s">
        <v>29</v>
      </c>
      <c r="I1967" s="30">
        <v>0.35000000000000003</v>
      </c>
      <c r="J1967" s="31">
        <v>4000</v>
      </c>
      <c r="K1967" s="32">
        <f t="shared" si="14"/>
        <v>1400.0000000000002</v>
      </c>
      <c r="L1967" s="32">
        <f t="shared" si="15"/>
        <v>700.00000000000011</v>
      </c>
      <c r="M1967" s="33">
        <v>0.5</v>
      </c>
      <c r="O1967" s="38"/>
      <c r="P1967" s="36"/>
      <c r="Q1967" s="34"/>
      <c r="R1967" s="35"/>
    </row>
    <row r="1968" spans="1:18" ht="15.75" customHeight="1">
      <c r="A1968" s="23"/>
      <c r="B1968" s="28" t="s">
        <v>30</v>
      </c>
      <c r="C1968" s="28">
        <v>1197831</v>
      </c>
      <c r="D1968" s="29">
        <v>44291</v>
      </c>
      <c r="E1968" s="28" t="s">
        <v>31</v>
      </c>
      <c r="F1968" s="28" t="s">
        <v>85</v>
      </c>
      <c r="G1968" s="28" t="s">
        <v>86</v>
      </c>
      <c r="H1968" s="28" t="s">
        <v>24</v>
      </c>
      <c r="I1968" s="30">
        <v>0.19999999999999998</v>
      </c>
      <c r="J1968" s="31">
        <v>6500</v>
      </c>
      <c r="K1968" s="32">
        <f t="shared" si="14"/>
        <v>1300</v>
      </c>
      <c r="L1968" s="32">
        <f t="shared" si="15"/>
        <v>454.99999999999994</v>
      </c>
      <c r="M1968" s="33">
        <v>0.35</v>
      </c>
      <c r="O1968" s="38"/>
      <c r="P1968" s="36"/>
      <c r="Q1968" s="34"/>
      <c r="R1968" s="35"/>
    </row>
    <row r="1969" spans="1:18" ht="15.75" customHeight="1">
      <c r="A1969" s="23"/>
      <c r="B1969" s="28" t="s">
        <v>30</v>
      </c>
      <c r="C1969" s="28">
        <v>1197831</v>
      </c>
      <c r="D1969" s="29">
        <v>44291</v>
      </c>
      <c r="E1969" s="28" t="s">
        <v>31</v>
      </c>
      <c r="F1969" s="28" t="s">
        <v>85</v>
      </c>
      <c r="G1969" s="28" t="s">
        <v>86</v>
      </c>
      <c r="H1969" s="28" t="s">
        <v>25</v>
      </c>
      <c r="I1969" s="30">
        <v>0.30000000000000004</v>
      </c>
      <c r="J1969" s="31">
        <v>6500</v>
      </c>
      <c r="K1969" s="32">
        <f t="shared" si="14"/>
        <v>1950.0000000000002</v>
      </c>
      <c r="L1969" s="32">
        <f t="shared" si="15"/>
        <v>682.5</v>
      </c>
      <c r="M1969" s="33">
        <v>0.35</v>
      </c>
      <c r="O1969" s="38"/>
      <c r="P1969" s="36"/>
      <c r="Q1969" s="34"/>
      <c r="R1969" s="35"/>
    </row>
    <row r="1970" spans="1:18" ht="15.75" customHeight="1">
      <c r="A1970" s="23"/>
      <c r="B1970" s="28" t="s">
        <v>30</v>
      </c>
      <c r="C1970" s="28">
        <v>1197831</v>
      </c>
      <c r="D1970" s="29">
        <v>44291</v>
      </c>
      <c r="E1970" s="28" t="s">
        <v>31</v>
      </c>
      <c r="F1970" s="28" t="s">
        <v>85</v>
      </c>
      <c r="G1970" s="28" t="s">
        <v>86</v>
      </c>
      <c r="H1970" s="28" t="s">
        <v>26</v>
      </c>
      <c r="I1970" s="30">
        <v>0.24999999999999997</v>
      </c>
      <c r="J1970" s="31">
        <v>4750</v>
      </c>
      <c r="K1970" s="32">
        <f t="shared" si="14"/>
        <v>1187.4999999999998</v>
      </c>
      <c r="L1970" s="32">
        <f t="shared" si="15"/>
        <v>415.62499999999989</v>
      </c>
      <c r="M1970" s="33">
        <v>0.35</v>
      </c>
      <c r="O1970" s="38"/>
      <c r="P1970" s="36"/>
      <c r="Q1970" s="34"/>
      <c r="R1970" s="35"/>
    </row>
    <row r="1971" spans="1:18" ht="15.75" customHeight="1">
      <c r="A1971" s="23"/>
      <c r="B1971" s="28" t="s">
        <v>30</v>
      </c>
      <c r="C1971" s="28">
        <v>1197831</v>
      </c>
      <c r="D1971" s="29">
        <v>44291</v>
      </c>
      <c r="E1971" s="28" t="s">
        <v>31</v>
      </c>
      <c r="F1971" s="28" t="s">
        <v>85</v>
      </c>
      <c r="G1971" s="28" t="s">
        <v>86</v>
      </c>
      <c r="H1971" s="28" t="s">
        <v>27</v>
      </c>
      <c r="I1971" s="30">
        <v>0.30000000000000004</v>
      </c>
      <c r="J1971" s="31">
        <v>3750</v>
      </c>
      <c r="K1971" s="32">
        <f t="shared" si="14"/>
        <v>1125.0000000000002</v>
      </c>
      <c r="L1971" s="32">
        <f t="shared" si="15"/>
        <v>506.25000000000011</v>
      </c>
      <c r="M1971" s="33">
        <v>0.45</v>
      </c>
      <c r="O1971" s="38"/>
      <c r="P1971" s="36"/>
      <c r="Q1971" s="34"/>
      <c r="R1971" s="35"/>
    </row>
    <row r="1972" spans="1:18" ht="15.75" customHeight="1">
      <c r="A1972" s="23"/>
      <c r="B1972" s="28" t="s">
        <v>30</v>
      </c>
      <c r="C1972" s="28">
        <v>1197831</v>
      </c>
      <c r="D1972" s="29">
        <v>44291</v>
      </c>
      <c r="E1972" s="28" t="s">
        <v>31</v>
      </c>
      <c r="F1972" s="28" t="s">
        <v>85</v>
      </c>
      <c r="G1972" s="28" t="s">
        <v>86</v>
      </c>
      <c r="H1972" s="28" t="s">
        <v>28</v>
      </c>
      <c r="I1972" s="30">
        <v>0.35</v>
      </c>
      <c r="J1972" s="31">
        <v>2750</v>
      </c>
      <c r="K1972" s="32">
        <f t="shared" si="14"/>
        <v>962.49999999999989</v>
      </c>
      <c r="L1972" s="32">
        <f t="shared" si="15"/>
        <v>288.74999999999994</v>
      </c>
      <c r="M1972" s="33">
        <v>0.3</v>
      </c>
      <c r="O1972" s="38"/>
      <c r="P1972" s="36"/>
      <c r="Q1972" s="34"/>
      <c r="R1972" s="35"/>
    </row>
    <row r="1973" spans="1:18" ht="15.75" customHeight="1">
      <c r="A1973" s="23"/>
      <c r="B1973" s="28" t="s">
        <v>30</v>
      </c>
      <c r="C1973" s="28">
        <v>1197831</v>
      </c>
      <c r="D1973" s="29">
        <v>44291</v>
      </c>
      <c r="E1973" s="28" t="s">
        <v>31</v>
      </c>
      <c r="F1973" s="28" t="s">
        <v>85</v>
      </c>
      <c r="G1973" s="28" t="s">
        <v>86</v>
      </c>
      <c r="H1973" s="28" t="s">
        <v>29</v>
      </c>
      <c r="I1973" s="30">
        <v>0.30000000000000004</v>
      </c>
      <c r="J1973" s="31">
        <v>5500</v>
      </c>
      <c r="K1973" s="32">
        <f t="shared" si="14"/>
        <v>1650.0000000000002</v>
      </c>
      <c r="L1973" s="32">
        <f t="shared" si="15"/>
        <v>825.00000000000011</v>
      </c>
      <c r="M1973" s="33">
        <v>0.5</v>
      </c>
      <c r="O1973" s="38"/>
      <c r="P1973" s="36"/>
      <c r="Q1973" s="34"/>
      <c r="R1973" s="35"/>
    </row>
    <row r="1974" spans="1:18" ht="15.75" customHeight="1">
      <c r="A1974" s="23"/>
      <c r="B1974" s="28" t="s">
        <v>30</v>
      </c>
      <c r="C1974" s="28">
        <v>1197831</v>
      </c>
      <c r="D1974" s="29">
        <v>44321</v>
      </c>
      <c r="E1974" s="28" t="s">
        <v>31</v>
      </c>
      <c r="F1974" s="28" t="s">
        <v>85</v>
      </c>
      <c r="G1974" s="28" t="s">
        <v>86</v>
      </c>
      <c r="H1974" s="28" t="s">
        <v>24</v>
      </c>
      <c r="I1974" s="30">
        <v>0.19999999999999998</v>
      </c>
      <c r="J1974" s="31">
        <v>7000</v>
      </c>
      <c r="K1974" s="32">
        <f t="shared" si="14"/>
        <v>1399.9999999999998</v>
      </c>
      <c r="L1974" s="32">
        <f t="shared" si="15"/>
        <v>489.99999999999989</v>
      </c>
      <c r="M1974" s="33">
        <v>0.35</v>
      </c>
      <c r="O1974" s="38"/>
      <c r="P1974" s="36"/>
      <c r="Q1974" s="34"/>
      <c r="R1974" s="35"/>
    </row>
    <row r="1975" spans="1:18" ht="15.75" customHeight="1">
      <c r="A1975" s="23"/>
      <c r="B1975" s="28" t="s">
        <v>30</v>
      </c>
      <c r="C1975" s="28">
        <v>1197831</v>
      </c>
      <c r="D1975" s="29">
        <v>44321</v>
      </c>
      <c r="E1975" s="28" t="s">
        <v>31</v>
      </c>
      <c r="F1975" s="28" t="s">
        <v>85</v>
      </c>
      <c r="G1975" s="28" t="s">
        <v>86</v>
      </c>
      <c r="H1975" s="28" t="s">
        <v>25</v>
      </c>
      <c r="I1975" s="30">
        <v>0.30000000000000004</v>
      </c>
      <c r="J1975" s="31">
        <v>7250</v>
      </c>
      <c r="K1975" s="32">
        <f t="shared" si="14"/>
        <v>2175.0000000000005</v>
      </c>
      <c r="L1975" s="32">
        <f t="shared" si="15"/>
        <v>761.25000000000011</v>
      </c>
      <c r="M1975" s="33">
        <v>0.35</v>
      </c>
      <c r="O1975" s="38"/>
      <c r="P1975" s="36"/>
      <c r="Q1975" s="34"/>
      <c r="R1975" s="35"/>
    </row>
    <row r="1976" spans="1:18" ht="15.75" customHeight="1">
      <c r="A1976" s="23"/>
      <c r="B1976" s="28" t="s">
        <v>30</v>
      </c>
      <c r="C1976" s="28">
        <v>1197831</v>
      </c>
      <c r="D1976" s="29">
        <v>44321</v>
      </c>
      <c r="E1976" s="28" t="s">
        <v>31</v>
      </c>
      <c r="F1976" s="28" t="s">
        <v>85</v>
      </c>
      <c r="G1976" s="28" t="s">
        <v>86</v>
      </c>
      <c r="H1976" s="28" t="s">
        <v>26</v>
      </c>
      <c r="I1976" s="30">
        <v>0.24999999999999997</v>
      </c>
      <c r="J1976" s="31">
        <v>5750</v>
      </c>
      <c r="K1976" s="32">
        <f t="shared" si="14"/>
        <v>1437.4999999999998</v>
      </c>
      <c r="L1976" s="32">
        <f t="shared" si="15"/>
        <v>503.12499999999989</v>
      </c>
      <c r="M1976" s="33">
        <v>0.35</v>
      </c>
      <c r="O1976" s="38"/>
      <c r="P1976" s="36"/>
      <c r="Q1976" s="34"/>
      <c r="R1976" s="35"/>
    </row>
    <row r="1977" spans="1:18" ht="15.75" customHeight="1">
      <c r="A1977" s="23"/>
      <c r="B1977" s="28" t="s">
        <v>30</v>
      </c>
      <c r="C1977" s="28">
        <v>1197831</v>
      </c>
      <c r="D1977" s="29">
        <v>44321</v>
      </c>
      <c r="E1977" s="28" t="s">
        <v>31</v>
      </c>
      <c r="F1977" s="28" t="s">
        <v>85</v>
      </c>
      <c r="G1977" s="28" t="s">
        <v>86</v>
      </c>
      <c r="H1977" s="28" t="s">
        <v>27</v>
      </c>
      <c r="I1977" s="30">
        <v>0.35000000000000003</v>
      </c>
      <c r="J1977" s="31">
        <v>5000</v>
      </c>
      <c r="K1977" s="32">
        <f t="shared" si="14"/>
        <v>1750.0000000000002</v>
      </c>
      <c r="L1977" s="32">
        <f t="shared" si="15"/>
        <v>787.50000000000011</v>
      </c>
      <c r="M1977" s="33">
        <v>0.45</v>
      </c>
      <c r="O1977" s="38"/>
      <c r="P1977" s="36"/>
      <c r="Q1977" s="34"/>
      <c r="R1977" s="35"/>
    </row>
    <row r="1978" spans="1:18" ht="15.75" customHeight="1">
      <c r="A1978" s="23"/>
      <c r="B1978" s="28" t="s">
        <v>30</v>
      </c>
      <c r="C1978" s="28">
        <v>1197831</v>
      </c>
      <c r="D1978" s="29">
        <v>44321</v>
      </c>
      <c r="E1978" s="28" t="s">
        <v>31</v>
      </c>
      <c r="F1978" s="28" t="s">
        <v>85</v>
      </c>
      <c r="G1978" s="28" t="s">
        <v>86</v>
      </c>
      <c r="H1978" s="28" t="s">
        <v>28</v>
      </c>
      <c r="I1978" s="30">
        <v>0.5</v>
      </c>
      <c r="J1978" s="31">
        <v>4000</v>
      </c>
      <c r="K1978" s="32">
        <f t="shared" si="14"/>
        <v>2000</v>
      </c>
      <c r="L1978" s="32">
        <f t="shared" si="15"/>
        <v>600</v>
      </c>
      <c r="M1978" s="33">
        <v>0.3</v>
      </c>
      <c r="O1978" s="38"/>
      <c r="P1978" s="36"/>
      <c r="Q1978" s="34"/>
      <c r="R1978" s="35"/>
    </row>
    <row r="1979" spans="1:18" ht="15.75" customHeight="1">
      <c r="A1979" s="23"/>
      <c r="B1979" s="28" t="s">
        <v>30</v>
      </c>
      <c r="C1979" s="28">
        <v>1197831</v>
      </c>
      <c r="D1979" s="29">
        <v>44321</v>
      </c>
      <c r="E1979" s="28" t="s">
        <v>31</v>
      </c>
      <c r="F1979" s="28" t="s">
        <v>85</v>
      </c>
      <c r="G1979" s="28" t="s">
        <v>86</v>
      </c>
      <c r="H1979" s="28" t="s">
        <v>29</v>
      </c>
      <c r="I1979" s="30">
        <v>0.45</v>
      </c>
      <c r="J1979" s="31">
        <v>7500</v>
      </c>
      <c r="K1979" s="32">
        <f t="shared" si="14"/>
        <v>3375</v>
      </c>
      <c r="L1979" s="32">
        <f t="shared" si="15"/>
        <v>1687.5</v>
      </c>
      <c r="M1979" s="33">
        <v>0.5</v>
      </c>
      <c r="O1979" s="38"/>
      <c r="P1979" s="36"/>
      <c r="Q1979" s="34"/>
      <c r="R1979" s="35"/>
    </row>
    <row r="1980" spans="1:18" ht="15.75" customHeight="1">
      <c r="A1980" s="23"/>
      <c r="B1980" s="28" t="s">
        <v>30</v>
      </c>
      <c r="C1980" s="28">
        <v>1197831</v>
      </c>
      <c r="D1980" s="29">
        <v>44351</v>
      </c>
      <c r="E1980" s="28" t="s">
        <v>31</v>
      </c>
      <c r="F1980" s="28" t="s">
        <v>85</v>
      </c>
      <c r="G1980" s="28" t="s">
        <v>86</v>
      </c>
      <c r="H1980" s="28" t="s">
        <v>24</v>
      </c>
      <c r="I1980" s="30">
        <v>0.45</v>
      </c>
      <c r="J1980" s="31">
        <v>7500</v>
      </c>
      <c r="K1980" s="32">
        <f t="shared" si="14"/>
        <v>3375</v>
      </c>
      <c r="L1980" s="32">
        <f t="shared" si="15"/>
        <v>1181.25</v>
      </c>
      <c r="M1980" s="33">
        <v>0.35</v>
      </c>
      <c r="O1980" s="38"/>
      <c r="P1980" s="36"/>
      <c r="Q1980" s="34"/>
      <c r="R1980" s="35"/>
    </row>
    <row r="1981" spans="1:18" ht="15.75" customHeight="1">
      <c r="A1981" s="23"/>
      <c r="B1981" s="28" t="s">
        <v>30</v>
      </c>
      <c r="C1981" s="28">
        <v>1197831</v>
      </c>
      <c r="D1981" s="29">
        <v>44351</v>
      </c>
      <c r="E1981" s="28" t="s">
        <v>31</v>
      </c>
      <c r="F1981" s="28" t="s">
        <v>85</v>
      </c>
      <c r="G1981" s="28" t="s">
        <v>86</v>
      </c>
      <c r="H1981" s="28" t="s">
        <v>25</v>
      </c>
      <c r="I1981" s="30">
        <v>0.5</v>
      </c>
      <c r="J1981" s="31">
        <v>7500</v>
      </c>
      <c r="K1981" s="32">
        <f t="shared" si="14"/>
        <v>3750</v>
      </c>
      <c r="L1981" s="32">
        <f t="shared" si="15"/>
        <v>1312.5</v>
      </c>
      <c r="M1981" s="33">
        <v>0.35</v>
      </c>
      <c r="O1981" s="38"/>
      <c r="P1981" s="36"/>
      <c r="Q1981" s="34"/>
      <c r="R1981" s="35"/>
    </row>
    <row r="1982" spans="1:18" ht="15.75" customHeight="1">
      <c r="A1982" s="23"/>
      <c r="B1982" s="28" t="s">
        <v>30</v>
      </c>
      <c r="C1982" s="28">
        <v>1197831</v>
      </c>
      <c r="D1982" s="29">
        <v>44351</v>
      </c>
      <c r="E1982" s="28" t="s">
        <v>31</v>
      </c>
      <c r="F1982" s="28" t="s">
        <v>85</v>
      </c>
      <c r="G1982" s="28" t="s">
        <v>86</v>
      </c>
      <c r="H1982" s="28" t="s">
        <v>26</v>
      </c>
      <c r="I1982" s="30">
        <v>0.5</v>
      </c>
      <c r="J1982" s="31">
        <v>6000</v>
      </c>
      <c r="K1982" s="32">
        <f t="shared" si="14"/>
        <v>3000</v>
      </c>
      <c r="L1982" s="32">
        <f t="shared" si="15"/>
        <v>1050</v>
      </c>
      <c r="M1982" s="33">
        <v>0.35</v>
      </c>
      <c r="O1982" s="38"/>
      <c r="P1982" s="36"/>
      <c r="Q1982" s="34"/>
      <c r="R1982" s="35"/>
    </row>
    <row r="1983" spans="1:18" ht="15.75" customHeight="1">
      <c r="A1983" s="23"/>
      <c r="B1983" s="28" t="s">
        <v>30</v>
      </c>
      <c r="C1983" s="28">
        <v>1197831</v>
      </c>
      <c r="D1983" s="29">
        <v>44351</v>
      </c>
      <c r="E1983" s="28" t="s">
        <v>31</v>
      </c>
      <c r="F1983" s="28" t="s">
        <v>85</v>
      </c>
      <c r="G1983" s="28" t="s">
        <v>86</v>
      </c>
      <c r="H1983" s="28" t="s">
        <v>27</v>
      </c>
      <c r="I1983" s="30">
        <v>0.5</v>
      </c>
      <c r="J1983" s="31">
        <v>5500</v>
      </c>
      <c r="K1983" s="32">
        <f t="shared" si="14"/>
        <v>2750</v>
      </c>
      <c r="L1983" s="32">
        <f t="shared" si="15"/>
        <v>1237.5</v>
      </c>
      <c r="M1983" s="33">
        <v>0.45</v>
      </c>
      <c r="O1983" s="38"/>
      <c r="P1983" s="36"/>
      <c r="Q1983" s="34"/>
      <c r="R1983" s="35"/>
    </row>
    <row r="1984" spans="1:18" ht="15.75" customHeight="1">
      <c r="A1984" s="23"/>
      <c r="B1984" s="28" t="s">
        <v>30</v>
      </c>
      <c r="C1984" s="28">
        <v>1197831</v>
      </c>
      <c r="D1984" s="29">
        <v>44351</v>
      </c>
      <c r="E1984" s="28" t="s">
        <v>31</v>
      </c>
      <c r="F1984" s="28" t="s">
        <v>85</v>
      </c>
      <c r="G1984" s="28" t="s">
        <v>86</v>
      </c>
      <c r="H1984" s="28" t="s">
        <v>28</v>
      </c>
      <c r="I1984" s="30">
        <v>0.55000000000000004</v>
      </c>
      <c r="J1984" s="31">
        <v>4500</v>
      </c>
      <c r="K1984" s="32">
        <f t="shared" si="14"/>
        <v>2475</v>
      </c>
      <c r="L1984" s="32">
        <f t="shared" si="15"/>
        <v>742.5</v>
      </c>
      <c r="M1984" s="33">
        <v>0.3</v>
      </c>
      <c r="O1984" s="38"/>
      <c r="P1984" s="36"/>
      <c r="Q1984" s="34"/>
      <c r="R1984" s="35"/>
    </row>
    <row r="1985" spans="1:18" ht="15.75" customHeight="1">
      <c r="A1985" s="23"/>
      <c r="B1985" s="28" t="s">
        <v>30</v>
      </c>
      <c r="C1985" s="28">
        <v>1197831</v>
      </c>
      <c r="D1985" s="29">
        <v>44351</v>
      </c>
      <c r="E1985" s="28" t="s">
        <v>31</v>
      </c>
      <c r="F1985" s="28" t="s">
        <v>85</v>
      </c>
      <c r="G1985" s="28" t="s">
        <v>86</v>
      </c>
      <c r="H1985" s="28" t="s">
        <v>29</v>
      </c>
      <c r="I1985" s="30">
        <v>0.60000000000000009</v>
      </c>
      <c r="J1985" s="31">
        <v>8250</v>
      </c>
      <c r="K1985" s="32">
        <f t="shared" si="14"/>
        <v>4950.0000000000009</v>
      </c>
      <c r="L1985" s="32">
        <f t="shared" si="15"/>
        <v>2475.0000000000005</v>
      </c>
      <c r="M1985" s="33">
        <v>0.5</v>
      </c>
      <c r="O1985" s="38"/>
      <c r="P1985" s="36"/>
      <c r="Q1985" s="34"/>
      <c r="R1985" s="35"/>
    </row>
    <row r="1986" spans="1:18" ht="15.75" customHeight="1">
      <c r="A1986" s="23"/>
      <c r="B1986" s="28" t="s">
        <v>30</v>
      </c>
      <c r="C1986" s="28">
        <v>1197831</v>
      </c>
      <c r="D1986" s="29">
        <v>44383</v>
      </c>
      <c r="E1986" s="28" t="s">
        <v>31</v>
      </c>
      <c r="F1986" s="28" t="s">
        <v>85</v>
      </c>
      <c r="G1986" s="28" t="s">
        <v>86</v>
      </c>
      <c r="H1986" s="28" t="s">
        <v>24</v>
      </c>
      <c r="I1986" s="30">
        <v>0.5</v>
      </c>
      <c r="J1986" s="31">
        <v>7750</v>
      </c>
      <c r="K1986" s="32">
        <f t="shared" si="14"/>
        <v>3875</v>
      </c>
      <c r="L1986" s="32">
        <f t="shared" si="15"/>
        <v>1549.9999999999998</v>
      </c>
      <c r="M1986" s="33">
        <v>0.39999999999999997</v>
      </c>
      <c r="O1986" s="38"/>
      <c r="P1986" s="36"/>
      <c r="Q1986" s="34"/>
      <c r="R1986" s="35"/>
    </row>
    <row r="1987" spans="1:18" ht="15.75" customHeight="1">
      <c r="A1987" s="23"/>
      <c r="B1987" s="28" t="s">
        <v>30</v>
      </c>
      <c r="C1987" s="28">
        <v>1197831</v>
      </c>
      <c r="D1987" s="29">
        <v>44383</v>
      </c>
      <c r="E1987" s="28" t="s">
        <v>31</v>
      </c>
      <c r="F1987" s="28" t="s">
        <v>85</v>
      </c>
      <c r="G1987" s="28" t="s">
        <v>86</v>
      </c>
      <c r="H1987" s="28" t="s">
        <v>25</v>
      </c>
      <c r="I1987" s="30">
        <v>0.55000000000000004</v>
      </c>
      <c r="J1987" s="31">
        <v>7750</v>
      </c>
      <c r="K1987" s="32">
        <f t="shared" si="14"/>
        <v>4262.5</v>
      </c>
      <c r="L1987" s="32">
        <f t="shared" si="15"/>
        <v>1704.9999999999998</v>
      </c>
      <c r="M1987" s="33">
        <v>0.39999999999999997</v>
      </c>
      <c r="O1987" s="38"/>
      <c r="P1987" s="36"/>
      <c r="Q1987" s="34"/>
      <c r="R1987" s="35"/>
    </row>
    <row r="1988" spans="1:18" ht="15.75" customHeight="1">
      <c r="A1988" s="23"/>
      <c r="B1988" s="28" t="s">
        <v>30</v>
      </c>
      <c r="C1988" s="28">
        <v>1197831</v>
      </c>
      <c r="D1988" s="29">
        <v>44383</v>
      </c>
      <c r="E1988" s="28" t="s">
        <v>31</v>
      </c>
      <c r="F1988" s="28" t="s">
        <v>85</v>
      </c>
      <c r="G1988" s="28" t="s">
        <v>86</v>
      </c>
      <c r="H1988" s="28" t="s">
        <v>26</v>
      </c>
      <c r="I1988" s="30">
        <v>0.5</v>
      </c>
      <c r="J1988" s="31">
        <v>9250</v>
      </c>
      <c r="K1988" s="32">
        <f t="shared" si="14"/>
        <v>4625</v>
      </c>
      <c r="L1988" s="32">
        <f t="shared" si="15"/>
        <v>1849.9999999999998</v>
      </c>
      <c r="M1988" s="33">
        <v>0.39999999999999997</v>
      </c>
      <c r="O1988" s="38"/>
      <c r="P1988" s="36"/>
      <c r="Q1988" s="34"/>
      <c r="R1988" s="35"/>
    </row>
    <row r="1989" spans="1:18" ht="15.75" customHeight="1">
      <c r="A1989" s="23"/>
      <c r="B1989" s="28" t="s">
        <v>30</v>
      </c>
      <c r="C1989" s="28">
        <v>1197831</v>
      </c>
      <c r="D1989" s="29">
        <v>44383</v>
      </c>
      <c r="E1989" s="28" t="s">
        <v>31</v>
      </c>
      <c r="F1989" s="28" t="s">
        <v>85</v>
      </c>
      <c r="G1989" s="28" t="s">
        <v>86</v>
      </c>
      <c r="H1989" s="28" t="s">
        <v>27</v>
      </c>
      <c r="I1989" s="30">
        <v>0.5</v>
      </c>
      <c r="J1989" s="31">
        <v>5250</v>
      </c>
      <c r="K1989" s="32">
        <f t="shared" si="14"/>
        <v>2625</v>
      </c>
      <c r="L1989" s="32">
        <f t="shared" si="15"/>
        <v>1312.5</v>
      </c>
      <c r="M1989" s="33">
        <v>0.5</v>
      </c>
      <c r="O1989" s="38"/>
      <c r="P1989" s="36"/>
      <c r="Q1989" s="34"/>
      <c r="R1989" s="35"/>
    </row>
    <row r="1990" spans="1:18" ht="15.75" customHeight="1">
      <c r="A1990" s="23"/>
      <c r="B1990" s="28" t="s">
        <v>30</v>
      </c>
      <c r="C1990" s="28">
        <v>1197831</v>
      </c>
      <c r="D1990" s="29">
        <v>44383</v>
      </c>
      <c r="E1990" s="28" t="s">
        <v>31</v>
      </c>
      <c r="F1990" s="28" t="s">
        <v>85</v>
      </c>
      <c r="G1990" s="28" t="s">
        <v>86</v>
      </c>
      <c r="H1990" s="28" t="s">
        <v>28</v>
      </c>
      <c r="I1990" s="30">
        <v>0.55000000000000004</v>
      </c>
      <c r="J1990" s="31">
        <v>5250</v>
      </c>
      <c r="K1990" s="32">
        <f t="shared" si="14"/>
        <v>2887.5000000000005</v>
      </c>
      <c r="L1990" s="32">
        <f t="shared" si="15"/>
        <v>1010.6250000000001</v>
      </c>
      <c r="M1990" s="33">
        <v>0.35</v>
      </c>
      <c r="O1990" s="38"/>
      <c r="P1990" s="36"/>
      <c r="Q1990" s="34"/>
      <c r="R1990" s="35"/>
    </row>
    <row r="1991" spans="1:18" ht="15.75" customHeight="1">
      <c r="A1991" s="23"/>
      <c r="B1991" s="28" t="s">
        <v>30</v>
      </c>
      <c r="C1991" s="28">
        <v>1197831</v>
      </c>
      <c r="D1991" s="29">
        <v>44383</v>
      </c>
      <c r="E1991" s="28" t="s">
        <v>31</v>
      </c>
      <c r="F1991" s="28" t="s">
        <v>85</v>
      </c>
      <c r="G1991" s="28" t="s">
        <v>86</v>
      </c>
      <c r="H1991" s="28" t="s">
        <v>29</v>
      </c>
      <c r="I1991" s="30">
        <v>0.65</v>
      </c>
      <c r="J1991" s="31">
        <v>8000</v>
      </c>
      <c r="K1991" s="32">
        <f t="shared" si="14"/>
        <v>5200</v>
      </c>
      <c r="L1991" s="32">
        <f t="shared" si="15"/>
        <v>2860.0000000000005</v>
      </c>
      <c r="M1991" s="33">
        <v>0.55000000000000004</v>
      </c>
      <c r="O1991" s="38"/>
      <c r="P1991" s="36"/>
      <c r="Q1991" s="34"/>
      <c r="R1991" s="35"/>
    </row>
    <row r="1992" spans="1:18" ht="15.75" customHeight="1">
      <c r="A1992" s="23"/>
      <c r="B1992" s="28" t="s">
        <v>30</v>
      </c>
      <c r="C1992" s="28">
        <v>1197831</v>
      </c>
      <c r="D1992" s="29">
        <v>44416</v>
      </c>
      <c r="E1992" s="28" t="s">
        <v>31</v>
      </c>
      <c r="F1992" s="28" t="s">
        <v>85</v>
      </c>
      <c r="G1992" s="28" t="s">
        <v>86</v>
      </c>
      <c r="H1992" s="28" t="s">
        <v>24</v>
      </c>
      <c r="I1992" s="30">
        <v>0.5</v>
      </c>
      <c r="J1992" s="31">
        <v>7500</v>
      </c>
      <c r="K1992" s="32">
        <f t="shared" si="14"/>
        <v>3750</v>
      </c>
      <c r="L1992" s="32">
        <f t="shared" si="15"/>
        <v>1499.9999999999998</v>
      </c>
      <c r="M1992" s="33">
        <v>0.39999999999999997</v>
      </c>
      <c r="O1992" s="38"/>
      <c r="P1992" s="36"/>
      <c r="Q1992" s="34"/>
      <c r="R1992" s="35"/>
    </row>
    <row r="1993" spans="1:18" ht="15.75" customHeight="1">
      <c r="A1993" s="23"/>
      <c r="B1993" s="28" t="s">
        <v>30</v>
      </c>
      <c r="C1993" s="28">
        <v>1197831</v>
      </c>
      <c r="D1993" s="29">
        <v>44416</v>
      </c>
      <c r="E1993" s="28" t="s">
        <v>31</v>
      </c>
      <c r="F1993" s="28" t="s">
        <v>85</v>
      </c>
      <c r="G1993" s="28" t="s">
        <v>86</v>
      </c>
      <c r="H1993" s="28" t="s">
        <v>25</v>
      </c>
      <c r="I1993" s="30">
        <v>0.55000000000000004</v>
      </c>
      <c r="J1993" s="31">
        <v>7500</v>
      </c>
      <c r="K1993" s="32">
        <f t="shared" si="14"/>
        <v>4125</v>
      </c>
      <c r="L1993" s="32">
        <f t="shared" si="15"/>
        <v>1649.9999999999998</v>
      </c>
      <c r="M1993" s="33">
        <v>0.39999999999999997</v>
      </c>
      <c r="O1993" s="38"/>
      <c r="P1993" s="36"/>
      <c r="Q1993" s="34"/>
      <c r="R1993" s="35"/>
    </row>
    <row r="1994" spans="1:18" ht="15.75" customHeight="1">
      <c r="A1994" s="23"/>
      <c r="B1994" s="28" t="s">
        <v>30</v>
      </c>
      <c r="C1994" s="28">
        <v>1197831</v>
      </c>
      <c r="D1994" s="29">
        <v>44416</v>
      </c>
      <c r="E1994" s="28" t="s">
        <v>31</v>
      </c>
      <c r="F1994" s="28" t="s">
        <v>85</v>
      </c>
      <c r="G1994" s="28" t="s">
        <v>86</v>
      </c>
      <c r="H1994" s="28" t="s">
        <v>26</v>
      </c>
      <c r="I1994" s="30">
        <v>0.5</v>
      </c>
      <c r="J1994" s="31">
        <v>9250</v>
      </c>
      <c r="K1994" s="32">
        <f t="shared" si="14"/>
        <v>4625</v>
      </c>
      <c r="L1994" s="32">
        <f t="shared" si="15"/>
        <v>1849.9999999999998</v>
      </c>
      <c r="M1994" s="33">
        <v>0.39999999999999997</v>
      </c>
      <c r="O1994" s="38"/>
      <c r="P1994" s="36"/>
      <c r="Q1994" s="34"/>
      <c r="R1994" s="35"/>
    </row>
    <row r="1995" spans="1:18" ht="15.75" customHeight="1">
      <c r="A1995" s="23"/>
      <c r="B1995" s="28" t="s">
        <v>30</v>
      </c>
      <c r="C1995" s="28">
        <v>1197831</v>
      </c>
      <c r="D1995" s="29">
        <v>44416</v>
      </c>
      <c r="E1995" s="28" t="s">
        <v>31</v>
      </c>
      <c r="F1995" s="28" t="s">
        <v>85</v>
      </c>
      <c r="G1995" s="28" t="s">
        <v>86</v>
      </c>
      <c r="H1995" s="28" t="s">
        <v>27</v>
      </c>
      <c r="I1995" s="30">
        <v>0.5</v>
      </c>
      <c r="J1995" s="31">
        <v>4750</v>
      </c>
      <c r="K1995" s="32">
        <f t="shared" si="14"/>
        <v>2375</v>
      </c>
      <c r="L1995" s="32">
        <f t="shared" si="15"/>
        <v>1187.5</v>
      </c>
      <c r="M1995" s="33">
        <v>0.5</v>
      </c>
      <c r="O1995" s="38"/>
      <c r="P1995" s="36"/>
      <c r="Q1995" s="34"/>
      <c r="R1995" s="35"/>
    </row>
    <row r="1996" spans="1:18" ht="15.75" customHeight="1">
      <c r="A1996" s="23"/>
      <c r="B1996" s="28" t="s">
        <v>30</v>
      </c>
      <c r="C1996" s="28">
        <v>1197831</v>
      </c>
      <c r="D1996" s="29">
        <v>44416</v>
      </c>
      <c r="E1996" s="28" t="s">
        <v>31</v>
      </c>
      <c r="F1996" s="28" t="s">
        <v>85</v>
      </c>
      <c r="G1996" s="28" t="s">
        <v>86</v>
      </c>
      <c r="H1996" s="28" t="s">
        <v>28</v>
      </c>
      <c r="I1996" s="30">
        <v>0.55000000000000004</v>
      </c>
      <c r="J1996" s="31">
        <v>4750</v>
      </c>
      <c r="K1996" s="32">
        <f t="shared" si="14"/>
        <v>2612.5</v>
      </c>
      <c r="L1996" s="32">
        <f t="shared" si="15"/>
        <v>914.37499999999989</v>
      </c>
      <c r="M1996" s="33">
        <v>0.35</v>
      </c>
      <c r="O1996" s="38"/>
      <c r="P1996" s="36"/>
      <c r="Q1996" s="34"/>
      <c r="R1996" s="35"/>
    </row>
    <row r="1997" spans="1:18" ht="15.75" customHeight="1">
      <c r="A1997" s="23"/>
      <c r="B1997" s="28" t="s">
        <v>30</v>
      </c>
      <c r="C1997" s="28">
        <v>1197831</v>
      </c>
      <c r="D1997" s="29">
        <v>44416</v>
      </c>
      <c r="E1997" s="28" t="s">
        <v>31</v>
      </c>
      <c r="F1997" s="28" t="s">
        <v>85</v>
      </c>
      <c r="G1997" s="28" t="s">
        <v>86</v>
      </c>
      <c r="H1997" s="28" t="s">
        <v>29</v>
      </c>
      <c r="I1997" s="30">
        <v>0.6</v>
      </c>
      <c r="J1997" s="31">
        <v>7250</v>
      </c>
      <c r="K1997" s="32">
        <f t="shared" si="14"/>
        <v>4350</v>
      </c>
      <c r="L1997" s="32">
        <f t="shared" si="15"/>
        <v>2392.5</v>
      </c>
      <c r="M1997" s="33">
        <v>0.55000000000000004</v>
      </c>
      <c r="O1997" s="38"/>
      <c r="P1997" s="36"/>
      <c r="Q1997" s="34"/>
      <c r="R1997" s="35"/>
    </row>
    <row r="1998" spans="1:18" ht="15.75" customHeight="1">
      <c r="A1998" s="23"/>
      <c r="B1998" s="28" t="s">
        <v>30</v>
      </c>
      <c r="C1998" s="28">
        <v>1197831</v>
      </c>
      <c r="D1998" s="29">
        <v>44444</v>
      </c>
      <c r="E1998" s="28" t="s">
        <v>31</v>
      </c>
      <c r="F1998" s="28" t="s">
        <v>85</v>
      </c>
      <c r="G1998" s="28" t="s">
        <v>86</v>
      </c>
      <c r="H1998" s="28" t="s">
        <v>24</v>
      </c>
      <c r="I1998" s="30">
        <v>0.55000000000000004</v>
      </c>
      <c r="J1998" s="31">
        <v>6750</v>
      </c>
      <c r="K1998" s="32">
        <f t="shared" si="14"/>
        <v>3712.5000000000005</v>
      </c>
      <c r="L1998" s="32">
        <f t="shared" si="15"/>
        <v>1485</v>
      </c>
      <c r="M1998" s="33">
        <v>0.39999999999999997</v>
      </c>
      <c r="O1998" s="38"/>
      <c r="P1998" s="36"/>
      <c r="Q1998" s="34"/>
      <c r="R1998" s="35"/>
    </row>
    <row r="1999" spans="1:18" ht="15.75" customHeight="1">
      <c r="A1999" s="23"/>
      <c r="B1999" s="28" t="s">
        <v>30</v>
      </c>
      <c r="C1999" s="28">
        <v>1197831</v>
      </c>
      <c r="D1999" s="29">
        <v>44444</v>
      </c>
      <c r="E1999" s="28" t="s">
        <v>31</v>
      </c>
      <c r="F1999" s="28" t="s">
        <v>85</v>
      </c>
      <c r="G1999" s="28" t="s">
        <v>86</v>
      </c>
      <c r="H1999" s="28" t="s">
        <v>25</v>
      </c>
      <c r="I1999" s="30">
        <v>0.55000000000000004</v>
      </c>
      <c r="J1999" s="31">
        <v>6250</v>
      </c>
      <c r="K1999" s="32">
        <f t="shared" si="14"/>
        <v>3437.5000000000005</v>
      </c>
      <c r="L1999" s="32">
        <f t="shared" si="15"/>
        <v>1375</v>
      </c>
      <c r="M1999" s="33">
        <v>0.39999999999999997</v>
      </c>
      <c r="O1999" s="38"/>
      <c r="P1999" s="36"/>
      <c r="Q1999" s="34"/>
      <c r="R1999" s="35"/>
    </row>
    <row r="2000" spans="1:18" ht="15.75" customHeight="1">
      <c r="A2000" s="23"/>
      <c r="B2000" s="28" t="s">
        <v>30</v>
      </c>
      <c r="C2000" s="28">
        <v>1197831</v>
      </c>
      <c r="D2000" s="29">
        <v>44444</v>
      </c>
      <c r="E2000" s="28" t="s">
        <v>31</v>
      </c>
      <c r="F2000" s="28" t="s">
        <v>85</v>
      </c>
      <c r="G2000" s="28" t="s">
        <v>86</v>
      </c>
      <c r="H2000" s="28" t="s">
        <v>26</v>
      </c>
      <c r="I2000" s="30">
        <v>0.6</v>
      </c>
      <c r="J2000" s="31">
        <v>6750</v>
      </c>
      <c r="K2000" s="32">
        <f t="shared" si="14"/>
        <v>4050</v>
      </c>
      <c r="L2000" s="32">
        <f t="shared" si="15"/>
        <v>1619.9999999999998</v>
      </c>
      <c r="M2000" s="33">
        <v>0.39999999999999997</v>
      </c>
      <c r="O2000" s="38"/>
      <c r="P2000" s="36"/>
      <c r="Q2000" s="34"/>
      <c r="R2000" s="35"/>
    </row>
    <row r="2001" spans="1:18" ht="15.75" customHeight="1">
      <c r="A2001" s="23"/>
      <c r="B2001" s="28" t="s">
        <v>30</v>
      </c>
      <c r="C2001" s="28">
        <v>1197831</v>
      </c>
      <c r="D2001" s="29">
        <v>44444</v>
      </c>
      <c r="E2001" s="28" t="s">
        <v>31</v>
      </c>
      <c r="F2001" s="28" t="s">
        <v>85</v>
      </c>
      <c r="G2001" s="28" t="s">
        <v>86</v>
      </c>
      <c r="H2001" s="28" t="s">
        <v>27</v>
      </c>
      <c r="I2001" s="30">
        <v>0.6</v>
      </c>
      <c r="J2001" s="31">
        <v>4000</v>
      </c>
      <c r="K2001" s="32">
        <f t="shared" si="14"/>
        <v>2400</v>
      </c>
      <c r="L2001" s="32">
        <f t="shared" si="15"/>
        <v>1200</v>
      </c>
      <c r="M2001" s="33">
        <v>0.5</v>
      </c>
      <c r="O2001" s="38"/>
      <c r="P2001" s="36"/>
      <c r="Q2001" s="34"/>
      <c r="R2001" s="35"/>
    </row>
    <row r="2002" spans="1:18" ht="15.75" customHeight="1">
      <c r="A2002" s="23"/>
      <c r="B2002" s="28" t="s">
        <v>30</v>
      </c>
      <c r="C2002" s="28">
        <v>1197831</v>
      </c>
      <c r="D2002" s="29">
        <v>44444</v>
      </c>
      <c r="E2002" s="28" t="s">
        <v>31</v>
      </c>
      <c r="F2002" s="28" t="s">
        <v>85</v>
      </c>
      <c r="G2002" s="28" t="s">
        <v>86</v>
      </c>
      <c r="H2002" s="28" t="s">
        <v>28</v>
      </c>
      <c r="I2002" s="30">
        <v>0.55000000000000004</v>
      </c>
      <c r="J2002" s="31">
        <v>4000</v>
      </c>
      <c r="K2002" s="32">
        <f t="shared" si="14"/>
        <v>2200</v>
      </c>
      <c r="L2002" s="32">
        <f t="shared" si="15"/>
        <v>770</v>
      </c>
      <c r="M2002" s="33">
        <v>0.35</v>
      </c>
      <c r="O2002" s="38"/>
      <c r="P2002" s="36"/>
      <c r="Q2002" s="34"/>
      <c r="R2002" s="35"/>
    </row>
    <row r="2003" spans="1:18" ht="15.75" customHeight="1">
      <c r="A2003" s="23"/>
      <c r="B2003" s="28" t="s">
        <v>30</v>
      </c>
      <c r="C2003" s="28">
        <v>1197831</v>
      </c>
      <c r="D2003" s="29">
        <v>44444</v>
      </c>
      <c r="E2003" s="28" t="s">
        <v>31</v>
      </c>
      <c r="F2003" s="28" t="s">
        <v>85</v>
      </c>
      <c r="G2003" s="28" t="s">
        <v>86</v>
      </c>
      <c r="H2003" s="28" t="s">
        <v>29</v>
      </c>
      <c r="I2003" s="30">
        <v>0.5</v>
      </c>
      <c r="J2003" s="31">
        <v>6250</v>
      </c>
      <c r="K2003" s="32">
        <f t="shared" si="14"/>
        <v>3125</v>
      </c>
      <c r="L2003" s="32">
        <f t="shared" si="15"/>
        <v>1718.7500000000002</v>
      </c>
      <c r="M2003" s="33">
        <v>0.55000000000000004</v>
      </c>
      <c r="O2003" s="38"/>
      <c r="P2003" s="36"/>
      <c r="Q2003" s="34"/>
      <c r="R2003" s="35"/>
    </row>
    <row r="2004" spans="1:18" ht="15.75" customHeight="1">
      <c r="A2004" s="23"/>
      <c r="B2004" s="28" t="s">
        <v>30</v>
      </c>
      <c r="C2004" s="28">
        <v>1197831</v>
      </c>
      <c r="D2004" s="29">
        <v>44473</v>
      </c>
      <c r="E2004" s="28" t="s">
        <v>31</v>
      </c>
      <c r="F2004" s="28" t="s">
        <v>85</v>
      </c>
      <c r="G2004" s="28" t="s">
        <v>86</v>
      </c>
      <c r="H2004" s="28" t="s">
        <v>24</v>
      </c>
      <c r="I2004" s="30">
        <v>0.4</v>
      </c>
      <c r="J2004" s="31">
        <v>5750</v>
      </c>
      <c r="K2004" s="32">
        <f t="shared" si="14"/>
        <v>2300</v>
      </c>
      <c r="L2004" s="32">
        <f t="shared" si="15"/>
        <v>919.99999999999989</v>
      </c>
      <c r="M2004" s="33">
        <v>0.39999999999999997</v>
      </c>
      <c r="O2004" s="38"/>
      <c r="P2004" s="36"/>
      <c r="Q2004" s="34"/>
      <c r="R2004" s="35"/>
    </row>
    <row r="2005" spans="1:18" ht="15.75" customHeight="1">
      <c r="A2005" s="23"/>
      <c r="B2005" s="28" t="s">
        <v>30</v>
      </c>
      <c r="C2005" s="28">
        <v>1197831</v>
      </c>
      <c r="D2005" s="29">
        <v>44473</v>
      </c>
      <c r="E2005" s="28" t="s">
        <v>31</v>
      </c>
      <c r="F2005" s="28" t="s">
        <v>85</v>
      </c>
      <c r="G2005" s="28" t="s">
        <v>86</v>
      </c>
      <c r="H2005" s="28" t="s">
        <v>25</v>
      </c>
      <c r="I2005" s="30">
        <v>0.4</v>
      </c>
      <c r="J2005" s="31">
        <v>5750</v>
      </c>
      <c r="K2005" s="32">
        <f t="shared" si="14"/>
        <v>2300</v>
      </c>
      <c r="L2005" s="32">
        <f t="shared" si="15"/>
        <v>919.99999999999989</v>
      </c>
      <c r="M2005" s="33">
        <v>0.39999999999999997</v>
      </c>
      <c r="O2005" s="38"/>
      <c r="P2005" s="36"/>
      <c r="Q2005" s="34"/>
      <c r="R2005" s="35"/>
    </row>
    <row r="2006" spans="1:18" ht="15.75" customHeight="1">
      <c r="A2006" s="23"/>
      <c r="B2006" s="28" t="s">
        <v>30</v>
      </c>
      <c r="C2006" s="28">
        <v>1197831</v>
      </c>
      <c r="D2006" s="29">
        <v>44473</v>
      </c>
      <c r="E2006" s="28" t="s">
        <v>31</v>
      </c>
      <c r="F2006" s="28" t="s">
        <v>85</v>
      </c>
      <c r="G2006" s="28" t="s">
        <v>86</v>
      </c>
      <c r="H2006" s="28" t="s">
        <v>26</v>
      </c>
      <c r="I2006" s="30">
        <v>0.45</v>
      </c>
      <c r="J2006" s="31">
        <v>5250</v>
      </c>
      <c r="K2006" s="32">
        <f t="shared" si="14"/>
        <v>2362.5</v>
      </c>
      <c r="L2006" s="32">
        <f t="shared" si="15"/>
        <v>944.99999999999989</v>
      </c>
      <c r="M2006" s="33">
        <v>0.39999999999999997</v>
      </c>
      <c r="O2006" s="38"/>
      <c r="P2006" s="36"/>
      <c r="Q2006" s="34"/>
      <c r="R2006" s="35"/>
    </row>
    <row r="2007" spans="1:18" ht="15.75" customHeight="1">
      <c r="A2007" s="23"/>
      <c r="B2007" s="28" t="s">
        <v>30</v>
      </c>
      <c r="C2007" s="28">
        <v>1197831</v>
      </c>
      <c r="D2007" s="29">
        <v>44473</v>
      </c>
      <c r="E2007" s="28" t="s">
        <v>31</v>
      </c>
      <c r="F2007" s="28" t="s">
        <v>85</v>
      </c>
      <c r="G2007" s="28" t="s">
        <v>86</v>
      </c>
      <c r="H2007" s="28" t="s">
        <v>27</v>
      </c>
      <c r="I2007" s="30">
        <v>0.45</v>
      </c>
      <c r="J2007" s="31">
        <v>3750</v>
      </c>
      <c r="K2007" s="32">
        <f t="shared" si="14"/>
        <v>1687.5</v>
      </c>
      <c r="L2007" s="32">
        <f t="shared" si="15"/>
        <v>843.75</v>
      </c>
      <c r="M2007" s="33">
        <v>0.5</v>
      </c>
      <c r="O2007" s="38"/>
      <c r="P2007" s="36"/>
      <c r="Q2007" s="34"/>
      <c r="R2007" s="35"/>
    </row>
    <row r="2008" spans="1:18" ht="15.75" customHeight="1">
      <c r="A2008" s="23"/>
      <c r="B2008" s="28" t="s">
        <v>30</v>
      </c>
      <c r="C2008" s="28">
        <v>1197831</v>
      </c>
      <c r="D2008" s="29">
        <v>44473</v>
      </c>
      <c r="E2008" s="28" t="s">
        <v>31</v>
      </c>
      <c r="F2008" s="28" t="s">
        <v>85</v>
      </c>
      <c r="G2008" s="28" t="s">
        <v>86</v>
      </c>
      <c r="H2008" s="28" t="s">
        <v>28</v>
      </c>
      <c r="I2008" s="30">
        <v>0.35000000000000003</v>
      </c>
      <c r="J2008" s="31">
        <v>3500</v>
      </c>
      <c r="K2008" s="32">
        <f t="shared" si="14"/>
        <v>1225.0000000000002</v>
      </c>
      <c r="L2008" s="32">
        <f t="shared" si="15"/>
        <v>428.75000000000006</v>
      </c>
      <c r="M2008" s="33">
        <v>0.35</v>
      </c>
      <c r="O2008" s="38"/>
      <c r="P2008" s="36"/>
      <c r="Q2008" s="34"/>
      <c r="R2008" s="35"/>
    </row>
    <row r="2009" spans="1:18" ht="15.75" customHeight="1">
      <c r="A2009" s="23"/>
      <c r="B2009" s="28" t="s">
        <v>30</v>
      </c>
      <c r="C2009" s="28">
        <v>1197831</v>
      </c>
      <c r="D2009" s="29">
        <v>44473</v>
      </c>
      <c r="E2009" s="28" t="s">
        <v>31</v>
      </c>
      <c r="F2009" s="28" t="s">
        <v>85</v>
      </c>
      <c r="G2009" s="28" t="s">
        <v>86</v>
      </c>
      <c r="H2009" s="28" t="s">
        <v>29</v>
      </c>
      <c r="I2009" s="30">
        <v>0.45</v>
      </c>
      <c r="J2009" s="31">
        <v>5250</v>
      </c>
      <c r="K2009" s="32">
        <f t="shared" si="14"/>
        <v>2362.5</v>
      </c>
      <c r="L2009" s="32">
        <f t="shared" si="15"/>
        <v>1299.375</v>
      </c>
      <c r="M2009" s="33">
        <v>0.55000000000000004</v>
      </c>
      <c r="O2009" s="38"/>
      <c r="P2009" s="36"/>
      <c r="Q2009" s="34"/>
      <c r="R2009" s="35"/>
    </row>
    <row r="2010" spans="1:18" ht="15.75" customHeight="1">
      <c r="A2010" s="23"/>
      <c r="B2010" s="28" t="s">
        <v>30</v>
      </c>
      <c r="C2010" s="28">
        <v>1197831</v>
      </c>
      <c r="D2010" s="29">
        <v>44505</v>
      </c>
      <c r="E2010" s="28" t="s">
        <v>31</v>
      </c>
      <c r="F2010" s="28" t="s">
        <v>85</v>
      </c>
      <c r="G2010" s="28" t="s">
        <v>86</v>
      </c>
      <c r="H2010" s="28" t="s">
        <v>24</v>
      </c>
      <c r="I2010" s="30">
        <v>0.35000000000000003</v>
      </c>
      <c r="J2010" s="31">
        <v>6750</v>
      </c>
      <c r="K2010" s="32">
        <f t="shared" si="14"/>
        <v>2362.5</v>
      </c>
      <c r="L2010" s="32">
        <f t="shared" si="15"/>
        <v>944.99999999999989</v>
      </c>
      <c r="M2010" s="33">
        <v>0.39999999999999997</v>
      </c>
      <c r="O2010" s="38"/>
      <c r="P2010" s="36"/>
      <c r="Q2010" s="34"/>
      <c r="R2010" s="35"/>
    </row>
    <row r="2011" spans="1:18" ht="15.75" customHeight="1">
      <c r="A2011" s="23"/>
      <c r="B2011" s="28" t="s">
        <v>30</v>
      </c>
      <c r="C2011" s="28">
        <v>1197831</v>
      </c>
      <c r="D2011" s="29">
        <v>44505</v>
      </c>
      <c r="E2011" s="28" t="s">
        <v>31</v>
      </c>
      <c r="F2011" s="28" t="s">
        <v>85</v>
      </c>
      <c r="G2011" s="28" t="s">
        <v>86</v>
      </c>
      <c r="H2011" s="28" t="s">
        <v>25</v>
      </c>
      <c r="I2011" s="30">
        <v>0.35000000000000003</v>
      </c>
      <c r="J2011" s="31">
        <v>6750</v>
      </c>
      <c r="K2011" s="32">
        <f t="shared" si="14"/>
        <v>2362.5</v>
      </c>
      <c r="L2011" s="32">
        <f t="shared" si="15"/>
        <v>944.99999999999989</v>
      </c>
      <c r="M2011" s="33">
        <v>0.39999999999999997</v>
      </c>
      <c r="O2011" s="38"/>
      <c r="P2011" s="36"/>
      <c r="Q2011" s="34"/>
      <c r="R2011" s="35"/>
    </row>
    <row r="2012" spans="1:18" ht="15.75" customHeight="1">
      <c r="A2012" s="23"/>
      <c r="B2012" s="28" t="s">
        <v>30</v>
      </c>
      <c r="C2012" s="28">
        <v>1197831</v>
      </c>
      <c r="D2012" s="29">
        <v>44505</v>
      </c>
      <c r="E2012" s="28" t="s">
        <v>31</v>
      </c>
      <c r="F2012" s="28" t="s">
        <v>85</v>
      </c>
      <c r="G2012" s="28" t="s">
        <v>86</v>
      </c>
      <c r="H2012" s="28" t="s">
        <v>26</v>
      </c>
      <c r="I2012" s="30">
        <v>0.6</v>
      </c>
      <c r="J2012" s="31">
        <v>6000</v>
      </c>
      <c r="K2012" s="32">
        <f t="shared" si="14"/>
        <v>3600</v>
      </c>
      <c r="L2012" s="32">
        <f t="shared" si="15"/>
        <v>1439.9999999999998</v>
      </c>
      <c r="M2012" s="33">
        <v>0.39999999999999997</v>
      </c>
      <c r="O2012" s="38"/>
      <c r="P2012" s="36"/>
      <c r="Q2012" s="34"/>
      <c r="R2012" s="35"/>
    </row>
    <row r="2013" spans="1:18" ht="15.75" customHeight="1">
      <c r="A2013" s="23"/>
      <c r="B2013" s="28" t="s">
        <v>30</v>
      </c>
      <c r="C2013" s="28">
        <v>1197831</v>
      </c>
      <c r="D2013" s="29">
        <v>44505</v>
      </c>
      <c r="E2013" s="28" t="s">
        <v>31</v>
      </c>
      <c r="F2013" s="28" t="s">
        <v>85</v>
      </c>
      <c r="G2013" s="28" t="s">
        <v>86</v>
      </c>
      <c r="H2013" s="28" t="s">
        <v>27</v>
      </c>
      <c r="I2013" s="30">
        <v>0.6</v>
      </c>
      <c r="J2013" s="31">
        <v>4500</v>
      </c>
      <c r="K2013" s="32">
        <f t="shared" si="14"/>
        <v>2700</v>
      </c>
      <c r="L2013" s="32">
        <f t="shared" si="15"/>
        <v>1350</v>
      </c>
      <c r="M2013" s="33">
        <v>0.5</v>
      </c>
      <c r="O2013" s="38"/>
      <c r="P2013" s="36"/>
      <c r="Q2013" s="34"/>
      <c r="R2013" s="35"/>
    </row>
    <row r="2014" spans="1:18" ht="15.75" customHeight="1">
      <c r="A2014" s="23"/>
      <c r="B2014" s="28" t="s">
        <v>30</v>
      </c>
      <c r="C2014" s="28">
        <v>1197831</v>
      </c>
      <c r="D2014" s="29">
        <v>44505</v>
      </c>
      <c r="E2014" s="28" t="s">
        <v>31</v>
      </c>
      <c r="F2014" s="28" t="s">
        <v>85</v>
      </c>
      <c r="G2014" s="28" t="s">
        <v>86</v>
      </c>
      <c r="H2014" s="28" t="s">
        <v>28</v>
      </c>
      <c r="I2014" s="30">
        <v>0.54999999999999993</v>
      </c>
      <c r="J2014" s="31">
        <v>4250</v>
      </c>
      <c r="K2014" s="32">
        <f t="shared" si="14"/>
        <v>2337.4999999999995</v>
      </c>
      <c r="L2014" s="32">
        <f t="shared" si="15"/>
        <v>818.12499999999977</v>
      </c>
      <c r="M2014" s="33">
        <v>0.35</v>
      </c>
      <c r="O2014" s="38"/>
      <c r="P2014" s="36"/>
      <c r="Q2014" s="34"/>
      <c r="R2014" s="35"/>
    </row>
    <row r="2015" spans="1:18" ht="15.75" customHeight="1">
      <c r="A2015" s="23"/>
      <c r="B2015" s="28" t="s">
        <v>30</v>
      </c>
      <c r="C2015" s="28">
        <v>1197831</v>
      </c>
      <c r="D2015" s="29">
        <v>44505</v>
      </c>
      <c r="E2015" s="28" t="s">
        <v>31</v>
      </c>
      <c r="F2015" s="28" t="s">
        <v>85</v>
      </c>
      <c r="G2015" s="28" t="s">
        <v>86</v>
      </c>
      <c r="H2015" s="28" t="s">
        <v>29</v>
      </c>
      <c r="I2015" s="30">
        <v>0.65</v>
      </c>
      <c r="J2015" s="31">
        <v>6250</v>
      </c>
      <c r="K2015" s="32">
        <f t="shared" si="14"/>
        <v>4062.5</v>
      </c>
      <c r="L2015" s="32">
        <f t="shared" si="15"/>
        <v>2234.375</v>
      </c>
      <c r="M2015" s="33">
        <v>0.55000000000000004</v>
      </c>
      <c r="O2015" s="38"/>
      <c r="P2015" s="36"/>
      <c r="Q2015" s="34"/>
      <c r="R2015" s="35"/>
    </row>
    <row r="2016" spans="1:18" ht="15.75" customHeight="1">
      <c r="A2016" s="23"/>
      <c r="B2016" s="28" t="s">
        <v>30</v>
      </c>
      <c r="C2016" s="28">
        <v>1197831</v>
      </c>
      <c r="D2016" s="29">
        <v>44534</v>
      </c>
      <c r="E2016" s="28" t="s">
        <v>31</v>
      </c>
      <c r="F2016" s="28" t="s">
        <v>85</v>
      </c>
      <c r="G2016" s="28" t="s">
        <v>86</v>
      </c>
      <c r="H2016" s="28" t="s">
        <v>24</v>
      </c>
      <c r="I2016" s="30">
        <v>0.54999999999999993</v>
      </c>
      <c r="J2016" s="31">
        <v>7750</v>
      </c>
      <c r="K2016" s="32">
        <f t="shared" si="14"/>
        <v>4262.4999999999991</v>
      </c>
      <c r="L2016" s="32">
        <f t="shared" si="15"/>
        <v>1704.9999999999995</v>
      </c>
      <c r="M2016" s="33">
        <v>0.39999999999999997</v>
      </c>
      <c r="O2016" s="38"/>
      <c r="P2016" s="36"/>
      <c r="Q2016" s="34"/>
      <c r="R2016" s="35"/>
    </row>
    <row r="2017" spans="1:18" ht="15.75" customHeight="1">
      <c r="A2017" s="23"/>
      <c r="B2017" s="28" t="s">
        <v>30</v>
      </c>
      <c r="C2017" s="28">
        <v>1197831</v>
      </c>
      <c r="D2017" s="29">
        <v>44534</v>
      </c>
      <c r="E2017" s="28" t="s">
        <v>31</v>
      </c>
      <c r="F2017" s="28" t="s">
        <v>85</v>
      </c>
      <c r="G2017" s="28" t="s">
        <v>86</v>
      </c>
      <c r="H2017" s="28" t="s">
        <v>25</v>
      </c>
      <c r="I2017" s="30">
        <v>0.54999999999999993</v>
      </c>
      <c r="J2017" s="31">
        <v>7750</v>
      </c>
      <c r="K2017" s="32">
        <f t="shared" si="14"/>
        <v>4262.4999999999991</v>
      </c>
      <c r="L2017" s="32">
        <f t="shared" si="15"/>
        <v>1704.9999999999995</v>
      </c>
      <c r="M2017" s="33">
        <v>0.39999999999999997</v>
      </c>
      <c r="O2017" s="38"/>
      <c r="P2017" s="36"/>
      <c r="Q2017" s="34"/>
      <c r="R2017" s="35"/>
    </row>
    <row r="2018" spans="1:18" ht="15.75" customHeight="1">
      <c r="A2018" s="23"/>
      <c r="B2018" s="28" t="s">
        <v>30</v>
      </c>
      <c r="C2018" s="28">
        <v>1197831</v>
      </c>
      <c r="D2018" s="29">
        <v>44534</v>
      </c>
      <c r="E2018" s="28" t="s">
        <v>31</v>
      </c>
      <c r="F2018" s="28" t="s">
        <v>85</v>
      </c>
      <c r="G2018" s="28" t="s">
        <v>86</v>
      </c>
      <c r="H2018" s="28" t="s">
        <v>26</v>
      </c>
      <c r="I2018" s="30">
        <v>0.6</v>
      </c>
      <c r="J2018" s="31">
        <v>6750</v>
      </c>
      <c r="K2018" s="32">
        <f t="shared" si="14"/>
        <v>4050</v>
      </c>
      <c r="L2018" s="32">
        <f t="shared" si="15"/>
        <v>1619.9999999999998</v>
      </c>
      <c r="M2018" s="33">
        <v>0.39999999999999997</v>
      </c>
      <c r="O2018" s="38"/>
      <c r="P2018" s="36"/>
      <c r="Q2018" s="34"/>
      <c r="R2018" s="35"/>
    </row>
    <row r="2019" spans="1:18" ht="15.75" customHeight="1">
      <c r="A2019" s="23"/>
      <c r="B2019" s="28" t="s">
        <v>30</v>
      </c>
      <c r="C2019" s="28">
        <v>1197831</v>
      </c>
      <c r="D2019" s="29">
        <v>44534</v>
      </c>
      <c r="E2019" s="28" t="s">
        <v>31</v>
      </c>
      <c r="F2019" s="28" t="s">
        <v>85</v>
      </c>
      <c r="G2019" s="28" t="s">
        <v>86</v>
      </c>
      <c r="H2019" s="28" t="s">
        <v>27</v>
      </c>
      <c r="I2019" s="30">
        <v>0.6</v>
      </c>
      <c r="J2019" s="31">
        <v>5250</v>
      </c>
      <c r="K2019" s="32">
        <f t="shared" si="14"/>
        <v>3150</v>
      </c>
      <c r="L2019" s="32">
        <f t="shared" si="15"/>
        <v>1575</v>
      </c>
      <c r="M2019" s="33">
        <v>0.5</v>
      </c>
      <c r="O2019" s="38"/>
      <c r="P2019" s="36"/>
      <c r="Q2019" s="34"/>
      <c r="R2019" s="35"/>
    </row>
    <row r="2020" spans="1:18" ht="15.75" customHeight="1">
      <c r="A2020" s="23"/>
      <c r="B2020" s="28" t="s">
        <v>30</v>
      </c>
      <c r="C2020" s="28">
        <v>1197831</v>
      </c>
      <c r="D2020" s="29">
        <v>44534</v>
      </c>
      <c r="E2020" s="28" t="s">
        <v>31</v>
      </c>
      <c r="F2020" s="28" t="s">
        <v>85</v>
      </c>
      <c r="G2020" s="28" t="s">
        <v>86</v>
      </c>
      <c r="H2020" s="28" t="s">
        <v>28</v>
      </c>
      <c r="I2020" s="30">
        <v>0.54999999999999993</v>
      </c>
      <c r="J2020" s="31">
        <v>4750</v>
      </c>
      <c r="K2020" s="32">
        <f t="shared" si="14"/>
        <v>2612.4999999999995</v>
      </c>
      <c r="L2020" s="32">
        <f t="shared" si="15"/>
        <v>914.37499999999977</v>
      </c>
      <c r="M2020" s="33">
        <v>0.35</v>
      </c>
      <c r="O2020" s="38"/>
      <c r="P2020" s="36"/>
      <c r="Q2020" s="34"/>
      <c r="R2020" s="35"/>
    </row>
    <row r="2021" spans="1:18" ht="15.75" customHeight="1">
      <c r="A2021" s="23"/>
      <c r="B2021" s="28" t="s">
        <v>30</v>
      </c>
      <c r="C2021" s="28">
        <v>1197831</v>
      </c>
      <c r="D2021" s="29">
        <v>44534</v>
      </c>
      <c r="E2021" s="28" t="s">
        <v>31</v>
      </c>
      <c r="F2021" s="28" t="s">
        <v>85</v>
      </c>
      <c r="G2021" s="28" t="s">
        <v>86</v>
      </c>
      <c r="H2021" s="28" t="s">
        <v>29</v>
      </c>
      <c r="I2021" s="30">
        <v>0.65</v>
      </c>
      <c r="J2021" s="31">
        <v>7250</v>
      </c>
      <c r="K2021" s="32">
        <f t="shared" si="14"/>
        <v>4712.5</v>
      </c>
      <c r="L2021" s="32">
        <f t="shared" si="15"/>
        <v>2591.875</v>
      </c>
      <c r="M2021" s="33">
        <v>0.55000000000000004</v>
      </c>
      <c r="O2021" s="38"/>
      <c r="P2021" s="36"/>
      <c r="Q2021" s="34"/>
      <c r="R2021" s="35"/>
    </row>
    <row r="2022" spans="1:18" ht="15.75" customHeight="1">
      <c r="A2022" s="23" t="s">
        <v>46</v>
      </c>
      <c r="B2022" s="28" t="s">
        <v>34</v>
      </c>
      <c r="C2022" s="28">
        <v>1128299</v>
      </c>
      <c r="D2022" s="29">
        <v>44219</v>
      </c>
      <c r="E2022" s="28" t="s">
        <v>35</v>
      </c>
      <c r="F2022" s="28" t="s">
        <v>87</v>
      </c>
      <c r="G2022" s="28" t="s">
        <v>88</v>
      </c>
      <c r="H2022" s="28" t="s">
        <v>24</v>
      </c>
      <c r="I2022" s="30">
        <v>0.29999999999999993</v>
      </c>
      <c r="J2022" s="31">
        <v>4250</v>
      </c>
      <c r="K2022" s="32">
        <f t="shared" si="14"/>
        <v>1274.9999999999998</v>
      </c>
      <c r="L2022" s="32">
        <f t="shared" si="15"/>
        <v>446.24999999999989</v>
      </c>
      <c r="M2022" s="33">
        <v>0.35</v>
      </c>
      <c r="O2022" s="38"/>
      <c r="P2022" s="36"/>
      <c r="Q2022" s="34"/>
      <c r="R2022" s="35"/>
    </row>
    <row r="2023" spans="1:18" ht="15.75" customHeight="1">
      <c r="A2023" s="23"/>
      <c r="B2023" s="28" t="s">
        <v>34</v>
      </c>
      <c r="C2023" s="28">
        <v>1128299</v>
      </c>
      <c r="D2023" s="29">
        <v>44219</v>
      </c>
      <c r="E2023" s="28" t="s">
        <v>35</v>
      </c>
      <c r="F2023" s="28" t="s">
        <v>87</v>
      </c>
      <c r="G2023" s="28" t="s">
        <v>88</v>
      </c>
      <c r="H2023" s="28" t="s">
        <v>25</v>
      </c>
      <c r="I2023" s="30">
        <v>0.4</v>
      </c>
      <c r="J2023" s="31">
        <v>4250</v>
      </c>
      <c r="K2023" s="32">
        <f t="shared" si="14"/>
        <v>1700</v>
      </c>
      <c r="L2023" s="32">
        <f t="shared" si="15"/>
        <v>680</v>
      </c>
      <c r="M2023" s="33">
        <v>0.4</v>
      </c>
      <c r="O2023" s="38"/>
      <c r="P2023" s="36"/>
      <c r="Q2023" s="34"/>
      <c r="R2023" s="35"/>
    </row>
    <row r="2024" spans="1:18" ht="15.75" customHeight="1">
      <c r="A2024" s="23"/>
      <c r="B2024" s="28" t="s">
        <v>34</v>
      </c>
      <c r="C2024" s="28">
        <v>1128299</v>
      </c>
      <c r="D2024" s="29">
        <v>44219</v>
      </c>
      <c r="E2024" s="28" t="s">
        <v>35</v>
      </c>
      <c r="F2024" s="28" t="s">
        <v>87</v>
      </c>
      <c r="G2024" s="28" t="s">
        <v>88</v>
      </c>
      <c r="H2024" s="28" t="s">
        <v>26</v>
      </c>
      <c r="I2024" s="30">
        <v>0.4</v>
      </c>
      <c r="J2024" s="31">
        <v>4250</v>
      </c>
      <c r="K2024" s="32">
        <f t="shared" si="14"/>
        <v>1700</v>
      </c>
      <c r="L2024" s="32">
        <f t="shared" si="15"/>
        <v>595</v>
      </c>
      <c r="M2024" s="33">
        <v>0.35</v>
      </c>
      <c r="O2024" s="38"/>
      <c r="P2024" s="36"/>
      <c r="Q2024" s="34"/>
      <c r="R2024" s="35"/>
    </row>
    <row r="2025" spans="1:18" ht="15.75" customHeight="1">
      <c r="A2025" s="23"/>
      <c r="B2025" s="28" t="s">
        <v>34</v>
      </c>
      <c r="C2025" s="28">
        <v>1128299</v>
      </c>
      <c r="D2025" s="29">
        <v>44219</v>
      </c>
      <c r="E2025" s="28" t="s">
        <v>35</v>
      </c>
      <c r="F2025" s="28" t="s">
        <v>87</v>
      </c>
      <c r="G2025" s="28" t="s">
        <v>88</v>
      </c>
      <c r="H2025" s="28" t="s">
        <v>27</v>
      </c>
      <c r="I2025" s="30">
        <v>0.4</v>
      </c>
      <c r="J2025" s="31">
        <v>2750</v>
      </c>
      <c r="K2025" s="32">
        <f t="shared" si="14"/>
        <v>1100</v>
      </c>
      <c r="L2025" s="32">
        <f t="shared" si="15"/>
        <v>385</v>
      </c>
      <c r="M2025" s="33">
        <v>0.35</v>
      </c>
      <c r="O2025" s="38"/>
      <c r="P2025" s="36"/>
      <c r="Q2025" s="34"/>
      <c r="R2025" s="35"/>
    </row>
    <row r="2026" spans="1:18" ht="15.75" customHeight="1">
      <c r="A2026" s="23"/>
      <c r="B2026" s="28" t="s">
        <v>34</v>
      </c>
      <c r="C2026" s="28">
        <v>1128299</v>
      </c>
      <c r="D2026" s="29">
        <v>44219</v>
      </c>
      <c r="E2026" s="28" t="s">
        <v>35</v>
      </c>
      <c r="F2026" s="28" t="s">
        <v>87</v>
      </c>
      <c r="G2026" s="28" t="s">
        <v>88</v>
      </c>
      <c r="H2026" s="28" t="s">
        <v>28</v>
      </c>
      <c r="I2026" s="30">
        <v>0.45000000000000007</v>
      </c>
      <c r="J2026" s="31">
        <v>2250</v>
      </c>
      <c r="K2026" s="32">
        <f t="shared" si="14"/>
        <v>1012.5000000000001</v>
      </c>
      <c r="L2026" s="32">
        <f t="shared" si="15"/>
        <v>303.75</v>
      </c>
      <c r="M2026" s="33">
        <v>0.3</v>
      </c>
      <c r="O2026" s="38"/>
      <c r="P2026" s="36"/>
      <c r="Q2026" s="34"/>
      <c r="R2026" s="35"/>
    </row>
    <row r="2027" spans="1:18" ht="15.75" customHeight="1">
      <c r="A2027" s="23"/>
      <c r="B2027" s="28" t="s">
        <v>34</v>
      </c>
      <c r="C2027" s="28">
        <v>1128299</v>
      </c>
      <c r="D2027" s="29">
        <v>44219</v>
      </c>
      <c r="E2027" s="28" t="s">
        <v>35</v>
      </c>
      <c r="F2027" s="28" t="s">
        <v>87</v>
      </c>
      <c r="G2027" s="28" t="s">
        <v>88</v>
      </c>
      <c r="H2027" s="28" t="s">
        <v>29</v>
      </c>
      <c r="I2027" s="30">
        <v>0.4</v>
      </c>
      <c r="J2027" s="31">
        <v>4250</v>
      </c>
      <c r="K2027" s="32">
        <f t="shared" si="14"/>
        <v>1700</v>
      </c>
      <c r="L2027" s="32">
        <f t="shared" si="15"/>
        <v>425</v>
      </c>
      <c r="M2027" s="33">
        <v>0.25</v>
      </c>
      <c r="O2027" s="38"/>
      <c r="P2027" s="36"/>
      <c r="Q2027" s="34"/>
      <c r="R2027" s="35"/>
    </row>
    <row r="2028" spans="1:18" ht="15.75" customHeight="1">
      <c r="A2028" s="23"/>
      <c r="B2028" s="28" t="s">
        <v>34</v>
      </c>
      <c r="C2028" s="28">
        <v>1128299</v>
      </c>
      <c r="D2028" s="29">
        <v>44250</v>
      </c>
      <c r="E2028" s="28" t="s">
        <v>35</v>
      </c>
      <c r="F2028" s="28" t="s">
        <v>87</v>
      </c>
      <c r="G2028" s="28" t="s">
        <v>88</v>
      </c>
      <c r="H2028" s="28" t="s">
        <v>24</v>
      </c>
      <c r="I2028" s="30">
        <v>0.29999999999999993</v>
      </c>
      <c r="J2028" s="31">
        <v>4750</v>
      </c>
      <c r="K2028" s="32">
        <f t="shared" si="14"/>
        <v>1424.9999999999998</v>
      </c>
      <c r="L2028" s="32">
        <f t="shared" si="15"/>
        <v>498.74999999999989</v>
      </c>
      <c r="M2028" s="33">
        <v>0.35</v>
      </c>
      <c r="O2028" s="38"/>
      <c r="P2028" s="36"/>
      <c r="Q2028" s="34"/>
      <c r="R2028" s="35"/>
    </row>
    <row r="2029" spans="1:18" ht="15.75" customHeight="1">
      <c r="A2029" s="23"/>
      <c r="B2029" s="28" t="s">
        <v>34</v>
      </c>
      <c r="C2029" s="28">
        <v>1128299</v>
      </c>
      <c r="D2029" s="29">
        <v>44250</v>
      </c>
      <c r="E2029" s="28" t="s">
        <v>35</v>
      </c>
      <c r="F2029" s="28" t="s">
        <v>87</v>
      </c>
      <c r="G2029" s="28" t="s">
        <v>88</v>
      </c>
      <c r="H2029" s="28" t="s">
        <v>25</v>
      </c>
      <c r="I2029" s="30">
        <v>0.4</v>
      </c>
      <c r="J2029" s="31">
        <v>3750</v>
      </c>
      <c r="K2029" s="32">
        <f t="shared" si="14"/>
        <v>1500</v>
      </c>
      <c r="L2029" s="32">
        <f t="shared" si="15"/>
        <v>600</v>
      </c>
      <c r="M2029" s="33">
        <v>0.4</v>
      </c>
      <c r="O2029" s="38"/>
      <c r="P2029" s="36"/>
      <c r="Q2029" s="34"/>
      <c r="R2029" s="35"/>
    </row>
    <row r="2030" spans="1:18" ht="15.75" customHeight="1">
      <c r="A2030" s="23"/>
      <c r="B2030" s="28" t="s">
        <v>34</v>
      </c>
      <c r="C2030" s="28">
        <v>1128299</v>
      </c>
      <c r="D2030" s="29">
        <v>44250</v>
      </c>
      <c r="E2030" s="28" t="s">
        <v>35</v>
      </c>
      <c r="F2030" s="28" t="s">
        <v>87</v>
      </c>
      <c r="G2030" s="28" t="s">
        <v>88</v>
      </c>
      <c r="H2030" s="28" t="s">
        <v>26</v>
      </c>
      <c r="I2030" s="30">
        <v>0.4</v>
      </c>
      <c r="J2030" s="31">
        <v>3750</v>
      </c>
      <c r="K2030" s="32">
        <f t="shared" si="14"/>
        <v>1500</v>
      </c>
      <c r="L2030" s="32">
        <f t="shared" si="15"/>
        <v>525</v>
      </c>
      <c r="M2030" s="33">
        <v>0.35</v>
      </c>
      <c r="O2030" s="38"/>
      <c r="P2030" s="36"/>
      <c r="Q2030" s="34"/>
      <c r="R2030" s="35"/>
    </row>
    <row r="2031" spans="1:18" ht="15.75" customHeight="1">
      <c r="A2031" s="23"/>
      <c r="B2031" s="28" t="s">
        <v>34</v>
      </c>
      <c r="C2031" s="28">
        <v>1128299</v>
      </c>
      <c r="D2031" s="29">
        <v>44250</v>
      </c>
      <c r="E2031" s="28" t="s">
        <v>35</v>
      </c>
      <c r="F2031" s="28" t="s">
        <v>87</v>
      </c>
      <c r="G2031" s="28" t="s">
        <v>88</v>
      </c>
      <c r="H2031" s="28" t="s">
        <v>27</v>
      </c>
      <c r="I2031" s="30">
        <v>0.4</v>
      </c>
      <c r="J2031" s="31">
        <v>2250</v>
      </c>
      <c r="K2031" s="32">
        <f t="shared" si="14"/>
        <v>900</v>
      </c>
      <c r="L2031" s="32">
        <f t="shared" si="15"/>
        <v>315</v>
      </c>
      <c r="M2031" s="33">
        <v>0.35</v>
      </c>
      <c r="O2031" s="38"/>
      <c r="P2031" s="36"/>
      <c r="Q2031" s="34"/>
      <c r="R2031" s="35"/>
    </row>
    <row r="2032" spans="1:18" ht="15.75" customHeight="1">
      <c r="A2032" s="23"/>
      <c r="B2032" s="28" t="s">
        <v>34</v>
      </c>
      <c r="C2032" s="28">
        <v>1128299</v>
      </c>
      <c r="D2032" s="29">
        <v>44250</v>
      </c>
      <c r="E2032" s="28" t="s">
        <v>35</v>
      </c>
      <c r="F2032" s="28" t="s">
        <v>87</v>
      </c>
      <c r="G2032" s="28" t="s">
        <v>88</v>
      </c>
      <c r="H2032" s="28" t="s">
        <v>28</v>
      </c>
      <c r="I2032" s="30">
        <v>0.45000000000000007</v>
      </c>
      <c r="J2032" s="31">
        <v>1500</v>
      </c>
      <c r="K2032" s="32">
        <f t="shared" si="14"/>
        <v>675.00000000000011</v>
      </c>
      <c r="L2032" s="32">
        <f t="shared" si="15"/>
        <v>202.50000000000003</v>
      </c>
      <c r="M2032" s="33">
        <v>0.3</v>
      </c>
      <c r="O2032" s="38"/>
      <c r="P2032" s="36"/>
      <c r="Q2032" s="34"/>
      <c r="R2032" s="35"/>
    </row>
    <row r="2033" spans="1:18" ht="15.75" customHeight="1">
      <c r="A2033" s="23"/>
      <c r="B2033" s="28" t="s">
        <v>34</v>
      </c>
      <c r="C2033" s="28">
        <v>1128299</v>
      </c>
      <c r="D2033" s="29">
        <v>44250</v>
      </c>
      <c r="E2033" s="28" t="s">
        <v>35</v>
      </c>
      <c r="F2033" s="28" t="s">
        <v>87</v>
      </c>
      <c r="G2033" s="28" t="s">
        <v>88</v>
      </c>
      <c r="H2033" s="28" t="s">
        <v>29</v>
      </c>
      <c r="I2033" s="30">
        <v>0.4</v>
      </c>
      <c r="J2033" s="31">
        <v>3500</v>
      </c>
      <c r="K2033" s="32">
        <f t="shared" si="14"/>
        <v>1400</v>
      </c>
      <c r="L2033" s="32">
        <f t="shared" si="15"/>
        <v>350</v>
      </c>
      <c r="M2033" s="33">
        <v>0.25</v>
      </c>
      <c r="O2033" s="38"/>
      <c r="P2033" s="36"/>
      <c r="Q2033" s="34"/>
      <c r="R2033" s="35"/>
    </row>
    <row r="2034" spans="1:18" ht="15.75" customHeight="1">
      <c r="A2034" s="23"/>
      <c r="B2034" s="28" t="s">
        <v>34</v>
      </c>
      <c r="C2034" s="28">
        <v>1128299</v>
      </c>
      <c r="D2034" s="29">
        <v>44277</v>
      </c>
      <c r="E2034" s="28" t="s">
        <v>35</v>
      </c>
      <c r="F2034" s="28" t="s">
        <v>87</v>
      </c>
      <c r="G2034" s="28" t="s">
        <v>88</v>
      </c>
      <c r="H2034" s="28" t="s">
        <v>24</v>
      </c>
      <c r="I2034" s="30">
        <v>0.4</v>
      </c>
      <c r="J2034" s="31">
        <v>5000</v>
      </c>
      <c r="K2034" s="32">
        <f t="shared" si="14"/>
        <v>2000</v>
      </c>
      <c r="L2034" s="32">
        <f t="shared" si="15"/>
        <v>700</v>
      </c>
      <c r="M2034" s="33">
        <v>0.35</v>
      </c>
      <c r="O2034" s="38"/>
      <c r="P2034" s="36"/>
      <c r="Q2034" s="34"/>
      <c r="R2034" s="35"/>
    </row>
    <row r="2035" spans="1:18" ht="15.75" customHeight="1">
      <c r="A2035" s="23"/>
      <c r="B2035" s="28" t="s">
        <v>34</v>
      </c>
      <c r="C2035" s="28">
        <v>1128299</v>
      </c>
      <c r="D2035" s="29">
        <v>44277</v>
      </c>
      <c r="E2035" s="28" t="s">
        <v>35</v>
      </c>
      <c r="F2035" s="28" t="s">
        <v>87</v>
      </c>
      <c r="G2035" s="28" t="s">
        <v>88</v>
      </c>
      <c r="H2035" s="28" t="s">
        <v>25</v>
      </c>
      <c r="I2035" s="30">
        <v>0.5</v>
      </c>
      <c r="J2035" s="31">
        <v>3500</v>
      </c>
      <c r="K2035" s="32">
        <f t="shared" si="14"/>
        <v>1750</v>
      </c>
      <c r="L2035" s="32">
        <f t="shared" si="15"/>
        <v>700</v>
      </c>
      <c r="M2035" s="33">
        <v>0.4</v>
      </c>
      <c r="O2035" s="38"/>
      <c r="P2035" s="36"/>
      <c r="Q2035" s="34"/>
      <c r="R2035" s="35"/>
    </row>
    <row r="2036" spans="1:18" ht="15.75" customHeight="1">
      <c r="A2036" s="23"/>
      <c r="B2036" s="28" t="s">
        <v>34</v>
      </c>
      <c r="C2036" s="28">
        <v>1128299</v>
      </c>
      <c r="D2036" s="29">
        <v>44277</v>
      </c>
      <c r="E2036" s="28" t="s">
        <v>35</v>
      </c>
      <c r="F2036" s="28" t="s">
        <v>87</v>
      </c>
      <c r="G2036" s="28" t="s">
        <v>88</v>
      </c>
      <c r="H2036" s="28" t="s">
        <v>26</v>
      </c>
      <c r="I2036" s="30">
        <v>0.5</v>
      </c>
      <c r="J2036" s="31">
        <v>3500</v>
      </c>
      <c r="K2036" s="32">
        <f t="shared" si="14"/>
        <v>1750</v>
      </c>
      <c r="L2036" s="32">
        <f t="shared" si="15"/>
        <v>612.5</v>
      </c>
      <c r="M2036" s="33">
        <v>0.35</v>
      </c>
      <c r="O2036" s="38"/>
      <c r="P2036" s="36"/>
      <c r="Q2036" s="34"/>
      <c r="R2036" s="35"/>
    </row>
    <row r="2037" spans="1:18" ht="15.75" customHeight="1">
      <c r="A2037" s="23"/>
      <c r="B2037" s="28" t="s">
        <v>34</v>
      </c>
      <c r="C2037" s="28">
        <v>1128299</v>
      </c>
      <c r="D2037" s="29">
        <v>44277</v>
      </c>
      <c r="E2037" s="28" t="s">
        <v>35</v>
      </c>
      <c r="F2037" s="28" t="s">
        <v>87</v>
      </c>
      <c r="G2037" s="28" t="s">
        <v>88</v>
      </c>
      <c r="H2037" s="28" t="s">
        <v>27</v>
      </c>
      <c r="I2037" s="30">
        <v>0.5</v>
      </c>
      <c r="J2037" s="31">
        <v>2250</v>
      </c>
      <c r="K2037" s="32">
        <f t="shared" si="14"/>
        <v>1125</v>
      </c>
      <c r="L2037" s="32">
        <f t="shared" si="15"/>
        <v>393.75</v>
      </c>
      <c r="M2037" s="33">
        <v>0.35</v>
      </c>
      <c r="O2037" s="38"/>
      <c r="P2037" s="36"/>
      <c r="Q2037" s="34"/>
      <c r="R2037" s="35"/>
    </row>
    <row r="2038" spans="1:18" ht="15.75" customHeight="1">
      <c r="A2038" s="23"/>
      <c r="B2038" s="28" t="s">
        <v>34</v>
      </c>
      <c r="C2038" s="28">
        <v>1128299</v>
      </c>
      <c r="D2038" s="29">
        <v>44277</v>
      </c>
      <c r="E2038" s="28" t="s">
        <v>35</v>
      </c>
      <c r="F2038" s="28" t="s">
        <v>87</v>
      </c>
      <c r="G2038" s="28" t="s">
        <v>88</v>
      </c>
      <c r="H2038" s="28" t="s">
        <v>28</v>
      </c>
      <c r="I2038" s="30">
        <v>0.55000000000000004</v>
      </c>
      <c r="J2038" s="31">
        <v>1250</v>
      </c>
      <c r="K2038" s="32">
        <f t="shared" si="14"/>
        <v>687.5</v>
      </c>
      <c r="L2038" s="32">
        <f t="shared" si="15"/>
        <v>206.25</v>
      </c>
      <c r="M2038" s="33">
        <v>0.3</v>
      </c>
      <c r="O2038" s="38"/>
      <c r="P2038" s="36"/>
      <c r="Q2038" s="34"/>
      <c r="R2038" s="35"/>
    </row>
    <row r="2039" spans="1:18" ht="15.75" customHeight="1">
      <c r="A2039" s="23"/>
      <c r="B2039" s="28" t="s">
        <v>34</v>
      </c>
      <c r="C2039" s="28">
        <v>1128299</v>
      </c>
      <c r="D2039" s="29">
        <v>44277</v>
      </c>
      <c r="E2039" s="28" t="s">
        <v>35</v>
      </c>
      <c r="F2039" s="28" t="s">
        <v>87</v>
      </c>
      <c r="G2039" s="28" t="s">
        <v>88</v>
      </c>
      <c r="H2039" s="28" t="s">
        <v>29</v>
      </c>
      <c r="I2039" s="30">
        <v>0.5</v>
      </c>
      <c r="J2039" s="31">
        <v>3250</v>
      </c>
      <c r="K2039" s="32">
        <f t="shared" si="14"/>
        <v>1625</v>
      </c>
      <c r="L2039" s="32">
        <f t="shared" si="15"/>
        <v>406.25</v>
      </c>
      <c r="M2039" s="33">
        <v>0.25</v>
      </c>
      <c r="O2039" s="38"/>
      <c r="P2039" s="36"/>
      <c r="Q2039" s="34"/>
      <c r="R2039" s="35"/>
    </row>
    <row r="2040" spans="1:18" ht="15.75" customHeight="1">
      <c r="A2040" s="23"/>
      <c r="B2040" s="28" t="s">
        <v>34</v>
      </c>
      <c r="C2040" s="28">
        <v>1128299</v>
      </c>
      <c r="D2040" s="29">
        <v>44309</v>
      </c>
      <c r="E2040" s="28" t="s">
        <v>35</v>
      </c>
      <c r="F2040" s="28" t="s">
        <v>87</v>
      </c>
      <c r="G2040" s="28" t="s">
        <v>88</v>
      </c>
      <c r="H2040" s="28" t="s">
        <v>24</v>
      </c>
      <c r="I2040" s="30">
        <v>0.5</v>
      </c>
      <c r="J2040" s="31">
        <v>5000</v>
      </c>
      <c r="K2040" s="32">
        <f t="shared" si="14"/>
        <v>2500</v>
      </c>
      <c r="L2040" s="32">
        <f t="shared" si="15"/>
        <v>875</v>
      </c>
      <c r="M2040" s="33">
        <v>0.35</v>
      </c>
      <c r="O2040" s="38"/>
      <c r="P2040" s="36"/>
      <c r="Q2040" s="34"/>
      <c r="R2040" s="35"/>
    </row>
    <row r="2041" spans="1:18" ht="15.75" customHeight="1">
      <c r="A2041" s="23"/>
      <c r="B2041" s="28" t="s">
        <v>34</v>
      </c>
      <c r="C2041" s="28">
        <v>1128299</v>
      </c>
      <c r="D2041" s="29">
        <v>44309</v>
      </c>
      <c r="E2041" s="28" t="s">
        <v>35</v>
      </c>
      <c r="F2041" s="28" t="s">
        <v>87</v>
      </c>
      <c r="G2041" s="28" t="s">
        <v>88</v>
      </c>
      <c r="H2041" s="28" t="s">
        <v>25</v>
      </c>
      <c r="I2041" s="30">
        <v>0.55000000000000004</v>
      </c>
      <c r="J2041" s="31">
        <v>3000</v>
      </c>
      <c r="K2041" s="32">
        <f t="shared" si="14"/>
        <v>1650.0000000000002</v>
      </c>
      <c r="L2041" s="32">
        <f t="shared" si="15"/>
        <v>660.00000000000011</v>
      </c>
      <c r="M2041" s="33">
        <v>0.4</v>
      </c>
      <c r="O2041" s="38"/>
      <c r="P2041" s="36"/>
      <c r="Q2041" s="34"/>
      <c r="R2041" s="35"/>
    </row>
    <row r="2042" spans="1:18" ht="15.75" customHeight="1">
      <c r="A2042" s="23"/>
      <c r="B2042" s="28" t="s">
        <v>34</v>
      </c>
      <c r="C2042" s="28">
        <v>1128299</v>
      </c>
      <c r="D2042" s="29">
        <v>44309</v>
      </c>
      <c r="E2042" s="28" t="s">
        <v>35</v>
      </c>
      <c r="F2042" s="28" t="s">
        <v>87</v>
      </c>
      <c r="G2042" s="28" t="s">
        <v>88</v>
      </c>
      <c r="H2042" s="28" t="s">
        <v>26</v>
      </c>
      <c r="I2042" s="30">
        <v>0.55000000000000004</v>
      </c>
      <c r="J2042" s="31">
        <v>3500</v>
      </c>
      <c r="K2042" s="32">
        <f t="shared" si="14"/>
        <v>1925.0000000000002</v>
      </c>
      <c r="L2042" s="32">
        <f t="shared" si="15"/>
        <v>673.75</v>
      </c>
      <c r="M2042" s="33">
        <v>0.35</v>
      </c>
      <c r="O2042" s="38"/>
      <c r="P2042" s="36"/>
      <c r="Q2042" s="34"/>
      <c r="R2042" s="35"/>
    </row>
    <row r="2043" spans="1:18" ht="15.75" customHeight="1">
      <c r="A2043" s="23"/>
      <c r="B2043" s="28" t="s">
        <v>34</v>
      </c>
      <c r="C2043" s="28">
        <v>1128299</v>
      </c>
      <c r="D2043" s="29">
        <v>44309</v>
      </c>
      <c r="E2043" s="28" t="s">
        <v>35</v>
      </c>
      <c r="F2043" s="28" t="s">
        <v>87</v>
      </c>
      <c r="G2043" s="28" t="s">
        <v>88</v>
      </c>
      <c r="H2043" s="28" t="s">
        <v>27</v>
      </c>
      <c r="I2043" s="30">
        <v>0.5</v>
      </c>
      <c r="J2043" s="31">
        <v>2500</v>
      </c>
      <c r="K2043" s="32">
        <f t="shared" si="14"/>
        <v>1250</v>
      </c>
      <c r="L2043" s="32">
        <f t="shared" si="15"/>
        <v>437.5</v>
      </c>
      <c r="M2043" s="33">
        <v>0.35</v>
      </c>
      <c r="O2043" s="38"/>
      <c r="P2043" s="36"/>
      <c r="Q2043" s="34"/>
      <c r="R2043" s="35"/>
    </row>
    <row r="2044" spans="1:18" ht="15.75" customHeight="1">
      <c r="A2044" s="23"/>
      <c r="B2044" s="28" t="s">
        <v>34</v>
      </c>
      <c r="C2044" s="28">
        <v>1128299</v>
      </c>
      <c r="D2044" s="29">
        <v>44309</v>
      </c>
      <c r="E2044" s="28" t="s">
        <v>35</v>
      </c>
      <c r="F2044" s="28" t="s">
        <v>87</v>
      </c>
      <c r="G2044" s="28" t="s">
        <v>88</v>
      </c>
      <c r="H2044" s="28" t="s">
        <v>28</v>
      </c>
      <c r="I2044" s="30">
        <v>0.55000000000000004</v>
      </c>
      <c r="J2044" s="31">
        <v>1500</v>
      </c>
      <c r="K2044" s="32">
        <f t="shared" si="14"/>
        <v>825.00000000000011</v>
      </c>
      <c r="L2044" s="32">
        <f t="shared" si="15"/>
        <v>247.50000000000003</v>
      </c>
      <c r="M2044" s="33">
        <v>0.3</v>
      </c>
      <c r="O2044" s="38"/>
      <c r="P2044" s="36"/>
      <c r="Q2044" s="34"/>
      <c r="R2044" s="35"/>
    </row>
    <row r="2045" spans="1:18" ht="15.75" customHeight="1">
      <c r="A2045" s="23"/>
      <c r="B2045" s="28" t="s">
        <v>34</v>
      </c>
      <c r="C2045" s="28">
        <v>1128299</v>
      </c>
      <c r="D2045" s="29">
        <v>44309</v>
      </c>
      <c r="E2045" s="28" t="s">
        <v>35</v>
      </c>
      <c r="F2045" s="28" t="s">
        <v>87</v>
      </c>
      <c r="G2045" s="28" t="s">
        <v>88</v>
      </c>
      <c r="H2045" s="28" t="s">
        <v>29</v>
      </c>
      <c r="I2045" s="30">
        <v>0.70000000000000007</v>
      </c>
      <c r="J2045" s="31">
        <v>3250</v>
      </c>
      <c r="K2045" s="32">
        <f t="shared" si="14"/>
        <v>2275</v>
      </c>
      <c r="L2045" s="32">
        <f t="shared" si="15"/>
        <v>568.75</v>
      </c>
      <c r="M2045" s="33">
        <v>0.25</v>
      </c>
      <c r="O2045" s="38"/>
      <c r="P2045" s="36"/>
      <c r="Q2045" s="34"/>
      <c r="R2045" s="35"/>
    </row>
    <row r="2046" spans="1:18" ht="15.75" customHeight="1">
      <c r="A2046" s="23"/>
      <c r="B2046" s="28" t="s">
        <v>34</v>
      </c>
      <c r="C2046" s="28">
        <v>1128299</v>
      </c>
      <c r="D2046" s="29">
        <v>44340</v>
      </c>
      <c r="E2046" s="28" t="s">
        <v>35</v>
      </c>
      <c r="F2046" s="28" t="s">
        <v>87</v>
      </c>
      <c r="G2046" s="28" t="s">
        <v>88</v>
      </c>
      <c r="H2046" s="28" t="s">
        <v>24</v>
      </c>
      <c r="I2046" s="30">
        <v>0.5</v>
      </c>
      <c r="J2046" s="31">
        <v>5250</v>
      </c>
      <c r="K2046" s="32">
        <f t="shared" ref="K2046:K2300" si="16">I2046*J2046</f>
        <v>2625</v>
      </c>
      <c r="L2046" s="32">
        <f t="shared" ref="L2046:L2300" si="17">K2046*M2046</f>
        <v>918.74999999999989</v>
      </c>
      <c r="M2046" s="33">
        <v>0.35</v>
      </c>
      <c r="O2046" s="38"/>
      <c r="P2046" s="36"/>
      <c r="Q2046" s="34"/>
      <c r="R2046" s="35"/>
    </row>
    <row r="2047" spans="1:18" ht="15.75" customHeight="1">
      <c r="A2047" s="23"/>
      <c r="B2047" s="28" t="s">
        <v>34</v>
      </c>
      <c r="C2047" s="28">
        <v>1128299</v>
      </c>
      <c r="D2047" s="29">
        <v>44340</v>
      </c>
      <c r="E2047" s="28" t="s">
        <v>35</v>
      </c>
      <c r="F2047" s="28" t="s">
        <v>87</v>
      </c>
      <c r="G2047" s="28" t="s">
        <v>88</v>
      </c>
      <c r="H2047" s="28" t="s">
        <v>25</v>
      </c>
      <c r="I2047" s="30">
        <v>0.55000000000000004</v>
      </c>
      <c r="J2047" s="31">
        <v>3750</v>
      </c>
      <c r="K2047" s="32">
        <f t="shared" si="16"/>
        <v>2062.5</v>
      </c>
      <c r="L2047" s="32">
        <f t="shared" si="17"/>
        <v>825</v>
      </c>
      <c r="M2047" s="33">
        <v>0.4</v>
      </c>
      <c r="O2047" s="38"/>
      <c r="P2047" s="36"/>
      <c r="Q2047" s="34"/>
      <c r="R2047" s="35"/>
    </row>
    <row r="2048" spans="1:18" ht="15.75" customHeight="1">
      <c r="A2048" s="23"/>
      <c r="B2048" s="28" t="s">
        <v>34</v>
      </c>
      <c r="C2048" s="28">
        <v>1128299</v>
      </c>
      <c r="D2048" s="29">
        <v>44340</v>
      </c>
      <c r="E2048" s="28" t="s">
        <v>35</v>
      </c>
      <c r="F2048" s="28" t="s">
        <v>87</v>
      </c>
      <c r="G2048" s="28" t="s">
        <v>88</v>
      </c>
      <c r="H2048" s="28" t="s">
        <v>26</v>
      </c>
      <c r="I2048" s="30">
        <v>0.55000000000000004</v>
      </c>
      <c r="J2048" s="31">
        <v>4000</v>
      </c>
      <c r="K2048" s="32">
        <f t="shared" si="16"/>
        <v>2200</v>
      </c>
      <c r="L2048" s="32">
        <f t="shared" si="17"/>
        <v>770</v>
      </c>
      <c r="M2048" s="33">
        <v>0.35</v>
      </c>
      <c r="O2048" s="38"/>
      <c r="P2048" s="36"/>
      <c r="Q2048" s="34"/>
      <c r="R2048" s="35"/>
    </row>
    <row r="2049" spans="1:18" ht="15.75" customHeight="1">
      <c r="A2049" s="23"/>
      <c r="B2049" s="28" t="s">
        <v>34</v>
      </c>
      <c r="C2049" s="28">
        <v>1128299</v>
      </c>
      <c r="D2049" s="29">
        <v>44340</v>
      </c>
      <c r="E2049" s="28" t="s">
        <v>35</v>
      </c>
      <c r="F2049" s="28" t="s">
        <v>87</v>
      </c>
      <c r="G2049" s="28" t="s">
        <v>88</v>
      </c>
      <c r="H2049" s="28" t="s">
        <v>27</v>
      </c>
      <c r="I2049" s="30">
        <v>0.5</v>
      </c>
      <c r="J2049" s="31">
        <v>3000</v>
      </c>
      <c r="K2049" s="32">
        <f t="shared" si="16"/>
        <v>1500</v>
      </c>
      <c r="L2049" s="32">
        <f t="shared" si="17"/>
        <v>525</v>
      </c>
      <c r="M2049" s="33">
        <v>0.35</v>
      </c>
      <c r="O2049" s="38"/>
      <c r="P2049" s="36"/>
      <c r="Q2049" s="34"/>
      <c r="R2049" s="35"/>
    </row>
    <row r="2050" spans="1:18" ht="15.75" customHeight="1">
      <c r="A2050" s="23"/>
      <c r="B2050" s="28" t="s">
        <v>34</v>
      </c>
      <c r="C2050" s="28">
        <v>1128299</v>
      </c>
      <c r="D2050" s="29">
        <v>44340</v>
      </c>
      <c r="E2050" s="28" t="s">
        <v>35</v>
      </c>
      <c r="F2050" s="28" t="s">
        <v>87</v>
      </c>
      <c r="G2050" s="28" t="s">
        <v>88</v>
      </c>
      <c r="H2050" s="28" t="s">
        <v>28</v>
      </c>
      <c r="I2050" s="30">
        <v>0.55000000000000004</v>
      </c>
      <c r="J2050" s="31">
        <v>2000</v>
      </c>
      <c r="K2050" s="32">
        <f t="shared" si="16"/>
        <v>1100</v>
      </c>
      <c r="L2050" s="32">
        <f t="shared" si="17"/>
        <v>330</v>
      </c>
      <c r="M2050" s="33">
        <v>0.3</v>
      </c>
      <c r="O2050" s="38"/>
      <c r="P2050" s="36"/>
      <c r="Q2050" s="34"/>
      <c r="R2050" s="35"/>
    </row>
    <row r="2051" spans="1:18" ht="15.75" customHeight="1">
      <c r="A2051" s="23"/>
      <c r="B2051" s="28" t="s">
        <v>34</v>
      </c>
      <c r="C2051" s="28">
        <v>1128299</v>
      </c>
      <c r="D2051" s="29">
        <v>44340</v>
      </c>
      <c r="E2051" s="28" t="s">
        <v>35</v>
      </c>
      <c r="F2051" s="28" t="s">
        <v>87</v>
      </c>
      <c r="G2051" s="28" t="s">
        <v>88</v>
      </c>
      <c r="H2051" s="28" t="s">
        <v>29</v>
      </c>
      <c r="I2051" s="30">
        <v>0.70000000000000007</v>
      </c>
      <c r="J2051" s="31">
        <v>3750</v>
      </c>
      <c r="K2051" s="32">
        <f t="shared" si="16"/>
        <v>2625.0000000000005</v>
      </c>
      <c r="L2051" s="32">
        <f t="shared" si="17"/>
        <v>656.25000000000011</v>
      </c>
      <c r="M2051" s="33">
        <v>0.25</v>
      </c>
      <c r="O2051" s="38"/>
      <c r="P2051" s="36"/>
      <c r="Q2051" s="34"/>
      <c r="R2051" s="35"/>
    </row>
    <row r="2052" spans="1:18" ht="15.75" customHeight="1">
      <c r="A2052" s="23"/>
      <c r="B2052" s="28" t="s">
        <v>34</v>
      </c>
      <c r="C2052" s="28">
        <v>1128299</v>
      </c>
      <c r="D2052" s="29">
        <v>44370</v>
      </c>
      <c r="E2052" s="28" t="s">
        <v>35</v>
      </c>
      <c r="F2052" s="28" t="s">
        <v>87</v>
      </c>
      <c r="G2052" s="28" t="s">
        <v>88</v>
      </c>
      <c r="H2052" s="28" t="s">
        <v>24</v>
      </c>
      <c r="I2052" s="30">
        <v>0.5</v>
      </c>
      <c r="J2052" s="31">
        <v>6250</v>
      </c>
      <c r="K2052" s="32">
        <f t="shared" si="16"/>
        <v>3125</v>
      </c>
      <c r="L2052" s="32">
        <f t="shared" si="17"/>
        <v>1093.75</v>
      </c>
      <c r="M2052" s="33">
        <v>0.35</v>
      </c>
      <c r="O2052" s="38"/>
      <c r="P2052" s="36"/>
      <c r="Q2052" s="34"/>
      <c r="R2052" s="35"/>
    </row>
    <row r="2053" spans="1:18" ht="15.75" customHeight="1">
      <c r="A2053" s="23"/>
      <c r="B2053" s="28" t="s">
        <v>34</v>
      </c>
      <c r="C2053" s="28">
        <v>1128299</v>
      </c>
      <c r="D2053" s="29">
        <v>44370</v>
      </c>
      <c r="E2053" s="28" t="s">
        <v>35</v>
      </c>
      <c r="F2053" s="28" t="s">
        <v>87</v>
      </c>
      <c r="G2053" s="28" t="s">
        <v>88</v>
      </c>
      <c r="H2053" s="28" t="s">
        <v>25</v>
      </c>
      <c r="I2053" s="30">
        <v>0.55000000000000004</v>
      </c>
      <c r="J2053" s="31">
        <v>4750</v>
      </c>
      <c r="K2053" s="32">
        <f t="shared" si="16"/>
        <v>2612.5</v>
      </c>
      <c r="L2053" s="32">
        <f t="shared" si="17"/>
        <v>1045</v>
      </c>
      <c r="M2053" s="33">
        <v>0.4</v>
      </c>
      <c r="O2053" s="38"/>
      <c r="P2053" s="36"/>
      <c r="Q2053" s="34"/>
      <c r="R2053" s="35"/>
    </row>
    <row r="2054" spans="1:18" ht="15.75" customHeight="1">
      <c r="A2054" s="23"/>
      <c r="B2054" s="28" t="s">
        <v>34</v>
      </c>
      <c r="C2054" s="28">
        <v>1128299</v>
      </c>
      <c r="D2054" s="29">
        <v>44370</v>
      </c>
      <c r="E2054" s="28" t="s">
        <v>35</v>
      </c>
      <c r="F2054" s="28" t="s">
        <v>87</v>
      </c>
      <c r="G2054" s="28" t="s">
        <v>88</v>
      </c>
      <c r="H2054" s="28" t="s">
        <v>26</v>
      </c>
      <c r="I2054" s="30">
        <v>0.55000000000000004</v>
      </c>
      <c r="J2054" s="31">
        <v>4750</v>
      </c>
      <c r="K2054" s="32">
        <f t="shared" si="16"/>
        <v>2612.5</v>
      </c>
      <c r="L2054" s="32">
        <f t="shared" si="17"/>
        <v>914.37499999999989</v>
      </c>
      <c r="M2054" s="33">
        <v>0.35</v>
      </c>
      <c r="O2054" s="38"/>
      <c r="P2054" s="36"/>
      <c r="Q2054" s="34"/>
      <c r="R2054" s="35"/>
    </row>
    <row r="2055" spans="1:18" ht="15.75" customHeight="1">
      <c r="A2055" s="23"/>
      <c r="B2055" s="28" t="s">
        <v>34</v>
      </c>
      <c r="C2055" s="28">
        <v>1128299</v>
      </c>
      <c r="D2055" s="29">
        <v>44370</v>
      </c>
      <c r="E2055" s="28" t="s">
        <v>35</v>
      </c>
      <c r="F2055" s="28" t="s">
        <v>87</v>
      </c>
      <c r="G2055" s="28" t="s">
        <v>88</v>
      </c>
      <c r="H2055" s="28" t="s">
        <v>27</v>
      </c>
      <c r="I2055" s="30">
        <v>0.5</v>
      </c>
      <c r="J2055" s="31">
        <v>3500</v>
      </c>
      <c r="K2055" s="32">
        <f t="shared" si="16"/>
        <v>1750</v>
      </c>
      <c r="L2055" s="32">
        <f t="shared" si="17"/>
        <v>612.5</v>
      </c>
      <c r="M2055" s="33">
        <v>0.35</v>
      </c>
      <c r="O2055" s="38"/>
      <c r="P2055" s="36"/>
      <c r="Q2055" s="34"/>
      <c r="R2055" s="35"/>
    </row>
    <row r="2056" spans="1:18" ht="15.75" customHeight="1">
      <c r="A2056" s="23"/>
      <c r="B2056" s="28" t="s">
        <v>34</v>
      </c>
      <c r="C2056" s="28">
        <v>1128299</v>
      </c>
      <c r="D2056" s="29">
        <v>44370</v>
      </c>
      <c r="E2056" s="28" t="s">
        <v>35</v>
      </c>
      <c r="F2056" s="28" t="s">
        <v>87</v>
      </c>
      <c r="G2056" s="28" t="s">
        <v>88</v>
      </c>
      <c r="H2056" s="28" t="s">
        <v>28</v>
      </c>
      <c r="I2056" s="30">
        <v>0.55000000000000004</v>
      </c>
      <c r="J2056" s="31">
        <v>2250</v>
      </c>
      <c r="K2056" s="32">
        <f t="shared" si="16"/>
        <v>1237.5</v>
      </c>
      <c r="L2056" s="32">
        <f t="shared" si="17"/>
        <v>371.25</v>
      </c>
      <c r="M2056" s="33">
        <v>0.3</v>
      </c>
      <c r="O2056" s="38"/>
      <c r="P2056" s="36"/>
      <c r="Q2056" s="34"/>
      <c r="R2056" s="35"/>
    </row>
    <row r="2057" spans="1:18" ht="15.75" customHeight="1">
      <c r="A2057" s="23"/>
      <c r="B2057" s="28" t="s">
        <v>34</v>
      </c>
      <c r="C2057" s="28">
        <v>1128299</v>
      </c>
      <c r="D2057" s="29">
        <v>44370</v>
      </c>
      <c r="E2057" s="28" t="s">
        <v>35</v>
      </c>
      <c r="F2057" s="28" t="s">
        <v>87</v>
      </c>
      <c r="G2057" s="28" t="s">
        <v>88</v>
      </c>
      <c r="H2057" s="28" t="s">
        <v>29</v>
      </c>
      <c r="I2057" s="30">
        <v>0.70000000000000007</v>
      </c>
      <c r="J2057" s="31">
        <v>5250</v>
      </c>
      <c r="K2057" s="32">
        <f t="shared" si="16"/>
        <v>3675.0000000000005</v>
      </c>
      <c r="L2057" s="32">
        <f t="shared" si="17"/>
        <v>918.75000000000011</v>
      </c>
      <c r="M2057" s="33">
        <v>0.25</v>
      </c>
      <c r="O2057" s="38"/>
      <c r="P2057" s="36"/>
      <c r="Q2057" s="34"/>
      <c r="R2057" s="35"/>
    </row>
    <row r="2058" spans="1:18" ht="15.75" customHeight="1">
      <c r="A2058" s="23"/>
      <c r="B2058" s="28" t="s">
        <v>34</v>
      </c>
      <c r="C2058" s="28">
        <v>1128299</v>
      </c>
      <c r="D2058" s="29">
        <v>44399</v>
      </c>
      <c r="E2058" s="28" t="s">
        <v>35</v>
      </c>
      <c r="F2058" s="28" t="s">
        <v>87</v>
      </c>
      <c r="G2058" s="28" t="s">
        <v>88</v>
      </c>
      <c r="H2058" s="28" t="s">
        <v>24</v>
      </c>
      <c r="I2058" s="30">
        <v>0.5</v>
      </c>
      <c r="J2058" s="31">
        <v>6750</v>
      </c>
      <c r="K2058" s="32">
        <f t="shared" si="16"/>
        <v>3375</v>
      </c>
      <c r="L2058" s="32">
        <f t="shared" si="17"/>
        <v>1181.25</v>
      </c>
      <c r="M2058" s="33">
        <v>0.35</v>
      </c>
      <c r="O2058" s="38"/>
      <c r="P2058" s="36"/>
      <c r="Q2058" s="34"/>
      <c r="R2058" s="35"/>
    </row>
    <row r="2059" spans="1:18" ht="15.75" customHeight="1">
      <c r="A2059" s="23"/>
      <c r="B2059" s="28" t="s">
        <v>34</v>
      </c>
      <c r="C2059" s="28">
        <v>1128299</v>
      </c>
      <c r="D2059" s="29">
        <v>44399</v>
      </c>
      <c r="E2059" s="28" t="s">
        <v>35</v>
      </c>
      <c r="F2059" s="28" t="s">
        <v>87</v>
      </c>
      <c r="G2059" s="28" t="s">
        <v>88</v>
      </c>
      <c r="H2059" s="28" t="s">
        <v>25</v>
      </c>
      <c r="I2059" s="30">
        <v>0.55000000000000004</v>
      </c>
      <c r="J2059" s="31">
        <v>5250</v>
      </c>
      <c r="K2059" s="32">
        <f t="shared" si="16"/>
        <v>2887.5000000000005</v>
      </c>
      <c r="L2059" s="32">
        <f t="shared" si="17"/>
        <v>1155.0000000000002</v>
      </c>
      <c r="M2059" s="33">
        <v>0.4</v>
      </c>
      <c r="O2059" s="38"/>
      <c r="P2059" s="36"/>
      <c r="Q2059" s="34"/>
      <c r="R2059" s="35"/>
    </row>
    <row r="2060" spans="1:18" ht="15.75" customHeight="1">
      <c r="A2060" s="23"/>
      <c r="B2060" s="28" t="s">
        <v>34</v>
      </c>
      <c r="C2060" s="28">
        <v>1128299</v>
      </c>
      <c r="D2060" s="29">
        <v>44399</v>
      </c>
      <c r="E2060" s="28" t="s">
        <v>35</v>
      </c>
      <c r="F2060" s="28" t="s">
        <v>87</v>
      </c>
      <c r="G2060" s="28" t="s">
        <v>88</v>
      </c>
      <c r="H2060" s="28" t="s">
        <v>26</v>
      </c>
      <c r="I2060" s="30">
        <v>0.55000000000000004</v>
      </c>
      <c r="J2060" s="31">
        <v>4750</v>
      </c>
      <c r="K2060" s="32">
        <f t="shared" si="16"/>
        <v>2612.5</v>
      </c>
      <c r="L2060" s="32">
        <f t="shared" si="17"/>
        <v>914.37499999999989</v>
      </c>
      <c r="M2060" s="33">
        <v>0.35</v>
      </c>
      <c r="O2060" s="38"/>
      <c r="P2060" s="36"/>
      <c r="Q2060" s="34"/>
      <c r="R2060" s="35"/>
    </row>
    <row r="2061" spans="1:18" ht="15.75" customHeight="1">
      <c r="A2061" s="23"/>
      <c r="B2061" s="28" t="s">
        <v>34</v>
      </c>
      <c r="C2061" s="28">
        <v>1128299</v>
      </c>
      <c r="D2061" s="29">
        <v>44399</v>
      </c>
      <c r="E2061" s="28" t="s">
        <v>35</v>
      </c>
      <c r="F2061" s="28" t="s">
        <v>87</v>
      </c>
      <c r="G2061" s="28" t="s">
        <v>88</v>
      </c>
      <c r="H2061" s="28" t="s">
        <v>27</v>
      </c>
      <c r="I2061" s="30">
        <v>0.5</v>
      </c>
      <c r="J2061" s="31">
        <v>3750</v>
      </c>
      <c r="K2061" s="32">
        <f t="shared" si="16"/>
        <v>1875</v>
      </c>
      <c r="L2061" s="32">
        <f t="shared" si="17"/>
        <v>656.25</v>
      </c>
      <c r="M2061" s="33">
        <v>0.35</v>
      </c>
      <c r="O2061" s="38"/>
      <c r="P2061" s="36"/>
      <c r="Q2061" s="34"/>
      <c r="R2061" s="35"/>
    </row>
    <row r="2062" spans="1:18" ht="15.75" customHeight="1">
      <c r="A2062" s="23"/>
      <c r="B2062" s="28" t="s">
        <v>34</v>
      </c>
      <c r="C2062" s="28">
        <v>1128299</v>
      </c>
      <c r="D2062" s="29">
        <v>44399</v>
      </c>
      <c r="E2062" s="28" t="s">
        <v>35</v>
      </c>
      <c r="F2062" s="28" t="s">
        <v>87</v>
      </c>
      <c r="G2062" s="28" t="s">
        <v>88</v>
      </c>
      <c r="H2062" s="28" t="s">
        <v>28</v>
      </c>
      <c r="I2062" s="30">
        <v>0.55000000000000004</v>
      </c>
      <c r="J2062" s="31">
        <v>4250</v>
      </c>
      <c r="K2062" s="32">
        <f t="shared" si="16"/>
        <v>2337.5</v>
      </c>
      <c r="L2062" s="32">
        <f t="shared" si="17"/>
        <v>701.25</v>
      </c>
      <c r="M2062" s="33">
        <v>0.3</v>
      </c>
      <c r="O2062" s="38"/>
      <c r="P2062" s="36"/>
      <c r="Q2062" s="34"/>
      <c r="R2062" s="35"/>
    </row>
    <row r="2063" spans="1:18" ht="15.75" customHeight="1">
      <c r="A2063" s="23"/>
      <c r="B2063" s="28" t="s">
        <v>34</v>
      </c>
      <c r="C2063" s="28">
        <v>1128299</v>
      </c>
      <c r="D2063" s="29">
        <v>44399</v>
      </c>
      <c r="E2063" s="28" t="s">
        <v>35</v>
      </c>
      <c r="F2063" s="28" t="s">
        <v>87</v>
      </c>
      <c r="G2063" s="28" t="s">
        <v>88</v>
      </c>
      <c r="H2063" s="28" t="s">
        <v>29</v>
      </c>
      <c r="I2063" s="30">
        <v>0.70000000000000007</v>
      </c>
      <c r="J2063" s="31">
        <v>4250</v>
      </c>
      <c r="K2063" s="32">
        <f t="shared" si="16"/>
        <v>2975.0000000000005</v>
      </c>
      <c r="L2063" s="32">
        <f t="shared" si="17"/>
        <v>743.75000000000011</v>
      </c>
      <c r="M2063" s="33">
        <v>0.25</v>
      </c>
      <c r="O2063" s="38"/>
      <c r="P2063" s="36"/>
      <c r="Q2063" s="34"/>
      <c r="R2063" s="35"/>
    </row>
    <row r="2064" spans="1:18" ht="15.75" customHeight="1">
      <c r="A2064" s="23"/>
      <c r="B2064" s="28" t="s">
        <v>34</v>
      </c>
      <c r="C2064" s="28">
        <v>1128299</v>
      </c>
      <c r="D2064" s="29">
        <v>44431</v>
      </c>
      <c r="E2064" s="28" t="s">
        <v>35</v>
      </c>
      <c r="F2064" s="28" t="s">
        <v>87</v>
      </c>
      <c r="G2064" s="28" t="s">
        <v>88</v>
      </c>
      <c r="H2064" s="28" t="s">
        <v>24</v>
      </c>
      <c r="I2064" s="30">
        <v>0.55000000000000004</v>
      </c>
      <c r="J2064" s="31">
        <v>6250</v>
      </c>
      <c r="K2064" s="32">
        <f t="shared" si="16"/>
        <v>3437.5000000000005</v>
      </c>
      <c r="L2064" s="32">
        <f t="shared" si="17"/>
        <v>1203.125</v>
      </c>
      <c r="M2064" s="33">
        <v>0.35</v>
      </c>
      <c r="O2064" s="38"/>
      <c r="P2064" s="36"/>
      <c r="Q2064" s="34"/>
      <c r="R2064" s="35"/>
    </row>
    <row r="2065" spans="1:18" ht="15.75" customHeight="1">
      <c r="A2065" s="23"/>
      <c r="B2065" s="28" t="s">
        <v>34</v>
      </c>
      <c r="C2065" s="28">
        <v>1128299</v>
      </c>
      <c r="D2065" s="29">
        <v>44431</v>
      </c>
      <c r="E2065" s="28" t="s">
        <v>35</v>
      </c>
      <c r="F2065" s="28" t="s">
        <v>87</v>
      </c>
      <c r="G2065" s="28" t="s">
        <v>88</v>
      </c>
      <c r="H2065" s="28" t="s">
        <v>25</v>
      </c>
      <c r="I2065" s="30">
        <v>0.60000000000000009</v>
      </c>
      <c r="J2065" s="31">
        <v>5750</v>
      </c>
      <c r="K2065" s="32">
        <f t="shared" si="16"/>
        <v>3450.0000000000005</v>
      </c>
      <c r="L2065" s="32">
        <f t="shared" si="17"/>
        <v>1380.0000000000002</v>
      </c>
      <c r="M2065" s="33">
        <v>0.4</v>
      </c>
      <c r="O2065" s="38"/>
      <c r="P2065" s="36"/>
      <c r="Q2065" s="34"/>
      <c r="R2065" s="35"/>
    </row>
    <row r="2066" spans="1:18" ht="15.75" customHeight="1">
      <c r="A2066" s="23"/>
      <c r="B2066" s="28" t="s">
        <v>34</v>
      </c>
      <c r="C2066" s="28">
        <v>1128299</v>
      </c>
      <c r="D2066" s="29">
        <v>44431</v>
      </c>
      <c r="E2066" s="28" t="s">
        <v>35</v>
      </c>
      <c r="F2066" s="28" t="s">
        <v>87</v>
      </c>
      <c r="G2066" s="28" t="s">
        <v>88</v>
      </c>
      <c r="H2066" s="28" t="s">
        <v>26</v>
      </c>
      <c r="I2066" s="30">
        <v>0.55000000000000004</v>
      </c>
      <c r="J2066" s="31">
        <v>4500</v>
      </c>
      <c r="K2066" s="32">
        <f t="shared" si="16"/>
        <v>2475</v>
      </c>
      <c r="L2066" s="32">
        <f t="shared" si="17"/>
        <v>866.25</v>
      </c>
      <c r="M2066" s="33">
        <v>0.35</v>
      </c>
      <c r="O2066" s="38"/>
      <c r="P2066" s="36"/>
      <c r="Q2066" s="34"/>
      <c r="R2066" s="35"/>
    </row>
    <row r="2067" spans="1:18" ht="15.75" customHeight="1">
      <c r="A2067" s="23"/>
      <c r="B2067" s="28" t="s">
        <v>34</v>
      </c>
      <c r="C2067" s="28">
        <v>1128299</v>
      </c>
      <c r="D2067" s="29">
        <v>44431</v>
      </c>
      <c r="E2067" s="28" t="s">
        <v>35</v>
      </c>
      <c r="F2067" s="28" t="s">
        <v>87</v>
      </c>
      <c r="G2067" s="28" t="s">
        <v>88</v>
      </c>
      <c r="H2067" s="28" t="s">
        <v>27</v>
      </c>
      <c r="I2067" s="30">
        <v>0.55000000000000004</v>
      </c>
      <c r="J2067" s="31">
        <v>4000</v>
      </c>
      <c r="K2067" s="32">
        <f t="shared" si="16"/>
        <v>2200</v>
      </c>
      <c r="L2067" s="32">
        <f t="shared" si="17"/>
        <v>770</v>
      </c>
      <c r="M2067" s="33">
        <v>0.35</v>
      </c>
      <c r="O2067" s="38"/>
      <c r="P2067" s="36"/>
      <c r="Q2067" s="34"/>
      <c r="R2067" s="35"/>
    </row>
    <row r="2068" spans="1:18" ht="15.75" customHeight="1">
      <c r="A2068" s="23"/>
      <c r="B2068" s="28" t="s">
        <v>34</v>
      </c>
      <c r="C2068" s="28">
        <v>1128299</v>
      </c>
      <c r="D2068" s="29">
        <v>44431</v>
      </c>
      <c r="E2068" s="28" t="s">
        <v>35</v>
      </c>
      <c r="F2068" s="28" t="s">
        <v>87</v>
      </c>
      <c r="G2068" s="28" t="s">
        <v>88</v>
      </c>
      <c r="H2068" s="28" t="s">
        <v>28</v>
      </c>
      <c r="I2068" s="30">
        <v>0.65</v>
      </c>
      <c r="J2068" s="31">
        <v>4000</v>
      </c>
      <c r="K2068" s="32">
        <f t="shared" si="16"/>
        <v>2600</v>
      </c>
      <c r="L2068" s="32">
        <f t="shared" si="17"/>
        <v>780</v>
      </c>
      <c r="M2068" s="33">
        <v>0.3</v>
      </c>
      <c r="O2068" s="38"/>
      <c r="P2068" s="36"/>
      <c r="Q2068" s="34"/>
      <c r="R2068" s="35"/>
    </row>
    <row r="2069" spans="1:18" ht="15.75" customHeight="1">
      <c r="A2069" s="23"/>
      <c r="B2069" s="28" t="s">
        <v>34</v>
      </c>
      <c r="C2069" s="28">
        <v>1128299</v>
      </c>
      <c r="D2069" s="29">
        <v>44431</v>
      </c>
      <c r="E2069" s="28" t="s">
        <v>35</v>
      </c>
      <c r="F2069" s="28" t="s">
        <v>87</v>
      </c>
      <c r="G2069" s="28" t="s">
        <v>88</v>
      </c>
      <c r="H2069" s="28" t="s">
        <v>29</v>
      </c>
      <c r="I2069" s="30">
        <v>0.70000000000000007</v>
      </c>
      <c r="J2069" s="31">
        <v>3750</v>
      </c>
      <c r="K2069" s="32">
        <f t="shared" si="16"/>
        <v>2625.0000000000005</v>
      </c>
      <c r="L2069" s="32">
        <f t="shared" si="17"/>
        <v>656.25000000000011</v>
      </c>
      <c r="M2069" s="33">
        <v>0.25</v>
      </c>
      <c r="O2069" s="38"/>
      <c r="P2069" s="36"/>
      <c r="Q2069" s="34"/>
      <c r="R2069" s="35"/>
    </row>
    <row r="2070" spans="1:18" ht="15.75" customHeight="1">
      <c r="A2070" s="23"/>
      <c r="B2070" s="28" t="s">
        <v>34</v>
      </c>
      <c r="C2070" s="28">
        <v>1128299</v>
      </c>
      <c r="D2070" s="29">
        <v>44463</v>
      </c>
      <c r="E2070" s="28" t="s">
        <v>35</v>
      </c>
      <c r="F2070" s="28" t="s">
        <v>87</v>
      </c>
      <c r="G2070" s="28" t="s">
        <v>88</v>
      </c>
      <c r="H2070" s="28" t="s">
        <v>24</v>
      </c>
      <c r="I2070" s="30">
        <v>0.45000000000000007</v>
      </c>
      <c r="J2070" s="31">
        <v>5750</v>
      </c>
      <c r="K2070" s="32">
        <f t="shared" si="16"/>
        <v>2587.5000000000005</v>
      </c>
      <c r="L2070" s="32">
        <f t="shared" si="17"/>
        <v>905.62500000000011</v>
      </c>
      <c r="M2070" s="33">
        <v>0.35</v>
      </c>
      <c r="O2070" s="38"/>
      <c r="P2070" s="36"/>
      <c r="Q2070" s="34"/>
      <c r="R2070" s="35"/>
    </row>
    <row r="2071" spans="1:18" ht="15.75" customHeight="1">
      <c r="A2071" s="23"/>
      <c r="B2071" s="28" t="s">
        <v>34</v>
      </c>
      <c r="C2071" s="28">
        <v>1128299</v>
      </c>
      <c r="D2071" s="29">
        <v>44463</v>
      </c>
      <c r="E2071" s="28" t="s">
        <v>35</v>
      </c>
      <c r="F2071" s="28" t="s">
        <v>87</v>
      </c>
      <c r="G2071" s="28" t="s">
        <v>88</v>
      </c>
      <c r="H2071" s="28" t="s">
        <v>25</v>
      </c>
      <c r="I2071" s="30">
        <v>0.50000000000000011</v>
      </c>
      <c r="J2071" s="31">
        <v>5750</v>
      </c>
      <c r="K2071" s="32">
        <f t="shared" si="16"/>
        <v>2875.0000000000005</v>
      </c>
      <c r="L2071" s="32">
        <f t="shared" si="17"/>
        <v>1150.0000000000002</v>
      </c>
      <c r="M2071" s="33">
        <v>0.4</v>
      </c>
      <c r="O2071" s="38"/>
      <c r="P2071" s="36"/>
      <c r="Q2071" s="34"/>
      <c r="R2071" s="35"/>
    </row>
    <row r="2072" spans="1:18" ht="15.75" customHeight="1">
      <c r="A2072" s="23"/>
      <c r="B2072" s="28" t="s">
        <v>34</v>
      </c>
      <c r="C2072" s="28">
        <v>1128299</v>
      </c>
      <c r="D2072" s="29">
        <v>44463</v>
      </c>
      <c r="E2072" s="28" t="s">
        <v>35</v>
      </c>
      <c r="F2072" s="28" t="s">
        <v>87</v>
      </c>
      <c r="G2072" s="28" t="s">
        <v>88</v>
      </c>
      <c r="H2072" s="28" t="s">
        <v>26</v>
      </c>
      <c r="I2072" s="30">
        <v>0.45000000000000007</v>
      </c>
      <c r="J2072" s="31">
        <v>4250</v>
      </c>
      <c r="K2072" s="32">
        <f t="shared" si="16"/>
        <v>1912.5000000000002</v>
      </c>
      <c r="L2072" s="32">
        <f t="shared" si="17"/>
        <v>669.375</v>
      </c>
      <c r="M2072" s="33">
        <v>0.35</v>
      </c>
      <c r="O2072" s="38"/>
      <c r="P2072" s="36"/>
      <c r="Q2072" s="34"/>
      <c r="R2072" s="35"/>
    </row>
    <row r="2073" spans="1:18" ht="15.75" customHeight="1">
      <c r="A2073" s="23"/>
      <c r="B2073" s="28" t="s">
        <v>34</v>
      </c>
      <c r="C2073" s="28">
        <v>1128299</v>
      </c>
      <c r="D2073" s="29">
        <v>44463</v>
      </c>
      <c r="E2073" s="28" t="s">
        <v>35</v>
      </c>
      <c r="F2073" s="28" t="s">
        <v>87</v>
      </c>
      <c r="G2073" s="28" t="s">
        <v>88</v>
      </c>
      <c r="H2073" s="28" t="s">
        <v>27</v>
      </c>
      <c r="I2073" s="30">
        <v>0.45000000000000007</v>
      </c>
      <c r="J2073" s="31">
        <v>3750</v>
      </c>
      <c r="K2073" s="32">
        <f t="shared" si="16"/>
        <v>1687.5000000000002</v>
      </c>
      <c r="L2073" s="32">
        <f t="shared" si="17"/>
        <v>590.625</v>
      </c>
      <c r="M2073" s="33">
        <v>0.35</v>
      </c>
      <c r="O2073" s="38"/>
      <c r="P2073" s="36"/>
      <c r="Q2073" s="34"/>
      <c r="R2073" s="35"/>
    </row>
    <row r="2074" spans="1:18" ht="15.75" customHeight="1">
      <c r="A2074" s="23"/>
      <c r="B2074" s="28" t="s">
        <v>34</v>
      </c>
      <c r="C2074" s="28">
        <v>1128299</v>
      </c>
      <c r="D2074" s="29">
        <v>44463</v>
      </c>
      <c r="E2074" s="28" t="s">
        <v>35</v>
      </c>
      <c r="F2074" s="28" t="s">
        <v>87</v>
      </c>
      <c r="G2074" s="28" t="s">
        <v>88</v>
      </c>
      <c r="H2074" s="28" t="s">
        <v>28</v>
      </c>
      <c r="I2074" s="30">
        <v>0.55000000000000004</v>
      </c>
      <c r="J2074" s="31">
        <v>3750</v>
      </c>
      <c r="K2074" s="32">
        <f t="shared" si="16"/>
        <v>2062.5</v>
      </c>
      <c r="L2074" s="32">
        <f t="shared" si="17"/>
        <v>618.75</v>
      </c>
      <c r="M2074" s="33">
        <v>0.3</v>
      </c>
      <c r="O2074" s="38"/>
      <c r="P2074" s="36"/>
      <c r="Q2074" s="34"/>
      <c r="R2074" s="35"/>
    </row>
    <row r="2075" spans="1:18" ht="15.75" customHeight="1">
      <c r="A2075" s="23"/>
      <c r="B2075" s="28" t="s">
        <v>34</v>
      </c>
      <c r="C2075" s="28">
        <v>1128299</v>
      </c>
      <c r="D2075" s="29">
        <v>44463</v>
      </c>
      <c r="E2075" s="28" t="s">
        <v>35</v>
      </c>
      <c r="F2075" s="28" t="s">
        <v>87</v>
      </c>
      <c r="G2075" s="28" t="s">
        <v>88</v>
      </c>
      <c r="H2075" s="28" t="s">
        <v>29</v>
      </c>
      <c r="I2075" s="30">
        <v>0.60000000000000009</v>
      </c>
      <c r="J2075" s="31">
        <v>4250</v>
      </c>
      <c r="K2075" s="32">
        <f t="shared" si="16"/>
        <v>2550.0000000000005</v>
      </c>
      <c r="L2075" s="32">
        <f t="shared" si="17"/>
        <v>637.50000000000011</v>
      </c>
      <c r="M2075" s="33">
        <v>0.25</v>
      </c>
      <c r="O2075" s="38"/>
      <c r="P2075" s="36"/>
      <c r="Q2075" s="34"/>
      <c r="R2075" s="35"/>
    </row>
    <row r="2076" spans="1:18" ht="15.75" customHeight="1">
      <c r="A2076" s="23"/>
      <c r="B2076" s="28" t="s">
        <v>34</v>
      </c>
      <c r="C2076" s="28">
        <v>1128299</v>
      </c>
      <c r="D2076" s="29">
        <v>44492</v>
      </c>
      <c r="E2076" s="28" t="s">
        <v>35</v>
      </c>
      <c r="F2076" s="28" t="s">
        <v>87</v>
      </c>
      <c r="G2076" s="28" t="s">
        <v>88</v>
      </c>
      <c r="H2076" s="28" t="s">
        <v>24</v>
      </c>
      <c r="I2076" s="30">
        <v>0.45000000000000007</v>
      </c>
      <c r="J2076" s="31">
        <v>5000</v>
      </c>
      <c r="K2076" s="32">
        <f t="shared" si="16"/>
        <v>2250.0000000000005</v>
      </c>
      <c r="L2076" s="32">
        <f t="shared" si="17"/>
        <v>787.50000000000011</v>
      </c>
      <c r="M2076" s="33">
        <v>0.35</v>
      </c>
      <c r="O2076" s="38"/>
      <c r="P2076" s="36"/>
      <c r="Q2076" s="34"/>
      <c r="R2076" s="35"/>
    </row>
    <row r="2077" spans="1:18" ht="15.75" customHeight="1">
      <c r="A2077" s="23"/>
      <c r="B2077" s="28" t="s">
        <v>34</v>
      </c>
      <c r="C2077" s="28">
        <v>1128299</v>
      </c>
      <c r="D2077" s="29">
        <v>44492</v>
      </c>
      <c r="E2077" s="28" t="s">
        <v>35</v>
      </c>
      <c r="F2077" s="28" t="s">
        <v>87</v>
      </c>
      <c r="G2077" s="28" t="s">
        <v>88</v>
      </c>
      <c r="H2077" s="28" t="s">
        <v>25</v>
      </c>
      <c r="I2077" s="30">
        <v>0.50000000000000011</v>
      </c>
      <c r="J2077" s="31">
        <v>5000</v>
      </c>
      <c r="K2077" s="32">
        <f t="shared" si="16"/>
        <v>2500.0000000000005</v>
      </c>
      <c r="L2077" s="32">
        <f t="shared" si="17"/>
        <v>1000.0000000000002</v>
      </c>
      <c r="M2077" s="33">
        <v>0.4</v>
      </c>
      <c r="O2077" s="38"/>
      <c r="P2077" s="36"/>
      <c r="Q2077" s="34"/>
      <c r="R2077" s="35"/>
    </row>
    <row r="2078" spans="1:18" ht="15.75" customHeight="1">
      <c r="A2078" s="23"/>
      <c r="B2078" s="28" t="s">
        <v>34</v>
      </c>
      <c r="C2078" s="28">
        <v>1128299</v>
      </c>
      <c r="D2078" s="29">
        <v>44492</v>
      </c>
      <c r="E2078" s="28" t="s">
        <v>35</v>
      </c>
      <c r="F2078" s="28" t="s">
        <v>87</v>
      </c>
      <c r="G2078" s="28" t="s">
        <v>88</v>
      </c>
      <c r="H2078" s="28" t="s">
        <v>26</v>
      </c>
      <c r="I2078" s="30">
        <v>0.45000000000000007</v>
      </c>
      <c r="J2078" s="31">
        <v>3250</v>
      </c>
      <c r="K2078" s="32">
        <f t="shared" si="16"/>
        <v>1462.5000000000002</v>
      </c>
      <c r="L2078" s="32">
        <f t="shared" si="17"/>
        <v>511.87500000000006</v>
      </c>
      <c r="M2078" s="33">
        <v>0.35</v>
      </c>
      <c r="O2078" s="38"/>
      <c r="P2078" s="36"/>
      <c r="Q2078" s="34"/>
      <c r="R2078" s="35"/>
    </row>
    <row r="2079" spans="1:18" ht="15.75" customHeight="1">
      <c r="A2079" s="23"/>
      <c r="B2079" s="28" t="s">
        <v>34</v>
      </c>
      <c r="C2079" s="28">
        <v>1128299</v>
      </c>
      <c r="D2079" s="29">
        <v>44492</v>
      </c>
      <c r="E2079" s="28" t="s">
        <v>35</v>
      </c>
      <c r="F2079" s="28" t="s">
        <v>87</v>
      </c>
      <c r="G2079" s="28" t="s">
        <v>88</v>
      </c>
      <c r="H2079" s="28" t="s">
        <v>27</v>
      </c>
      <c r="I2079" s="30">
        <v>0.45000000000000007</v>
      </c>
      <c r="J2079" s="31">
        <v>3000</v>
      </c>
      <c r="K2079" s="32">
        <f t="shared" si="16"/>
        <v>1350.0000000000002</v>
      </c>
      <c r="L2079" s="32">
        <f t="shared" si="17"/>
        <v>472.50000000000006</v>
      </c>
      <c r="M2079" s="33">
        <v>0.35</v>
      </c>
      <c r="O2079" s="38"/>
      <c r="P2079" s="36"/>
      <c r="Q2079" s="34"/>
      <c r="R2079" s="35"/>
    </row>
    <row r="2080" spans="1:18" ht="15.75" customHeight="1">
      <c r="A2080" s="23"/>
      <c r="B2080" s="28" t="s">
        <v>34</v>
      </c>
      <c r="C2080" s="28">
        <v>1128299</v>
      </c>
      <c r="D2080" s="29">
        <v>44492</v>
      </c>
      <c r="E2080" s="28" t="s">
        <v>35</v>
      </c>
      <c r="F2080" s="28" t="s">
        <v>87</v>
      </c>
      <c r="G2080" s="28" t="s">
        <v>88</v>
      </c>
      <c r="H2080" s="28" t="s">
        <v>28</v>
      </c>
      <c r="I2080" s="30">
        <v>0.55000000000000004</v>
      </c>
      <c r="J2080" s="31">
        <v>2750</v>
      </c>
      <c r="K2080" s="32">
        <f t="shared" si="16"/>
        <v>1512.5000000000002</v>
      </c>
      <c r="L2080" s="32">
        <f t="shared" si="17"/>
        <v>453.75000000000006</v>
      </c>
      <c r="M2080" s="33">
        <v>0.3</v>
      </c>
      <c r="O2080" s="38"/>
      <c r="P2080" s="36"/>
      <c r="Q2080" s="34"/>
      <c r="R2080" s="35"/>
    </row>
    <row r="2081" spans="1:18" ht="15.75" customHeight="1">
      <c r="A2081" s="23"/>
      <c r="B2081" s="28" t="s">
        <v>34</v>
      </c>
      <c r="C2081" s="28">
        <v>1128299</v>
      </c>
      <c r="D2081" s="29">
        <v>44492</v>
      </c>
      <c r="E2081" s="28" t="s">
        <v>35</v>
      </c>
      <c r="F2081" s="28" t="s">
        <v>87</v>
      </c>
      <c r="G2081" s="28" t="s">
        <v>88</v>
      </c>
      <c r="H2081" s="28" t="s">
        <v>29</v>
      </c>
      <c r="I2081" s="30">
        <v>0.60000000000000009</v>
      </c>
      <c r="J2081" s="31">
        <v>3250</v>
      </c>
      <c r="K2081" s="32">
        <f t="shared" si="16"/>
        <v>1950.0000000000002</v>
      </c>
      <c r="L2081" s="32">
        <f t="shared" si="17"/>
        <v>487.50000000000006</v>
      </c>
      <c r="M2081" s="33">
        <v>0.25</v>
      </c>
      <c r="O2081" s="38"/>
      <c r="P2081" s="36"/>
      <c r="Q2081" s="34"/>
      <c r="R2081" s="35"/>
    </row>
    <row r="2082" spans="1:18" ht="15.75" customHeight="1">
      <c r="A2082" s="23"/>
      <c r="B2082" s="28" t="s">
        <v>34</v>
      </c>
      <c r="C2082" s="28">
        <v>1128299</v>
      </c>
      <c r="D2082" s="29">
        <v>44523</v>
      </c>
      <c r="E2082" s="28" t="s">
        <v>35</v>
      </c>
      <c r="F2082" s="28" t="s">
        <v>87</v>
      </c>
      <c r="G2082" s="28" t="s">
        <v>88</v>
      </c>
      <c r="H2082" s="28" t="s">
        <v>24</v>
      </c>
      <c r="I2082" s="30">
        <v>0.45000000000000007</v>
      </c>
      <c r="J2082" s="31">
        <v>5000</v>
      </c>
      <c r="K2082" s="32">
        <f t="shared" si="16"/>
        <v>2250.0000000000005</v>
      </c>
      <c r="L2082" s="32">
        <f t="shared" si="17"/>
        <v>787.50000000000011</v>
      </c>
      <c r="M2082" s="33">
        <v>0.35</v>
      </c>
      <c r="O2082" s="38"/>
      <c r="P2082" s="36"/>
      <c r="Q2082" s="34"/>
      <c r="R2082" s="35"/>
    </row>
    <row r="2083" spans="1:18" ht="15.75" customHeight="1">
      <c r="A2083" s="23"/>
      <c r="B2083" s="28" t="s">
        <v>34</v>
      </c>
      <c r="C2083" s="28">
        <v>1128299</v>
      </c>
      <c r="D2083" s="29">
        <v>44523</v>
      </c>
      <c r="E2083" s="28" t="s">
        <v>35</v>
      </c>
      <c r="F2083" s="28" t="s">
        <v>87</v>
      </c>
      <c r="G2083" s="28" t="s">
        <v>88</v>
      </c>
      <c r="H2083" s="28" t="s">
        <v>25</v>
      </c>
      <c r="I2083" s="30">
        <v>0.50000000000000011</v>
      </c>
      <c r="J2083" s="31">
        <v>5250</v>
      </c>
      <c r="K2083" s="32">
        <f t="shared" si="16"/>
        <v>2625.0000000000005</v>
      </c>
      <c r="L2083" s="32">
        <f t="shared" si="17"/>
        <v>1050.0000000000002</v>
      </c>
      <c r="M2083" s="33">
        <v>0.4</v>
      </c>
      <c r="O2083" s="38"/>
      <c r="P2083" s="36"/>
      <c r="Q2083" s="34"/>
      <c r="R2083" s="35"/>
    </row>
    <row r="2084" spans="1:18" ht="15.75" customHeight="1">
      <c r="A2084" s="23"/>
      <c r="B2084" s="28" t="s">
        <v>34</v>
      </c>
      <c r="C2084" s="28">
        <v>1128299</v>
      </c>
      <c r="D2084" s="29">
        <v>44523</v>
      </c>
      <c r="E2084" s="28" t="s">
        <v>35</v>
      </c>
      <c r="F2084" s="28" t="s">
        <v>87</v>
      </c>
      <c r="G2084" s="28" t="s">
        <v>88</v>
      </c>
      <c r="H2084" s="28" t="s">
        <v>26</v>
      </c>
      <c r="I2084" s="30">
        <v>0.45000000000000007</v>
      </c>
      <c r="J2084" s="31">
        <v>3750</v>
      </c>
      <c r="K2084" s="32">
        <f t="shared" si="16"/>
        <v>1687.5000000000002</v>
      </c>
      <c r="L2084" s="32">
        <f t="shared" si="17"/>
        <v>590.625</v>
      </c>
      <c r="M2084" s="33">
        <v>0.35</v>
      </c>
      <c r="O2084" s="38"/>
      <c r="P2084" s="36"/>
      <c r="Q2084" s="34"/>
      <c r="R2084" s="35"/>
    </row>
    <row r="2085" spans="1:18" ht="15.75" customHeight="1">
      <c r="A2085" s="23"/>
      <c r="B2085" s="28" t="s">
        <v>34</v>
      </c>
      <c r="C2085" s="28">
        <v>1128299</v>
      </c>
      <c r="D2085" s="29">
        <v>44523</v>
      </c>
      <c r="E2085" s="28" t="s">
        <v>35</v>
      </c>
      <c r="F2085" s="28" t="s">
        <v>87</v>
      </c>
      <c r="G2085" s="28" t="s">
        <v>88</v>
      </c>
      <c r="H2085" s="28" t="s">
        <v>27</v>
      </c>
      <c r="I2085" s="30">
        <v>0.45000000000000007</v>
      </c>
      <c r="J2085" s="31">
        <v>3500</v>
      </c>
      <c r="K2085" s="32">
        <f t="shared" si="16"/>
        <v>1575.0000000000002</v>
      </c>
      <c r="L2085" s="32">
        <f t="shared" si="17"/>
        <v>551.25</v>
      </c>
      <c r="M2085" s="33">
        <v>0.35</v>
      </c>
      <c r="O2085" s="38"/>
      <c r="P2085" s="36"/>
      <c r="Q2085" s="34"/>
      <c r="R2085" s="35"/>
    </row>
    <row r="2086" spans="1:18" ht="15.75" customHeight="1">
      <c r="A2086" s="23"/>
      <c r="B2086" s="28" t="s">
        <v>34</v>
      </c>
      <c r="C2086" s="28">
        <v>1128299</v>
      </c>
      <c r="D2086" s="29">
        <v>44523</v>
      </c>
      <c r="E2086" s="28" t="s">
        <v>35</v>
      </c>
      <c r="F2086" s="28" t="s">
        <v>87</v>
      </c>
      <c r="G2086" s="28" t="s">
        <v>88</v>
      </c>
      <c r="H2086" s="28" t="s">
        <v>28</v>
      </c>
      <c r="I2086" s="30">
        <v>0.55000000000000004</v>
      </c>
      <c r="J2086" s="31">
        <v>3000</v>
      </c>
      <c r="K2086" s="32">
        <f t="shared" si="16"/>
        <v>1650.0000000000002</v>
      </c>
      <c r="L2086" s="32">
        <f t="shared" si="17"/>
        <v>495.00000000000006</v>
      </c>
      <c r="M2086" s="33">
        <v>0.3</v>
      </c>
      <c r="O2086" s="38"/>
      <c r="P2086" s="36"/>
      <c r="Q2086" s="34"/>
      <c r="R2086" s="35"/>
    </row>
    <row r="2087" spans="1:18" ht="15.75" customHeight="1">
      <c r="A2087" s="23"/>
      <c r="B2087" s="28" t="s">
        <v>34</v>
      </c>
      <c r="C2087" s="28">
        <v>1128299</v>
      </c>
      <c r="D2087" s="29">
        <v>44523</v>
      </c>
      <c r="E2087" s="28" t="s">
        <v>35</v>
      </c>
      <c r="F2087" s="28" t="s">
        <v>87</v>
      </c>
      <c r="G2087" s="28" t="s">
        <v>88</v>
      </c>
      <c r="H2087" s="28" t="s">
        <v>29</v>
      </c>
      <c r="I2087" s="30">
        <v>0.60000000000000009</v>
      </c>
      <c r="J2087" s="31">
        <v>4250</v>
      </c>
      <c r="K2087" s="32">
        <f t="shared" si="16"/>
        <v>2550.0000000000005</v>
      </c>
      <c r="L2087" s="32">
        <f t="shared" si="17"/>
        <v>637.50000000000011</v>
      </c>
      <c r="M2087" s="33">
        <v>0.25</v>
      </c>
      <c r="O2087" s="38"/>
      <c r="P2087" s="36"/>
      <c r="Q2087" s="34"/>
      <c r="R2087" s="35"/>
    </row>
    <row r="2088" spans="1:18" ht="15.75" customHeight="1">
      <c r="A2088" s="23"/>
      <c r="B2088" s="28" t="s">
        <v>34</v>
      </c>
      <c r="C2088" s="28">
        <v>1128299</v>
      </c>
      <c r="D2088" s="29">
        <v>44552</v>
      </c>
      <c r="E2088" s="28" t="s">
        <v>35</v>
      </c>
      <c r="F2088" s="28" t="s">
        <v>87</v>
      </c>
      <c r="G2088" s="28" t="s">
        <v>88</v>
      </c>
      <c r="H2088" s="28" t="s">
        <v>24</v>
      </c>
      <c r="I2088" s="30">
        <v>0.45000000000000007</v>
      </c>
      <c r="J2088" s="31">
        <v>6250</v>
      </c>
      <c r="K2088" s="32">
        <f t="shared" si="16"/>
        <v>2812.5000000000005</v>
      </c>
      <c r="L2088" s="32">
        <f t="shared" si="17"/>
        <v>984.37500000000011</v>
      </c>
      <c r="M2088" s="33">
        <v>0.35</v>
      </c>
      <c r="O2088" s="38"/>
      <c r="P2088" s="36"/>
      <c r="Q2088" s="34"/>
      <c r="R2088" s="35"/>
    </row>
    <row r="2089" spans="1:18" ht="15.75" customHeight="1">
      <c r="A2089" s="23"/>
      <c r="B2089" s="28" t="s">
        <v>34</v>
      </c>
      <c r="C2089" s="28">
        <v>1128299</v>
      </c>
      <c r="D2089" s="29">
        <v>44552</v>
      </c>
      <c r="E2089" s="28" t="s">
        <v>35</v>
      </c>
      <c r="F2089" s="28" t="s">
        <v>87</v>
      </c>
      <c r="G2089" s="28" t="s">
        <v>88</v>
      </c>
      <c r="H2089" s="28" t="s">
        <v>25</v>
      </c>
      <c r="I2089" s="30">
        <v>0.50000000000000011</v>
      </c>
      <c r="J2089" s="31">
        <v>6250</v>
      </c>
      <c r="K2089" s="32">
        <f t="shared" si="16"/>
        <v>3125.0000000000009</v>
      </c>
      <c r="L2089" s="32">
        <f t="shared" si="17"/>
        <v>1250.0000000000005</v>
      </c>
      <c r="M2089" s="33">
        <v>0.4</v>
      </c>
      <c r="O2089" s="38"/>
      <c r="P2089" s="36"/>
      <c r="Q2089" s="34"/>
      <c r="R2089" s="35"/>
    </row>
    <row r="2090" spans="1:18" ht="15.75" customHeight="1">
      <c r="A2090" s="23"/>
      <c r="B2090" s="28" t="s">
        <v>34</v>
      </c>
      <c r="C2090" s="28">
        <v>1128299</v>
      </c>
      <c r="D2090" s="29">
        <v>44552</v>
      </c>
      <c r="E2090" s="28" t="s">
        <v>35</v>
      </c>
      <c r="F2090" s="28" t="s">
        <v>87</v>
      </c>
      <c r="G2090" s="28" t="s">
        <v>88</v>
      </c>
      <c r="H2090" s="28" t="s">
        <v>26</v>
      </c>
      <c r="I2090" s="30">
        <v>0.45000000000000007</v>
      </c>
      <c r="J2090" s="31">
        <v>4250</v>
      </c>
      <c r="K2090" s="32">
        <f t="shared" si="16"/>
        <v>1912.5000000000002</v>
      </c>
      <c r="L2090" s="32">
        <f t="shared" si="17"/>
        <v>669.375</v>
      </c>
      <c r="M2090" s="33">
        <v>0.35</v>
      </c>
      <c r="O2090" s="38"/>
      <c r="P2090" s="36"/>
      <c r="Q2090" s="34"/>
      <c r="R2090" s="35"/>
    </row>
    <row r="2091" spans="1:18" ht="15.75" customHeight="1">
      <c r="A2091" s="23"/>
      <c r="B2091" s="28" t="s">
        <v>34</v>
      </c>
      <c r="C2091" s="28">
        <v>1128299</v>
      </c>
      <c r="D2091" s="29">
        <v>44552</v>
      </c>
      <c r="E2091" s="28" t="s">
        <v>35</v>
      </c>
      <c r="F2091" s="28" t="s">
        <v>87</v>
      </c>
      <c r="G2091" s="28" t="s">
        <v>88</v>
      </c>
      <c r="H2091" s="28" t="s">
        <v>27</v>
      </c>
      <c r="I2091" s="30">
        <v>0.45000000000000007</v>
      </c>
      <c r="J2091" s="31">
        <v>4250</v>
      </c>
      <c r="K2091" s="32">
        <f t="shared" si="16"/>
        <v>1912.5000000000002</v>
      </c>
      <c r="L2091" s="32">
        <f t="shared" si="17"/>
        <v>669.375</v>
      </c>
      <c r="M2091" s="33">
        <v>0.35</v>
      </c>
      <c r="O2091" s="38"/>
      <c r="P2091" s="36"/>
      <c r="Q2091" s="34"/>
      <c r="R2091" s="35"/>
    </row>
    <row r="2092" spans="1:18" ht="15.75" customHeight="1">
      <c r="A2092" s="23"/>
      <c r="B2092" s="28" t="s">
        <v>34</v>
      </c>
      <c r="C2092" s="28">
        <v>1128299</v>
      </c>
      <c r="D2092" s="29">
        <v>44552</v>
      </c>
      <c r="E2092" s="28" t="s">
        <v>35</v>
      </c>
      <c r="F2092" s="28" t="s">
        <v>87</v>
      </c>
      <c r="G2092" s="28" t="s">
        <v>88</v>
      </c>
      <c r="H2092" s="28" t="s">
        <v>28</v>
      </c>
      <c r="I2092" s="30">
        <v>0.55000000000000004</v>
      </c>
      <c r="J2092" s="31">
        <v>3500</v>
      </c>
      <c r="K2092" s="32">
        <f t="shared" si="16"/>
        <v>1925.0000000000002</v>
      </c>
      <c r="L2092" s="32">
        <f t="shared" si="17"/>
        <v>577.5</v>
      </c>
      <c r="M2092" s="33">
        <v>0.3</v>
      </c>
      <c r="O2092" s="38"/>
      <c r="P2092" s="36"/>
      <c r="Q2092" s="34"/>
      <c r="R2092" s="35"/>
    </row>
    <row r="2093" spans="1:18" ht="15.75" customHeight="1">
      <c r="A2093" s="23"/>
      <c r="B2093" s="28" t="s">
        <v>34</v>
      </c>
      <c r="C2093" s="28">
        <v>1128299</v>
      </c>
      <c r="D2093" s="29">
        <v>44552</v>
      </c>
      <c r="E2093" s="28" t="s">
        <v>35</v>
      </c>
      <c r="F2093" s="28" t="s">
        <v>87</v>
      </c>
      <c r="G2093" s="28" t="s">
        <v>88</v>
      </c>
      <c r="H2093" s="28" t="s">
        <v>29</v>
      </c>
      <c r="I2093" s="30">
        <v>0.60000000000000009</v>
      </c>
      <c r="J2093" s="31">
        <v>4500</v>
      </c>
      <c r="K2093" s="32">
        <f t="shared" si="16"/>
        <v>2700.0000000000005</v>
      </c>
      <c r="L2093" s="32">
        <f t="shared" si="17"/>
        <v>675.00000000000011</v>
      </c>
      <c r="M2093" s="33">
        <v>0.25</v>
      </c>
      <c r="O2093" s="38"/>
      <c r="P2093" s="36"/>
      <c r="Q2093" s="34"/>
      <c r="R2093" s="35"/>
    </row>
    <row r="2094" spans="1:18" ht="15.75" customHeight="1">
      <c r="A2094" s="23" t="s">
        <v>46</v>
      </c>
      <c r="B2094" s="28" t="s">
        <v>34</v>
      </c>
      <c r="C2094" s="28">
        <v>1128299</v>
      </c>
      <c r="D2094" s="29">
        <v>44222</v>
      </c>
      <c r="E2094" s="28" t="s">
        <v>35</v>
      </c>
      <c r="F2094" s="28" t="s">
        <v>89</v>
      </c>
      <c r="G2094" s="28" t="s">
        <v>90</v>
      </c>
      <c r="H2094" s="28" t="s">
        <v>24</v>
      </c>
      <c r="I2094" s="30">
        <v>0.34999999999999992</v>
      </c>
      <c r="J2094" s="31">
        <v>4750</v>
      </c>
      <c r="K2094" s="32">
        <f t="shared" si="16"/>
        <v>1662.4999999999995</v>
      </c>
      <c r="L2094" s="32">
        <f t="shared" si="17"/>
        <v>581.87499999999977</v>
      </c>
      <c r="M2094" s="33">
        <v>0.35</v>
      </c>
      <c r="O2094" s="38"/>
      <c r="P2094" s="36"/>
      <c r="Q2094" s="34"/>
      <c r="R2094" s="35"/>
    </row>
    <row r="2095" spans="1:18" ht="15.75" customHeight="1">
      <c r="A2095" s="23"/>
      <c r="B2095" s="28" t="s">
        <v>34</v>
      </c>
      <c r="C2095" s="28">
        <v>1128299</v>
      </c>
      <c r="D2095" s="29">
        <v>44222</v>
      </c>
      <c r="E2095" s="28" t="s">
        <v>35</v>
      </c>
      <c r="F2095" s="28" t="s">
        <v>89</v>
      </c>
      <c r="G2095" s="28" t="s">
        <v>90</v>
      </c>
      <c r="H2095" s="28" t="s">
        <v>25</v>
      </c>
      <c r="I2095" s="30">
        <v>0.45</v>
      </c>
      <c r="J2095" s="31">
        <v>4750</v>
      </c>
      <c r="K2095" s="32">
        <f t="shared" si="16"/>
        <v>2137.5</v>
      </c>
      <c r="L2095" s="32">
        <f t="shared" si="17"/>
        <v>855</v>
      </c>
      <c r="M2095" s="33">
        <v>0.4</v>
      </c>
      <c r="O2095" s="38"/>
      <c r="P2095" s="36"/>
      <c r="Q2095" s="34"/>
      <c r="R2095" s="35"/>
    </row>
    <row r="2096" spans="1:18" ht="15.75" customHeight="1">
      <c r="A2096" s="23"/>
      <c r="B2096" s="28" t="s">
        <v>34</v>
      </c>
      <c r="C2096" s="28">
        <v>1128299</v>
      </c>
      <c r="D2096" s="29">
        <v>44222</v>
      </c>
      <c r="E2096" s="28" t="s">
        <v>35</v>
      </c>
      <c r="F2096" s="28" t="s">
        <v>89</v>
      </c>
      <c r="G2096" s="28" t="s">
        <v>90</v>
      </c>
      <c r="H2096" s="28" t="s">
        <v>26</v>
      </c>
      <c r="I2096" s="30">
        <v>0.45</v>
      </c>
      <c r="J2096" s="31">
        <v>4750</v>
      </c>
      <c r="K2096" s="32">
        <f t="shared" si="16"/>
        <v>2137.5</v>
      </c>
      <c r="L2096" s="32">
        <f t="shared" si="17"/>
        <v>748.125</v>
      </c>
      <c r="M2096" s="33">
        <v>0.35</v>
      </c>
      <c r="O2096" s="38"/>
      <c r="P2096" s="36"/>
      <c r="Q2096" s="34"/>
      <c r="R2096" s="35"/>
    </row>
    <row r="2097" spans="1:18" ht="15.75" customHeight="1">
      <c r="A2097" s="23"/>
      <c r="B2097" s="28" t="s">
        <v>34</v>
      </c>
      <c r="C2097" s="28">
        <v>1128299</v>
      </c>
      <c r="D2097" s="29">
        <v>44222</v>
      </c>
      <c r="E2097" s="28" t="s">
        <v>35</v>
      </c>
      <c r="F2097" s="28" t="s">
        <v>89</v>
      </c>
      <c r="G2097" s="28" t="s">
        <v>90</v>
      </c>
      <c r="H2097" s="28" t="s">
        <v>27</v>
      </c>
      <c r="I2097" s="30">
        <v>0.45</v>
      </c>
      <c r="J2097" s="31">
        <v>3250</v>
      </c>
      <c r="K2097" s="32">
        <f t="shared" si="16"/>
        <v>1462.5</v>
      </c>
      <c r="L2097" s="32">
        <f t="shared" si="17"/>
        <v>511.87499999999994</v>
      </c>
      <c r="M2097" s="33">
        <v>0.35</v>
      </c>
      <c r="O2097" s="38"/>
      <c r="P2097" s="36"/>
      <c r="Q2097" s="34"/>
      <c r="R2097" s="35"/>
    </row>
    <row r="2098" spans="1:18" ht="15.75" customHeight="1">
      <c r="A2098" s="23"/>
      <c r="B2098" s="28" t="s">
        <v>34</v>
      </c>
      <c r="C2098" s="28">
        <v>1128299</v>
      </c>
      <c r="D2098" s="29">
        <v>44222</v>
      </c>
      <c r="E2098" s="28" t="s">
        <v>35</v>
      </c>
      <c r="F2098" s="28" t="s">
        <v>89</v>
      </c>
      <c r="G2098" s="28" t="s">
        <v>90</v>
      </c>
      <c r="H2098" s="28" t="s">
        <v>28</v>
      </c>
      <c r="I2098" s="30">
        <v>0.50000000000000011</v>
      </c>
      <c r="J2098" s="31">
        <v>2750</v>
      </c>
      <c r="K2098" s="32">
        <f t="shared" si="16"/>
        <v>1375.0000000000002</v>
      </c>
      <c r="L2098" s="32">
        <f t="shared" si="17"/>
        <v>412.50000000000006</v>
      </c>
      <c r="M2098" s="33">
        <v>0.3</v>
      </c>
      <c r="O2098" s="38"/>
      <c r="P2098" s="36"/>
      <c r="Q2098" s="34"/>
      <c r="R2098" s="35"/>
    </row>
    <row r="2099" spans="1:18" ht="15.75" customHeight="1">
      <c r="A2099" s="23"/>
      <c r="B2099" s="28" t="s">
        <v>34</v>
      </c>
      <c r="C2099" s="28">
        <v>1128299</v>
      </c>
      <c r="D2099" s="29">
        <v>44222</v>
      </c>
      <c r="E2099" s="28" t="s">
        <v>35</v>
      </c>
      <c r="F2099" s="28" t="s">
        <v>89</v>
      </c>
      <c r="G2099" s="28" t="s">
        <v>90</v>
      </c>
      <c r="H2099" s="28" t="s">
        <v>29</v>
      </c>
      <c r="I2099" s="30">
        <v>0.45</v>
      </c>
      <c r="J2099" s="31">
        <v>4750</v>
      </c>
      <c r="K2099" s="32">
        <f t="shared" si="16"/>
        <v>2137.5</v>
      </c>
      <c r="L2099" s="32">
        <f t="shared" si="17"/>
        <v>534.375</v>
      </c>
      <c r="M2099" s="33">
        <v>0.25</v>
      </c>
      <c r="O2099" s="38"/>
      <c r="P2099" s="36"/>
      <c r="Q2099" s="34"/>
      <c r="R2099" s="35"/>
    </row>
    <row r="2100" spans="1:18" ht="15.75" customHeight="1">
      <c r="A2100" s="23"/>
      <c r="B2100" s="28" t="s">
        <v>34</v>
      </c>
      <c r="C2100" s="28">
        <v>1128299</v>
      </c>
      <c r="D2100" s="29">
        <v>44253</v>
      </c>
      <c r="E2100" s="28" t="s">
        <v>35</v>
      </c>
      <c r="F2100" s="28" t="s">
        <v>89</v>
      </c>
      <c r="G2100" s="28" t="s">
        <v>90</v>
      </c>
      <c r="H2100" s="28" t="s">
        <v>24</v>
      </c>
      <c r="I2100" s="30">
        <v>0.34999999999999992</v>
      </c>
      <c r="J2100" s="31">
        <v>5250</v>
      </c>
      <c r="K2100" s="32">
        <f t="shared" si="16"/>
        <v>1837.4999999999995</v>
      </c>
      <c r="L2100" s="32">
        <f t="shared" si="17"/>
        <v>643.12499999999977</v>
      </c>
      <c r="M2100" s="33">
        <v>0.35</v>
      </c>
      <c r="O2100" s="38"/>
      <c r="P2100" s="36"/>
      <c r="Q2100" s="34"/>
      <c r="R2100" s="35"/>
    </row>
    <row r="2101" spans="1:18" ht="15.75" customHeight="1">
      <c r="A2101" s="23"/>
      <c r="B2101" s="28" t="s">
        <v>34</v>
      </c>
      <c r="C2101" s="28">
        <v>1128299</v>
      </c>
      <c r="D2101" s="29">
        <v>44253</v>
      </c>
      <c r="E2101" s="28" t="s">
        <v>35</v>
      </c>
      <c r="F2101" s="28" t="s">
        <v>89</v>
      </c>
      <c r="G2101" s="28" t="s">
        <v>90</v>
      </c>
      <c r="H2101" s="28" t="s">
        <v>25</v>
      </c>
      <c r="I2101" s="30">
        <v>0.45</v>
      </c>
      <c r="J2101" s="31">
        <v>4250</v>
      </c>
      <c r="K2101" s="32">
        <f t="shared" si="16"/>
        <v>1912.5</v>
      </c>
      <c r="L2101" s="32">
        <f t="shared" si="17"/>
        <v>765</v>
      </c>
      <c r="M2101" s="33">
        <v>0.4</v>
      </c>
      <c r="O2101" s="38"/>
      <c r="P2101" s="36"/>
      <c r="Q2101" s="34"/>
      <c r="R2101" s="35"/>
    </row>
    <row r="2102" spans="1:18" ht="15.75" customHeight="1">
      <c r="A2102" s="23"/>
      <c r="B2102" s="28" t="s">
        <v>34</v>
      </c>
      <c r="C2102" s="28">
        <v>1128299</v>
      </c>
      <c r="D2102" s="29">
        <v>44253</v>
      </c>
      <c r="E2102" s="28" t="s">
        <v>35</v>
      </c>
      <c r="F2102" s="28" t="s">
        <v>89</v>
      </c>
      <c r="G2102" s="28" t="s">
        <v>90</v>
      </c>
      <c r="H2102" s="28" t="s">
        <v>26</v>
      </c>
      <c r="I2102" s="30">
        <v>0.45</v>
      </c>
      <c r="J2102" s="31">
        <v>4250</v>
      </c>
      <c r="K2102" s="32">
        <f t="shared" si="16"/>
        <v>1912.5</v>
      </c>
      <c r="L2102" s="32">
        <f t="shared" si="17"/>
        <v>669.375</v>
      </c>
      <c r="M2102" s="33">
        <v>0.35</v>
      </c>
      <c r="O2102" s="38"/>
      <c r="P2102" s="36"/>
      <c r="Q2102" s="34"/>
      <c r="R2102" s="35"/>
    </row>
    <row r="2103" spans="1:18" ht="15.75" customHeight="1">
      <c r="A2103" s="23"/>
      <c r="B2103" s="28" t="s">
        <v>34</v>
      </c>
      <c r="C2103" s="28">
        <v>1128299</v>
      </c>
      <c r="D2103" s="29">
        <v>44253</v>
      </c>
      <c r="E2103" s="28" t="s">
        <v>35</v>
      </c>
      <c r="F2103" s="28" t="s">
        <v>89</v>
      </c>
      <c r="G2103" s="28" t="s">
        <v>90</v>
      </c>
      <c r="H2103" s="28" t="s">
        <v>27</v>
      </c>
      <c r="I2103" s="30">
        <v>0.45</v>
      </c>
      <c r="J2103" s="31">
        <v>2750</v>
      </c>
      <c r="K2103" s="32">
        <f t="shared" si="16"/>
        <v>1237.5</v>
      </c>
      <c r="L2103" s="32">
        <f t="shared" si="17"/>
        <v>433.125</v>
      </c>
      <c r="M2103" s="33">
        <v>0.35</v>
      </c>
      <c r="O2103" s="38"/>
      <c r="P2103" s="36"/>
      <c r="Q2103" s="34"/>
      <c r="R2103" s="35"/>
    </row>
    <row r="2104" spans="1:18" ht="15.75" customHeight="1">
      <c r="A2104" s="23"/>
      <c r="B2104" s="28" t="s">
        <v>34</v>
      </c>
      <c r="C2104" s="28">
        <v>1128299</v>
      </c>
      <c r="D2104" s="29">
        <v>44253</v>
      </c>
      <c r="E2104" s="28" t="s">
        <v>35</v>
      </c>
      <c r="F2104" s="28" t="s">
        <v>89</v>
      </c>
      <c r="G2104" s="28" t="s">
        <v>90</v>
      </c>
      <c r="H2104" s="28" t="s">
        <v>28</v>
      </c>
      <c r="I2104" s="30">
        <v>0.50000000000000011</v>
      </c>
      <c r="J2104" s="31">
        <v>2000</v>
      </c>
      <c r="K2104" s="32">
        <f t="shared" si="16"/>
        <v>1000.0000000000002</v>
      </c>
      <c r="L2104" s="32">
        <f t="shared" si="17"/>
        <v>300.00000000000006</v>
      </c>
      <c r="M2104" s="33">
        <v>0.3</v>
      </c>
      <c r="O2104" s="38"/>
      <c r="P2104" s="36"/>
      <c r="Q2104" s="34"/>
      <c r="R2104" s="35"/>
    </row>
    <row r="2105" spans="1:18" ht="15.75" customHeight="1">
      <c r="A2105" s="23"/>
      <c r="B2105" s="28" t="s">
        <v>34</v>
      </c>
      <c r="C2105" s="28">
        <v>1128299</v>
      </c>
      <c r="D2105" s="29">
        <v>44253</v>
      </c>
      <c r="E2105" s="28" t="s">
        <v>35</v>
      </c>
      <c r="F2105" s="28" t="s">
        <v>89</v>
      </c>
      <c r="G2105" s="28" t="s">
        <v>90</v>
      </c>
      <c r="H2105" s="28" t="s">
        <v>29</v>
      </c>
      <c r="I2105" s="30">
        <v>0.45</v>
      </c>
      <c r="J2105" s="31">
        <v>4000</v>
      </c>
      <c r="K2105" s="32">
        <f t="shared" si="16"/>
        <v>1800</v>
      </c>
      <c r="L2105" s="32">
        <f t="shared" si="17"/>
        <v>450</v>
      </c>
      <c r="M2105" s="33">
        <v>0.25</v>
      </c>
      <c r="O2105" s="38"/>
      <c r="P2105" s="36"/>
      <c r="Q2105" s="34"/>
      <c r="R2105" s="35"/>
    </row>
    <row r="2106" spans="1:18" ht="15.75" customHeight="1">
      <c r="A2106" s="23"/>
      <c r="B2106" s="28" t="s">
        <v>34</v>
      </c>
      <c r="C2106" s="28">
        <v>1128299</v>
      </c>
      <c r="D2106" s="29">
        <v>44280</v>
      </c>
      <c r="E2106" s="28" t="s">
        <v>35</v>
      </c>
      <c r="F2106" s="28" t="s">
        <v>89</v>
      </c>
      <c r="G2106" s="28" t="s">
        <v>90</v>
      </c>
      <c r="H2106" s="28" t="s">
        <v>24</v>
      </c>
      <c r="I2106" s="30">
        <v>0.45</v>
      </c>
      <c r="J2106" s="31">
        <v>5500</v>
      </c>
      <c r="K2106" s="32">
        <f t="shared" si="16"/>
        <v>2475</v>
      </c>
      <c r="L2106" s="32">
        <f t="shared" si="17"/>
        <v>866.25</v>
      </c>
      <c r="M2106" s="33">
        <v>0.35</v>
      </c>
      <c r="O2106" s="38"/>
      <c r="P2106" s="36"/>
      <c r="Q2106" s="34"/>
      <c r="R2106" s="35"/>
    </row>
    <row r="2107" spans="1:18" ht="15.75" customHeight="1">
      <c r="A2107" s="23"/>
      <c r="B2107" s="28" t="s">
        <v>34</v>
      </c>
      <c r="C2107" s="28">
        <v>1128299</v>
      </c>
      <c r="D2107" s="29">
        <v>44280</v>
      </c>
      <c r="E2107" s="28" t="s">
        <v>35</v>
      </c>
      <c r="F2107" s="28" t="s">
        <v>89</v>
      </c>
      <c r="G2107" s="28" t="s">
        <v>90</v>
      </c>
      <c r="H2107" s="28" t="s">
        <v>25</v>
      </c>
      <c r="I2107" s="30">
        <v>0.55000000000000004</v>
      </c>
      <c r="J2107" s="31">
        <v>4000</v>
      </c>
      <c r="K2107" s="32">
        <f t="shared" si="16"/>
        <v>2200</v>
      </c>
      <c r="L2107" s="32">
        <f t="shared" si="17"/>
        <v>880</v>
      </c>
      <c r="M2107" s="33">
        <v>0.4</v>
      </c>
      <c r="O2107" s="38"/>
      <c r="P2107" s="36"/>
      <c r="Q2107" s="34"/>
      <c r="R2107" s="35"/>
    </row>
    <row r="2108" spans="1:18" ht="15.75" customHeight="1">
      <c r="A2108" s="23"/>
      <c r="B2108" s="28" t="s">
        <v>34</v>
      </c>
      <c r="C2108" s="28">
        <v>1128299</v>
      </c>
      <c r="D2108" s="29">
        <v>44280</v>
      </c>
      <c r="E2108" s="28" t="s">
        <v>35</v>
      </c>
      <c r="F2108" s="28" t="s">
        <v>89</v>
      </c>
      <c r="G2108" s="28" t="s">
        <v>90</v>
      </c>
      <c r="H2108" s="28" t="s">
        <v>26</v>
      </c>
      <c r="I2108" s="30">
        <v>0.55000000000000004</v>
      </c>
      <c r="J2108" s="31">
        <v>4000</v>
      </c>
      <c r="K2108" s="32">
        <f t="shared" si="16"/>
        <v>2200</v>
      </c>
      <c r="L2108" s="32">
        <f t="shared" si="17"/>
        <v>770</v>
      </c>
      <c r="M2108" s="33">
        <v>0.35</v>
      </c>
      <c r="O2108" s="38"/>
      <c r="P2108" s="36"/>
      <c r="Q2108" s="34"/>
      <c r="R2108" s="35"/>
    </row>
    <row r="2109" spans="1:18" ht="15.75" customHeight="1">
      <c r="A2109" s="23"/>
      <c r="B2109" s="28" t="s">
        <v>34</v>
      </c>
      <c r="C2109" s="28">
        <v>1128299</v>
      </c>
      <c r="D2109" s="29">
        <v>44280</v>
      </c>
      <c r="E2109" s="28" t="s">
        <v>35</v>
      </c>
      <c r="F2109" s="28" t="s">
        <v>89</v>
      </c>
      <c r="G2109" s="28" t="s">
        <v>90</v>
      </c>
      <c r="H2109" s="28" t="s">
        <v>27</v>
      </c>
      <c r="I2109" s="30">
        <v>0.55000000000000004</v>
      </c>
      <c r="J2109" s="31">
        <v>2750</v>
      </c>
      <c r="K2109" s="32">
        <f t="shared" si="16"/>
        <v>1512.5000000000002</v>
      </c>
      <c r="L2109" s="32">
        <f t="shared" si="17"/>
        <v>529.375</v>
      </c>
      <c r="M2109" s="33">
        <v>0.35</v>
      </c>
      <c r="O2109" s="38"/>
      <c r="P2109" s="36"/>
      <c r="Q2109" s="34"/>
      <c r="R2109" s="35"/>
    </row>
    <row r="2110" spans="1:18" ht="15.75" customHeight="1">
      <c r="A2110" s="23"/>
      <c r="B2110" s="28" t="s">
        <v>34</v>
      </c>
      <c r="C2110" s="28">
        <v>1128299</v>
      </c>
      <c r="D2110" s="29">
        <v>44280</v>
      </c>
      <c r="E2110" s="28" t="s">
        <v>35</v>
      </c>
      <c r="F2110" s="28" t="s">
        <v>89</v>
      </c>
      <c r="G2110" s="28" t="s">
        <v>90</v>
      </c>
      <c r="H2110" s="28" t="s">
        <v>28</v>
      </c>
      <c r="I2110" s="30">
        <v>0.60000000000000009</v>
      </c>
      <c r="J2110" s="31">
        <v>1750</v>
      </c>
      <c r="K2110" s="32">
        <f t="shared" si="16"/>
        <v>1050.0000000000002</v>
      </c>
      <c r="L2110" s="32">
        <f t="shared" si="17"/>
        <v>315.00000000000006</v>
      </c>
      <c r="M2110" s="33">
        <v>0.3</v>
      </c>
      <c r="O2110" s="38"/>
      <c r="P2110" s="36"/>
      <c r="Q2110" s="34"/>
      <c r="R2110" s="35"/>
    </row>
    <row r="2111" spans="1:18" ht="15.75" customHeight="1">
      <c r="A2111" s="23"/>
      <c r="B2111" s="28" t="s">
        <v>34</v>
      </c>
      <c r="C2111" s="28">
        <v>1128299</v>
      </c>
      <c r="D2111" s="29">
        <v>44280</v>
      </c>
      <c r="E2111" s="28" t="s">
        <v>35</v>
      </c>
      <c r="F2111" s="28" t="s">
        <v>89</v>
      </c>
      <c r="G2111" s="28" t="s">
        <v>90</v>
      </c>
      <c r="H2111" s="28" t="s">
        <v>29</v>
      </c>
      <c r="I2111" s="30">
        <v>0.55000000000000004</v>
      </c>
      <c r="J2111" s="31">
        <v>3750</v>
      </c>
      <c r="K2111" s="32">
        <f t="shared" si="16"/>
        <v>2062.5</v>
      </c>
      <c r="L2111" s="32">
        <f t="shared" si="17"/>
        <v>515.625</v>
      </c>
      <c r="M2111" s="33">
        <v>0.25</v>
      </c>
      <c r="O2111" s="38"/>
      <c r="P2111" s="36"/>
      <c r="Q2111" s="34"/>
      <c r="R2111" s="35"/>
    </row>
    <row r="2112" spans="1:18" ht="15.75" customHeight="1">
      <c r="A2112" s="23"/>
      <c r="B2112" s="28" t="s">
        <v>34</v>
      </c>
      <c r="C2112" s="28">
        <v>1128299</v>
      </c>
      <c r="D2112" s="29">
        <v>44312</v>
      </c>
      <c r="E2112" s="28" t="s">
        <v>35</v>
      </c>
      <c r="F2112" s="28" t="s">
        <v>89</v>
      </c>
      <c r="G2112" s="28" t="s">
        <v>90</v>
      </c>
      <c r="H2112" s="28" t="s">
        <v>24</v>
      </c>
      <c r="I2112" s="30">
        <v>0.55000000000000004</v>
      </c>
      <c r="J2112" s="31">
        <v>5500</v>
      </c>
      <c r="K2112" s="32">
        <f t="shared" si="16"/>
        <v>3025.0000000000005</v>
      </c>
      <c r="L2112" s="32">
        <f t="shared" si="17"/>
        <v>1058.75</v>
      </c>
      <c r="M2112" s="33">
        <v>0.35</v>
      </c>
      <c r="O2112" s="38"/>
      <c r="P2112" s="36"/>
      <c r="Q2112" s="34"/>
      <c r="R2112" s="35"/>
    </row>
    <row r="2113" spans="1:18" ht="15.75" customHeight="1">
      <c r="A2113" s="23"/>
      <c r="B2113" s="28" t="s">
        <v>34</v>
      </c>
      <c r="C2113" s="28">
        <v>1128299</v>
      </c>
      <c r="D2113" s="29">
        <v>44312</v>
      </c>
      <c r="E2113" s="28" t="s">
        <v>35</v>
      </c>
      <c r="F2113" s="28" t="s">
        <v>89</v>
      </c>
      <c r="G2113" s="28" t="s">
        <v>90</v>
      </c>
      <c r="H2113" s="28" t="s">
        <v>25</v>
      </c>
      <c r="I2113" s="30">
        <v>0.60000000000000009</v>
      </c>
      <c r="J2113" s="31">
        <v>3500</v>
      </c>
      <c r="K2113" s="32">
        <f t="shared" si="16"/>
        <v>2100.0000000000005</v>
      </c>
      <c r="L2113" s="32">
        <f t="shared" si="17"/>
        <v>840.00000000000023</v>
      </c>
      <c r="M2113" s="33">
        <v>0.4</v>
      </c>
      <c r="O2113" s="38"/>
      <c r="P2113" s="36"/>
      <c r="Q2113" s="34"/>
      <c r="R2113" s="35"/>
    </row>
    <row r="2114" spans="1:18" ht="15.75" customHeight="1">
      <c r="A2114" s="23"/>
      <c r="B2114" s="28" t="s">
        <v>34</v>
      </c>
      <c r="C2114" s="28">
        <v>1128299</v>
      </c>
      <c r="D2114" s="29">
        <v>44312</v>
      </c>
      <c r="E2114" s="28" t="s">
        <v>35</v>
      </c>
      <c r="F2114" s="28" t="s">
        <v>89</v>
      </c>
      <c r="G2114" s="28" t="s">
        <v>90</v>
      </c>
      <c r="H2114" s="28" t="s">
        <v>26</v>
      </c>
      <c r="I2114" s="30">
        <v>0.60000000000000009</v>
      </c>
      <c r="J2114" s="31">
        <v>4000</v>
      </c>
      <c r="K2114" s="32">
        <f t="shared" si="16"/>
        <v>2400.0000000000005</v>
      </c>
      <c r="L2114" s="32">
        <f t="shared" si="17"/>
        <v>840.00000000000011</v>
      </c>
      <c r="M2114" s="33">
        <v>0.35</v>
      </c>
      <c r="O2114" s="38"/>
      <c r="P2114" s="36"/>
      <c r="Q2114" s="34"/>
      <c r="R2114" s="35"/>
    </row>
    <row r="2115" spans="1:18" ht="15.75" customHeight="1">
      <c r="A2115" s="23"/>
      <c r="B2115" s="28" t="s">
        <v>34</v>
      </c>
      <c r="C2115" s="28">
        <v>1128299</v>
      </c>
      <c r="D2115" s="29">
        <v>44312</v>
      </c>
      <c r="E2115" s="28" t="s">
        <v>35</v>
      </c>
      <c r="F2115" s="28" t="s">
        <v>89</v>
      </c>
      <c r="G2115" s="28" t="s">
        <v>90</v>
      </c>
      <c r="H2115" s="28" t="s">
        <v>27</v>
      </c>
      <c r="I2115" s="30">
        <v>0.55000000000000004</v>
      </c>
      <c r="J2115" s="31">
        <v>3000</v>
      </c>
      <c r="K2115" s="32">
        <f t="shared" si="16"/>
        <v>1650.0000000000002</v>
      </c>
      <c r="L2115" s="32">
        <f t="shared" si="17"/>
        <v>577.5</v>
      </c>
      <c r="M2115" s="33">
        <v>0.35</v>
      </c>
      <c r="O2115" s="38"/>
      <c r="P2115" s="36"/>
      <c r="Q2115" s="34"/>
      <c r="R2115" s="35"/>
    </row>
    <row r="2116" spans="1:18" ht="15.75" customHeight="1">
      <c r="A2116" s="23"/>
      <c r="B2116" s="28" t="s">
        <v>34</v>
      </c>
      <c r="C2116" s="28">
        <v>1128299</v>
      </c>
      <c r="D2116" s="29">
        <v>44312</v>
      </c>
      <c r="E2116" s="28" t="s">
        <v>35</v>
      </c>
      <c r="F2116" s="28" t="s">
        <v>89</v>
      </c>
      <c r="G2116" s="28" t="s">
        <v>90</v>
      </c>
      <c r="H2116" s="28" t="s">
        <v>28</v>
      </c>
      <c r="I2116" s="30">
        <v>0.60000000000000009</v>
      </c>
      <c r="J2116" s="31">
        <v>2000</v>
      </c>
      <c r="K2116" s="32">
        <f t="shared" si="16"/>
        <v>1200.0000000000002</v>
      </c>
      <c r="L2116" s="32">
        <f t="shared" si="17"/>
        <v>360.00000000000006</v>
      </c>
      <c r="M2116" s="33">
        <v>0.3</v>
      </c>
      <c r="O2116" s="38"/>
      <c r="P2116" s="36"/>
      <c r="Q2116" s="34"/>
      <c r="R2116" s="35"/>
    </row>
    <row r="2117" spans="1:18" ht="15.75" customHeight="1">
      <c r="A2117" s="23"/>
      <c r="B2117" s="28" t="s">
        <v>34</v>
      </c>
      <c r="C2117" s="28">
        <v>1128299</v>
      </c>
      <c r="D2117" s="29">
        <v>44312</v>
      </c>
      <c r="E2117" s="28" t="s">
        <v>35</v>
      </c>
      <c r="F2117" s="28" t="s">
        <v>89</v>
      </c>
      <c r="G2117" s="28" t="s">
        <v>90</v>
      </c>
      <c r="H2117" s="28" t="s">
        <v>29</v>
      </c>
      <c r="I2117" s="30">
        <v>0.75000000000000011</v>
      </c>
      <c r="J2117" s="31">
        <v>3750</v>
      </c>
      <c r="K2117" s="32">
        <f t="shared" si="16"/>
        <v>2812.5000000000005</v>
      </c>
      <c r="L2117" s="32">
        <f t="shared" si="17"/>
        <v>703.12500000000011</v>
      </c>
      <c r="M2117" s="33">
        <v>0.25</v>
      </c>
      <c r="O2117" s="38"/>
      <c r="P2117" s="36"/>
      <c r="Q2117" s="34"/>
      <c r="R2117" s="35"/>
    </row>
    <row r="2118" spans="1:18" ht="15.75" customHeight="1">
      <c r="A2118" s="23"/>
      <c r="B2118" s="28" t="s">
        <v>34</v>
      </c>
      <c r="C2118" s="28">
        <v>1128299</v>
      </c>
      <c r="D2118" s="29">
        <v>44343</v>
      </c>
      <c r="E2118" s="28" t="s">
        <v>35</v>
      </c>
      <c r="F2118" s="28" t="s">
        <v>89</v>
      </c>
      <c r="G2118" s="28" t="s">
        <v>90</v>
      </c>
      <c r="H2118" s="28" t="s">
        <v>24</v>
      </c>
      <c r="I2118" s="30">
        <v>0.55000000000000004</v>
      </c>
      <c r="J2118" s="31">
        <v>5750</v>
      </c>
      <c r="K2118" s="32">
        <f t="shared" si="16"/>
        <v>3162.5000000000005</v>
      </c>
      <c r="L2118" s="32">
        <f t="shared" si="17"/>
        <v>1106.875</v>
      </c>
      <c r="M2118" s="33">
        <v>0.35</v>
      </c>
      <c r="O2118" s="38"/>
      <c r="P2118" s="36"/>
      <c r="Q2118" s="34"/>
      <c r="R2118" s="35"/>
    </row>
    <row r="2119" spans="1:18" ht="15.75" customHeight="1">
      <c r="A2119" s="23"/>
      <c r="B2119" s="28" t="s">
        <v>34</v>
      </c>
      <c r="C2119" s="28">
        <v>1128299</v>
      </c>
      <c r="D2119" s="29">
        <v>44343</v>
      </c>
      <c r="E2119" s="28" t="s">
        <v>35</v>
      </c>
      <c r="F2119" s="28" t="s">
        <v>89</v>
      </c>
      <c r="G2119" s="28" t="s">
        <v>90</v>
      </c>
      <c r="H2119" s="28" t="s">
        <v>25</v>
      </c>
      <c r="I2119" s="30">
        <v>0.60000000000000009</v>
      </c>
      <c r="J2119" s="31">
        <v>4250</v>
      </c>
      <c r="K2119" s="32">
        <f t="shared" si="16"/>
        <v>2550.0000000000005</v>
      </c>
      <c r="L2119" s="32">
        <f t="shared" si="17"/>
        <v>1020.0000000000002</v>
      </c>
      <c r="M2119" s="33">
        <v>0.4</v>
      </c>
      <c r="O2119" s="38"/>
      <c r="P2119" s="36"/>
      <c r="Q2119" s="34"/>
      <c r="R2119" s="35"/>
    </row>
    <row r="2120" spans="1:18" ht="15.75" customHeight="1">
      <c r="A2120" s="23"/>
      <c r="B2120" s="28" t="s">
        <v>34</v>
      </c>
      <c r="C2120" s="28">
        <v>1128299</v>
      </c>
      <c r="D2120" s="29">
        <v>44343</v>
      </c>
      <c r="E2120" s="28" t="s">
        <v>35</v>
      </c>
      <c r="F2120" s="28" t="s">
        <v>89</v>
      </c>
      <c r="G2120" s="28" t="s">
        <v>90</v>
      </c>
      <c r="H2120" s="28" t="s">
        <v>26</v>
      </c>
      <c r="I2120" s="30">
        <v>0.60000000000000009</v>
      </c>
      <c r="J2120" s="31">
        <v>4500</v>
      </c>
      <c r="K2120" s="32">
        <f t="shared" si="16"/>
        <v>2700.0000000000005</v>
      </c>
      <c r="L2120" s="32">
        <f t="shared" si="17"/>
        <v>945.00000000000011</v>
      </c>
      <c r="M2120" s="33">
        <v>0.35</v>
      </c>
      <c r="O2120" s="38"/>
      <c r="P2120" s="36"/>
      <c r="Q2120" s="34"/>
      <c r="R2120" s="35"/>
    </row>
    <row r="2121" spans="1:18" ht="15.75" customHeight="1">
      <c r="A2121" s="23"/>
      <c r="B2121" s="28" t="s">
        <v>34</v>
      </c>
      <c r="C2121" s="28">
        <v>1128299</v>
      </c>
      <c r="D2121" s="29">
        <v>44343</v>
      </c>
      <c r="E2121" s="28" t="s">
        <v>35</v>
      </c>
      <c r="F2121" s="28" t="s">
        <v>89</v>
      </c>
      <c r="G2121" s="28" t="s">
        <v>90</v>
      </c>
      <c r="H2121" s="28" t="s">
        <v>27</v>
      </c>
      <c r="I2121" s="30">
        <v>0.55000000000000004</v>
      </c>
      <c r="J2121" s="31">
        <v>3500</v>
      </c>
      <c r="K2121" s="32">
        <f t="shared" si="16"/>
        <v>1925.0000000000002</v>
      </c>
      <c r="L2121" s="32">
        <f t="shared" si="17"/>
        <v>673.75</v>
      </c>
      <c r="M2121" s="33">
        <v>0.35</v>
      </c>
      <c r="O2121" s="38"/>
      <c r="P2121" s="36"/>
      <c r="Q2121" s="34"/>
      <c r="R2121" s="35"/>
    </row>
    <row r="2122" spans="1:18" ht="15.75" customHeight="1">
      <c r="A2122" s="23"/>
      <c r="B2122" s="28" t="s">
        <v>34</v>
      </c>
      <c r="C2122" s="28">
        <v>1128299</v>
      </c>
      <c r="D2122" s="29">
        <v>44343</v>
      </c>
      <c r="E2122" s="28" t="s">
        <v>35</v>
      </c>
      <c r="F2122" s="28" t="s">
        <v>89</v>
      </c>
      <c r="G2122" s="28" t="s">
        <v>90</v>
      </c>
      <c r="H2122" s="28" t="s">
        <v>28</v>
      </c>
      <c r="I2122" s="30">
        <v>0.60000000000000009</v>
      </c>
      <c r="J2122" s="31">
        <v>2500</v>
      </c>
      <c r="K2122" s="32">
        <f t="shared" si="16"/>
        <v>1500.0000000000002</v>
      </c>
      <c r="L2122" s="32">
        <f t="shared" si="17"/>
        <v>450.00000000000006</v>
      </c>
      <c r="M2122" s="33">
        <v>0.3</v>
      </c>
      <c r="O2122" s="38"/>
      <c r="P2122" s="36"/>
      <c r="Q2122" s="34"/>
      <c r="R2122" s="35"/>
    </row>
    <row r="2123" spans="1:18" ht="15.75" customHeight="1">
      <c r="A2123" s="23"/>
      <c r="B2123" s="28" t="s">
        <v>34</v>
      </c>
      <c r="C2123" s="28">
        <v>1128299</v>
      </c>
      <c r="D2123" s="29">
        <v>44343</v>
      </c>
      <c r="E2123" s="28" t="s">
        <v>35</v>
      </c>
      <c r="F2123" s="28" t="s">
        <v>89</v>
      </c>
      <c r="G2123" s="28" t="s">
        <v>90</v>
      </c>
      <c r="H2123" s="28" t="s">
        <v>29</v>
      </c>
      <c r="I2123" s="30">
        <v>0.75000000000000011</v>
      </c>
      <c r="J2123" s="31">
        <v>4250</v>
      </c>
      <c r="K2123" s="32">
        <f t="shared" si="16"/>
        <v>3187.5000000000005</v>
      </c>
      <c r="L2123" s="32">
        <f t="shared" si="17"/>
        <v>796.87500000000011</v>
      </c>
      <c r="M2123" s="33">
        <v>0.25</v>
      </c>
      <c r="O2123" s="38"/>
      <c r="P2123" s="36"/>
      <c r="Q2123" s="34"/>
      <c r="R2123" s="35"/>
    </row>
    <row r="2124" spans="1:18" ht="15.75" customHeight="1">
      <c r="A2124" s="23"/>
      <c r="B2124" s="28" t="s">
        <v>34</v>
      </c>
      <c r="C2124" s="28">
        <v>1128299</v>
      </c>
      <c r="D2124" s="29">
        <v>44373</v>
      </c>
      <c r="E2124" s="28" t="s">
        <v>35</v>
      </c>
      <c r="F2124" s="28" t="s">
        <v>89</v>
      </c>
      <c r="G2124" s="28" t="s">
        <v>90</v>
      </c>
      <c r="H2124" s="28" t="s">
        <v>24</v>
      </c>
      <c r="I2124" s="30">
        <v>0.55000000000000004</v>
      </c>
      <c r="J2124" s="31">
        <v>7000</v>
      </c>
      <c r="K2124" s="32">
        <f t="shared" si="16"/>
        <v>3850.0000000000005</v>
      </c>
      <c r="L2124" s="32">
        <f t="shared" si="17"/>
        <v>1347.5</v>
      </c>
      <c r="M2124" s="33">
        <v>0.35</v>
      </c>
      <c r="O2124" s="38"/>
      <c r="P2124" s="36"/>
      <c r="Q2124" s="34"/>
      <c r="R2124" s="35"/>
    </row>
    <row r="2125" spans="1:18" ht="15.75" customHeight="1">
      <c r="A2125" s="23"/>
      <c r="B2125" s="28" t="s">
        <v>34</v>
      </c>
      <c r="C2125" s="28">
        <v>1128299</v>
      </c>
      <c r="D2125" s="29">
        <v>44373</v>
      </c>
      <c r="E2125" s="28" t="s">
        <v>35</v>
      </c>
      <c r="F2125" s="28" t="s">
        <v>89</v>
      </c>
      <c r="G2125" s="28" t="s">
        <v>90</v>
      </c>
      <c r="H2125" s="28" t="s">
        <v>25</v>
      </c>
      <c r="I2125" s="30">
        <v>0.60000000000000009</v>
      </c>
      <c r="J2125" s="31">
        <v>5500</v>
      </c>
      <c r="K2125" s="32">
        <f t="shared" si="16"/>
        <v>3300.0000000000005</v>
      </c>
      <c r="L2125" s="32">
        <f t="shared" si="17"/>
        <v>1320.0000000000002</v>
      </c>
      <c r="M2125" s="33">
        <v>0.4</v>
      </c>
      <c r="O2125" s="38"/>
      <c r="P2125" s="36"/>
      <c r="Q2125" s="34"/>
      <c r="R2125" s="35"/>
    </row>
    <row r="2126" spans="1:18" ht="15.75" customHeight="1">
      <c r="A2126" s="23"/>
      <c r="B2126" s="28" t="s">
        <v>34</v>
      </c>
      <c r="C2126" s="28">
        <v>1128299</v>
      </c>
      <c r="D2126" s="29">
        <v>44373</v>
      </c>
      <c r="E2126" s="28" t="s">
        <v>35</v>
      </c>
      <c r="F2126" s="28" t="s">
        <v>89</v>
      </c>
      <c r="G2126" s="28" t="s">
        <v>90</v>
      </c>
      <c r="H2126" s="28" t="s">
        <v>26</v>
      </c>
      <c r="I2126" s="30">
        <v>0.60000000000000009</v>
      </c>
      <c r="J2126" s="31">
        <v>5500</v>
      </c>
      <c r="K2126" s="32">
        <f t="shared" si="16"/>
        <v>3300.0000000000005</v>
      </c>
      <c r="L2126" s="32">
        <f t="shared" si="17"/>
        <v>1155</v>
      </c>
      <c r="M2126" s="33">
        <v>0.35</v>
      </c>
      <c r="O2126" s="38"/>
      <c r="P2126" s="36"/>
      <c r="Q2126" s="34"/>
      <c r="R2126" s="35"/>
    </row>
    <row r="2127" spans="1:18" ht="15.75" customHeight="1">
      <c r="A2127" s="23"/>
      <c r="B2127" s="28" t="s">
        <v>34</v>
      </c>
      <c r="C2127" s="28">
        <v>1128299</v>
      </c>
      <c r="D2127" s="29">
        <v>44373</v>
      </c>
      <c r="E2127" s="28" t="s">
        <v>35</v>
      </c>
      <c r="F2127" s="28" t="s">
        <v>89</v>
      </c>
      <c r="G2127" s="28" t="s">
        <v>90</v>
      </c>
      <c r="H2127" s="28" t="s">
        <v>27</v>
      </c>
      <c r="I2127" s="30">
        <v>0.55000000000000004</v>
      </c>
      <c r="J2127" s="31">
        <v>4250</v>
      </c>
      <c r="K2127" s="32">
        <f t="shared" si="16"/>
        <v>2337.5</v>
      </c>
      <c r="L2127" s="32">
        <f t="shared" si="17"/>
        <v>818.125</v>
      </c>
      <c r="M2127" s="33">
        <v>0.35</v>
      </c>
      <c r="O2127" s="38"/>
      <c r="P2127" s="36"/>
      <c r="Q2127" s="34"/>
      <c r="R2127" s="35"/>
    </row>
    <row r="2128" spans="1:18" ht="15.75" customHeight="1">
      <c r="A2128" s="23"/>
      <c r="B2128" s="28" t="s">
        <v>34</v>
      </c>
      <c r="C2128" s="28">
        <v>1128299</v>
      </c>
      <c r="D2128" s="29">
        <v>44373</v>
      </c>
      <c r="E2128" s="28" t="s">
        <v>35</v>
      </c>
      <c r="F2128" s="28" t="s">
        <v>89</v>
      </c>
      <c r="G2128" s="28" t="s">
        <v>90</v>
      </c>
      <c r="H2128" s="28" t="s">
        <v>28</v>
      </c>
      <c r="I2128" s="30">
        <v>0.60000000000000009</v>
      </c>
      <c r="J2128" s="31">
        <v>3000</v>
      </c>
      <c r="K2128" s="32">
        <f t="shared" si="16"/>
        <v>1800.0000000000002</v>
      </c>
      <c r="L2128" s="32">
        <f t="shared" si="17"/>
        <v>540</v>
      </c>
      <c r="M2128" s="33">
        <v>0.3</v>
      </c>
      <c r="O2128" s="38"/>
      <c r="P2128" s="36"/>
      <c r="Q2128" s="34"/>
      <c r="R2128" s="35"/>
    </row>
    <row r="2129" spans="1:18" ht="15.75" customHeight="1">
      <c r="A2129" s="23"/>
      <c r="B2129" s="28" t="s">
        <v>34</v>
      </c>
      <c r="C2129" s="28">
        <v>1128299</v>
      </c>
      <c r="D2129" s="29">
        <v>44373</v>
      </c>
      <c r="E2129" s="28" t="s">
        <v>35</v>
      </c>
      <c r="F2129" s="28" t="s">
        <v>89</v>
      </c>
      <c r="G2129" s="28" t="s">
        <v>90</v>
      </c>
      <c r="H2129" s="28" t="s">
        <v>29</v>
      </c>
      <c r="I2129" s="30">
        <v>0.75000000000000011</v>
      </c>
      <c r="J2129" s="31">
        <v>6000</v>
      </c>
      <c r="K2129" s="32">
        <f t="shared" si="16"/>
        <v>4500.0000000000009</v>
      </c>
      <c r="L2129" s="32">
        <f t="shared" si="17"/>
        <v>1125.0000000000002</v>
      </c>
      <c r="M2129" s="33">
        <v>0.25</v>
      </c>
      <c r="O2129" s="38"/>
      <c r="P2129" s="36"/>
      <c r="Q2129" s="34"/>
      <c r="R2129" s="35"/>
    </row>
    <row r="2130" spans="1:18" ht="15.75" customHeight="1">
      <c r="A2130" s="23"/>
      <c r="B2130" s="28" t="s">
        <v>34</v>
      </c>
      <c r="C2130" s="28">
        <v>1128299</v>
      </c>
      <c r="D2130" s="29">
        <v>44402</v>
      </c>
      <c r="E2130" s="28" t="s">
        <v>35</v>
      </c>
      <c r="F2130" s="28" t="s">
        <v>89</v>
      </c>
      <c r="G2130" s="28" t="s">
        <v>90</v>
      </c>
      <c r="H2130" s="28" t="s">
        <v>24</v>
      </c>
      <c r="I2130" s="30">
        <v>0.55000000000000004</v>
      </c>
      <c r="J2130" s="31">
        <v>7500</v>
      </c>
      <c r="K2130" s="32">
        <f t="shared" si="16"/>
        <v>4125</v>
      </c>
      <c r="L2130" s="32">
        <f t="shared" si="17"/>
        <v>1443.75</v>
      </c>
      <c r="M2130" s="33">
        <v>0.35</v>
      </c>
      <c r="O2130" s="38"/>
      <c r="P2130" s="36"/>
      <c r="Q2130" s="34"/>
      <c r="R2130" s="35"/>
    </row>
    <row r="2131" spans="1:18" ht="15.75" customHeight="1">
      <c r="A2131" s="23"/>
      <c r="B2131" s="28" t="s">
        <v>34</v>
      </c>
      <c r="C2131" s="28">
        <v>1128299</v>
      </c>
      <c r="D2131" s="29">
        <v>44402</v>
      </c>
      <c r="E2131" s="28" t="s">
        <v>35</v>
      </c>
      <c r="F2131" s="28" t="s">
        <v>89</v>
      </c>
      <c r="G2131" s="28" t="s">
        <v>90</v>
      </c>
      <c r="H2131" s="28" t="s">
        <v>25</v>
      </c>
      <c r="I2131" s="30">
        <v>0.60000000000000009</v>
      </c>
      <c r="J2131" s="31">
        <v>6000</v>
      </c>
      <c r="K2131" s="32">
        <f t="shared" si="16"/>
        <v>3600.0000000000005</v>
      </c>
      <c r="L2131" s="32">
        <f t="shared" si="17"/>
        <v>1440.0000000000002</v>
      </c>
      <c r="M2131" s="33">
        <v>0.4</v>
      </c>
      <c r="O2131" s="38"/>
      <c r="P2131" s="36"/>
      <c r="Q2131" s="34"/>
      <c r="R2131" s="35"/>
    </row>
    <row r="2132" spans="1:18" ht="15.75" customHeight="1">
      <c r="A2132" s="23"/>
      <c r="B2132" s="28" t="s">
        <v>34</v>
      </c>
      <c r="C2132" s="28">
        <v>1128299</v>
      </c>
      <c r="D2132" s="29">
        <v>44402</v>
      </c>
      <c r="E2132" s="28" t="s">
        <v>35</v>
      </c>
      <c r="F2132" s="28" t="s">
        <v>89</v>
      </c>
      <c r="G2132" s="28" t="s">
        <v>90</v>
      </c>
      <c r="H2132" s="28" t="s">
        <v>26</v>
      </c>
      <c r="I2132" s="30">
        <v>0.60000000000000009</v>
      </c>
      <c r="J2132" s="31">
        <v>5500</v>
      </c>
      <c r="K2132" s="32">
        <f t="shared" si="16"/>
        <v>3300.0000000000005</v>
      </c>
      <c r="L2132" s="32">
        <f t="shared" si="17"/>
        <v>1155</v>
      </c>
      <c r="M2132" s="33">
        <v>0.35</v>
      </c>
      <c r="O2132" s="38"/>
      <c r="P2132" s="36"/>
      <c r="Q2132" s="34"/>
      <c r="R2132" s="35"/>
    </row>
    <row r="2133" spans="1:18" ht="15.75" customHeight="1">
      <c r="A2133" s="23"/>
      <c r="B2133" s="28" t="s">
        <v>34</v>
      </c>
      <c r="C2133" s="28">
        <v>1128299</v>
      </c>
      <c r="D2133" s="29">
        <v>44402</v>
      </c>
      <c r="E2133" s="28" t="s">
        <v>35</v>
      </c>
      <c r="F2133" s="28" t="s">
        <v>89</v>
      </c>
      <c r="G2133" s="28" t="s">
        <v>90</v>
      </c>
      <c r="H2133" s="28" t="s">
        <v>27</v>
      </c>
      <c r="I2133" s="30">
        <v>0.55000000000000004</v>
      </c>
      <c r="J2133" s="31">
        <v>4500</v>
      </c>
      <c r="K2133" s="32">
        <f t="shared" si="16"/>
        <v>2475</v>
      </c>
      <c r="L2133" s="32">
        <f t="shared" si="17"/>
        <v>866.25</v>
      </c>
      <c r="M2133" s="33">
        <v>0.35</v>
      </c>
      <c r="O2133" s="38"/>
      <c r="P2133" s="36"/>
      <c r="Q2133" s="34"/>
      <c r="R2133" s="35"/>
    </row>
    <row r="2134" spans="1:18" ht="15.75" customHeight="1">
      <c r="A2134" s="23"/>
      <c r="B2134" s="28" t="s">
        <v>34</v>
      </c>
      <c r="C2134" s="28">
        <v>1128299</v>
      </c>
      <c r="D2134" s="29">
        <v>44402</v>
      </c>
      <c r="E2134" s="28" t="s">
        <v>35</v>
      </c>
      <c r="F2134" s="28" t="s">
        <v>89</v>
      </c>
      <c r="G2134" s="28" t="s">
        <v>90</v>
      </c>
      <c r="H2134" s="28" t="s">
        <v>28</v>
      </c>
      <c r="I2134" s="30">
        <v>0.60000000000000009</v>
      </c>
      <c r="J2134" s="31">
        <v>5000</v>
      </c>
      <c r="K2134" s="32">
        <f t="shared" si="16"/>
        <v>3000.0000000000005</v>
      </c>
      <c r="L2134" s="32">
        <f t="shared" si="17"/>
        <v>900.00000000000011</v>
      </c>
      <c r="M2134" s="33">
        <v>0.3</v>
      </c>
      <c r="O2134" s="38"/>
      <c r="P2134" s="36"/>
      <c r="Q2134" s="34"/>
      <c r="R2134" s="35"/>
    </row>
    <row r="2135" spans="1:18" ht="15.75" customHeight="1">
      <c r="A2135" s="23"/>
      <c r="B2135" s="28" t="s">
        <v>34</v>
      </c>
      <c r="C2135" s="28">
        <v>1128299</v>
      </c>
      <c r="D2135" s="29">
        <v>44402</v>
      </c>
      <c r="E2135" s="28" t="s">
        <v>35</v>
      </c>
      <c r="F2135" s="28" t="s">
        <v>89</v>
      </c>
      <c r="G2135" s="28" t="s">
        <v>90</v>
      </c>
      <c r="H2135" s="28" t="s">
        <v>29</v>
      </c>
      <c r="I2135" s="30">
        <v>0.75000000000000011</v>
      </c>
      <c r="J2135" s="31">
        <v>5000</v>
      </c>
      <c r="K2135" s="32">
        <f t="shared" si="16"/>
        <v>3750.0000000000005</v>
      </c>
      <c r="L2135" s="32">
        <f t="shared" si="17"/>
        <v>937.50000000000011</v>
      </c>
      <c r="M2135" s="33">
        <v>0.25</v>
      </c>
      <c r="O2135" s="38"/>
      <c r="P2135" s="36"/>
      <c r="Q2135" s="34"/>
      <c r="R2135" s="35"/>
    </row>
    <row r="2136" spans="1:18" ht="15.75" customHeight="1">
      <c r="A2136" s="23"/>
      <c r="B2136" s="28" t="s">
        <v>34</v>
      </c>
      <c r="C2136" s="28">
        <v>1128299</v>
      </c>
      <c r="D2136" s="29">
        <v>44434</v>
      </c>
      <c r="E2136" s="28" t="s">
        <v>35</v>
      </c>
      <c r="F2136" s="28" t="s">
        <v>89</v>
      </c>
      <c r="G2136" s="28" t="s">
        <v>90</v>
      </c>
      <c r="H2136" s="28" t="s">
        <v>24</v>
      </c>
      <c r="I2136" s="30">
        <v>0.60000000000000009</v>
      </c>
      <c r="J2136" s="31">
        <v>7000</v>
      </c>
      <c r="K2136" s="32">
        <f t="shared" si="16"/>
        <v>4200.0000000000009</v>
      </c>
      <c r="L2136" s="32">
        <f t="shared" si="17"/>
        <v>1470.0000000000002</v>
      </c>
      <c r="M2136" s="33">
        <v>0.35</v>
      </c>
      <c r="O2136" s="38"/>
      <c r="P2136" s="36"/>
      <c r="Q2136" s="34"/>
      <c r="R2136" s="35"/>
    </row>
    <row r="2137" spans="1:18" ht="15.75" customHeight="1">
      <c r="A2137" s="23"/>
      <c r="B2137" s="28" t="s">
        <v>34</v>
      </c>
      <c r="C2137" s="28">
        <v>1128299</v>
      </c>
      <c r="D2137" s="29">
        <v>44434</v>
      </c>
      <c r="E2137" s="28" t="s">
        <v>35</v>
      </c>
      <c r="F2137" s="28" t="s">
        <v>89</v>
      </c>
      <c r="G2137" s="28" t="s">
        <v>90</v>
      </c>
      <c r="H2137" s="28" t="s">
        <v>25</v>
      </c>
      <c r="I2137" s="30">
        <v>0.65000000000000013</v>
      </c>
      <c r="J2137" s="31">
        <v>6500</v>
      </c>
      <c r="K2137" s="32">
        <f t="shared" si="16"/>
        <v>4225.0000000000009</v>
      </c>
      <c r="L2137" s="32">
        <f t="shared" si="17"/>
        <v>1690.0000000000005</v>
      </c>
      <c r="M2137" s="33">
        <v>0.4</v>
      </c>
      <c r="O2137" s="38"/>
      <c r="P2137" s="36"/>
      <c r="Q2137" s="34"/>
      <c r="R2137" s="35"/>
    </row>
    <row r="2138" spans="1:18" ht="15.75" customHeight="1">
      <c r="A2138" s="23"/>
      <c r="B2138" s="28" t="s">
        <v>34</v>
      </c>
      <c r="C2138" s="28">
        <v>1128299</v>
      </c>
      <c r="D2138" s="29">
        <v>44434</v>
      </c>
      <c r="E2138" s="28" t="s">
        <v>35</v>
      </c>
      <c r="F2138" s="28" t="s">
        <v>89</v>
      </c>
      <c r="G2138" s="28" t="s">
        <v>90</v>
      </c>
      <c r="H2138" s="28" t="s">
        <v>26</v>
      </c>
      <c r="I2138" s="30">
        <v>0.60000000000000009</v>
      </c>
      <c r="J2138" s="31">
        <v>5250</v>
      </c>
      <c r="K2138" s="32">
        <f t="shared" si="16"/>
        <v>3150.0000000000005</v>
      </c>
      <c r="L2138" s="32">
        <f t="shared" si="17"/>
        <v>1102.5</v>
      </c>
      <c r="M2138" s="33">
        <v>0.35</v>
      </c>
      <c r="O2138" s="38"/>
      <c r="P2138" s="36"/>
      <c r="Q2138" s="34"/>
      <c r="R2138" s="35"/>
    </row>
    <row r="2139" spans="1:18" ht="15.75" customHeight="1">
      <c r="A2139" s="23"/>
      <c r="B2139" s="28" t="s">
        <v>34</v>
      </c>
      <c r="C2139" s="28">
        <v>1128299</v>
      </c>
      <c r="D2139" s="29">
        <v>44434</v>
      </c>
      <c r="E2139" s="28" t="s">
        <v>35</v>
      </c>
      <c r="F2139" s="28" t="s">
        <v>89</v>
      </c>
      <c r="G2139" s="28" t="s">
        <v>90</v>
      </c>
      <c r="H2139" s="28" t="s">
        <v>27</v>
      </c>
      <c r="I2139" s="30">
        <v>0.60000000000000009</v>
      </c>
      <c r="J2139" s="31">
        <v>4750</v>
      </c>
      <c r="K2139" s="32">
        <f t="shared" si="16"/>
        <v>2850.0000000000005</v>
      </c>
      <c r="L2139" s="32">
        <f t="shared" si="17"/>
        <v>997.50000000000011</v>
      </c>
      <c r="M2139" s="33">
        <v>0.35</v>
      </c>
      <c r="O2139" s="38"/>
      <c r="P2139" s="36"/>
      <c r="Q2139" s="34"/>
      <c r="R2139" s="35"/>
    </row>
    <row r="2140" spans="1:18" ht="15.75" customHeight="1">
      <c r="A2140" s="23"/>
      <c r="B2140" s="28" t="s">
        <v>34</v>
      </c>
      <c r="C2140" s="28">
        <v>1128299</v>
      </c>
      <c r="D2140" s="29">
        <v>44434</v>
      </c>
      <c r="E2140" s="28" t="s">
        <v>35</v>
      </c>
      <c r="F2140" s="28" t="s">
        <v>89</v>
      </c>
      <c r="G2140" s="28" t="s">
        <v>90</v>
      </c>
      <c r="H2140" s="28" t="s">
        <v>28</v>
      </c>
      <c r="I2140" s="30">
        <v>0.70000000000000007</v>
      </c>
      <c r="J2140" s="31">
        <v>4750</v>
      </c>
      <c r="K2140" s="32">
        <f t="shared" si="16"/>
        <v>3325.0000000000005</v>
      </c>
      <c r="L2140" s="32">
        <f t="shared" si="17"/>
        <v>997.50000000000011</v>
      </c>
      <c r="M2140" s="33">
        <v>0.3</v>
      </c>
      <c r="O2140" s="38"/>
      <c r="P2140" s="36"/>
      <c r="Q2140" s="34"/>
      <c r="R2140" s="35"/>
    </row>
    <row r="2141" spans="1:18" ht="15.75" customHeight="1">
      <c r="A2141" s="23"/>
      <c r="B2141" s="28" t="s">
        <v>34</v>
      </c>
      <c r="C2141" s="28">
        <v>1128299</v>
      </c>
      <c r="D2141" s="29">
        <v>44434</v>
      </c>
      <c r="E2141" s="28" t="s">
        <v>35</v>
      </c>
      <c r="F2141" s="28" t="s">
        <v>89</v>
      </c>
      <c r="G2141" s="28" t="s">
        <v>90</v>
      </c>
      <c r="H2141" s="28" t="s">
        <v>29</v>
      </c>
      <c r="I2141" s="30">
        <v>0.75000000000000011</v>
      </c>
      <c r="J2141" s="31">
        <v>4500</v>
      </c>
      <c r="K2141" s="32">
        <f t="shared" si="16"/>
        <v>3375.0000000000005</v>
      </c>
      <c r="L2141" s="32">
        <f t="shared" si="17"/>
        <v>843.75000000000011</v>
      </c>
      <c r="M2141" s="33">
        <v>0.25</v>
      </c>
      <c r="O2141" s="38"/>
      <c r="P2141" s="36"/>
      <c r="Q2141" s="34"/>
      <c r="R2141" s="35"/>
    </row>
    <row r="2142" spans="1:18" ht="15.75" customHeight="1">
      <c r="A2142" s="23"/>
      <c r="B2142" s="28" t="s">
        <v>34</v>
      </c>
      <c r="C2142" s="28">
        <v>1128299</v>
      </c>
      <c r="D2142" s="29">
        <v>44466</v>
      </c>
      <c r="E2142" s="28" t="s">
        <v>35</v>
      </c>
      <c r="F2142" s="28" t="s">
        <v>89</v>
      </c>
      <c r="G2142" s="28" t="s">
        <v>90</v>
      </c>
      <c r="H2142" s="28" t="s">
        <v>24</v>
      </c>
      <c r="I2142" s="30">
        <v>0.50000000000000011</v>
      </c>
      <c r="J2142" s="31">
        <v>6250</v>
      </c>
      <c r="K2142" s="32">
        <f t="shared" si="16"/>
        <v>3125.0000000000009</v>
      </c>
      <c r="L2142" s="32">
        <f t="shared" si="17"/>
        <v>1093.7500000000002</v>
      </c>
      <c r="M2142" s="33">
        <v>0.35</v>
      </c>
      <c r="O2142" s="38"/>
      <c r="P2142" s="36"/>
      <c r="Q2142" s="34"/>
      <c r="R2142" s="35"/>
    </row>
    <row r="2143" spans="1:18" ht="15.75" customHeight="1">
      <c r="A2143" s="23"/>
      <c r="B2143" s="28" t="s">
        <v>34</v>
      </c>
      <c r="C2143" s="28">
        <v>1128299</v>
      </c>
      <c r="D2143" s="29">
        <v>44466</v>
      </c>
      <c r="E2143" s="28" t="s">
        <v>35</v>
      </c>
      <c r="F2143" s="28" t="s">
        <v>89</v>
      </c>
      <c r="G2143" s="28" t="s">
        <v>90</v>
      </c>
      <c r="H2143" s="28" t="s">
        <v>25</v>
      </c>
      <c r="I2143" s="30">
        <v>0.55000000000000016</v>
      </c>
      <c r="J2143" s="31">
        <v>6250</v>
      </c>
      <c r="K2143" s="32">
        <f t="shared" si="16"/>
        <v>3437.5000000000009</v>
      </c>
      <c r="L2143" s="32">
        <f t="shared" si="17"/>
        <v>1375.0000000000005</v>
      </c>
      <c r="M2143" s="33">
        <v>0.4</v>
      </c>
      <c r="O2143" s="38"/>
      <c r="P2143" s="36"/>
      <c r="Q2143" s="34"/>
      <c r="R2143" s="35"/>
    </row>
    <row r="2144" spans="1:18" ht="15.75" customHeight="1">
      <c r="A2144" s="23"/>
      <c r="B2144" s="28" t="s">
        <v>34</v>
      </c>
      <c r="C2144" s="28">
        <v>1128299</v>
      </c>
      <c r="D2144" s="29">
        <v>44466</v>
      </c>
      <c r="E2144" s="28" t="s">
        <v>35</v>
      </c>
      <c r="F2144" s="28" t="s">
        <v>89</v>
      </c>
      <c r="G2144" s="28" t="s">
        <v>90</v>
      </c>
      <c r="H2144" s="28" t="s">
        <v>26</v>
      </c>
      <c r="I2144" s="30">
        <v>0.50000000000000011</v>
      </c>
      <c r="J2144" s="31">
        <v>4750</v>
      </c>
      <c r="K2144" s="32">
        <f t="shared" si="16"/>
        <v>2375.0000000000005</v>
      </c>
      <c r="L2144" s="32">
        <f t="shared" si="17"/>
        <v>831.25000000000011</v>
      </c>
      <c r="M2144" s="33">
        <v>0.35</v>
      </c>
      <c r="O2144" s="38"/>
      <c r="P2144" s="36"/>
      <c r="Q2144" s="34"/>
      <c r="R2144" s="35"/>
    </row>
    <row r="2145" spans="1:18" ht="15.75" customHeight="1">
      <c r="A2145" s="23"/>
      <c r="B2145" s="28" t="s">
        <v>34</v>
      </c>
      <c r="C2145" s="28">
        <v>1128299</v>
      </c>
      <c r="D2145" s="29">
        <v>44466</v>
      </c>
      <c r="E2145" s="28" t="s">
        <v>35</v>
      </c>
      <c r="F2145" s="28" t="s">
        <v>89</v>
      </c>
      <c r="G2145" s="28" t="s">
        <v>90</v>
      </c>
      <c r="H2145" s="28" t="s">
        <v>27</v>
      </c>
      <c r="I2145" s="30">
        <v>0.50000000000000011</v>
      </c>
      <c r="J2145" s="31">
        <v>4250</v>
      </c>
      <c r="K2145" s="32">
        <f t="shared" si="16"/>
        <v>2125.0000000000005</v>
      </c>
      <c r="L2145" s="32">
        <f t="shared" si="17"/>
        <v>743.75000000000011</v>
      </c>
      <c r="M2145" s="33">
        <v>0.35</v>
      </c>
      <c r="O2145" s="38"/>
      <c r="P2145" s="36"/>
      <c r="Q2145" s="34"/>
      <c r="R2145" s="35"/>
    </row>
    <row r="2146" spans="1:18" ht="15.75" customHeight="1">
      <c r="A2146" s="23"/>
      <c r="B2146" s="28" t="s">
        <v>34</v>
      </c>
      <c r="C2146" s="28">
        <v>1128299</v>
      </c>
      <c r="D2146" s="29">
        <v>44466</v>
      </c>
      <c r="E2146" s="28" t="s">
        <v>35</v>
      </c>
      <c r="F2146" s="28" t="s">
        <v>89</v>
      </c>
      <c r="G2146" s="28" t="s">
        <v>90</v>
      </c>
      <c r="H2146" s="28" t="s">
        <v>28</v>
      </c>
      <c r="I2146" s="30">
        <v>0.60000000000000009</v>
      </c>
      <c r="J2146" s="31">
        <v>4250</v>
      </c>
      <c r="K2146" s="32">
        <f t="shared" si="16"/>
        <v>2550.0000000000005</v>
      </c>
      <c r="L2146" s="32">
        <f t="shared" si="17"/>
        <v>765.00000000000011</v>
      </c>
      <c r="M2146" s="33">
        <v>0.3</v>
      </c>
      <c r="O2146" s="38"/>
      <c r="P2146" s="36"/>
      <c r="Q2146" s="34"/>
      <c r="R2146" s="35"/>
    </row>
    <row r="2147" spans="1:18" ht="15.75" customHeight="1">
      <c r="A2147" s="23"/>
      <c r="B2147" s="28" t="s">
        <v>34</v>
      </c>
      <c r="C2147" s="28">
        <v>1128299</v>
      </c>
      <c r="D2147" s="29">
        <v>44466</v>
      </c>
      <c r="E2147" s="28" t="s">
        <v>35</v>
      </c>
      <c r="F2147" s="28" t="s">
        <v>89</v>
      </c>
      <c r="G2147" s="28" t="s">
        <v>90</v>
      </c>
      <c r="H2147" s="28" t="s">
        <v>29</v>
      </c>
      <c r="I2147" s="30">
        <v>0.65000000000000013</v>
      </c>
      <c r="J2147" s="31">
        <v>4750</v>
      </c>
      <c r="K2147" s="32">
        <f t="shared" si="16"/>
        <v>3087.5000000000005</v>
      </c>
      <c r="L2147" s="32">
        <f t="shared" si="17"/>
        <v>771.87500000000011</v>
      </c>
      <c r="M2147" s="33">
        <v>0.25</v>
      </c>
      <c r="O2147" s="38"/>
      <c r="P2147" s="36"/>
      <c r="Q2147" s="34"/>
      <c r="R2147" s="35"/>
    </row>
    <row r="2148" spans="1:18" ht="15.75" customHeight="1">
      <c r="A2148" s="23"/>
      <c r="B2148" s="28" t="s">
        <v>34</v>
      </c>
      <c r="C2148" s="28">
        <v>1128299</v>
      </c>
      <c r="D2148" s="29">
        <v>44495</v>
      </c>
      <c r="E2148" s="28" t="s">
        <v>35</v>
      </c>
      <c r="F2148" s="28" t="s">
        <v>89</v>
      </c>
      <c r="G2148" s="28" t="s">
        <v>90</v>
      </c>
      <c r="H2148" s="28" t="s">
        <v>24</v>
      </c>
      <c r="I2148" s="30">
        <v>0.50000000000000011</v>
      </c>
      <c r="J2148" s="31">
        <v>5500</v>
      </c>
      <c r="K2148" s="32">
        <f t="shared" si="16"/>
        <v>2750.0000000000005</v>
      </c>
      <c r="L2148" s="32">
        <f t="shared" si="17"/>
        <v>962.50000000000011</v>
      </c>
      <c r="M2148" s="33">
        <v>0.35</v>
      </c>
      <c r="O2148" s="38"/>
      <c r="P2148" s="36"/>
      <c r="Q2148" s="34"/>
      <c r="R2148" s="35"/>
    </row>
    <row r="2149" spans="1:18" ht="15.75" customHeight="1">
      <c r="A2149" s="23"/>
      <c r="B2149" s="28" t="s">
        <v>34</v>
      </c>
      <c r="C2149" s="28">
        <v>1128299</v>
      </c>
      <c r="D2149" s="29">
        <v>44495</v>
      </c>
      <c r="E2149" s="28" t="s">
        <v>35</v>
      </c>
      <c r="F2149" s="28" t="s">
        <v>89</v>
      </c>
      <c r="G2149" s="28" t="s">
        <v>90</v>
      </c>
      <c r="H2149" s="28" t="s">
        <v>25</v>
      </c>
      <c r="I2149" s="30">
        <v>0.55000000000000016</v>
      </c>
      <c r="J2149" s="31">
        <v>5500</v>
      </c>
      <c r="K2149" s="32">
        <f t="shared" si="16"/>
        <v>3025.0000000000009</v>
      </c>
      <c r="L2149" s="32">
        <f t="shared" si="17"/>
        <v>1210.0000000000005</v>
      </c>
      <c r="M2149" s="33">
        <v>0.4</v>
      </c>
      <c r="O2149" s="38"/>
      <c r="P2149" s="36"/>
      <c r="Q2149" s="34"/>
      <c r="R2149" s="35"/>
    </row>
    <row r="2150" spans="1:18" ht="15.75" customHeight="1">
      <c r="A2150" s="23"/>
      <c r="B2150" s="28" t="s">
        <v>34</v>
      </c>
      <c r="C2150" s="28">
        <v>1128299</v>
      </c>
      <c r="D2150" s="29">
        <v>44495</v>
      </c>
      <c r="E2150" s="28" t="s">
        <v>35</v>
      </c>
      <c r="F2150" s="28" t="s">
        <v>89</v>
      </c>
      <c r="G2150" s="28" t="s">
        <v>90</v>
      </c>
      <c r="H2150" s="28" t="s">
        <v>26</v>
      </c>
      <c r="I2150" s="30">
        <v>0.50000000000000011</v>
      </c>
      <c r="J2150" s="31">
        <v>3750</v>
      </c>
      <c r="K2150" s="32">
        <f t="shared" si="16"/>
        <v>1875.0000000000005</v>
      </c>
      <c r="L2150" s="32">
        <f t="shared" si="17"/>
        <v>656.25000000000011</v>
      </c>
      <c r="M2150" s="33">
        <v>0.35</v>
      </c>
      <c r="O2150" s="38"/>
      <c r="P2150" s="36"/>
      <c r="Q2150" s="34"/>
      <c r="R2150" s="35"/>
    </row>
    <row r="2151" spans="1:18" ht="15.75" customHeight="1">
      <c r="A2151" s="23"/>
      <c r="B2151" s="28" t="s">
        <v>34</v>
      </c>
      <c r="C2151" s="28">
        <v>1128299</v>
      </c>
      <c r="D2151" s="29">
        <v>44495</v>
      </c>
      <c r="E2151" s="28" t="s">
        <v>35</v>
      </c>
      <c r="F2151" s="28" t="s">
        <v>89</v>
      </c>
      <c r="G2151" s="28" t="s">
        <v>90</v>
      </c>
      <c r="H2151" s="28" t="s">
        <v>27</v>
      </c>
      <c r="I2151" s="30">
        <v>0.50000000000000011</v>
      </c>
      <c r="J2151" s="31">
        <v>3500</v>
      </c>
      <c r="K2151" s="32">
        <f t="shared" si="16"/>
        <v>1750.0000000000005</v>
      </c>
      <c r="L2151" s="32">
        <f t="shared" si="17"/>
        <v>612.50000000000011</v>
      </c>
      <c r="M2151" s="33">
        <v>0.35</v>
      </c>
      <c r="O2151" s="38"/>
      <c r="P2151" s="36"/>
      <c r="Q2151" s="34"/>
      <c r="R2151" s="35"/>
    </row>
    <row r="2152" spans="1:18" ht="15.75" customHeight="1">
      <c r="A2152" s="23"/>
      <c r="B2152" s="28" t="s">
        <v>34</v>
      </c>
      <c r="C2152" s="28">
        <v>1128299</v>
      </c>
      <c r="D2152" s="29">
        <v>44495</v>
      </c>
      <c r="E2152" s="28" t="s">
        <v>35</v>
      </c>
      <c r="F2152" s="28" t="s">
        <v>89</v>
      </c>
      <c r="G2152" s="28" t="s">
        <v>90</v>
      </c>
      <c r="H2152" s="28" t="s">
        <v>28</v>
      </c>
      <c r="I2152" s="30">
        <v>0.60000000000000009</v>
      </c>
      <c r="J2152" s="31">
        <v>3250</v>
      </c>
      <c r="K2152" s="32">
        <f t="shared" si="16"/>
        <v>1950.0000000000002</v>
      </c>
      <c r="L2152" s="32">
        <f t="shared" si="17"/>
        <v>585</v>
      </c>
      <c r="M2152" s="33">
        <v>0.3</v>
      </c>
      <c r="O2152" s="38"/>
      <c r="P2152" s="36"/>
      <c r="Q2152" s="34"/>
      <c r="R2152" s="35"/>
    </row>
    <row r="2153" spans="1:18" ht="15.75" customHeight="1">
      <c r="A2153" s="23"/>
      <c r="B2153" s="28" t="s">
        <v>34</v>
      </c>
      <c r="C2153" s="28">
        <v>1128299</v>
      </c>
      <c r="D2153" s="29">
        <v>44495</v>
      </c>
      <c r="E2153" s="28" t="s">
        <v>35</v>
      </c>
      <c r="F2153" s="28" t="s">
        <v>89</v>
      </c>
      <c r="G2153" s="28" t="s">
        <v>90</v>
      </c>
      <c r="H2153" s="28" t="s">
        <v>29</v>
      </c>
      <c r="I2153" s="30">
        <v>0.75000000000000011</v>
      </c>
      <c r="J2153" s="31">
        <v>3750</v>
      </c>
      <c r="K2153" s="32">
        <f t="shared" si="16"/>
        <v>2812.5000000000005</v>
      </c>
      <c r="L2153" s="32">
        <f t="shared" si="17"/>
        <v>703.12500000000011</v>
      </c>
      <c r="M2153" s="33">
        <v>0.25</v>
      </c>
      <c r="O2153" s="38"/>
      <c r="P2153" s="36"/>
      <c r="Q2153" s="34"/>
      <c r="R2153" s="35"/>
    </row>
    <row r="2154" spans="1:18" ht="15.75" customHeight="1">
      <c r="A2154" s="23"/>
      <c r="B2154" s="28" t="s">
        <v>34</v>
      </c>
      <c r="C2154" s="28">
        <v>1128299</v>
      </c>
      <c r="D2154" s="29">
        <v>44526</v>
      </c>
      <c r="E2154" s="28" t="s">
        <v>35</v>
      </c>
      <c r="F2154" s="28" t="s">
        <v>89</v>
      </c>
      <c r="G2154" s="28" t="s">
        <v>90</v>
      </c>
      <c r="H2154" s="28" t="s">
        <v>24</v>
      </c>
      <c r="I2154" s="30">
        <v>0.60000000000000009</v>
      </c>
      <c r="J2154" s="31">
        <v>5500</v>
      </c>
      <c r="K2154" s="32">
        <f t="shared" si="16"/>
        <v>3300.0000000000005</v>
      </c>
      <c r="L2154" s="32">
        <f t="shared" si="17"/>
        <v>1155</v>
      </c>
      <c r="M2154" s="33">
        <v>0.35</v>
      </c>
      <c r="O2154" s="38"/>
      <c r="P2154" s="36"/>
      <c r="Q2154" s="34"/>
      <c r="R2154" s="35"/>
    </row>
    <row r="2155" spans="1:18" ht="15.75" customHeight="1">
      <c r="A2155" s="23"/>
      <c r="B2155" s="28" t="s">
        <v>34</v>
      </c>
      <c r="C2155" s="28">
        <v>1128299</v>
      </c>
      <c r="D2155" s="29">
        <v>44526</v>
      </c>
      <c r="E2155" s="28" t="s">
        <v>35</v>
      </c>
      <c r="F2155" s="28" t="s">
        <v>89</v>
      </c>
      <c r="G2155" s="28" t="s">
        <v>90</v>
      </c>
      <c r="H2155" s="28" t="s">
        <v>25</v>
      </c>
      <c r="I2155" s="30">
        <v>0.65000000000000013</v>
      </c>
      <c r="J2155" s="31">
        <v>6000</v>
      </c>
      <c r="K2155" s="32">
        <f t="shared" si="16"/>
        <v>3900.0000000000009</v>
      </c>
      <c r="L2155" s="32">
        <f t="shared" si="17"/>
        <v>1560.0000000000005</v>
      </c>
      <c r="M2155" s="33">
        <v>0.4</v>
      </c>
      <c r="O2155" s="38"/>
      <c r="P2155" s="36"/>
      <c r="Q2155" s="34"/>
      <c r="R2155" s="35"/>
    </row>
    <row r="2156" spans="1:18" ht="15.75" customHeight="1">
      <c r="A2156" s="23"/>
      <c r="B2156" s="28" t="s">
        <v>34</v>
      </c>
      <c r="C2156" s="28">
        <v>1128299</v>
      </c>
      <c r="D2156" s="29">
        <v>44526</v>
      </c>
      <c r="E2156" s="28" t="s">
        <v>35</v>
      </c>
      <c r="F2156" s="28" t="s">
        <v>89</v>
      </c>
      <c r="G2156" s="28" t="s">
        <v>90</v>
      </c>
      <c r="H2156" s="28" t="s">
        <v>26</v>
      </c>
      <c r="I2156" s="30">
        <v>0.60000000000000009</v>
      </c>
      <c r="J2156" s="31">
        <v>4500</v>
      </c>
      <c r="K2156" s="32">
        <f t="shared" si="16"/>
        <v>2700.0000000000005</v>
      </c>
      <c r="L2156" s="32">
        <f t="shared" si="17"/>
        <v>945.00000000000011</v>
      </c>
      <c r="M2156" s="33">
        <v>0.35</v>
      </c>
      <c r="O2156" s="38"/>
      <c r="P2156" s="36"/>
      <c r="Q2156" s="34"/>
      <c r="R2156" s="35"/>
    </row>
    <row r="2157" spans="1:18" ht="15.75" customHeight="1">
      <c r="A2157" s="23"/>
      <c r="B2157" s="28" t="s">
        <v>34</v>
      </c>
      <c r="C2157" s="28">
        <v>1128299</v>
      </c>
      <c r="D2157" s="29">
        <v>44526</v>
      </c>
      <c r="E2157" s="28" t="s">
        <v>35</v>
      </c>
      <c r="F2157" s="28" t="s">
        <v>89</v>
      </c>
      <c r="G2157" s="28" t="s">
        <v>90</v>
      </c>
      <c r="H2157" s="28" t="s">
        <v>27</v>
      </c>
      <c r="I2157" s="30">
        <v>0.60000000000000009</v>
      </c>
      <c r="J2157" s="31">
        <v>4250</v>
      </c>
      <c r="K2157" s="32">
        <f t="shared" si="16"/>
        <v>2550.0000000000005</v>
      </c>
      <c r="L2157" s="32">
        <f t="shared" si="17"/>
        <v>892.50000000000011</v>
      </c>
      <c r="M2157" s="33">
        <v>0.35</v>
      </c>
      <c r="O2157" s="38"/>
      <c r="P2157" s="36"/>
      <c r="Q2157" s="34"/>
      <c r="R2157" s="35"/>
    </row>
    <row r="2158" spans="1:18" ht="15.75" customHeight="1">
      <c r="A2158" s="23"/>
      <c r="B2158" s="28" t="s">
        <v>34</v>
      </c>
      <c r="C2158" s="28">
        <v>1128299</v>
      </c>
      <c r="D2158" s="29">
        <v>44526</v>
      </c>
      <c r="E2158" s="28" t="s">
        <v>35</v>
      </c>
      <c r="F2158" s="28" t="s">
        <v>89</v>
      </c>
      <c r="G2158" s="28" t="s">
        <v>90</v>
      </c>
      <c r="H2158" s="28" t="s">
        <v>28</v>
      </c>
      <c r="I2158" s="30">
        <v>0.70000000000000007</v>
      </c>
      <c r="J2158" s="31">
        <v>3750</v>
      </c>
      <c r="K2158" s="32">
        <f t="shared" si="16"/>
        <v>2625.0000000000005</v>
      </c>
      <c r="L2158" s="32">
        <f t="shared" si="17"/>
        <v>787.50000000000011</v>
      </c>
      <c r="M2158" s="33">
        <v>0.3</v>
      </c>
      <c r="O2158" s="38"/>
      <c r="P2158" s="36"/>
      <c r="Q2158" s="34"/>
      <c r="R2158" s="35"/>
    </row>
    <row r="2159" spans="1:18" ht="15.75" customHeight="1">
      <c r="A2159" s="23"/>
      <c r="B2159" s="28" t="s">
        <v>34</v>
      </c>
      <c r="C2159" s="28">
        <v>1128299</v>
      </c>
      <c r="D2159" s="29">
        <v>44526</v>
      </c>
      <c r="E2159" s="28" t="s">
        <v>35</v>
      </c>
      <c r="F2159" s="28" t="s">
        <v>89</v>
      </c>
      <c r="G2159" s="28" t="s">
        <v>90</v>
      </c>
      <c r="H2159" s="28" t="s">
        <v>29</v>
      </c>
      <c r="I2159" s="30">
        <v>0.75000000000000011</v>
      </c>
      <c r="J2159" s="31">
        <v>5000</v>
      </c>
      <c r="K2159" s="32">
        <f t="shared" si="16"/>
        <v>3750.0000000000005</v>
      </c>
      <c r="L2159" s="32">
        <f t="shared" si="17"/>
        <v>937.50000000000011</v>
      </c>
      <c r="M2159" s="33">
        <v>0.25</v>
      </c>
      <c r="O2159" s="38"/>
      <c r="P2159" s="36"/>
      <c r="Q2159" s="34"/>
      <c r="R2159" s="35"/>
    </row>
    <row r="2160" spans="1:18" ht="15.75" customHeight="1">
      <c r="A2160" s="23"/>
      <c r="B2160" s="28" t="s">
        <v>34</v>
      </c>
      <c r="C2160" s="28">
        <v>1128299</v>
      </c>
      <c r="D2160" s="29">
        <v>44555</v>
      </c>
      <c r="E2160" s="28" t="s">
        <v>35</v>
      </c>
      <c r="F2160" s="28" t="s">
        <v>89</v>
      </c>
      <c r="G2160" s="28" t="s">
        <v>90</v>
      </c>
      <c r="H2160" s="28" t="s">
        <v>24</v>
      </c>
      <c r="I2160" s="30">
        <v>0.60000000000000009</v>
      </c>
      <c r="J2160" s="31">
        <v>7000</v>
      </c>
      <c r="K2160" s="32">
        <f t="shared" si="16"/>
        <v>4200.0000000000009</v>
      </c>
      <c r="L2160" s="32">
        <f t="shared" si="17"/>
        <v>1470.0000000000002</v>
      </c>
      <c r="M2160" s="33">
        <v>0.35</v>
      </c>
      <c r="O2160" s="38"/>
      <c r="P2160" s="36"/>
      <c r="Q2160" s="34"/>
      <c r="R2160" s="35"/>
    </row>
    <row r="2161" spans="1:18" ht="15.75" customHeight="1">
      <c r="A2161" s="23"/>
      <c r="B2161" s="28" t="s">
        <v>34</v>
      </c>
      <c r="C2161" s="28">
        <v>1128299</v>
      </c>
      <c r="D2161" s="29">
        <v>44555</v>
      </c>
      <c r="E2161" s="28" t="s">
        <v>35</v>
      </c>
      <c r="F2161" s="28" t="s">
        <v>89</v>
      </c>
      <c r="G2161" s="28" t="s">
        <v>90</v>
      </c>
      <c r="H2161" s="28" t="s">
        <v>25</v>
      </c>
      <c r="I2161" s="30">
        <v>0.65000000000000013</v>
      </c>
      <c r="J2161" s="31">
        <v>7000</v>
      </c>
      <c r="K2161" s="32">
        <f t="shared" si="16"/>
        <v>4550.0000000000009</v>
      </c>
      <c r="L2161" s="32">
        <f t="shared" si="17"/>
        <v>1820.0000000000005</v>
      </c>
      <c r="M2161" s="33">
        <v>0.4</v>
      </c>
      <c r="O2161" s="38"/>
      <c r="P2161" s="36"/>
      <c r="Q2161" s="34"/>
      <c r="R2161" s="35"/>
    </row>
    <row r="2162" spans="1:18" ht="15.75" customHeight="1">
      <c r="A2162" s="23"/>
      <c r="B2162" s="28" t="s">
        <v>34</v>
      </c>
      <c r="C2162" s="28">
        <v>1128299</v>
      </c>
      <c r="D2162" s="29">
        <v>44555</v>
      </c>
      <c r="E2162" s="28" t="s">
        <v>35</v>
      </c>
      <c r="F2162" s="28" t="s">
        <v>89</v>
      </c>
      <c r="G2162" s="28" t="s">
        <v>90</v>
      </c>
      <c r="H2162" s="28" t="s">
        <v>26</v>
      </c>
      <c r="I2162" s="30">
        <v>0.60000000000000009</v>
      </c>
      <c r="J2162" s="31">
        <v>5000</v>
      </c>
      <c r="K2162" s="32">
        <f t="shared" si="16"/>
        <v>3000.0000000000005</v>
      </c>
      <c r="L2162" s="32">
        <f t="shared" si="17"/>
        <v>1050</v>
      </c>
      <c r="M2162" s="33">
        <v>0.35</v>
      </c>
      <c r="O2162" s="38"/>
      <c r="P2162" s="36"/>
      <c r="Q2162" s="34"/>
      <c r="R2162" s="35"/>
    </row>
    <row r="2163" spans="1:18" ht="15.75" customHeight="1">
      <c r="A2163" s="23"/>
      <c r="B2163" s="28" t="s">
        <v>34</v>
      </c>
      <c r="C2163" s="28">
        <v>1128299</v>
      </c>
      <c r="D2163" s="29">
        <v>44555</v>
      </c>
      <c r="E2163" s="28" t="s">
        <v>35</v>
      </c>
      <c r="F2163" s="28" t="s">
        <v>89</v>
      </c>
      <c r="G2163" s="28" t="s">
        <v>90</v>
      </c>
      <c r="H2163" s="28" t="s">
        <v>27</v>
      </c>
      <c r="I2163" s="30">
        <v>0.60000000000000009</v>
      </c>
      <c r="J2163" s="31">
        <v>5000</v>
      </c>
      <c r="K2163" s="32">
        <f t="shared" si="16"/>
        <v>3000.0000000000005</v>
      </c>
      <c r="L2163" s="32">
        <f t="shared" si="17"/>
        <v>1050</v>
      </c>
      <c r="M2163" s="33">
        <v>0.35</v>
      </c>
      <c r="O2163" s="38"/>
      <c r="P2163" s="36"/>
      <c r="Q2163" s="34"/>
      <c r="R2163" s="35"/>
    </row>
    <row r="2164" spans="1:18" ht="15.75" customHeight="1">
      <c r="A2164" s="23"/>
      <c r="B2164" s="28" t="s">
        <v>34</v>
      </c>
      <c r="C2164" s="28">
        <v>1128299</v>
      </c>
      <c r="D2164" s="29">
        <v>44555</v>
      </c>
      <c r="E2164" s="28" t="s">
        <v>35</v>
      </c>
      <c r="F2164" s="28" t="s">
        <v>89</v>
      </c>
      <c r="G2164" s="28" t="s">
        <v>90</v>
      </c>
      <c r="H2164" s="28" t="s">
        <v>28</v>
      </c>
      <c r="I2164" s="30">
        <v>0.70000000000000007</v>
      </c>
      <c r="J2164" s="31">
        <v>4250</v>
      </c>
      <c r="K2164" s="32">
        <f t="shared" si="16"/>
        <v>2975.0000000000005</v>
      </c>
      <c r="L2164" s="32">
        <f t="shared" si="17"/>
        <v>892.50000000000011</v>
      </c>
      <c r="M2164" s="33">
        <v>0.3</v>
      </c>
      <c r="O2164" s="38"/>
      <c r="P2164" s="36"/>
      <c r="Q2164" s="34"/>
      <c r="R2164" s="35"/>
    </row>
    <row r="2165" spans="1:18" ht="15.75" customHeight="1">
      <c r="A2165" s="23"/>
      <c r="B2165" s="28" t="s">
        <v>34</v>
      </c>
      <c r="C2165" s="28">
        <v>1128299</v>
      </c>
      <c r="D2165" s="29">
        <v>44555</v>
      </c>
      <c r="E2165" s="28" t="s">
        <v>35</v>
      </c>
      <c r="F2165" s="28" t="s">
        <v>89</v>
      </c>
      <c r="G2165" s="28" t="s">
        <v>90</v>
      </c>
      <c r="H2165" s="28" t="s">
        <v>29</v>
      </c>
      <c r="I2165" s="30">
        <v>0.75000000000000011</v>
      </c>
      <c r="J2165" s="31">
        <v>5250</v>
      </c>
      <c r="K2165" s="32">
        <f t="shared" si="16"/>
        <v>3937.5000000000005</v>
      </c>
      <c r="L2165" s="32">
        <f t="shared" si="17"/>
        <v>984.37500000000011</v>
      </c>
      <c r="M2165" s="33">
        <v>0.25</v>
      </c>
      <c r="O2165" s="38"/>
      <c r="P2165" s="36"/>
      <c r="Q2165" s="34"/>
      <c r="R2165" s="35"/>
    </row>
    <row r="2166" spans="1:18" ht="15.75" customHeight="1">
      <c r="A2166" s="23" t="s">
        <v>46</v>
      </c>
      <c r="B2166" s="28" t="s">
        <v>34</v>
      </c>
      <c r="C2166" s="28">
        <v>1128299</v>
      </c>
      <c r="D2166" s="29">
        <v>44209</v>
      </c>
      <c r="E2166" s="28" t="s">
        <v>35</v>
      </c>
      <c r="F2166" s="28" t="s">
        <v>91</v>
      </c>
      <c r="G2166" s="28" t="s">
        <v>92</v>
      </c>
      <c r="H2166" s="28" t="s">
        <v>24</v>
      </c>
      <c r="I2166" s="30">
        <v>0.29999999999999993</v>
      </c>
      <c r="J2166" s="31">
        <v>4500</v>
      </c>
      <c r="K2166" s="32">
        <f t="shared" si="16"/>
        <v>1349.9999999999998</v>
      </c>
      <c r="L2166" s="32">
        <f t="shared" si="17"/>
        <v>539.99999999999989</v>
      </c>
      <c r="M2166" s="33">
        <v>0.4</v>
      </c>
      <c r="O2166" s="38"/>
      <c r="P2166" s="36"/>
      <c r="Q2166" s="34"/>
      <c r="R2166" s="35"/>
    </row>
    <row r="2167" spans="1:18" ht="15.75" customHeight="1">
      <c r="A2167" s="23"/>
      <c r="B2167" s="28" t="s">
        <v>34</v>
      </c>
      <c r="C2167" s="28">
        <v>1128299</v>
      </c>
      <c r="D2167" s="29">
        <v>44209</v>
      </c>
      <c r="E2167" s="28" t="s">
        <v>35</v>
      </c>
      <c r="F2167" s="28" t="s">
        <v>91</v>
      </c>
      <c r="G2167" s="28" t="s">
        <v>92</v>
      </c>
      <c r="H2167" s="28" t="s">
        <v>25</v>
      </c>
      <c r="I2167" s="30">
        <v>0.4</v>
      </c>
      <c r="J2167" s="31">
        <v>4500</v>
      </c>
      <c r="K2167" s="32">
        <f t="shared" si="16"/>
        <v>1800</v>
      </c>
      <c r="L2167" s="32">
        <f t="shared" si="17"/>
        <v>720</v>
      </c>
      <c r="M2167" s="33">
        <v>0.4</v>
      </c>
      <c r="O2167" s="38"/>
      <c r="P2167" s="36"/>
      <c r="Q2167" s="34"/>
      <c r="R2167" s="35"/>
    </row>
    <row r="2168" spans="1:18" ht="15.75" customHeight="1">
      <c r="A2168" s="23"/>
      <c r="B2168" s="28" t="s">
        <v>34</v>
      </c>
      <c r="C2168" s="28">
        <v>1128299</v>
      </c>
      <c r="D2168" s="29">
        <v>44209</v>
      </c>
      <c r="E2168" s="28" t="s">
        <v>35</v>
      </c>
      <c r="F2168" s="28" t="s">
        <v>91</v>
      </c>
      <c r="G2168" s="28" t="s">
        <v>92</v>
      </c>
      <c r="H2168" s="28" t="s">
        <v>26</v>
      </c>
      <c r="I2168" s="30">
        <v>0.4</v>
      </c>
      <c r="J2168" s="31">
        <v>4500</v>
      </c>
      <c r="K2168" s="32">
        <f t="shared" si="16"/>
        <v>1800</v>
      </c>
      <c r="L2168" s="32">
        <f t="shared" si="17"/>
        <v>630</v>
      </c>
      <c r="M2168" s="33">
        <v>0.35</v>
      </c>
      <c r="O2168" s="38"/>
      <c r="P2168" s="36"/>
      <c r="Q2168" s="34"/>
      <c r="R2168" s="35"/>
    </row>
    <row r="2169" spans="1:18" ht="15.75" customHeight="1">
      <c r="A2169" s="23"/>
      <c r="B2169" s="28" t="s">
        <v>34</v>
      </c>
      <c r="C2169" s="28">
        <v>1128299</v>
      </c>
      <c r="D2169" s="29">
        <v>44209</v>
      </c>
      <c r="E2169" s="28" t="s">
        <v>35</v>
      </c>
      <c r="F2169" s="28" t="s">
        <v>91</v>
      </c>
      <c r="G2169" s="28" t="s">
        <v>92</v>
      </c>
      <c r="H2169" s="28" t="s">
        <v>27</v>
      </c>
      <c r="I2169" s="30">
        <v>0.4</v>
      </c>
      <c r="J2169" s="31">
        <v>3000</v>
      </c>
      <c r="K2169" s="32">
        <f t="shared" si="16"/>
        <v>1200</v>
      </c>
      <c r="L2169" s="32">
        <f t="shared" si="17"/>
        <v>480</v>
      </c>
      <c r="M2169" s="33">
        <v>0.4</v>
      </c>
      <c r="O2169" s="38"/>
      <c r="P2169" s="36"/>
      <c r="Q2169" s="34"/>
      <c r="R2169" s="35"/>
    </row>
    <row r="2170" spans="1:18" ht="15.75" customHeight="1">
      <c r="A2170" s="23"/>
      <c r="B2170" s="28" t="s">
        <v>34</v>
      </c>
      <c r="C2170" s="28">
        <v>1128299</v>
      </c>
      <c r="D2170" s="29">
        <v>44209</v>
      </c>
      <c r="E2170" s="28" t="s">
        <v>35</v>
      </c>
      <c r="F2170" s="28" t="s">
        <v>91</v>
      </c>
      <c r="G2170" s="28" t="s">
        <v>92</v>
      </c>
      <c r="H2170" s="28" t="s">
        <v>28</v>
      </c>
      <c r="I2170" s="30">
        <v>0.45000000000000012</v>
      </c>
      <c r="J2170" s="31">
        <v>2500</v>
      </c>
      <c r="K2170" s="32">
        <f t="shared" si="16"/>
        <v>1125.0000000000002</v>
      </c>
      <c r="L2170" s="32">
        <f t="shared" si="17"/>
        <v>393.75000000000006</v>
      </c>
      <c r="M2170" s="33">
        <v>0.35</v>
      </c>
      <c r="O2170" s="38"/>
      <c r="P2170" s="36"/>
      <c r="Q2170" s="34"/>
      <c r="R2170" s="35"/>
    </row>
    <row r="2171" spans="1:18" ht="15.75" customHeight="1">
      <c r="A2171" s="23"/>
      <c r="B2171" s="28" t="s">
        <v>34</v>
      </c>
      <c r="C2171" s="28">
        <v>1128299</v>
      </c>
      <c r="D2171" s="29">
        <v>44209</v>
      </c>
      <c r="E2171" s="28" t="s">
        <v>35</v>
      </c>
      <c r="F2171" s="28" t="s">
        <v>91</v>
      </c>
      <c r="G2171" s="28" t="s">
        <v>92</v>
      </c>
      <c r="H2171" s="28" t="s">
        <v>29</v>
      </c>
      <c r="I2171" s="30">
        <v>0.4</v>
      </c>
      <c r="J2171" s="31">
        <v>4500</v>
      </c>
      <c r="K2171" s="32">
        <f t="shared" si="16"/>
        <v>1800</v>
      </c>
      <c r="L2171" s="32">
        <f t="shared" si="17"/>
        <v>450</v>
      </c>
      <c r="M2171" s="33">
        <v>0.25</v>
      </c>
      <c r="O2171" s="38"/>
      <c r="P2171" s="36"/>
      <c r="Q2171" s="34"/>
      <c r="R2171" s="35"/>
    </row>
    <row r="2172" spans="1:18" ht="15.75" customHeight="1">
      <c r="A2172" s="23"/>
      <c r="B2172" s="28" t="s">
        <v>34</v>
      </c>
      <c r="C2172" s="28">
        <v>1128299</v>
      </c>
      <c r="D2172" s="29">
        <v>44240</v>
      </c>
      <c r="E2172" s="28" t="s">
        <v>35</v>
      </c>
      <c r="F2172" s="28" t="s">
        <v>91</v>
      </c>
      <c r="G2172" s="28" t="s">
        <v>92</v>
      </c>
      <c r="H2172" s="28" t="s">
        <v>24</v>
      </c>
      <c r="I2172" s="30">
        <v>0.29999999999999993</v>
      </c>
      <c r="J2172" s="31">
        <v>5000</v>
      </c>
      <c r="K2172" s="32">
        <f t="shared" si="16"/>
        <v>1499.9999999999998</v>
      </c>
      <c r="L2172" s="32">
        <f t="shared" si="17"/>
        <v>599.99999999999989</v>
      </c>
      <c r="M2172" s="33">
        <v>0.4</v>
      </c>
      <c r="O2172" s="38"/>
      <c r="P2172" s="36"/>
      <c r="Q2172" s="34"/>
      <c r="R2172" s="35"/>
    </row>
    <row r="2173" spans="1:18" ht="15.75" customHeight="1">
      <c r="A2173" s="23"/>
      <c r="B2173" s="28" t="s">
        <v>34</v>
      </c>
      <c r="C2173" s="28">
        <v>1128299</v>
      </c>
      <c r="D2173" s="29">
        <v>44240</v>
      </c>
      <c r="E2173" s="28" t="s">
        <v>35</v>
      </c>
      <c r="F2173" s="28" t="s">
        <v>91</v>
      </c>
      <c r="G2173" s="28" t="s">
        <v>92</v>
      </c>
      <c r="H2173" s="28" t="s">
        <v>25</v>
      </c>
      <c r="I2173" s="30">
        <v>0.4</v>
      </c>
      <c r="J2173" s="31">
        <v>4000</v>
      </c>
      <c r="K2173" s="32">
        <f t="shared" si="16"/>
        <v>1600</v>
      </c>
      <c r="L2173" s="32">
        <f t="shared" si="17"/>
        <v>640</v>
      </c>
      <c r="M2173" s="33">
        <v>0.4</v>
      </c>
      <c r="O2173" s="38"/>
      <c r="P2173" s="36"/>
      <c r="Q2173" s="34"/>
      <c r="R2173" s="35"/>
    </row>
    <row r="2174" spans="1:18" ht="15.75" customHeight="1">
      <c r="A2174" s="23"/>
      <c r="B2174" s="28" t="s">
        <v>34</v>
      </c>
      <c r="C2174" s="28">
        <v>1128299</v>
      </c>
      <c r="D2174" s="29">
        <v>44240</v>
      </c>
      <c r="E2174" s="28" t="s">
        <v>35</v>
      </c>
      <c r="F2174" s="28" t="s">
        <v>91</v>
      </c>
      <c r="G2174" s="28" t="s">
        <v>92</v>
      </c>
      <c r="H2174" s="28" t="s">
        <v>26</v>
      </c>
      <c r="I2174" s="30">
        <v>0.4</v>
      </c>
      <c r="J2174" s="31">
        <v>4000</v>
      </c>
      <c r="K2174" s="32">
        <f t="shared" si="16"/>
        <v>1600</v>
      </c>
      <c r="L2174" s="32">
        <f t="shared" si="17"/>
        <v>560</v>
      </c>
      <c r="M2174" s="33">
        <v>0.35</v>
      </c>
      <c r="O2174" s="38"/>
      <c r="P2174" s="36"/>
      <c r="Q2174" s="34"/>
      <c r="R2174" s="35"/>
    </row>
    <row r="2175" spans="1:18" ht="15.75" customHeight="1">
      <c r="A2175" s="23"/>
      <c r="B2175" s="28" t="s">
        <v>34</v>
      </c>
      <c r="C2175" s="28">
        <v>1128299</v>
      </c>
      <c r="D2175" s="29">
        <v>44240</v>
      </c>
      <c r="E2175" s="28" t="s">
        <v>35</v>
      </c>
      <c r="F2175" s="28" t="s">
        <v>91</v>
      </c>
      <c r="G2175" s="28" t="s">
        <v>92</v>
      </c>
      <c r="H2175" s="28" t="s">
        <v>27</v>
      </c>
      <c r="I2175" s="30">
        <v>0.4</v>
      </c>
      <c r="J2175" s="31">
        <v>2500</v>
      </c>
      <c r="K2175" s="32">
        <f t="shared" si="16"/>
        <v>1000</v>
      </c>
      <c r="L2175" s="32">
        <f t="shared" si="17"/>
        <v>400</v>
      </c>
      <c r="M2175" s="33">
        <v>0.4</v>
      </c>
      <c r="O2175" s="38"/>
      <c r="P2175" s="36"/>
      <c r="Q2175" s="34"/>
      <c r="R2175" s="35"/>
    </row>
    <row r="2176" spans="1:18" ht="15.75" customHeight="1">
      <c r="A2176" s="23"/>
      <c r="B2176" s="28" t="s">
        <v>34</v>
      </c>
      <c r="C2176" s="28">
        <v>1128299</v>
      </c>
      <c r="D2176" s="29">
        <v>44240</v>
      </c>
      <c r="E2176" s="28" t="s">
        <v>35</v>
      </c>
      <c r="F2176" s="28" t="s">
        <v>91</v>
      </c>
      <c r="G2176" s="28" t="s">
        <v>92</v>
      </c>
      <c r="H2176" s="28" t="s">
        <v>28</v>
      </c>
      <c r="I2176" s="30">
        <v>0.45000000000000012</v>
      </c>
      <c r="J2176" s="31">
        <v>1750</v>
      </c>
      <c r="K2176" s="32">
        <f t="shared" si="16"/>
        <v>787.50000000000023</v>
      </c>
      <c r="L2176" s="32">
        <f t="shared" si="17"/>
        <v>275.62500000000006</v>
      </c>
      <c r="M2176" s="33">
        <v>0.35</v>
      </c>
      <c r="O2176" s="38"/>
      <c r="P2176" s="36"/>
      <c r="Q2176" s="34"/>
      <c r="R2176" s="35"/>
    </row>
    <row r="2177" spans="1:18" ht="15.75" customHeight="1">
      <c r="A2177" s="23"/>
      <c r="B2177" s="28" t="s">
        <v>34</v>
      </c>
      <c r="C2177" s="28">
        <v>1128299</v>
      </c>
      <c r="D2177" s="29">
        <v>44240</v>
      </c>
      <c r="E2177" s="28" t="s">
        <v>35</v>
      </c>
      <c r="F2177" s="28" t="s">
        <v>91</v>
      </c>
      <c r="G2177" s="28" t="s">
        <v>92</v>
      </c>
      <c r="H2177" s="28" t="s">
        <v>29</v>
      </c>
      <c r="I2177" s="30">
        <v>0.4</v>
      </c>
      <c r="J2177" s="31">
        <v>3750</v>
      </c>
      <c r="K2177" s="32">
        <f t="shared" si="16"/>
        <v>1500</v>
      </c>
      <c r="L2177" s="32">
        <f t="shared" si="17"/>
        <v>375</v>
      </c>
      <c r="M2177" s="33">
        <v>0.25</v>
      </c>
      <c r="O2177" s="38"/>
      <c r="P2177" s="36"/>
      <c r="Q2177" s="34"/>
      <c r="R2177" s="35"/>
    </row>
    <row r="2178" spans="1:18" ht="15.75" customHeight="1">
      <c r="A2178" s="23"/>
      <c r="B2178" s="28" t="s">
        <v>34</v>
      </c>
      <c r="C2178" s="28">
        <v>1128299</v>
      </c>
      <c r="D2178" s="29">
        <v>44267</v>
      </c>
      <c r="E2178" s="28" t="s">
        <v>35</v>
      </c>
      <c r="F2178" s="28" t="s">
        <v>91</v>
      </c>
      <c r="G2178" s="28" t="s">
        <v>92</v>
      </c>
      <c r="H2178" s="28" t="s">
        <v>24</v>
      </c>
      <c r="I2178" s="30">
        <v>0.4</v>
      </c>
      <c r="J2178" s="31">
        <v>5250</v>
      </c>
      <c r="K2178" s="32">
        <f t="shared" si="16"/>
        <v>2100</v>
      </c>
      <c r="L2178" s="32">
        <f t="shared" si="17"/>
        <v>840</v>
      </c>
      <c r="M2178" s="33">
        <v>0.4</v>
      </c>
      <c r="O2178" s="38"/>
      <c r="P2178" s="36"/>
      <c r="Q2178" s="34"/>
      <c r="R2178" s="35"/>
    </row>
    <row r="2179" spans="1:18" ht="15.75" customHeight="1">
      <c r="A2179" s="23"/>
      <c r="B2179" s="28" t="s">
        <v>34</v>
      </c>
      <c r="C2179" s="28">
        <v>1128299</v>
      </c>
      <c r="D2179" s="29">
        <v>44267</v>
      </c>
      <c r="E2179" s="28" t="s">
        <v>35</v>
      </c>
      <c r="F2179" s="28" t="s">
        <v>91</v>
      </c>
      <c r="G2179" s="28" t="s">
        <v>92</v>
      </c>
      <c r="H2179" s="28" t="s">
        <v>25</v>
      </c>
      <c r="I2179" s="30">
        <v>0.5</v>
      </c>
      <c r="J2179" s="31">
        <v>3750</v>
      </c>
      <c r="K2179" s="32">
        <f t="shared" si="16"/>
        <v>1875</v>
      </c>
      <c r="L2179" s="32">
        <f t="shared" si="17"/>
        <v>750</v>
      </c>
      <c r="M2179" s="33">
        <v>0.4</v>
      </c>
      <c r="O2179" s="38"/>
      <c r="P2179" s="36"/>
      <c r="Q2179" s="34"/>
      <c r="R2179" s="35"/>
    </row>
    <row r="2180" spans="1:18" ht="15.75" customHeight="1">
      <c r="A2180" s="23"/>
      <c r="B2180" s="28" t="s">
        <v>34</v>
      </c>
      <c r="C2180" s="28">
        <v>1128299</v>
      </c>
      <c r="D2180" s="29">
        <v>44267</v>
      </c>
      <c r="E2180" s="28" t="s">
        <v>35</v>
      </c>
      <c r="F2180" s="28" t="s">
        <v>91</v>
      </c>
      <c r="G2180" s="28" t="s">
        <v>92</v>
      </c>
      <c r="H2180" s="28" t="s">
        <v>26</v>
      </c>
      <c r="I2180" s="30">
        <v>0.5</v>
      </c>
      <c r="J2180" s="31">
        <v>3750</v>
      </c>
      <c r="K2180" s="32">
        <f t="shared" si="16"/>
        <v>1875</v>
      </c>
      <c r="L2180" s="32">
        <f t="shared" si="17"/>
        <v>656.25</v>
      </c>
      <c r="M2180" s="33">
        <v>0.35</v>
      </c>
      <c r="O2180" s="38"/>
      <c r="P2180" s="36"/>
      <c r="Q2180" s="34"/>
      <c r="R2180" s="35"/>
    </row>
    <row r="2181" spans="1:18" ht="15.75" customHeight="1">
      <c r="A2181" s="23"/>
      <c r="B2181" s="28" t="s">
        <v>34</v>
      </c>
      <c r="C2181" s="28">
        <v>1128299</v>
      </c>
      <c r="D2181" s="29">
        <v>44267</v>
      </c>
      <c r="E2181" s="28" t="s">
        <v>35</v>
      </c>
      <c r="F2181" s="28" t="s">
        <v>91</v>
      </c>
      <c r="G2181" s="28" t="s">
        <v>92</v>
      </c>
      <c r="H2181" s="28" t="s">
        <v>27</v>
      </c>
      <c r="I2181" s="30">
        <v>0.5</v>
      </c>
      <c r="J2181" s="31">
        <v>2500</v>
      </c>
      <c r="K2181" s="32">
        <f t="shared" si="16"/>
        <v>1250</v>
      </c>
      <c r="L2181" s="32">
        <f t="shared" si="17"/>
        <v>500</v>
      </c>
      <c r="M2181" s="33">
        <v>0.4</v>
      </c>
      <c r="O2181" s="38"/>
      <c r="P2181" s="36"/>
      <c r="Q2181" s="34"/>
      <c r="R2181" s="35"/>
    </row>
    <row r="2182" spans="1:18" ht="15.75" customHeight="1">
      <c r="A2182" s="23"/>
      <c r="B2182" s="28" t="s">
        <v>34</v>
      </c>
      <c r="C2182" s="28">
        <v>1128299</v>
      </c>
      <c r="D2182" s="29">
        <v>44267</v>
      </c>
      <c r="E2182" s="28" t="s">
        <v>35</v>
      </c>
      <c r="F2182" s="28" t="s">
        <v>91</v>
      </c>
      <c r="G2182" s="28" t="s">
        <v>92</v>
      </c>
      <c r="H2182" s="28" t="s">
        <v>28</v>
      </c>
      <c r="I2182" s="30">
        <v>0.55000000000000004</v>
      </c>
      <c r="J2182" s="31">
        <v>1500</v>
      </c>
      <c r="K2182" s="32">
        <f t="shared" si="16"/>
        <v>825.00000000000011</v>
      </c>
      <c r="L2182" s="32">
        <f t="shared" si="17"/>
        <v>288.75</v>
      </c>
      <c r="M2182" s="33">
        <v>0.35</v>
      </c>
      <c r="O2182" s="38"/>
      <c r="P2182" s="36"/>
      <c r="Q2182" s="34"/>
      <c r="R2182" s="35"/>
    </row>
    <row r="2183" spans="1:18" ht="15.75" customHeight="1">
      <c r="A2183" s="23"/>
      <c r="B2183" s="28" t="s">
        <v>34</v>
      </c>
      <c r="C2183" s="28">
        <v>1128299</v>
      </c>
      <c r="D2183" s="29">
        <v>44267</v>
      </c>
      <c r="E2183" s="28" t="s">
        <v>35</v>
      </c>
      <c r="F2183" s="28" t="s">
        <v>91</v>
      </c>
      <c r="G2183" s="28" t="s">
        <v>92</v>
      </c>
      <c r="H2183" s="28" t="s">
        <v>29</v>
      </c>
      <c r="I2183" s="30">
        <v>0.5</v>
      </c>
      <c r="J2183" s="31">
        <v>3500</v>
      </c>
      <c r="K2183" s="32">
        <f t="shared" si="16"/>
        <v>1750</v>
      </c>
      <c r="L2183" s="32">
        <f t="shared" si="17"/>
        <v>437.5</v>
      </c>
      <c r="M2183" s="33">
        <v>0.25</v>
      </c>
      <c r="O2183" s="38"/>
      <c r="P2183" s="36"/>
      <c r="Q2183" s="34"/>
      <c r="R2183" s="35"/>
    </row>
    <row r="2184" spans="1:18" ht="15.75" customHeight="1">
      <c r="A2184" s="23"/>
      <c r="B2184" s="28" t="s">
        <v>34</v>
      </c>
      <c r="C2184" s="28">
        <v>1128299</v>
      </c>
      <c r="D2184" s="29">
        <v>44299</v>
      </c>
      <c r="E2184" s="28" t="s">
        <v>35</v>
      </c>
      <c r="F2184" s="28" t="s">
        <v>91</v>
      </c>
      <c r="G2184" s="28" t="s">
        <v>92</v>
      </c>
      <c r="H2184" s="28" t="s">
        <v>24</v>
      </c>
      <c r="I2184" s="30">
        <v>0.5</v>
      </c>
      <c r="J2184" s="31">
        <v>5250</v>
      </c>
      <c r="K2184" s="32">
        <f t="shared" si="16"/>
        <v>2625</v>
      </c>
      <c r="L2184" s="32">
        <f t="shared" si="17"/>
        <v>1050</v>
      </c>
      <c r="M2184" s="33">
        <v>0.4</v>
      </c>
      <c r="O2184" s="38"/>
      <c r="P2184" s="36"/>
      <c r="Q2184" s="34"/>
      <c r="R2184" s="35"/>
    </row>
    <row r="2185" spans="1:18" ht="15.75" customHeight="1">
      <c r="A2185" s="23"/>
      <c r="B2185" s="28" t="s">
        <v>34</v>
      </c>
      <c r="C2185" s="28">
        <v>1128299</v>
      </c>
      <c r="D2185" s="29">
        <v>44299</v>
      </c>
      <c r="E2185" s="28" t="s">
        <v>35</v>
      </c>
      <c r="F2185" s="28" t="s">
        <v>91</v>
      </c>
      <c r="G2185" s="28" t="s">
        <v>92</v>
      </c>
      <c r="H2185" s="28" t="s">
        <v>25</v>
      </c>
      <c r="I2185" s="30">
        <v>0.55000000000000004</v>
      </c>
      <c r="J2185" s="31">
        <v>3250</v>
      </c>
      <c r="K2185" s="32">
        <f t="shared" si="16"/>
        <v>1787.5000000000002</v>
      </c>
      <c r="L2185" s="32">
        <f t="shared" si="17"/>
        <v>715.00000000000011</v>
      </c>
      <c r="M2185" s="33">
        <v>0.4</v>
      </c>
      <c r="O2185" s="38"/>
      <c r="P2185" s="36"/>
      <c r="Q2185" s="34"/>
      <c r="R2185" s="35"/>
    </row>
    <row r="2186" spans="1:18" ht="15.75" customHeight="1">
      <c r="A2186" s="23"/>
      <c r="B2186" s="28" t="s">
        <v>34</v>
      </c>
      <c r="C2186" s="28">
        <v>1128299</v>
      </c>
      <c r="D2186" s="29">
        <v>44299</v>
      </c>
      <c r="E2186" s="28" t="s">
        <v>35</v>
      </c>
      <c r="F2186" s="28" t="s">
        <v>91</v>
      </c>
      <c r="G2186" s="28" t="s">
        <v>92</v>
      </c>
      <c r="H2186" s="28" t="s">
        <v>26</v>
      </c>
      <c r="I2186" s="30">
        <v>0.55000000000000004</v>
      </c>
      <c r="J2186" s="31">
        <v>3750</v>
      </c>
      <c r="K2186" s="32">
        <f t="shared" si="16"/>
        <v>2062.5</v>
      </c>
      <c r="L2186" s="32">
        <f t="shared" si="17"/>
        <v>721.875</v>
      </c>
      <c r="M2186" s="33">
        <v>0.35</v>
      </c>
      <c r="O2186" s="38"/>
      <c r="P2186" s="36"/>
      <c r="Q2186" s="34"/>
      <c r="R2186" s="35"/>
    </row>
    <row r="2187" spans="1:18" ht="15.75" customHeight="1">
      <c r="A2187" s="23"/>
      <c r="B2187" s="28" t="s">
        <v>34</v>
      </c>
      <c r="C2187" s="28">
        <v>1128299</v>
      </c>
      <c r="D2187" s="29">
        <v>44299</v>
      </c>
      <c r="E2187" s="28" t="s">
        <v>35</v>
      </c>
      <c r="F2187" s="28" t="s">
        <v>91</v>
      </c>
      <c r="G2187" s="28" t="s">
        <v>92</v>
      </c>
      <c r="H2187" s="28" t="s">
        <v>27</v>
      </c>
      <c r="I2187" s="30">
        <v>0.5</v>
      </c>
      <c r="J2187" s="31">
        <v>2750</v>
      </c>
      <c r="K2187" s="32">
        <f t="shared" si="16"/>
        <v>1375</v>
      </c>
      <c r="L2187" s="32">
        <f t="shared" si="17"/>
        <v>550</v>
      </c>
      <c r="M2187" s="33">
        <v>0.4</v>
      </c>
      <c r="O2187" s="38"/>
      <c r="P2187" s="36"/>
      <c r="Q2187" s="34"/>
      <c r="R2187" s="35"/>
    </row>
    <row r="2188" spans="1:18" ht="15.75" customHeight="1">
      <c r="A2188" s="23"/>
      <c r="B2188" s="28" t="s">
        <v>34</v>
      </c>
      <c r="C2188" s="28">
        <v>1128299</v>
      </c>
      <c r="D2188" s="29">
        <v>44299</v>
      </c>
      <c r="E2188" s="28" t="s">
        <v>35</v>
      </c>
      <c r="F2188" s="28" t="s">
        <v>91</v>
      </c>
      <c r="G2188" s="28" t="s">
        <v>92</v>
      </c>
      <c r="H2188" s="28" t="s">
        <v>28</v>
      </c>
      <c r="I2188" s="30">
        <v>0.55000000000000004</v>
      </c>
      <c r="J2188" s="31">
        <v>1750</v>
      </c>
      <c r="K2188" s="32">
        <f t="shared" si="16"/>
        <v>962.50000000000011</v>
      </c>
      <c r="L2188" s="32">
        <f t="shared" si="17"/>
        <v>336.875</v>
      </c>
      <c r="M2188" s="33">
        <v>0.35</v>
      </c>
      <c r="O2188" s="38"/>
      <c r="P2188" s="36"/>
      <c r="Q2188" s="34"/>
      <c r="R2188" s="35"/>
    </row>
    <row r="2189" spans="1:18" ht="15.75" customHeight="1">
      <c r="A2189" s="23"/>
      <c r="B2189" s="28" t="s">
        <v>34</v>
      </c>
      <c r="C2189" s="28">
        <v>1128299</v>
      </c>
      <c r="D2189" s="29">
        <v>44299</v>
      </c>
      <c r="E2189" s="28" t="s">
        <v>35</v>
      </c>
      <c r="F2189" s="28" t="s">
        <v>91</v>
      </c>
      <c r="G2189" s="28" t="s">
        <v>92</v>
      </c>
      <c r="H2189" s="28" t="s">
        <v>29</v>
      </c>
      <c r="I2189" s="30">
        <v>0.70000000000000007</v>
      </c>
      <c r="J2189" s="31">
        <v>3500</v>
      </c>
      <c r="K2189" s="32">
        <f t="shared" si="16"/>
        <v>2450.0000000000005</v>
      </c>
      <c r="L2189" s="32">
        <f t="shared" si="17"/>
        <v>612.50000000000011</v>
      </c>
      <c r="M2189" s="33">
        <v>0.25</v>
      </c>
      <c r="O2189" s="38"/>
      <c r="P2189" s="36"/>
      <c r="Q2189" s="34"/>
      <c r="R2189" s="35"/>
    </row>
    <row r="2190" spans="1:18" ht="15.75" customHeight="1">
      <c r="A2190" s="23"/>
      <c r="B2190" s="28" t="s">
        <v>34</v>
      </c>
      <c r="C2190" s="28">
        <v>1128299</v>
      </c>
      <c r="D2190" s="29">
        <v>44330</v>
      </c>
      <c r="E2190" s="28" t="s">
        <v>35</v>
      </c>
      <c r="F2190" s="28" t="s">
        <v>91</v>
      </c>
      <c r="G2190" s="28" t="s">
        <v>92</v>
      </c>
      <c r="H2190" s="28" t="s">
        <v>24</v>
      </c>
      <c r="I2190" s="30">
        <v>0.5</v>
      </c>
      <c r="J2190" s="31">
        <v>5500</v>
      </c>
      <c r="K2190" s="32">
        <f t="shared" si="16"/>
        <v>2750</v>
      </c>
      <c r="L2190" s="32">
        <f t="shared" si="17"/>
        <v>1100</v>
      </c>
      <c r="M2190" s="33">
        <v>0.4</v>
      </c>
      <c r="O2190" s="38"/>
      <c r="P2190" s="36"/>
      <c r="Q2190" s="34"/>
      <c r="R2190" s="35"/>
    </row>
    <row r="2191" spans="1:18" ht="15.75" customHeight="1">
      <c r="A2191" s="23"/>
      <c r="B2191" s="28" t="s">
        <v>34</v>
      </c>
      <c r="C2191" s="28">
        <v>1128299</v>
      </c>
      <c r="D2191" s="29">
        <v>44330</v>
      </c>
      <c r="E2191" s="28" t="s">
        <v>35</v>
      </c>
      <c r="F2191" s="28" t="s">
        <v>91</v>
      </c>
      <c r="G2191" s="28" t="s">
        <v>92</v>
      </c>
      <c r="H2191" s="28" t="s">
        <v>25</v>
      </c>
      <c r="I2191" s="30">
        <v>0.55000000000000004</v>
      </c>
      <c r="J2191" s="31">
        <v>4000</v>
      </c>
      <c r="K2191" s="32">
        <f t="shared" si="16"/>
        <v>2200</v>
      </c>
      <c r="L2191" s="32">
        <f t="shared" si="17"/>
        <v>880</v>
      </c>
      <c r="M2191" s="33">
        <v>0.4</v>
      </c>
      <c r="O2191" s="38"/>
      <c r="P2191" s="36"/>
      <c r="Q2191" s="34"/>
      <c r="R2191" s="35"/>
    </row>
    <row r="2192" spans="1:18" ht="15.75" customHeight="1">
      <c r="A2192" s="23"/>
      <c r="B2192" s="28" t="s">
        <v>34</v>
      </c>
      <c r="C2192" s="28">
        <v>1128299</v>
      </c>
      <c r="D2192" s="29">
        <v>44330</v>
      </c>
      <c r="E2192" s="28" t="s">
        <v>35</v>
      </c>
      <c r="F2192" s="28" t="s">
        <v>91</v>
      </c>
      <c r="G2192" s="28" t="s">
        <v>92</v>
      </c>
      <c r="H2192" s="28" t="s">
        <v>26</v>
      </c>
      <c r="I2192" s="30">
        <v>0.55000000000000004</v>
      </c>
      <c r="J2192" s="31">
        <v>4250</v>
      </c>
      <c r="K2192" s="32">
        <f t="shared" si="16"/>
        <v>2337.5</v>
      </c>
      <c r="L2192" s="32">
        <f t="shared" si="17"/>
        <v>818.125</v>
      </c>
      <c r="M2192" s="33">
        <v>0.35</v>
      </c>
      <c r="O2192" s="38"/>
      <c r="P2192" s="36"/>
      <c r="Q2192" s="34"/>
      <c r="R2192" s="35"/>
    </row>
    <row r="2193" spans="1:18" ht="15.75" customHeight="1">
      <c r="A2193" s="23"/>
      <c r="B2193" s="28" t="s">
        <v>34</v>
      </c>
      <c r="C2193" s="28">
        <v>1128299</v>
      </c>
      <c r="D2193" s="29">
        <v>44330</v>
      </c>
      <c r="E2193" s="28" t="s">
        <v>35</v>
      </c>
      <c r="F2193" s="28" t="s">
        <v>91</v>
      </c>
      <c r="G2193" s="28" t="s">
        <v>92</v>
      </c>
      <c r="H2193" s="28" t="s">
        <v>27</v>
      </c>
      <c r="I2193" s="30">
        <v>0.5</v>
      </c>
      <c r="J2193" s="31">
        <v>3250</v>
      </c>
      <c r="K2193" s="32">
        <f t="shared" si="16"/>
        <v>1625</v>
      </c>
      <c r="L2193" s="32">
        <f t="shared" si="17"/>
        <v>650</v>
      </c>
      <c r="M2193" s="33">
        <v>0.4</v>
      </c>
      <c r="O2193" s="38"/>
      <c r="P2193" s="36"/>
      <c r="Q2193" s="34"/>
      <c r="R2193" s="35"/>
    </row>
    <row r="2194" spans="1:18" ht="15.75" customHeight="1">
      <c r="A2194" s="23"/>
      <c r="B2194" s="28" t="s">
        <v>34</v>
      </c>
      <c r="C2194" s="28">
        <v>1128299</v>
      </c>
      <c r="D2194" s="29">
        <v>44330</v>
      </c>
      <c r="E2194" s="28" t="s">
        <v>35</v>
      </c>
      <c r="F2194" s="28" t="s">
        <v>91</v>
      </c>
      <c r="G2194" s="28" t="s">
        <v>92</v>
      </c>
      <c r="H2194" s="28" t="s">
        <v>28</v>
      </c>
      <c r="I2194" s="30">
        <v>0.55000000000000004</v>
      </c>
      <c r="J2194" s="31">
        <v>2250</v>
      </c>
      <c r="K2194" s="32">
        <f t="shared" si="16"/>
        <v>1237.5</v>
      </c>
      <c r="L2194" s="32">
        <f t="shared" si="17"/>
        <v>433.125</v>
      </c>
      <c r="M2194" s="33">
        <v>0.35</v>
      </c>
      <c r="O2194" s="38"/>
      <c r="P2194" s="36"/>
      <c r="Q2194" s="34"/>
      <c r="R2194" s="35"/>
    </row>
    <row r="2195" spans="1:18" ht="15.75" customHeight="1">
      <c r="A2195" s="23"/>
      <c r="B2195" s="28" t="s">
        <v>34</v>
      </c>
      <c r="C2195" s="28">
        <v>1128299</v>
      </c>
      <c r="D2195" s="29">
        <v>44330</v>
      </c>
      <c r="E2195" s="28" t="s">
        <v>35</v>
      </c>
      <c r="F2195" s="28" t="s">
        <v>91</v>
      </c>
      <c r="G2195" s="28" t="s">
        <v>92</v>
      </c>
      <c r="H2195" s="28" t="s">
        <v>29</v>
      </c>
      <c r="I2195" s="30">
        <v>0.70000000000000007</v>
      </c>
      <c r="J2195" s="31">
        <v>4000</v>
      </c>
      <c r="K2195" s="32">
        <f t="shared" si="16"/>
        <v>2800.0000000000005</v>
      </c>
      <c r="L2195" s="32">
        <f t="shared" si="17"/>
        <v>700.00000000000011</v>
      </c>
      <c r="M2195" s="33">
        <v>0.25</v>
      </c>
      <c r="O2195" s="38"/>
      <c r="P2195" s="36"/>
      <c r="Q2195" s="34"/>
      <c r="R2195" s="35"/>
    </row>
    <row r="2196" spans="1:18" ht="15.75" customHeight="1">
      <c r="A2196" s="23"/>
      <c r="B2196" s="28" t="s">
        <v>34</v>
      </c>
      <c r="C2196" s="28">
        <v>1128299</v>
      </c>
      <c r="D2196" s="29">
        <v>44360</v>
      </c>
      <c r="E2196" s="28" t="s">
        <v>35</v>
      </c>
      <c r="F2196" s="28" t="s">
        <v>91</v>
      </c>
      <c r="G2196" s="28" t="s">
        <v>92</v>
      </c>
      <c r="H2196" s="28" t="s">
        <v>24</v>
      </c>
      <c r="I2196" s="30">
        <v>0.5</v>
      </c>
      <c r="J2196" s="31">
        <v>6750</v>
      </c>
      <c r="K2196" s="32">
        <f t="shared" si="16"/>
        <v>3375</v>
      </c>
      <c r="L2196" s="32">
        <f t="shared" si="17"/>
        <v>1350</v>
      </c>
      <c r="M2196" s="33">
        <v>0.4</v>
      </c>
      <c r="O2196" s="38"/>
      <c r="P2196" s="36"/>
      <c r="Q2196" s="34"/>
      <c r="R2196" s="35"/>
    </row>
    <row r="2197" spans="1:18" ht="15.75" customHeight="1">
      <c r="A2197" s="23"/>
      <c r="B2197" s="28" t="s">
        <v>34</v>
      </c>
      <c r="C2197" s="28">
        <v>1128299</v>
      </c>
      <c r="D2197" s="29">
        <v>44360</v>
      </c>
      <c r="E2197" s="28" t="s">
        <v>35</v>
      </c>
      <c r="F2197" s="28" t="s">
        <v>91</v>
      </c>
      <c r="G2197" s="28" t="s">
        <v>92</v>
      </c>
      <c r="H2197" s="28" t="s">
        <v>25</v>
      </c>
      <c r="I2197" s="30">
        <v>0.55000000000000004</v>
      </c>
      <c r="J2197" s="31">
        <v>5250</v>
      </c>
      <c r="K2197" s="32">
        <f t="shared" si="16"/>
        <v>2887.5000000000005</v>
      </c>
      <c r="L2197" s="32">
        <f t="shared" si="17"/>
        <v>1155.0000000000002</v>
      </c>
      <c r="M2197" s="33">
        <v>0.4</v>
      </c>
      <c r="O2197" s="38"/>
      <c r="P2197" s="36"/>
      <c r="Q2197" s="34"/>
      <c r="R2197" s="35"/>
    </row>
    <row r="2198" spans="1:18" ht="15.75" customHeight="1">
      <c r="A2198" s="23"/>
      <c r="B2198" s="28" t="s">
        <v>34</v>
      </c>
      <c r="C2198" s="28">
        <v>1128299</v>
      </c>
      <c r="D2198" s="29">
        <v>44360</v>
      </c>
      <c r="E2198" s="28" t="s">
        <v>35</v>
      </c>
      <c r="F2198" s="28" t="s">
        <v>91</v>
      </c>
      <c r="G2198" s="28" t="s">
        <v>92</v>
      </c>
      <c r="H2198" s="28" t="s">
        <v>26</v>
      </c>
      <c r="I2198" s="30">
        <v>0.55000000000000004</v>
      </c>
      <c r="J2198" s="31">
        <v>5250</v>
      </c>
      <c r="K2198" s="32">
        <f t="shared" si="16"/>
        <v>2887.5000000000005</v>
      </c>
      <c r="L2198" s="32">
        <f t="shared" si="17"/>
        <v>1010.6250000000001</v>
      </c>
      <c r="M2198" s="33">
        <v>0.35</v>
      </c>
      <c r="O2198" s="38"/>
      <c r="P2198" s="36"/>
      <c r="Q2198" s="34"/>
      <c r="R2198" s="35"/>
    </row>
    <row r="2199" spans="1:18" ht="15.75" customHeight="1">
      <c r="A2199" s="23"/>
      <c r="B2199" s="28" t="s">
        <v>34</v>
      </c>
      <c r="C2199" s="28">
        <v>1128299</v>
      </c>
      <c r="D2199" s="29">
        <v>44360</v>
      </c>
      <c r="E2199" s="28" t="s">
        <v>35</v>
      </c>
      <c r="F2199" s="28" t="s">
        <v>91</v>
      </c>
      <c r="G2199" s="28" t="s">
        <v>92</v>
      </c>
      <c r="H2199" s="28" t="s">
        <v>27</v>
      </c>
      <c r="I2199" s="30">
        <v>0.5</v>
      </c>
      <c r="J2199" s="31">
        <v>4000</v>
      </c>
      <c r="K2199" s="32">
        <f t="shared" si="16"/>
        <v>2000</v>
      </c>
      <c r="L2199" s="32">
        <f t="shared" si="17"/>
        <v>800</v>
      </c>
      <c r="M2199" s="33">
        <v>0.4</v>
      </c>
      <c r="O2199" s="38"/>
      <c r="P2199" s="36"/>
      <c r="Q2199" s="34"/>
      <c r="R2199" s="35"/>
    </row>
    <row r="2200" spans="1:18" ht="15.75" customHeight="1">
      <c r="A2200" s="23"/>
      <c r="B2200" s="28" t="s">
        <v>34</v>
      </c>
      <c r="C2200" s="28">
        <v>1128299</v>
      </c>
      <c r="D2200" s="29">
        <v>44360</v>
      </c>
      <c r="E2200" s="28" t="s">
        <v>35</v>
      </c>
      <c r="F2200" s="28" t="s">
        <v>91</v>
      </c>
      <c r="G2200" s="28" t="s">
        <v>92</v>
      </c>
      <c r="H2200" s="28" t="s">
        <v>28</v>
      </c>
      <c r="I2200" s="30">
        <v>0.55000000000000004</v>
      </c>
      <c r="J2200" s="31">
        <v>2750</v>
      </c>
      <c r="K2200" s="32">
        <f t="shared" si="16"/>
        <v>1512.5000000000002</v>
      </c>
      <c r="L2200" s="32">
        <f t="shared" si="17"/>
        <v>529.375</v>
      </c>
      <c r="M2200" s="33">
        <v>0.35</v>
      </c>
      <c r="O2200" s="38"/>
      <c r="P2200" s="36"/>
      <c r="Q2200" s="34"/>
      <c r="R2200" s="35"/>
    </row>
    <row r="2201" spans="1:18" ht="15.75" customHeight="1">
      <c r="A2201" s="23"/>
      <c r="B2201" s="28" t="s">
        <v>34</v>
      </c>
      <c r="C2201" s="28">
        <v>1128299</v>
      </c>
      <c r="D2201" s="29">
        <v>44360</v>
      </c>
      <c r="E2201" s="28" t="s">
        <v>35</v>
      </c>
      <c r="F2201" s="28" t="s">
        <v>91</v>
      </c>
      <c r="G2201" s="28" t="s">
        <v>92</v>
      </c>
      <c r="H2201" s="28" t="s">
        <v>29</v>
      </c>
      <c r="I2201" s="30">
        <v>0.70000000000000007</v>
      </c>
      <c r="J2201" s="31">
        <v>5750</v>
      </c>
      <c r="K2201" s="32">
        <f t="shared" si="16"/>
        <v>4025.0000000000005</v>
      </c>
      <c r="L2201" s="32">
        <f t="shared" si="17"/>
        <v>1006.2500000000001</v>
      </c>
      <c r="M2201" s="33">
        <v>0.25</v>
      </c>
      <c r="O2201" s="38"/>
      <c r="P2201" s="36"/>
      <c r="Q2201" s="34"/>
      <c r="R2201" s="35"/>
    </row>
    <row r="2202" spans="1:18" ht="15.75" customHeight="1">
      <c r="A2202" s="23"/>
      <c r="B2202" s="28" t="s">
        <v>34</v>
      </c>
      <c r="C2202" s="28">
        <v>1128299</v>
      </c>
      <c r="D2202" s="29">
        <v>44389</v>
      </c>
      <c r="E2202" s="28" t="s">
        <v>35</v>
      </c>
      <c r="F2202" s="28" t="s">
        <v>91</v>
      </c>
      <c r="G2202" s="28" t="s">
        <v>92</v>
      </c>
      <c r="H2202" s="28" t="s">
        <v>24</v>
      </c>
      <c r="I2202" s="30">
        <v>0.5</v>
      </c>
      <c r="J2202" s="31">
        <v>7250</v>
      </c>
      <c r="K2202" s="32">
        <f t="shared" si="16"/>
        <v>3625</v>
      </c>
      <c r="L2202" s="32">
        <f t="shared" si="17"/>
        <v>1450</v>
      </c>
      <c r="M2202" s="33">
        <v>0.4</v>
      </c>
      <c r="O2202" s="38"/>
      <c r="P2202" s="36"/>
      <c r="Q2202" s="34"/>
      <c r="R2202" s="35"/>
    </row>
    <row r="2203" spans="1:18" ht="15.75" customHeight="1">
      <c r="A2203" s="23"/>
      <c r="B2203" s="28" t="s">
        <v>34</v>
      </c>
      <c r="C2203" s="28">
        <v>1128299</v>
      </c>
      <c r="D2203" s="29">
        <v>44389</v>
      </c>
      <c r="E2203" s="28" t="s">
        <v>35</v>
      </c>
      <c r="F2203" s="28" t="s">
        <v>91</v>
      </c>
      <c r="G2203" s="28" t="s">
        <v>92</v>
      </c>
      <c r="H2203" s="28" t="s">
        <v>25</v>
      </c>
      <c r="I2203" s="30">
        <v>0.55000000000000004</v>
      </c>
      <c r="J2203" s="31">
        <v>5750</v>
      </c>
      <c r="K2203" s="32">
        <f t="shared" si="16"/>
        <v>3162.5000000000005</v>
      </c>
      <c r="L2203" s="32">
        <f t="shared" si="17"/>
        <v>1265.0000000000002</v>
      </c>
      <c r="M2203" s="33">
        <v>0.4</v>
      </c>
      <c r="O2203" s="38"/>
      <c r="P2203" s="36"/>
      <c r="Q2203" s="34"/>
      <c r="R2203" s="35"/>
    </row>
    <row r="2204" spans="1:18" ht="15.75" customHeight="1">
      <c r="A2204" s="23"/>
      <c r="B2204" s="28" t="s">
        <v>34</v>
      </c>
      <c r="C2204" s="28">
        <v>1128299</v>
      </c>
      <c r="D2204" s="29">
        <v>44389</v>
      </c>
      <c r="E2204" s="28" t="s">
        <v>35</v>
      </c>
      <c r="F2204" s="28" t="s">
        <v>91</v>
      </c>
      <c r="G2204" s="28" t="s">
        <v>92</v>
      </c>
      <c r="H2204" s="28" t="s">
        <v>26</v>
      </c>
      <c r="I2204" s="30">
        <v>0.55000000000000004</v>
      </c>
      <c r="J2204" s="31">
        <v>5250</v>
      </c>
      <c r="K2204" s="32">
        <f t="shared" si="16"/>
        <v>2887.5000000000005</v>
      </c>
      <c r="L2204" s="32">
        <f t="shared" si="17"/>
        <v>1010.6250000000001</v>
      </c>
      <c r="M2204" s="33">
        <v>0.35</v>
      </c>
      <c r="O2204" s="38"/>
      <c r="P2204" s="36"/>
      <c r="Q2204" s="34"/>
      <c r="R2204" s="35"/>
    </row>
    <row r="2205" spans="1:18" ht="15.75" customHeight="1">
      <c r="A2205" s="23"/>
      <c r="B2205" s="28" t="s">
        <v>34</v>
      </c>
      <c r="C2205" s="28">
        <v>1128299</v>
      </c>
      <c r="D2205" s="29">
        <v>44389</v>
      </c>
      <c r="E2205" s="28" t="s">
        <v>35</v>
      </c>
      <c r="F2205" s="28" t="s">
        <v>91</v>
      </c>
      <c r="G2205" s="28" t="s">
        <v>92</v>
      </c>
      <c r="H2205" s="28" t="s">
        <v>27</v>
      </c>
      <c r="I2205" s="30">
        <v>0.5</v>
      </c>
      <c r="J2205" s="31">
        <v>4250</v>
      </c>
      <c r="K2205" s="32">
        <f t="shared" si="16"/>
        <v>2125</v>
      </c>
      <c r="L2205" s="32">
        <f t="shared" si="17"/>
        <v>850</v>
      </c>
      <c r="M2205" s="33">
        <v>0.4</v>
      </c>
      <c r="O2205" s="38"/>
      <c r="P2205" s="36"/>
      <c r="Q2205" s="34"/>
      <c r="R2205" s="35"/>
    </row>
    <row r="2206" spans="1:18" ht="15.75" customHeight="1">
      <c r="A2206" s="23"/>
      <c r="B2206" s="28" t="s">
        <v>34</v>
      </c>
      <c r="C2206" s="28">
        <v>1128299</v>
      </c>
      <c r="D2206" s="29">
        <v>44389</v>
      </c>
      <c r="E2206" s="28" t="s">
        <v>35</v>
      </c>
      <c r="F2206" s="28" t="s">
        <v>91</v>
      </c>
      <c r="G2206" s="28" t="s">
        <v>92</v>
      </c>
      <c r="H2206" s="28" t="s">
        <v>28</v>
      </c>
      <c r="I2206" s="30">
        <v>0.55000000000000004</v>
      </c>
      <c r="J2206" s="31">
        <v>4750</v>
      </c>
      <c r="K2206" s="32">
        <f t="shared" si="16"/>
        <v>2612.5</v>
      </c>
      <c r="L2206" s="32">
        <f t="shared" si="17"/>
        <v>914.37499999999989</v>
      </c>
      <c r="M2206" s="33">
        <v>0.35</v>
      </c>
      <c r="O2206" s="38"/>
      <c r="P2206" s="36"/>
      <c r="Q2206" s="34"/>
      <c r="R2206" s="35"/>
    </row>
    <row r="2207" spans="1:18" ht="15.75" customHeight="1">
      <c r="A2207" s="23"/>
      <c r="B2207" s="28" t="s">
        <v>34</v>
      </c>
      <c r="C2207" s="28">
        <v>1128299</v>
      </c>
      <c r="D2207" s="29">
        <v>44389</v>
      </c>
      <c r="E2207" s="28" t="s">
        <v>35</v>
      </c>
      <c r="F2207" s="28" t="s">
        <v>91</v>
      </c>
      <c r="G2207" s="28" t="s">
        <v>92</v>
      </c>
      <c r="H2207" s="28" t="s">
        <v>29</v>
      </c>
      <c r="I2207" s="30">
        <v>0.70000000000000007</v>
      </c>
      <c r="J2207" s="31">
        <v>4750</v>
      </c>
      <c r="K2207" s="32">
        <f t="shared" si="16"/>
        <v>3325.0000000000005</v>
      </c>
      <c r="L2207" s="32">
        <f t="shared" si="17"/>
        <v>831.25000000000011</v>
      </c>
      <c r="M2207" s="33">
        <v>0.25</v>
      </c>
      <c r="O2207" s="38"/>
      <c r="P2207" s="36"/>
      <c r="Q2207" s="34"/>
      <c r="R2207" s="35"/>
    </row>
    <row r="2208" spans="1:18" ht="15.75" customHeight="1">
      <c r="A2208" s="23"/>
      <c r="B2208" s="28" t="s">
        <v>34</v>
      </c>
      <c r="C2208" s="28">
        <v>1128299</v>
      </c>
      <c r="D2208" s="29">
        <v>44421</v>
      </c>
      <c r="E2208" s="28" t="s">
        <v>35</v>
      </c>
      <c r="F2208" s="28" t="s">
        <v>91</v>
      </c>
      <c r="G2208" s="28" t="s">
        <v>92</v>
      </c>
      <c r="H2208" s="28" t="s">
        <v>24</v>
      </c>
      <c r="I2208" s="30">
        <v>0.55000000000000004</v>
      </c>
      <c r="J2208" s="31">
        <v>6750</v>
      </c>
      <c r="K2208" s="32">
        <f t="shared" si="16"/>
        <v>3712.5000000000005</v>
      </c>
      <c r="L2208" s="32">
        <f t="shared" si="17"/>
        <v>1485.0000000000002</v>
      </c>
      <c r="M2208" s="33">
        <v>0.4</v>
      </c>
      <c r="O2208" s="38"/>
      <c r="P2208" s="36"/>
      <c r="Q2208" s="34"/>
      <c r="R2208" s="35"/>
    </row>
    <row r="2209" spans="1:18" ht="15.75" customHeight="1">
      <c r="A2209" s="23"/>
      <c r="B2209" s="28" t="s">
        <v>34</v>
      </c>
      <c r="C2209" s="28">
        <v>1128299</v>
      </c>
      <c r="D2209" s="29">
        <v>44421</v>
      </c>
      <c r="E2209" s="28" t="s">
        <v>35</v>
      </c>
      <c r="F2209" s="28" t="s">
        <v>91</v>
      </c>
      <c r="G2209" s="28" t="s">
        <v>92</v>
      </c>
      <c r="H2209" s="28" t="s">
        <v>25</v>
      </c>
      <c r="I2209" s="30">
        <v>0.60000000000000009</v>
      </c>
      <c r="J2209" s="31">
        <v>6250</v>
      </c>
      <c r="K2209" s="32">
        <f t="shared" si="16"/>
        <v>3750.0000000000005</v>
      </c>
      <c r="L2209" s="32">
        <f t="shared" si="17"/>
        <v>1500.0000000000002</v>
      </c>
      <c r="M2209" s="33">
        <v>0.4</v>
      </c>
      <c r="O2209" s="38"/>
      <c r="P2209" s="36"/>
      <c r="Q2209" s="34"/>
      <c r="R2209" s="35"/>
    </row>
    <row r="2210" spans="1:18" ht="15.75" customHeight="1">
      <c r="A2210" s="23"/>
      <c r="B2210" s="28" t="s">
        <v>34</v>
      </c>
      <c r="C2210" s="28">
        <v>1128299</v>
      </c>
      <c r="D2210" s="29">
        <v>44421</v>
      </c>
      <c r="E2210" s="28" t="s">
        <v>35</v>
      </c>
      <c r="F2210" s="28" t="s">
        <v>91</v>
      </c>
      <c r="G2210" s="28" t="s">
        <v>92</v>
      </c>
      <c r="H2210" s="28" t="s">
        <v>26</v>
      </c>
      <c r="I2210" s="30">
        <v>0.55000000000000004</v>
      </c>
      <c r="J2210" s="31">
        <v>5000</v>
      </c>
      <c r="K2210" s="32">
        <f t="shared" si="16"/>
        <v>2750</v>
      </c>
      <c r="L2210" s="32">
        <f t="shared" si="17"/>
        <v>962.49999999999989</v>
      </c>
      <c r="M2210" s="33">
        <v>0.35</v>
      </c>
      <c r="O2210" s="38"/>
      <c r="P2210" s="36"/>
      <c r="Q2210" s="34"/>
      <c r="R2210" s="35"/>
    </row>
    <row r="2211" spans="1:18" ht="15.75" customHeight="1">
      <c r="A2211" s="23"/>
      <c r="B2211" s="28" t="s">
        <v>34</v>
      </c>
      <c r="C2211" s="28">
        <v>1128299</v>
      </c>
      <c r="D2211" s="29">
        <v>44421</v>
      </c>
      <c r="E2211" s="28" t="s">
        <v>35</v>
      </c>
      <c r="F2211" s="28" t="s">
        <v>91</v>
      </c>
      <c r="G2211" s="28" t="s">
        <v>92</v>
      </c>
      <c r="H2211" s="28" t="s">
        <v>27</v>
      </c>
      <c r="I2211" s="30">
        <v>0.55000000000000004</v>
      </c>
      <c r="J2211" s="31">
        <v>4500</v>
      </c>
      <c r="K2211" s="32">
        <f t="shared" si="16"/>
        <v>2475</v>
      </c>
      <c r="L2211" s="32">
        <f t="shared" si="17"/>
        <v>990</v>
      </c>
      <c r="M2211" s="33">
        <v>0.4</v>
      </c>
      <c r="O2211" s="38"/>
      <c r="P2211" s="36"/>
      <c r="Q2211" s="34"/>
      <c r="R2211" s="35"/>
    </row>
    <row r="2212" spans="1:18" ht="15.75" customHeight="1">
      <c r="A2212" s="23"/>
      <c r="B2212" s="28" t="s">
        <v>34</v>
      </c>
      <c r="C2212" s="28">
        <v>1128299</v>
      </c>
      <c r="D2212" s="29">
        <v>44421</v>
      </c>
      <c r="E2212" s="28" t="s">
        <v>35</v>
      </c>
      <c r="F2212" s="28" t="s">
        <v>91</v>
      </c>
      <c r="G2212" s="28" t="s">
        <v>92</v>
      </c>
      <c r="H2212" s="28" t="s">
        <v>28</v>
      </c>
      <c r="I2212" s="30">
        <v>0.65</v>
      </c>
      <c r="J2212" s="31">
        <v>4500</v>
      </c>
      <c r="K2212" s="32">
        <f t="shared" si="16"/>
        <v>2925</v>
      </c>
      <c r="L2212" s="32">
        <f t="shared" si="17"/>
        <v>1023.7499999999999</v>
      </c>
      <c r="M2212" s="33">
        <v>0.35</v>
      </c>
      <c r="O2212" s="38"/>
      <c r="P2212" s="36"/>
      <c r="Q2212" s="34"/>
      <c r="R2212" s="35"/>
    </row>
    <row r="2213" spans="1:18" ht="15.75" customHeight="1">
      <c r="A2213" s="23"/>
      <c r="B2213" s="28" t="s">
        <v>34</v>
      </c>
      <c r="C2213" s="28">
        <v>1128299</v>
      </c>
      <c r="D2213" s="29">
        <v>44421</v>
      </c>
      <c r="E2213" s="28" t="s">
        <v>35</v>
      </c>
      <c r="F2213" s="28" t="s">
        <v>91</v>
      </c>
      <c r="G2213" s="28" t="s">
        <v>92</v>
      </c>
      <c r="H2213" s="28" t="s">
        <v>29</v>
      </c>
      <c r="I2213" s="30">
        <v>0.70000000000000007</v>
      </c>
      <c r="J2213" s="31">
        <v>4250</v>
      </c>
      <c r="K2213" s="32">
        <f t="shared" si="16"/>
        <v>2975.0000000000005</v>
      </c>
      <c r="L2213" s="32">
        <f t="shared" si="17"/>
        <v>743.75000000000011</v>
      </c>
      <c r="M2213" s="33">
        <v>0.25</v>
      </c>
      <c r="O2213" s="38"/>
      <c r="P2213" s="36"/>
      <c r="Q2213" s="34"/>
      <c r="R2213" s="35"/>
    </row>
    <row r="2214" spans="1:18" ht="15.75" customHeight="1">
      <c r="A2214" s="23"/>
      <c r="B2214" s="28" t="s">
        <v>34</v>
      </c>
      <c r="C2214" s="28">
        <v>1128299</v>
      </c>
      <c r="D2214" s="29">
        <v>44453</v>
      </c>
      <c r="E2214" s="28" t="s">
        <v>35</v>
      </c>
      <c r="F2214" s="28" t="s">
        <v>91</v>
      </c>
      <c r="G2214" s="28" t="s">
        <v>92</v>
      </c>
      <c r="H2214" s="28" t="s">
        <v>24</v>
      </c>
      <c r="I2214" s="30">
        <v>0.45000000000000012</v>
      </c>
      <c r="J2214" s="31">
        <v>6000</v>
      </c>
      <c r="K2214" s="32">
        <f t="shared" si="16"/>
        <v>2700.0000000000009</v>
      </c>
      <c r="L2214" s="32">
        <f t="shared" si="17"/>
        <v>1080.0000000000005</v>
      </c>
      <c r="M2214" s="33">
        <v>0.4</v>
      </c>
      <c r="O2214" s="38"/>
      <c r="P2214" s="36"/>
      <c r="Q2214" s="34"/>
      <c r="R2214" s="35"/>
    </row>
    <row r="2215" spans="1:18" ht="15.75" customHeight="1">
      <c r="A2215" s="23"/>
      <c r="B2215" s="28" t="s">
        <v>34</v>
      </c>
      <c r="C2215" s="28">
        <v>1128299</v>
      </c>
      <c r="D2215" s="29">
        <v>44453</v>
      </c>
      <c r="E2215" s="28" t="s">
        <v>35</v>
      </c>
      <c r="F2215" s="28" t="s">
        <v>91</v>
      </c>
      <c r="G2215" s="28" t="s">
        <v>92</v>
      </c>
      <c r="H2215" s="28" t="s">
        <v>25</v>
      </c>
      <c r="I2215" s="30">
        <v>0.50000000000000011</v>
      </c>
      <c r="J2215" s="31">
        <v>6000</v>
      </c>
      <c r="K2215" s="32">
        <f t="shared" si="16"/>
        <v>3000.0000000000005</v>
      </c>
      <c r="L2215" s="32">
        <f t="shared" si="17"/>
        <v>1200.0000000000002</v>
      </c>
      <c r="M2215" s="33">
        <v>0.4</v>
      </c>
      <c r="O2215" s="38"/>
      <c r="P2215" s="36"/>
      <c r="Q2215" s="34"/>
      <c r="R2215" s="35"/>
    </row>
    <row r="2216" spans="1:18" ht="15.75" customHeight="1">
      <c r="A2216" s="23"/>
      <c r="B2216" s="28" t="s">
        <v>34</v>
      </c>
      <c r="C2216" s="28">
        <v>1128299</v>
      </c>
      <c r="D2216" s="29">
        <v>44453</v>
      </c>
      <c r="E2216" s="28" t="s">
        <v>35</v>
      </c>
      <c r="F2216" s="28" t="s">
        <v>91</v>
      </c>
      <c r="G2216" s="28" t="s">
        <v>92</v>
      </c>
      <c r="H2216" s="28" t="s">
        <v>26</v>
      </c>
      <c r="I2216" s="30">
        <v>0.45000000000000012</v>
      </c>
      <c r="J2216" s="31">
        <v>4500</v>
      </c>
      <c r="K2216" s="32">
        <f t="shared" si="16"/>
        <v>2025.0000000000005</v>
      </c>
      <c r="L2216" s="32">
        <f t="shared" si="17"/>
        <v>708.75000000000011</v>
      </c>
      <c r="M2216" s="33">
        <v>0.35</v>
      </c>
      <c r="O2216" s="38"/>
      <c r="P2216" s="36"/>
      <c r="Q2216" s="34"/>
      <c r="R2216" s="35"/>
    </row>
    <row r="2217" spans="1:18" ht="15.75" customHeight="1">
      <c r="A2217" s="23"/>
      <c r="B2217" s="28" t="s">
        <v>34</v>
      </c>
      <c r="C2217" s="28">
        <v>1128299</v>
      </c>
      <c r="D2217" s="29">
        <v>44453</v>
      </c>
      <c r="E2217" s="28" t="s">
        <v>35</v>
      </c>
      <c r="F2217" s="28" t="s">
        <v>91</v>
      </c>
      <c r="G2217" s="28" t="s">
        <v>92</v>
      </c>
      <c r="H2217" s="28" t="s">
        <v>27</v>
      </c>
      <c r="I2217" s="30">
        <v>0.45000000000000012</v>
      </c>
      <c r="J2217" s="31">
        <v>4000</v>
      </c>
      <c r="K2217" s="32">
        <f t="shared" si="16"/>
        <v>1800.0000000000005</v>
      </c>
      <c r="L2217" s="32">
        <f t="shared" si="17"/>
        <v>720.00000000000023</v>
      </c>
      <c r="M2217" s="33">
        <v>0.4</v>
      </c>
      <c r="O2217" s="38"/>
      <c r="P2217" s="36"/>
      <c r="Q2217" s="34"/>
      <c r="R2217" s="35"/>
    </row>
    <row r="2218" spans="1:18" ht="15.75" customHeight="1">
      <c r="A2218" s="23"/>
      <c r="B2218" s="28" t="s">
        <v>34</v>
      </c>
      <c r="C2218" s="28">
        <v>1128299</v>
      </c>
      <c r="D2218" s="29">
        <v>44453</v>
      </c>
      <c r="E2218" s="28" t="s">
        <v>35</v>
      </c>
      <c r="F2218" s="28" t="s">
        <v>91</v>
      </c>
      <c r="G2218" s="28" t="s">
        <v>92</v>
      </c>
      <c r="H2218" s="28" t="s">
        <v>28</v>
      </c>
      <c r="I2218" s="30">
        <v>0.55000000000000004</v>
      </c>
      <c r="J2218" s="31">
        <v>4000</v>
      </c>
      <c r="K2218" s="32">
        <f t="shared" si="16"/>
        <v>2200</v>
      </c>
      <c r="L2218" s="32">
        <f t="shared" si="17"/>
        <v>770</v>
      </c>
      <c r="M2218" s="33">
        <v>0.35</v>
      </c>
      <c r="O2218" s="38"/>
      <c r="P2218" s="36"/>
      <c r="Q2218" s="34"/>
      <c r="R2218" s="35"/>
    </row>
    <row r="2219" spans="1:18" ht="15.75" customHeight="1">
      <c r="A2219" s="23"/>
      <c r="B2219" s="28" t="s">
        <v>34</v>
      </c>
      <c r="C2219" s="28">
        <v>1128299</v>
      </c>
      <c r="D2219" s="29">
        <v>44453</v>
      </c>
      <c r="E2219" s="28" t="s">
        <v>35</v>
      </c>
      <c r="F2219" s="28" t="s">
        <v>91</v>
      </c>
      <c r="G2219" s="28" t="s">
        <v>92</v>
      </c>
      <c r="H2219" s="28" t="s">
        <v>29</v>
      </c>
      <c r="I2219" s="30">
        <v>0.60000000000000009</v>
      </c>
      <c r="J2219" s="31">
        <v>4500</v>
      </c>
      <c r="K2219" s="32">
        <f t="shared" si="16"/>
        <v>2700.0000000000005</v>
      </c>
      <c r="L2219" s="32">
        <f t="shared" si="17"/>
        <v>675.00000000000011</v>
      </c>
      <c r="M2219" s="33">
        <v>0.25</v>
      </c>
      <c r="O2219" s="38"/>
      <c r="P2219" s="36"/>
      <c r="Q2219" s="34"/>
      <c r="R2219" s="35"/>
    </row>
    <row r="2220" spans="1:18" ht="15.75" customHeight="1">
      <c r="A2220" s="23"/>
      <c r="B2220" s="28" t="s">
        <v>34</v>
      </c>
      <c r="C2220" s="28">
        <v>1128299</v>
      </c>
      <c r="D2220" s="29">
        <v>44482</v>
      </c>
      <c r="E2220" s="28" t="s">
        <v>35</v>
      </c>
      <c r="F2220" s="28" t="s">
        <v>91</v>
      </c>
      <c r="G2220" s="28" t="s">
        <v>92</v>
      </c>
      <c r="H2220" s="28" t="s">
        <v>24</v>
      </c>
      <c r="I2220" s="30">
        <v>0.45000000000000012</v>
      </c>
      <c r="J2220" s="31">
        <v>5250</v>
      </c>
      <c r="K2220" s="32">
        <f t="shared" si="16"/>
        <v>2362.5000000000005</v>
      </c>
      <c r="L2220" s="32">
        <f t="shared" si="17"/>
        <v>945.00000000000023</v>
      </c>
      <c r="M2220" s="33">
        <v>0.4</v>
      </c>
      <c r="O2220" s="38"/>
      <c r="P2220" s="36"/>
      <c r="Q2220" s="34"/>
      <c r="R2220" s="35"/>
    </row>
    <row r="2221" spans="1:18" ht="15.75" customHeight="1">
      <c r="A2221" s="23"/>
      <c r="B2221" s="28" t="s">
        <v>34</v>
      </c>
      <c r="C2221" s="28">
        <v>1128299</v>
      </c>
      <c r="D2221" s="29">
        <v>44482</v>
      </c>
      <c r="E2221" s="28" t="s">
        <v>35</v>
      </c>
      <c r="F2221" s="28" t="s">
        <v>91</v>
      </c>
      <c r="G2221" s="28" t="s">
        <v>92</v>
      </c>
      <c r="H2221" s="28" t="s">
        <v>25</v>
      </c>
      <c r="I2221" s="30">
        <v>0.50000000000000011</v>
      </c>
      <c r="J2221" s="31">
        <v>5250</v>
      </c>
      <c r="K2221" s="32">
        <f t="shared" si="16"/>
        <v>2625.0000000000005</v>
      </c>
      <c r="L2221" s="32">
        <f t="shared" si="17"/>
        <v>1050.0000000000002</v>
      </c>
      <c r="M2221" s="33">
        <v>0.4</v>
      </c>
      <c r="O2221" s="38"/>
      <c r="P2221" s="36"/>
      <c r="Q2221" s="34"/>
      <c r="R2221" s="35"/>
    </row>
    <row r="2222" spans="1:18" ht="15.75" customHeight="1">
      <c r="A2222" s="23"/>
      <c r="B2222" s="28" t="s">
        <v>34</v>
      </c>
      <c r="C2222" s="28">
        <v>1128299</v>
      </c>
      <c r="D2222" s="29">
        <v>44482</v>
      </c>
      <c r="E2222" s="28" t="s">
        <v>35</v>
      </c>
      <c r="F2222" s="28" t="s">
        <v>91</v>
      </c>
      <c r="G2222" s="28" t="s">
        <v>92</v>
      </c>
      <c r="H2222" s="28" t="s">
        <v>26</v>
      </c>
      <c r="I2222" s="30">
        <v>0.45000000000000012</v>
      </c>
      <c r="J2222" s="31">
        <v>3500</v>
      </c>
      <c r="K2222" s="32">
        <f t="shared" si="16"/>
        <v>1575.0000000000005</v>
      </c>
      <c r="L2222" s="32">
        <f t="shared" si="17"/>
        <v>551.25000000000011</v>
      </c>
      <c r="M2222" s="33">
        <v>0.35</v>
      </c>
      <c r="O2222" s="38"/>
      <c r="P2222" s="36"/>
      <c r="Q2222" s="34"/>
      <c r="R2222" s="35"/>
    </row>
    <row r="2223" spans="1:18" ht="15.75" customHeight="1">
      <c r="A2223" s="23"/>
      <c r="B2223" s="28" t="s">
        <v>34</v>
      </c>
      <c r="C2223" s="28">
        <v>1128299</v>
      </c>
      <c r="D2223" s="29">
        <v>44482</v>
      </c>
      <c r="E2223" s="28" t="s">
        <v>35</v>
      </c>
      <c r="F2223" s="28" t="s">
        <v>91</v>
      </c>
      <c r="G2223" s="28" t="s">
        <v>92</v>
      </c>
      <c r="H2223" s="28" t="s">
        <v>27</v>
      </c>
      <c r="I2223" s="30">
        <v>0.45000000000000012</v>
      </c>
      <c r="J2223" s="31">
        <v>3250</v>
      </c>
      <c r="K2223" s="32">
        <f t="shared" si="16"/>
        <v>1462.5000000000005</v>
      </c>
      <c r="L2223" s="32">
        <f t="shared" si="17"/>
        <v>585.00000000000023</v>
      </c>
      <c r="M2223" s="33">
        <v>0.4</v>
      </c>
      <c r="O2223" s="38"/>
      <c r="P2223" s="36"/>
      <c r="Q2223" s="34"/>
      <c r="R2223" s="35"/>
    </row>
    <row r="2224" spans="1:18" ht="15.75" customHeight="1">
      <c r="A2224" s="23"/>
      <c r="B2224" s="28" t="s">
        <v>34</v>
      </c>
      <c r="C2224" s="28">
        <v>1128299</v>
      </c>
      <c r="D2224" s="29">
        <v>44482</v>
      </c>
      <c r="E2224" s="28" t="s">
        <v>35</v>
      </c>
      <c r="F2224" s="28" t="s">
        <v>91</v>
      </c>
      <c r="G2224" s="28" t="s">
        <v>92</v>
      </c>
      <c r="H2224" s="28" t="s">
        <v>28</v>
      </c>
      <c r="I2224" s="30">
        <v>0.55000000000000004</v>
      </c>
      <c r="J2224" s="31">
        <v>3000</v>
      </c>
      <c r="K2224" s="32">
        <f t="shared" si="16"/>
        <v>1650.0000000000002</v>
      </c>
      <c r="L2224" s="32">
        <f t="shared" si="17"/>
        <v>577.5</v>
      </c>
      <c r="M2224" s="33">
        <v>0.35</v>
      </c>
      <c r="O2224" s="38"/>
      <c r="P2224" s="36"/>
      <c r="Q2224" s="34"/>
      <c r="R2224" s="35"/>
    </row>
    <row r="2225" spans="1:18" ht="15.75" customHeight="1">
      <c r="A2225" s="23"/>
      <c r="B2225" s="28" t="s">
        <v>34</v>
      </c>
      <c r="C2225" s="28">
        <v>1128299</v>
      </c>
      <c r="D2225" s="29">
        <v>44482</v>
      </c>
      <c r="E2225" s="28" t="s">
        <v>35</v>
      </c>
      <c r="F2225" s="28" t="s">
        <v>91</v>
      </c>
      <c r="G2225" s="28" t="s">
        <v>92</v>
      </c>
      <c r="H2225" s="28" t="s">
        <v>29</v>
      </c>
      <c r="I2225" s="30">
        <v>0.70000000000000007</v>
      </c>
      <c r="J2225" s="31">
        <v>3500</v>
      </c>
      <c r="K2225" s="32">
        <f t="shared" si="16"/>
        <v>2450.0000000000005</v>
      </c>
      <c r="L2225" s="32">
        <f t="shared" si="17"/>
        <v>612.50000000000011</v>
      </c>
      <c r="M2225" s="33">
        <v>0.25</v>
      </c>
      <c r="O2225" s="38"/>
      <c r="P2225" s="36"/>
      <c r="Q2225" s="34"/>
      <c r="R2225" s="35"/>
    </row>
    <row r="2226" spans="1:18" ht="15.75" customHeight="1">
      <c r="A2226" s="23"/>
      <c r="B2226" s="28" t="s">
        <v>34</v>
      </c>
      <c r="C2226" s="28">
        <v>1128299</v>
      </c>
      <c r="D2226" s="29">
        <v>44513</v>
      </c>
      <c r="E2226" s="28" t="s">
        <v>35</v>
      </c>
      <c r="F2226" s="28" t="s">
        <v>91</v>
      </c>
      <c r="G2226" s="28" t="s">
        <v>92</v>
      </c>
      <c r="H2226" s="28" t="s">
        <v>24</v>
      </c>
      <c r="I2226" s="30">
        <v>0.55000000000000004</v>
      </c>
      <c r="J2226" s="31">
        <v>5250</v>
      </c>
      <c r="K2226" s="32">
        <f t="shared" si="16"/>
        <v>2887.5000000000005</v>
      </c>
      <c r="L2226" s="32">
        <f t="shared" si="17"/>
        <v>1155.0000000000002</v>
      </c>
      <c r="M2226" s="33">
        <v>0.4</v>
      </c>
      <c r="O2226" s="38"/>
      <c r="P2226" s="36"/>
      <c r="Q2226" s="34"/>
      <c r="R2226" s="35"/>
    </row>
    <row r="2227" spans="1:18" ht="15.75" customHeight="1">
      <c r="A2227" s="23"/>
      <c r="B2227" s="28" t="s">
        <v>34</v>
      </c>
      <c r="C2227" s="28">
        <v>1128299</v>
      </c>
      <c r="D2227" s="29">
        <v>44513</v>
      </c>
      <c r="E2227" s="28" t="s">
        <v>35</v>
      </c>
      <c r="F2227" s="28" t="s">
        <v>91</v>
      </c>
      <c r="G2227" s="28" t="s">
        <v>92</v>
      </c>
      <c r="H2227" s="28" t="s">
        <v>25</v>
      </c>
      <c r="I2227" s="30">
        <v>0.60000000000000009</v>
      </c>
      <c r="J2227" s="31">
        <v>5750</v>
      </c>
      <c r="K2227" s="32">
        <f t="shared" si="16"/>
        <v>3450.0000000000005</v>
      </c>
      <c r="L2227" s="32">
        <f t="shared" si="17"/>
        <v>1380.0000000000002</v>
      </c>
      <c r="M2227" s="33">
        <v>0.4</v>
      </c>
      <c r="O2227" s="38"/>
      <c r="P2227" s="36"/>
      <c r="Q2227" s="34"/>
      <c r="R2227" s="35"/>
    </row>
    <row r="2228" spans="1:18" ht="15.75" customHeight="1">
      <c r="A2228" s="23"/>
      <c r="B2228" s="28" t="s">
        <v>34</v>
      </c>
      <c r="C2228" s="28">
        <v>1128299</v>
      </c>
      <c r="D2228" s="29">
        <v>44513</v>
      </c>
      <c r="E2228" s="28" t="s">
        <v>35</v>
      </c>
      <c r="F2228" s="28" t="s">
        <v>91</v>
      </c>
      <c r="G2228" s="28" t="s">
        <v>92</v>
      </c>
      <c r="H2228" s="28" t="s">
        <v>26</v>
      </c>
      <c r="I2228" s="30">
        <v>0.55000000000000004</v>
      </c>
      <c r="J2228" s="31">
        <v>4250</v>
      </c>
      <c r="K2228" s="32">
        <f t="shared" si="16"/>
        <v>2337.5</v>
      </c>
      <c r="L2228" s="32">
        <f t="shared" si="17"/>
        <v>818.125</v>
      </c>
      <c r="M2228" s="33">
        <v>0.35</v>
      </c>
      <c r="O2228" s="38"/>
      <c r="P2228" s="36"/>
      <c r="Q2228" s="34"/>
      <c r="R2228" s="35"/>
    </row>
    <row r="2229" spans="1:18" ht="15.75" customHeight="1">
      <c r="A2229" s="23"/>
      <c r="B2229" s="28" t="s">
        <v>34</v>
      </c>
      <c r="C2229" s="28">
        <v>1128299</v>
      </c>
      <c r="D2229" s="29">
        <v>44513</v>
      </c>
      <c r="E2229" s="28" t="s">
        <v>35</v>
      </c>
      <c r="F2229" s="28" t="s">
        <v>91</v>
      </c>
      <c r="G2229" s="28" t="s">
        <v>92</v>
      </c>
      <c r="H2229" s="28" t="s">
        <v>27</v>
      </c>
      <c r="I2229" s="30">
        <v>0.55000000000000004</v>
      </c>
      <c r="J2229" s="31">
        <v>4000</v>
      </c>
      <c r="K2229" s="32">
        <f t="shared" si="16"/>
        <v>2200</v>
      </c>
      <c r="L2229" s="32">
        <f t="shared" si="17"/>
        <v>880</v>
      </c>
      <c r="M2229" s="33">
        <v>0.4</v>
      </c>
      <c r="O2229" s="38"/>
      <c r="P2229" s="36"/>
      <c r="Q2229" s="34"/>
      <c r="R2229" s="35"/>
    </row>
    <row r="2230" spans="1:18" ht="15.75" customHeight="1">
      <c r="A2230" s="23"/>
      <c r="B2230" s="28" t="s">
        <v>34</v>
      </c>
      <c r="C2230" s="28">
        <v>1128299</v>
      </c>
      <c r="D2230" s="29">
        <v>44513</v>
      </c>
      <c r="E2230" s="28" t="s">
        <v>35</v>
      </c>
      <c r="F2230" s="28" t="s">
        <v>91</v>
      </c>
      <c r="G2230" s="28" t="s">
        <v>92</v>
      </c>
      <c r="H2230" s="28" t="s">
        <v>28</v>
      </c>
      <c r="I2230" s="30">
        <v>0.65</v>
      </c>
      <c r="J2230" s="31">
        <v>3500</v>
      </c>
      <c r="K2230" s="32">
        <f t="shared" si="16"/>
        <v>2275</v>
      </c>
      <c r="L2230" s="32">
        <f t="shared" si="17"/>
        <v>796.25</v>
      </c>
      <c r="M2230" s="33">
        <v>0.35</v>
      </c>
      <c r="O2230" s="38"/>
      <c r="P2230" s="36"/>
      <c r="Q2230" s="34"/>
      <c r="R2230" s="35"/>
    </row>
    <row r="2231" spans="1:18" ht="15.75" customHeight="1">
      <c r="A2231" s="23"/>
      <c r="B2231" s="28" t="s">
        <v>34</v>
      </c>
      <c r="C2231" s="28">
        <v>1128299</v>
      </c>
      <c r="D2231" s="29">
        <v>44513</v>
      </c>
      <c r="E2231" s="28" t="s">
        <v>35</v>
      </c>
      <c r="F2231" s="28" t="s">
        <v>91</v>
      </c>
      <c r="G2231" s="28" t="s">
        <v>92</v>
      </c>
      <c r="H2231" s="28" t="s">
        <v>29</v>
      </c>
      <c r="I2231" s="30">
        <v>0.70000000000000007</v>
      </c>
      <c r="J2231" s="31">
        <v>4750</v>
      </c>
      <c r="K2231" s="32">
        <f t="shared" si="16"/>
        <v>3325.0000000000005</v>
      </c>
      <c r="L2231" s="32">
        <f t="shared" si="17"/>
        <v>831.25000000000011</v>
      </c>
      <c r="M2231" s="33">
        <v>0.25</v>
      </c>
      <c r="O2231" s="38"/>
      <c r="P2231" s="36"/>
      <c r="Q2231" s="34"/>
      <c r="R2231" s="35"/>
    </row>
    <row r="2232" spans="1:18" ht="15.75" customHeight="1">
      <c r="A2232" s="23"/>
      <c r="B2232" s="28" t="s">
        <v>34</v>
      </c>
      <c r="C2232" s="28">
        <v>1128299</v>
      </c>
      <c r="D2232" s="29">
        <v>44542</v>
      </c>
      <c r="E2232" s="28" t="s">
        <v>35</v>
      </c>
      <c r="F2232" s="28" t="s">
        <v>91</v>
      </c>
      <c r="G2232" s="28" t="s">
        <v>92</v>
      </c>
      <c r="H2232" s="28" t="s">
        <v>24</v>
      </c>
      <c r="I2232" s="30">
        <v>0.55000000000000004</v>
      </c>
      <c r="J2232" s="31">
        <v>6750</v>
      </c>
      <c r="K2232" s="32">
        <f t="shared" si="16"/>
        <v>3712.5000000000005</v>
      </c>
      <c r="L2232" s="32">
        <f t="shared" si="17"/>
        <v>1485.0000000000002</v>
      </c>
      <c r="M2232" s="33">
        <v>0.4</v>
      </c>
      <c r="O2232" s="38"/>
      <c r="P2232" s="36"/>
      <c r="Q2232" s="34"/>
      <c r="R2232" s="35"/>
    </row>
    <row r="2233" spans="1:18" ht="15.75" customHeight="1">
      <c r="A2233" s="23"/>
      <c r="B2233" s="28" t="s">
        <v>34</v>
      </c>
      <c r="C2233" s="28">
        <v>1128299</v>
      </c>
      <c r="D2233" s="29">
        <v>44542</v>
      </c>
      <c r="E2233" s="28" t="s">
        <v>35</v>
      </c>
      <c r="F2233" s="28" t="s">
        <v>91</v>
      </c>
      <c r="G2233" s="28" t="s">
        <v>92</v>
      </c>
      <c r="H2233" s="28" t="s">
        <v>25</v>
      </c>
      <c r="I2233" s="30">
        <v>0.60000000000000009</v>
      </c>
      <c r="J2233" s="31">
        <v>6750</v>
      </c>
      <c r="K2233" s="32">
        <f t="shared" si="16"/>
        <v>4050.0000000000005</v>
      </c>
      <c r="L2233" s="32">
        <f t="shared" si="17"/>
        <v>1620.0000000000002</v>
      </c>
      <c r="M2233" s="33">
        <v>0.4</v>
      </c>
      <c r="O2233" s="38"/>
      <c r="P2233" s="36"/>
      <c r="Q2233" s="34"/>
      <c r="R2233" s="35"/>
    </row>
    <row r="2234" spans="1:18" ht="15.75" customHeight="1">
      <c r="A2234" s="23"/>
      <c r="B2234" s="28" t="s">
        <v>34</v>
      </c>
      <c r="C2234" s="28">
        <v>1128299</v>
      </c>
      <c r="D2234" s="29">
        <v>44542</v>
      </c>
      <c r="E2234" s="28" t="s">
        <v>35</v>
      </c>
      <c r="F2234" s="28" t="s">
        <v>91</v>
      </c>
      <c r="G2234" s="28" t="s">
        <v>92</v>
      </c>
      <c r="H2234" s="28" t="s">
        <v>26</v>
      </c>
      <c r="I2234" s="30">
        <v>0.55000000000000004</v>
      </c>
      <c r="J2234" s="31">
        <v>4750</v>
      </c>
      <c r="K2234" s="32">
        <f t="shared" si="16"/>
        <v>2612.5</v>
      </c>
      <c r="L2234" s="32">
        <f t="shared" si="17"/>
        <v>914.37499999999989</v>
      </c>
      <c r="M2234" s="33">
        <v>0.35</v>
      </c>
      <c r="O2234" s="38"/>
      <c r="P2234" s="36"/>
      <c r="Q2234" s="34"/>
      <c r="R2234" s="35"/>
    </row>
    <row r="2235" spans="1:18" ht="15.75" customHeight="1">
      <c r="A2235" s="23"/>
      <c r="B2235" s="28" t="s">
        <v>34</v>
      </c>
      <c r="C2235" s="28">
        <v>1128299</v>
      </c>
      <c r="D2235" s="29">
        <v>44542</v>
      </c>
      <c r="E2235" s="28" t="s">
        <v>35</v>
      </c>
      <c r="F2235" s="28" t="s">
        <v>91</v>
      </c>
      <c r="G2235" s="28" t="s">
        <v>92</v>
      </c>
      <c r="H2235" s="28" t="s">
        <v>27</v>
      </c>
      <c r="I2235" s="30">
        <v>0.55000000000000004</v>
      </c>
      <c r="J2235" s="31">
        <v>4750</v>
      </c>
      <c r="K2235" s="32">
        <f t="shared" si="16"/>
        <v>2612.5</v>
      </c>
      <c r="L2235" s="32">
        <f t="shared" si="17"/>
        <v>1045</v>
      </c>
      <c r="M2235" s="33">
        <v>0.4</v>
      </c>
      <c r="O2235" s="38"/>
      <c r="P2235" s="36"/>
      <c r="Q2235" s="34"/>
      <c r="R2235" s="35"/>
    </row>
    <row r="2236" spans="1:18" ht="15.75" customHeight="1">
      <c r="A2236" s="23"/>
      <c r="B2236" s="28" t="s">
        <v>34</v>
      </c>
      <c r="C2236" s="28">
        <v>1128299</v>
      </c>
      <c r="D2236" s="29">
        <v>44542</v>
      </c>
      <c r="E2236" s="28" t="s">
        <v>35</v>
      </c>
      <c r="F2236" s="28" t="s">
        <v>91</v>
      </c>
      <c r="G2236" s="28" t="s">
        <v>92</v>
      </c>
      <c r="H2236" s="28" t="s">
        <v>28</v>
      </c>
      <c r="I2236" s="30">
        <v>0.65</v>
      </c>
      <c r="J2236" s="31">
        <v>4000</v>
      </c>
      <c r="K2236" s="32">
        <f t="shared" si="16"/>
        <v>2600</v>
      </c>
      <c r="L2236" s="32">
        <f t="shared" si="17"/>
        <v>909.99999999999989</v>
      </c>
      <c r="M2236" s="33">
        <v>0.35</v>
      </c>
      <c r="O2236" s="38"/>
      <c r="P2236" s="36"/>
      <c r="Q2236" s="34"/>
      <c r="R2236" s="35"/>
    </row>
    <row r="2237" spans="1:18" ht="15.75" customHeight="1">
      <c r="A2237" s="23"/>
      <c r="B2237" s="28" t="s">
        <v>34</v>
      </c>
      <c r="C2237" s="28">
        <v>1128299</v>
      </c>
      <c r="D2237" s="29">
        <v>44542</v>
      </c>
      <c r="E2237" s="28" t="s">
        <v>35</v>
      </c>
      <c r="F2237" s="28" t="s">
        <v>91</v>
      </c>
      <c r="G2237" s="28" t="s">
        <v>92</v>
      </c>
      <c r="H2237" s="28" t="s">
        <v>29</v>
      </c>
      <c r="I2237" s="30">
        <v>0.70000000000000007</v>
      </c>
      <c r="J2237" s="31">
        <v>5000</v>
      </c>
      <c r="K2237" s="32">
        <f t="shared" si="16"/>
        <v>3500.0000000000005</v>
      </c>
      <c r="L2237" s="32">
        <f t="shared" si="17"/>
        <v>875.00000000000011</v>
      </c>
      <c r="M2237" s="33">
        <v>0.25</v>
      </c>
      <c r="O2237" s="38"/>
      <c r="P2237" s="36"/>
      <c r="Q2237" s="34"/>
      <c r="R2237" s="35"/>
    </row>
    <row r="2238" spans="1:18" ht="15.75" customHeight="1">
      <c r="A2238" s="23" t="s">
        <v>46</v>
      </c>
      <c r="B2238" s="28" t="s">
        <v>21</v>
      </c>
      <c r="C2238" s="28">
        <v>1185732</v>
      </c>
      <c r="D2238" s="29">
        <v>44205</v>
      </c>
      <c r="E2238" s="28" t="s">
        <v>53</v>
      </c>
      <c r="F2238" s="28" t="s">
        <v>93</v>
      </c>
      <c r="G2238" s="28" t="s">
        <v>94</v>
      </c>
      <c r="H2238" s="28" t="s">
        <v>24</v>
      </c>
      <c r="I2238" s="30">
        <v>0.4</v>
      </c>
      <c r="J2238" s="31">
        <v>10250</v>
      </c>
      <c r="K2238" s="32">
        <f t="shared" si="16"/>
        <v>4100</v>
      </c>
      <c r="L2238" s="32">
        <f t="shared" si="17"/>
        <v>1845</v>
      </c>
      <c r="M2238" s="33">
        <v>0.45</v>
      </c>
      <c r="O2238" s="38"/>
      <c r="P2238" s="36"/>
      <c r="Q2238" s="34"/>
      <c r="R2238" s="35"/>
    </row>
    <row r="2239" spans="1:18" ht="15.75" customHeight="1">
      <c r="A2239" s="23"/>
      <c r="B2239" s="28" t="s">
        <v>21</v>
      </c>
      <c r="C2239" s="28">
        <v>1185732</v>
      </c>
      <c r="D2239" s="29">
        <v>44205</v>
      </c>
      <c r="E2239" s="28" t="s">
        <v>53</v>
      </c>
      <c r="F2239" s="28" t="s">
        <v>93</v>
      </c>
      <c r="G2239" s="28" t="s">
        <v>94</v>
      </c>
      <c r="H2239" s="28" t="s">
        <v>25</v>
      </c>
      <c r="I2239" s="30">
        <v>0.4</v>
      </c>
      <c r="J2239" s="31">
        <v>8250</v>
      </c>
      <c r="K2239" s="32">
        <f t="shared" si="16"/>
        <v>3300</v>
      </c>
      <c r="L2239" s="32">
        <f t="shared" si="17"/>
        <v>1155</v>
      </c>
      <c r="M2239" s="33">
        <v>0.35</v>
      </c>
      <c r="O2239" s="38"/>
      <c r="P2239" s="36"/>
      <c r="Q2239" s="34"/>
      <c r="R2239" s="35"/>
    </row>
    <row r="2240" spans="1:18" ht="15.75" customHeight="1">
      <c r="A2240" s="23"/>
      <c r="B2240" s="28" t="s">
        <v>21</v>
      </c>
      <c r="C2240" s="28">
        <v>1185732</v>
      </c>
      <c r="D2240" s="29">
        <v>44205</v>
      </c>
      <c r="E2240" s="28" t="s">
        <v>53</v>
      </c>
      <c r="F2240" s="28" t="s">
        <v>93</v>
      </c>
      <c r="G2240" s="28" t="s">
        <v>94</v>
      </c>
      <c r="H2240" s="28" t="s">
        <v>26</v>
      </c>
      <c r="I2240" s="30">
        <v>0.30000000000000004</v>
      </c>
      <c r="J2240" s="31">
        <v>8250</v>
      </c>
      <c r="K2240" s="32">
        <f t="shared" si="16"/>
        <v>2475.0000000000005</v>
      </c>
      <c r="L2240" s="32">
        <f t="shared" si="17"/>
        <v>618.75000000000011</v>
      </c>
      <c r="M2240" s="33">
        <v>0.25</v>
      </c>
      <c r="O2240" s="38"/>
      <c r="P2240" s="36"/>
      <c r="Q2240" s="34"/>
      <c r="R2240" s="35"/>
    </row>
    <row r="2241" spans="1:18" ht="15.75" customHeight="1">
      <c r="A2241" s="23"/>
      <c r="B2241" s="28" t="s">
        <v>21</v>
      </c>
      <c r="C2241" s="28">
        <v>1185732</v>
      </c>
      <c r="D2241" s="29">
        <v>44205</v>
      </c>
      <c r="E2241" s="28" t="s">
        <v>53</v>
      </c>
      <c r="F2241" s="28" t="s">
        <v>93</v>
      </c>
      <c r="G2241" s="28" t="s">
        <v>94</v>
      </c>
      <c r="H2241" s="28" t="s">
        <v>27</v>
      </c>
      <c r="I2241" s="30">
        <v>0.35</v>
      </c>
      <c r="J2241" s="31">
        <v>6750</v>
      </c>
      <c r="K2241" s="32">
        <f t="shared" si="16"/>
        <v>2362.5</v>
      </c>
      <c r="L2241" s="32">
        <f t="shared" si="17"/>
        <v>708.75</v>
      </c>
      <c r="M2241" s="33">
        <v>0.3</v>
      </c>
      <c r="O2241" s="38"/>
      <c r="P2241" s="36"/>
      <c r="Q2241" s="34"/>
      <c r="R2241" s="35"/>
    </row>
    <row r="2242" spans="1:18" ht="15.75" customHeight="1">
      <c r="A2242" s="23"/>
      <c r="B2242" s="28" t="s">
        <v>21</v>
      </c>
      <c r="C2242" s="28">
        <v>1185732</v>
      </c>
      <c r="D2242" s="29">
        <v>44205</v>
      </c>
      <c r="E2242" s="28" t="s">
        <v>53</v>
      </c>
      <c r="F2242" s="28" t="s">
        <v>93</v>
      </c>
      <c r="G2242" s="28" t="s">
        <v>94</v>
      </c>
      <c r="H2242" s="28" t="s">
        <v>28</v>
      </c>
      <c r="I2242" s="30">
        <v>0.5</v>
      </c>
      <c r="J2242" s="31">
        <v>7250</v>
      </c>
      <c r="K2242" s="32">
        <f t="shared" si="16"/>
        <v>3625</v>
      </c>
      <c r="L2242" s="32">
        <f t="shared" si="17"/>
        <v>1268.75</v>
      </c>
      <c r="M2242" s="33">
        <v>0.35</v>
      </c>
      <c r="O2242" s="38"/>
      <c r="P2242" s="36"/>
      <c r="Q2242" s="34"/>
      <c r="R2242" s="35"/>
    </row>
    <row r="2243" spans="1:18" ht="15.75" customHeight="1">
      <c r="A2243" s="23"/>
      <c r="B2243" s="28" t="s">
        <v>21</v>
      </c>
      <c r="C2243" s="28">
        <v>1185732</v>
      </c>
      <c r="D2243" s="29">
        <v>44205</v>
      </c>
      <c r="E2243" s="28" t="s">
        <v>53</v>
      </c>
      <c r="F2243" s="28" t="s">
        <v>93</v>
      </c>
      <c r="G2243" s="28" t="s">
        <v>94</v>
      </c>
      <c r="H2243" s="28" t="s">
        <v>29</v>
      </c>
      <c r="I2243" s="30">
        <v>0.4</v>
      </c>
      <c r="J2243" s="31">
        <v>8250</v>
      </c>
      <c r="K2243" s="32">
        <f t="shared" si="16"/>
        <v>3300</v>
      </c>
      <c r="L2243" s="32">
        <f t="shared" si="17"/>
        <v>1650</v>
      </c>
      <c r="M2243" s="33">
        <v>0.5</v>
      </c>
      <c r="O2243" s="38"/>
      <c r="P2243" s="36"/>
      <c r="Q2243" s="34"/>
      <c r="R2243" s="35"/>
    </row>
    <row r="2244" spans="1:18" ht="15.75" customHeight="1">
      <c r="A2244" s="23"/>
      <c r="B2244" s="28" t="s">
        <v>21</v>
      </c>
      <c r="C2244" s="28">
        <v>1185732</v>
      </c>
      <c r="D2244" s="29">
        <v>44234</v>
      </c>
      <c r="E2244" s="28" t="s">
        <v>53</v>
      </c>
      <c r="F2244" s="28" t="s">
        <v>93</v>
      </c>
      <c r="G2244" s="28" t="s">
        <v>94</v>
      </c>
      <c r="H2244" s="28" t="s">
        <v>24</v>
      </c>
      <c r="I2244" s="30">
        <v>0.4</v>
      </c>
      <c r="J2244" s="31">
        <v>10750</v>
      </c>
      <c r="K2244" s="32">
        <f t="shared" si="16"/>
        <v>4300</v>
      </c>
      <c r="L2244" s="32">
        <f t="shared" si="17"/>
        <v>1935</v>
      </c>
      <c r="M2244" s="33">
        <v>0.45</v>
      </c>
      <c r="O2244" s="38"/>
      <c r="P2244" s="36"/>
      <c r="Q2244" s="34"/>
      <c r="R2244" s="35"/>
    </row>
    <row r="2245" spans="1:18" ht="15.75" customHeight="1">
      <c r="A2245" s="23"/>
      <c r="B2245" s="28" t="s">
        <v>21</v>
      </c>
      <c r="C2245" s="28">
        <v>1185732</v>
      </c>
      <c r="D2245" s="29">
        <v>44234</v>
      </c>
      <c r="E2245" s="28" t="s">
        <v>53</v>
      </c>
      <c r="F2245" s="28" t="s">
        <v>93</v>
      </c>
      <c r="G2245" s="28" t="s">
        <v>94</v>
      </c>
      <c r="H2245" s="28" t="s">
        <v>25</v>
      </c>
      <c r="I2245" s="30">
        <v>0.4</v>
      </c>
      <c r="J2245" s="31">
        <v>7250</v>
      </c>
      <c r="K2245" s="32">
        <f t="shared" si="16"/>
        <v>2900</v>
      </c>
      <c r="L2245" s="32">
        <f t="shared" si="17"/>
        <v>1014.9999999999999</v>
      </c>
      <c r="M2245" s="33">
        <v>0.35</v>
      </c>
      <c r="O2245" s="38"/>
      <c r="P2245" s="36"/>
      <c r="Q2245" s="34"/>
      <c r="R2245" s="35"/>
    </row>
    <row r="2246" spans="1:18" ht="15.75" customHeight="1">
      <c r="A2246" s="23"/>
      <c r="B2246" s="28" t="s">
        <v>21</v>
      </c>
      <c r="C2246" s="28">
        <v>1185732</v>
      </c>
      <c r="D2246" s="29">
        <v>44234</v>
      </c>
      <c r="E2246" s="28" t="s">
        <v>53</v>
      </c>
      <c r="F2246" s="28" t="s">
        <v>93</v>
      </c>
      <c r="G2246" s="28" t="s">
        <v>94</v>
      </c>
      <c r="H2246" s="28" t="s">
        <v>26</v>
      </c>
      <c r="I2246" s="30">
        <v>0.30000000000000004</v>
      </c>
      <c r="J2246" s="31">
        <v>7750</v>
      </c>
      <c r="K2246" s="32">
        <f t="shared" si="16"/>
        <v>2325.0000000000005</v>
      </c>
      <c r="L2246" s="32">
        <f t="shared" si="17"/>
        <v>581.25000000000011</v>
      </c>
      <c r="M2246" s="33">
        <v>0.25</v>
      </c>
      <c r="O2246" s="38"/>
      <c r="P2246" s="36"/>
      <c r="Q2246" s="34"/>
      <c r="R2246" s="35"/>
    </row>
    <row r="2247" spans="1:18" ht="15.75" customHeight="1">
      <c r="A2247" s="23"/>
      <c r="B2247" s="28" t="s">
        <v>21</v>
      </c>
      <c r="C2247" s="28">
        <v>1185732</v>
      </c>
      <c r="D2247" s="29">
        <v>44234</v>
      </c>
      <c r="E2247" s="28" t="s">
        <v>53</v>
      </c>
      <c r="F2247" s="28" t="s">
        <v>93</v>
      </c>
      <c r="G2247" s="28" t="s">
        <v>94</v>
      </c>
      <c r="H2247" s="28" t="s">
        <v>27</v>
      </c>
      <c r="I2247" s="30">
        <v>0.35</v>
      </c>
      <c r="J2247" s="31">
        <v>6250</v>
      </c>
      <c r="K2247" s="32">
        <f t="shared" si="16"/>
        <v>2187.5</v>
      </c>
      <c r="L2247" s="32">
        <f t="shared" si="17"/>
        <v>656.25</v>
      </c>
      <c r="M2247" s="33">
        <v>0.3</v>
      </c>
      <c r="O2247" s="38"/>
      <c r="P2247" s="36"/>
      <c r="Q2247" s="34"/>
      <c r="R2247" s="35"/>
    </row>
    <row r="2248" spans="1:18" ht="15.75" customHeight="1">
      <c r="A2248" s="23"/>
      <c r="B2248" s="28" t="s">
        <v>21</v>
      </c>
      <c r="C2248" s="28">
        <v>1185732</v>
      </c>
      <c r="D2248" s="29">
        <v>44234</v>
      </c>
      <c r="E2248" s="28" t="s">
        <v>53</v>
      </c>
      <c r="F2248" s="28" t="s">
        <v>93</v>
      </c>
      <c r="G2248" s="28" t="s">
        <v>94</v>
      </c>
      <c r="H2248" s="28" t="s">
        <v>28</v>
      </c>
      <c r="I2248" s="30">
        <v>0.5</v>
      </c>
      <c r="J2248" s="31">
        <v>7000</v>
      </c>
      <c r="K2248" s="32">
        <f t="shared" si="16"/>
        <v>3500</v>
      </c>
      <c r="L2248" s="32">
        <f t="shared" si="17"/>
        <v>1225</v>
      </c>
      <c r="M2248" s="33">
        <v>0.35</v>
      </c>
      <c r="O2248" s="38"/>
      <c r="P2248" s="36"/>
      <c r="Q2248" s="34"/>
      <c r="R2248" s="35"/>
    </row>
    <row r="2249" spans="1:18" ht="15.75" customHeight="1">
      <c r="A2249" s="23"/>
      <c r="B2249" s="28" t="s">
        <v>21</v>
      </c>
      <c r="C2249" s="28">
        <v>1185732</v>
      </c>
      <c r="D2249" s="29">
        <v>44234</v>
      </c>
      <c r="E2249" s="28" t="s">
        <v>53</v>
      </c>
      <c r="F2249" s="28" t="s">
        <v>93</v>
      </c>
      <c r="G2249" s="28" t="s">
        <v>94</v>
      </c>
      <c r="H2249" s="28" t="s">
        <v>29</v>
      </c>
      <c r="I2249" s="30">
        <v>0.35</v>
      </c>
      <c r="J2249" s="31">
        <v>8000</v>
      </c>
      <c r="K2249" s="32">
        <f t="shared" si="16"/>
        <v>2800</v>
      </c>
      <c r="L2249" s="32">
        <f t="shared" si="17"/>
        <v>1400</v>
      </c>
      <c r="M2249" s="33">
        <v>0.5</v>
      </c>
      <c r="O2249" s="38"/>
      <c r="P2249" s="36"/>
      <c r="Q2249" s="34"/>
      <c r="R2249" s="35"/>
    </row>
    <row r="2250" spans="1:18" ht="15.75" customHeight="1">
      <c r="A2250" s="23"/>
      <c r="B2250" s="28" t="s">
        <v>21</v>
      </c>
      <c r="C2250" s="28">
        <v>1185732</v>
      </c>
      <c r="D2250" s="29">
        <v>44260</v>
      </c>
      <c r="E2250" s="28" t="s">
        <v>53</v>
      </c>
      <c r="F2250" s="28" t="s">
        <v>93</v>
      </c>
      <c r="G2250" s="28" t="s">
        <v>94</v>
      </c>
      <c r="H2250" s="28" t="s">
        <v>24</v>
      </c>
      <c r="I2250" s="30">
        <v>0.35</v>
      </c>
      <c r="J2250" s="31">
        <v>10200</v>
      </c>
      <c r="K2250" s="32">
        <f t="shared" si="16"/>
        <v>3570</v>
      </c>
      <c r="L2250" s="32">
        <f t="shared" si="17"/>
        <v>1606.5</v>
      </c>
      <c r="M2250" s="33">
        <v>0.45</v>
      </c>
      <c r="O2250" s="38"/>
      <c r="P2250" s="36"/>
      <c r="Q2250" s="34"/>
      <c r="R2250" s="35"/>
    </row>
    <row r="2251" spans="1:18" ht="15.75" customHeight="1">
      <c r="A2251" s="23"/>
      <c r="B2251" s="28" t="s">
        <v>21</v>
      </c>
      <c r="C2251" s="28">
        <v>1185732</v>
      </c>
      <c r="D2251" s="29">
        <v>44260</v>
      </c>
      <c r="E2251" s="28" t="s">
        <v>53</v>
      </c>
      <c r="F2251" s="28" t="s">
        <v>93</v>
      </c>
      <c r="G2251" s="28" t="s">
        <v>94</v>
      </c>
      <c r="H2251" s="28" t="s">
        <v>25</v>
      </c>
      <c r="I2251" s="30">
        <v>0.35</v>
      </c>
      <c r="J2251" s="31">
        <v>7000</v>
      </c>
      <c r="K2251" s="32">
        <f t="shared" si="16"/>
        <v>2450</v>
      </c>
      <c r="L2251" s="32">
        <f t="shared" si="17"/>
        <v>857.5</v>
      </c>
      <c r="M2251" s="33">
        <v>0.35</v>
      </c>
      <c r="O2251" s="38"/>
      <c r="P2251" s="36"/>
      <c r="Q2251" s="34"/>
      <c r="R2251" s="35"/>
    </row>
    <row r="2252" spans="1:18" ht="15.75" customHeight="1">
      <c r="A2252" s="23"/>
      <c r="B2252" s="28" t="s">
        <v>21</v>
      </c>
      <c r="C2252" s="28">
        <v>1185732</v>
      </c>
      <c r="D2252" s="29">
        <v>44260</v>
      </c>
      <c r="E2252" s="28" t="s">
        <v>53</v>
      </c>
      <c r="F2252" s="28" t="s">
        <v>93</v>
      </c>
      <c r="G2252" s="28" t="s">
        <v>94</v>
      </c>
      <c r="H2252" s="28" t="s">
        <v>26</v>
      </c>
      <c r="I2252" s="30">
        <v>0.25</v>
      </c>
      <c r="J2252" s="31">
        <v>7250</v>
      </c>
      <c r="K2252" s="32">
        <f t="shared" si="16"/>
        <v>1812.5</v>
      </c>
      <c r="L2252" s="32">
        <f t="shared" si="17"/>
        <v>453.125</v>
      </c>
      <c r="M2252" s="33">
        <v>0.25</v>
      </c>
      <c r="O2252" s="38"/>
      <c r="P2252" s="36"/>
      <c r="Q2252" s="34"/>
      <c r="R2252" s="35"/>
    </row>
    <row r="2253" spans="1:18" ht="15.75" customHeight="1">
      <c r="A2253" s="23"/>
      <c r="B2253" s="28" t="s">
        <v>21</v>
      </c>
      <c r="C2253" s="28">
        <v>1185732</v>
      </c>
      <c r="D2253" s="29">
        <v>44260</v>
      </c>
      <c r="E2253" s="28" t="s">
        <v>53</v>
      </c>
      <c r="F2253" s="28" t="s">
        <v>93</v>
      </c>
      <c r="G2253" s="28" t="s">
        <v>94</v>
      </c>
      <c r="H2253" s="28" t="s">
        <v>27</v>
      </c>
      <c r="I2253" s="30">
        <v>0.29999999999999993</v>
      </c>
      <c r="J2253" s="31">
        <v>5750</v>
      </c>
      <c r="K2253" s="32">
        <f t="shared" si="16"/>
        <v>1724.9999999999995</v>
      </c>
      <c r="L2253" s="32">
        <f t="shared" si="17"/>
        <v>517.49999999999989</v>
      </c>
      <c r="M2253" s="33">
        <v>0.3</v>
      </c>
      <c r="O2253" s="38"/>
      <c r="P2253" s="36"/>
      <c r="Q2253" s="34"/>
      <c r="R2253" s="35"/>
    </row>
    <row r="2254" spans="1:18" ht="15.75" customHeight="1">
      <c r="A2254" s="23"/>
      <c r="B2254" s="28" t="s">
        <v>21</v>
      </c>
      <c r="C2254" s="28">
        <v>1185732</v>
      </c>
      <c r="D2254" s="29">
        <v>44260</v>
      </c>
      <c r="E2254" s="28" t="s">
        <v>53</v>
      </c>
      <c r="F2254" s="28" t="s">
        <v>93</v>
      </c>
      <c r="G2254" s="28" t="s">
        <v>94</v>
      </c>
      <c r="H2254" s="28" t="s">
        <v>28</v>
      </c>
      <c r="I2254" s="30">
        <v>0.45000000000000007</v>
      </c>
      <c r="J2254" s="31">
        <v>6250</v>
      </c>
      <c r="K2254" s="32">
        <f t="shared" si="16"/>
        <v>2812.5000000000005</v>
      </c>
      <c r="L2254" s="32">
        <f t="shared" si="17"/>
        <v>984.37500000000011</v>
      </c>
      <c r="M2254" s="33">
        <v>0.35</v>
      </c>
      <c r="O2254" s="38"/>
      <c r="P2254" s="36"/>
      <c r="Q2254" s="34"/>
      <c r="R2254" s="35"/>
    </row>
    <row r="2255" spans="1:18" ht="15.75" customHeight="1">
      <c r="A2255" s="23"/>
      <c r="B2255" s="28" t="s">
        <v>21</v>
      </c>
      <c r="C2255" s="28">
        <v>1185732</v>
      </c>
      <c r="D2255" s="29">
        <v>44260</v>
      </c>
      <c r="E2255" s="28" t="s">
        <v>53</v>
      </c>
      <c r="F2255" s="28" t="s">
        <v>93</v>
      </c>
      <c r="G2255" s="28" t="s">
        <v>94</v>
      </c>
      <c r="H2255" s="28" t="s">
        <v>29</v>
      </c>
      <c r="I2255" s="30">
        <v>0.35</v>
      </c>
      <c r="J2255" s="31">
        <v>7250</v>
      </c>
      <c r="K2255" s="32">
        <f t="shared" si="16"/>
        <v>2537.5</v>
      </c>
      <c r="L2255" s="32">
        <f t="shared" si="17"/>
        <v>1268.75</v>
      </c>
      <c r="M2255" s="33">
        <v>0.5</v>
      </c>
      <c r="O2255" s="38"/>
      <c r="P2255" s="36"/>
      <c r="Q2255" s="34"/>
      <c r="R2255" s="35"/>
    </row>
    <row r="2256" spans="1:18" ht="15.75" customHeight="1">
      <c r="A2256" s="23"/>
      <c r="B2256" s="28" t="s">
        <v>21</v>
      </c>
      <c r="C2256" s="28">
        <v>1185732</v>
      </c>
      <c r="D2256" s="29">
        <v>44292</v>
      </c>
      <c r="E2256" s="28" t="s">
        <v>53</v>
      </c>
      <c r="F2256" s="28" t="s">
        <v>93</v>
      </c>
      <c r="G2256" s="28" t="s">
        <v>94</v>
      </c>
      <c r="H2256" s="28" t="s">
        <v>24</v>
      </c>
      <c r="I2256" s="30">
        <v>0.35</v>
      </c>
      <c r="J2256" s="31">
        <v>9750</v>
      </c>
      <c r="K2256" s="32">
        <f t="shared" si="16"/>
        <v>3412.5</v>
      </c>
      <c r="L2256" s="32">
        <f t="shared" si="17"/>
        <v>1535.625</v>
      </c>
      <c r="M2256" s="33">
        <v>0.45</v>
      </c>
      <c r="O2256" s="38"/>
      <c r="P2256" s="36"/>
      <c r="Q2256" s="34"/>
      <c r="R2256" s="35"/>
    </row>
    <row r="2257" spans="1:18" ht="15.75" customHeight="1">
      <c r="A2257" s="23"/>
      <c r="B2257" s="28" t="s">
        <v>21</v>
      </c>
      <c r="C2257" s="28">
        <v>1185732</v>
      </c>
      <c r="D2257" s="29">
        <v>44292</v>
      </c>
      <c r="E2257" s="28" t="s">
        <v>53</v>
      </c>
      <c r="F2257" s="28" t="s">
        <v>93</v>
      </c>
      <c r="G2257" s="28" t="s">
        <v>94</v>
      </c>
      <c r="H2257" s="28" t="s">
        <v>25</v>
      </c>
      <c r="I2257" s="30">
        <v>0.35</v>
      </c>
      <c r="J2257" s="31">
        <v>6750</v>
      </c>
      <c r="K2257" s="32">
        <f t="shared" si="16"/>
        <v>2362.5</v>
      </c>
      <c r="L2257" s="32">
        <f t="shared" si="17"/>
        <v>826.875</v>
      </c>
      <c r="M2257" s="33">
        <v>0.35</v>
      </c>
      <c r="O2257" s="38"/>
      <c r="P2257" s="36"/>
      <c r="Q2257" s="34"/>
      <c r="R2257" s="35"/>
    </row>
    <row r="2258" spans="1:18" ht="15.75" customHeight="1">
      <c r="A2258" s="23"/>
      <c r="B2258" s="28" t="s">
        <v>21</v>
      </c>
      <c r="C2258" s="28">
        <v>1185732</v>
      </c>
      <c r="D2258" s="29">
        <v>44292</v>
      </c>
      <c r="E2258" s="28" t="s">
        <v>53</v>
      </c>
      <c r="F2258" s="28" t="s">
        <v>93</v>
      </c>
      <c r="G2258" s="28" t="s">
        <v>94</v>
      </c>
      <c r="H2258" s="28" t="s">
        <v>26</v>
      </c>
      <c r="I2258" s="30">
        <v>0.25</v>
      </c>
      <c r="J2258" s="31">
        <v>6750</v>
      </c>
      <c r="K2258" s="32">
        <f t="shared" si="16"/>
        <v>1687.5</v>
      </c>
      <c r="L2258" s="32">
        <f t="shared" si="17"/>
        <v>421.875</v>
      </c>
      <c r="M2258" s="33">
        <v>0.25</v>
      </c>
      <c r="O2258" s="38"/>
      <c r="P2258" s="36"/>
      <c r="Q2258" s="34"/>
      <c r="R2258" s="35"/>
    </row>
    <row r="2259" spans="1:18" ht="15.75" customHeight="1">
      <c r="A2259" s="23"/>
      <c r="B2259" s="28" t="s">
        <v>21</v>
      </c>
      <c r="C2259" s="28">
        <v>1185732</v>
      </c>
      <c r="D2259" s="29">
        <v>44292</v>
      </c>
      <c r="E2259" s="28" t="s">
        <v>53</v>
      </c>
      <c r="F2259" s="28" t="s">
        <v>93</v>
      </c>
      <c r="G2259" s="28" t="s">
        <v>94</v>
      </c>
      <c r="H2259" s="28" t="s">
        <v>27</v>
      </c>
      <c r="I2259" s="30">
        <v>0.29999999999999993</v>
      </c>
      <c r="J2259" s="31">
        <v>6000</v>
      </c>
      <c r="K2259" s="32">
        <f t="shared" si="16"/>
        <v>1799.9999999999995</v>
      </c>
      <c r="L2259" s="32">
        <f t="shared" si="17"/>
        <v>539.99999999999989</v>
      </c>
      <c r="M2259" s="33">
        <v>0.3</v>
      </c>
      <c r="O2259" s="38"/>
      <c r="P2259" s="36"/>
      <c r="Q2259" s="34"/>
      <c r="R2259" s="35"/>
    </row>
    <row r="2260" spans="1:18" ht="15.75" customHeight="1">
      <c r="A2260" s="23"/>
      <c r="B2260" s="28" t="s">
        <v>21</v>
      </c>
      <c r="C2260" s="28">
        <v>1185732</v>
      </c>
      <c r="D2260" s="29">
        <v>44292</v>
      </c>
      <c r="E2260" s="28" t="s">
        <v>53</v>
      </c>
      <c r="F2260" s="28" t="s">
        <v>93</v>
      </c>
      <c r="G2260" s="28" t="s">
        <v>94</v>
      </c>
      <c r="H2260" s="28" t="s">
        <v>28</v>
      </c>
      <c r="I2260" s="30">
        <v>0.5</v>
      </c>
      <c r="J2260" s="31">
        <v>6250</v>
      </c>
      <c r="K2260" s="32">
        <f t="shared" si="16"/>
        <v>3125</v>
      </c>
      <c r="L2260" s="32">
        <f t="shared" si="17"/>
        <v>1093.75</v>
      </c>
      <c r="M2260" s="33">
        <v>0.35</v>
      </c>
      <c r="O2260" s="38"/>
      <c r="P2260" s="36"/>
      <c r="Q2260" s="34"/>
      <c r="R2260" s="35"/>
    </row>
    <row r="2261" spans="1:18" ht="15.75" customHeight="1">
      <c r="A2261" s="23"/>
      <c r="B2261" s="28" t="s">
        <v>21</v>
      </c>
      <c r="C2261" s="28">
        <v>1185732</v>
      </c>
      <c r="D2261" s="29">
        <v>44292</v>
      </c>
      <c r="E2261" s="28" t="s">
        <v>53</v>
      </c>
      <c r="F2261" s="28" t="s">
        <v>93</v>
      </c>
      <c r="G2261" s="28" t="s">
        <v>94</v>
      </c>
      <c r="H2261" s="28" t="s">
        <v>29</v>
      </c>
      <c r="I2261" s="30">
        <v>0.4</v>
      </c>
      <c r="J2261" s="31">
        <v>7750</v>
      </c>
      <c r="K2261" s="32">
        <f t="shared" si="16"/>
        <v>3100</v>
      </c>
      <c r="L2261" s="32">
        <f t="shared" si="17"/>
        <v>1550</v>
      </c>
      <c r="M2261" s="33">
        <v>0.5</v>
      </c>
      <c r="O2261" s="38"/>
      <c r="P2261" s="36"/>
      <c r="Q2261" s="34"/>
      <c r="R2261" s="35"/>
    </row>
    <row r="2262" spans="1:18" ht="15.75" customHeight="1">
      <c r="A2262" s="23"/>
      <c r="B2262" s="28" t="s">
        <v>21</v>
      </c>
      <c r="C2262" s="28">
        <v>1185732</v>
      </c>
      <c r="D2262" s="29">
        <v>44321</v>
      </c>
      <c r="E2262" s="28" t="s">
        <v>53</v>
      </c>
      <c r="F2262" s="28" t="s">
        <v>93</v>
      </c>
      <c r="G2262" s="28" t="s">
        <v>94</v>
      </c>
      <c r="H2262" s="28" t="s">
        <v>24</v>
      </c>
      <c r="I2262" s="30">
        <v>0.5</v>
      </c>
      <c r="J2262" s="31">
        <v>10450</v>
      </c>
      <c r="K2262" s="32">
        <f t="shared" si="16"/>
        <v>5225</v>
      </c>
      <c r="L2262" s="32">
        <f t="shared" si="17"/>
        <v>2351.25</v>
      </c>
      <c r="M2262" s="33">
        <v>0.45</v>
      </c>
      <c r="O2262" s="38"/>
      <c r="P2262" s="36"/>
      <c r="Q2262" s="34"/>
      <c r="R2262" s="35"/>
    </row>
    <row r="2263" spans="1:18" ht="15.75" customHeight="1">
      <c r="A2263" s="23"/>
      <c r="B2263" s="28" t="s">
        <v>21</v>
      </c>
      <c r="C2263" s="28">
        <v>1185732</v>
      </c>
      <c r="D2263" s="29">
        <v>44321</v>
      </c>
      <c r="E2263" s="28" t="s">
        <v>53</v>
      </c>
      <c r="F2263" s="28" t="s">
        <v>93</v>
      </c>
      <c r="G2263" s="28" t="s">
        <v>94</v>
      </c>
      <c r="H2263" s="28" t="s">
        <v>25</v>
      </c>
      <c r="I2263" s="30">
        <v>0.5</v>
      </c>
      <c r="J2263" s="31">
        <v>7500</v>
      </c>
      <c r="K2263" s="32">
        <f t="shared" si="16"/>
        <v>3750</v>
      </c>
      <c r="L2263" s="32">
        <f t="shared" si="17"/>
        <v>1312.5</v>
      </c>
      <c r="M2263" s="33">
        <v>0.35</v>
      </c>
      <c r="O2263" s="38"/>
      <c r="P2263" s="36"/>
      <c r="Q2263" s="34"/>
      <c r="R2263" s="35"/>
    </row>
    <row r="2264" spans="1:18" ht="15.75" customHeight="1">
      <c r="A2264" s="23"/>
      <c r="B2264" s="28" t="s">
        <v>21</v>
      </c>
      <c r="C2264" s="28">
        <v>1185732</v>
      </c>
      <c r="D2264" s="29">
        <v>44321</v>
      </c>
      <c r="E2264" s="28" t="s">
        <v>53</v>
      </c>
      <c r="F2264" s="28" t="s">
        <v>93</v>
      </c>
      <c r="G2264" s="28" t="s">
        <v>94</v>
      </c>
      <c r="H2264" s="28" t="s">
        <v>26</v>
      </c>
      <c r="I2264" s="30">
        <v>0.45</v>
      </c>
      <c r="J2264" s="31">
        <v>7250</v>
      </c>
      <c r="K2264" s="32">
        <f t="shared" si="16"/>
        <v>3262.5</v>
      </c>
      <c r="L2264" s="32">
        <f t="shared" si="17"/>
        <v>815.625</v>
      </c>
      <c r="M2264" s="33">
        <v>0.25</v>
      </c>
      <c r="O2264" s="38"/>
      <c r="P2264" s="36"/>
      <c r="Q2264" s="34"/>
      <c r="R2264" s="35"/>
    </row>
    <row r="2265" spans="1:18" ht="15.75" customHeight="1">
      <c r="A2265" s="23"/>
      <c r="B2265" s="28" t="s">
        <v>21</v>
      </c>
      <c r="C2265" s="28">
        <v>1185732</v>
      </c>
      <c r="D2265" s="29">
        <v>44321</v>
      </c>
      <c r="E2265" s="28" t="s">
        <v>53</v>
      </c>
      <c r="F2265" s="28" t="s">
        <v>93</v>
      </c>
      <c r="G2265" s="28" t="s">
        <v>94</v>
      </c>
      <c r="H2265" s="28" t="s">
        <v>27</v>
      </c>
      <c r="I2265" s="30">
        <v>0.45</v>
      </c>
      <c r="J2265" s="31">
        <v>6750</v>
      </c>
      <c r="K2265" s="32">
        <f t="shared" si="16"/>
        <v>3037.5</v>
      </c>
      <c r="L2265" s="32">
        <f t="shared" si="17"/>
        <v>911.25</v>
      </c>
      <c r="M2265" s="33">
        <v>0.3</v>
      </c>
      <c r="O2265" s="38"/>
      <c r="P2265" s="36"/>
      <c r="Q2265" s="34"/>
      <c r="R2265" s="35"/>
    </row>
    <row r="2266" spans="1:18" ht="15.75" customHeight="1">
      <c r="A2266" s="23"/>
      <c r="B2266" s="28" t="s">
        <v>21</v>
      </c>
      <c r="C2266" s="28">
        <v>1185732</v>
      </c>
      <c r="D2266" s="29">
        <v>44321</v>
      </c>
      <c r="E2266" s="28" t="s">
        <v>53</v>
      </c>
      <c r="F2266" s="28" t="s">
        <v>93</v>
      </c>
      <c r="G2266" s="28" t="s">
        <v>94</v>
      </c>
      <c r="H2266" s="28" t="s">
        <v>28</v>
      </c>
      <c r="I2266" s="30">
        <v>0.54999999999999993</v>
      </c>
      <c r="J2266" s="31">
        <v>7000</v>
      </c>
      <c r="K2266" s="32">
        <f t="shared" si="16"/>
        <v>3849.9999999999995</v>
      </c>
      <c r="L2266" s="32">
        <f t="shared" si="17"/>
        <v>1347.4999999999998</v>
      </c>
      <c r="M2266" s="33">
        <v>0.35</v>
      </c>
      <c r="O2266" s="38"/>
      <c r="P2266" s="36"/>
      <c r="Q2266" s="34"/>
      <c r="R2266" s="35"/>
    </row>
    <row r="2267" spans="1:18" ht="15.75" customHeight="1">
      <c r="A2267" s="23"/>
      <c r="B2267" s="28" t="s">
        <v>21</v>
      </c>
      <c r="C2267" s="28">
        <v>1185732</v>
      </c>
      <c r="D2267" s="29">
        <v>44321</v>
      </c>
      <c r="E2267" s="28" t="s">
        <v>53</v>
      </c>
      <c r="F2267" s="28" t="s">
        <v>93</v>
      </c>
      <c r="G2267" s="28" t="s">
        <v>94</v>
      </c>
      <c r="H2267" s="28" t="s">
        <v>29</v>
      </c>
      <c r="I2267" s="30">
        <v>0.6</v>
      </c>
      <c r="J2267" s="31">
        <v>8000</v>
      </c>
      <c r="K2267" s="32">
        <f t="shared" si="16"/>
        <v>4800</v>
      </c>
      <c r="L2267" s="32">
        <f t="shared" si="17"/>
        <v>2400</v>
      </c>
      <c r="M2267" s="33">
        <v>0.5</v>
      </c>
      <c r="O2267" s="38"/>
      <c r="P2267" s="36"/>
      <c r="Q2267" s="34"/>
      <c r="R2267" s="35"/>
    </row>
    <row r="2268" spans="1:18" ht="15.75" customHeight="1">
      <c r="A2268" s="23"/>
      <c r="B2268" s="28" t="s">
        <v>21</v>
      </c>
      <c r="C2268" s="28">
        <v>1185732</v>
      </c>
      <c r="D2268" s="29">
        <v>44354</v>
      </c>
      <c r="E2268" s="28" t="s">
        <v>53</v>
      </c>
      <c r="F2268" s="28" t="s">
        <v>93</v>
      </c>
      <c r="G2268" s="28" t="s">
        <v>94</v>
      </c>
      <c r="H2268" s="28" t="s">
        <v>24</v>
      </c>
      <c r="I2268" s="30">
        <v>0.54999999999999993</v>
      </c>
      <c r="J2268" s="31">
        <v>10500</v>
      </c>
      <c r="K2268" s="32">
        <f t="shared" si="16"/>
        <v>5774.9999999999991</v>
      </c>
      <c r="L2268" s="32">
        <f t="shared" si="17"/>
        <v>2598.7499999999995</v>
      </c>
      <c r="M2268" s="33">
        <v>0.45</v>
      </c>
      <c r="O2268" s="38"/>
      <c r="P2268" s="36"/>
      <c r="Q2268" s="34"/>
      <c r="R2268" s="35"/>
    </row>
    <row r="2269" spans="1:18" ht="15.75" customHeight="1">
      <c r="A2269" s="23"/>
      <c r="B2269" s="28" t="s">
        <v>21</v>
      </c>
      <c r="C2269" s="28">
        <v>1185732</v>
      </c>
      <c r="D2269" s="29">
        <v>44354</v>
      </c>
      <c r="E2269" s="28" t="s">
        <v>53</v>
      </c>
      <c r="F2269" s="28" t="s">
        <v>93</v>
      </c>
      <c r="G2269" s="28" t="s">
        <v>94</v>
      </c>
      <c r="H2269" s="28" t="s">
        <v>25</v>
      </c>
      <c r="I2269" s="30">
        <v>0.5</v>
      </c>
      <c r="J2269" s="31">
        <v>8000</v>
      </c>
      <c r="K2269" s="32">
        <f t="shared" si="16"/>
        <v>4000</v>
      </c>
      <c r="L2269" s="32">
        <f t="shared" si="17"/>
        <v>1400</v>
      </c>
      <c r="M2269" s="33">
        <v>0.35</v>
      </c>
      <c r="O2269" s="38"/>
      <c r="P2269" s="36"/>
      <c r="Q2269" s="34"/>
      <c r="R2269" s="35"/>
    </row>
    <row r="2270" spans="1:18" ht="15.75" customHeight="1">
      <c r="A2270" s="23"/>
      <c r="B2270" s="28" t="s">
        <v>21</v>
      </c>
      <c r="C2270" s="28">
        <v>1185732</v>
      </c>
      <c r="D2270" s="29">
        <v>44354</v>
      </c>
      <c r="E2270" s="28" t="s">
        <v>53</v>
      </c>
      <c r="F2270" s="28" t="s">
        <v>93</v>
      </c>
      <c r="G2270" s="28" t="s">
        <v>94</v>
      </c>
      <c r="H2270" s="28" t="s">
        <v>26</v>
      </c>
      <c r="I2270" s="30">
        <v>0.5</v>
      </c>
      <c r="J2270" s="31">
        <v>7750</v>
      </c>
      <c r="K2270" s="32">
        <f t="shared" si="16"/>
        <v>3875</v>
      </c>
      <c r="L2270" s="32">
        <f t="shared" si="17"/>
        <v>968.75</v>
      </c>
      <c r="M2270" s="33">
        <v>0.25</v>
      </c>
      <c r="O2270" s="38"/>
      <c r="P2270" s="36"/>
      <c r="Q2270" s="34"/>
      <c r="R2270" s="35"/>
    </row>
    <row r="2271" spans="1:18" ht="15.75" customHeight="1">
      <c r="A2271" s="23"/>
      <c r="B2271" s="28" t="s">
        <v>21</v>
      </c>
      <c r="C2271" s="28">
        <v>1185732</v>
      </c>
      <c r="D2271" s="29">
        <v>44354</v>
      </c>
      <c r="E2271" s="28" t="s">
        <v>53</v>
      </c>
      <c r="F2271" s="28" t="s">
        <v>93</v>
      </c>
      <c r="G2271" s="28" t="s">
        <v>94</v>
      </c>
      <c r="H2271" s="28" t="s">
        <v>27</v>
      </c>
      <c r="I2271" s="30">
        <v>0.5</v>
      </c>
      <c r="J2271" s="31">
        <v>7500</v>
      </c>
      <c r="K2271" s="32">
        <f t="shared" si="16"/>
        <v>3750</v>
      </c>
      <c r="L2271" s="32">
        <f t="shared" si="17"/>
        <v>1125</v>
      </c>
      <c r="M2271" s="33">
        <v>0.3</v>
      </c>
      <c r="O2271" s="38"/>
      <c r="P2271" s="36"/>
      <c r="Q2271" s="34"/>
      <c r="R2271" s="35"/>
    </row>
    <row r="2272" spans="1:18" ht="15.75" customHeight="1">
      <c r="A2272" s="23"/>
      <c r="B2272" s="28" t="s">
        <v>21</v>
      </c>
      <c r="C2272" s="28">
        <v>1185732</v>
      </c>
      <c r="D2272" s="29">
        <v>44354</v>
      </c>
      <c r="E2272" s="28" t="s">
        <v>53</v>
      </c>
      <c r="F2272" s="28" t="s">
        <v>93</v>
      </c>
      <c r="G2272" s="28" t="s">
        <v>94</v>
      </c>
      <c r="H2272" s="28" t="s">
        <v>28</v>
      </c>
      <c r="I2272" s="30">
        <v>0.65</v>
      </c>
      <c r="J2272" s="31">
        <v>7500</v>
      </c>
      <c r="K2272" s="32">
        <f t="shared" si="16"/>
        <v>4875</v>
      </c>
      <c r="L2272" s="32">
        <f t="shared" si="17"/>
        <v>1706.25</v>
      </c>
      <c r="M2272" s="33">
        <v>0.35</v>
      </c>
      <c r="O2272" s="38"/>
      <c r="P2272" s="36"/>
      <c r="Q2272" s="34"/>
      <c r="R2272" s="35"/>
    </row>
    <row r="2273" spans="1:18" ht="15.75" customHeight="1">
      <c r="A2273" s="23"/>
      <c r="B2273" s="28" t="s">
        <v>21</v>
      </c>
      <c r="C2273" s="28">
        <v>1185732</v>
      </c>
      <c r="D2273" s="29">
        <v>44354</v>
      </c>
      <c r="E2273" s="28" t="s">
        <v>53</v>
      </c>
      <c r="F2273" s="28" t="s">
        <v>93</v>
      </c>
      <c r="G2273" s="28" t="s">
        <v>94</v>
      </c>
      <c r="H2273" s="28" t="s">
        <v>29</v>
      </c>
      <c r="I2273" s="30">
        <v>0.70000000000000007</v>
      </c>
      <c r="J2273" s="31">
        <v>9250</v>
      </c>
      <c r="K2273" s="32">
        <f t="shared" si="16"/>
        <v>6475.0000000000009</v>
      </c>
      <c r="L2273" s="32">
        <f t="shared" si="17"/>
        <v>3237.5000000000005</v>
      </c>
      <c r="M2273" s="33">
        <v>0.5</v>
      </c>
      <c r="O2273" s="38"/>
      <c r="P2273" s="36"/>
      <c r="Q2273" s="34"/>
      <c r="R2273" s="35"/>
    </row>
    <row r="2274" spans="1:18" ht="15.75" customHeight="1">
      <c r="A2274" s="23"/>
      <c r="B2274" s="28" t="s">
        <v>21</v>
      </c>
      <c r="C2274" s="28">
        <v>1185732</v>
      </c>
      <c r="D2274" s="29">
        <v>44382</v>
      </c>
      <c r="E2274" s="28" t="s">
        <v>53</v>
      </c>
      <c r="F2274" s="28" t="s">
        <v>93</v>
      </c>
      <c r="G2274" s="28" t="s">
        <v>94</v>
      </c>
      <c r="H2274" s="28" t="s">
        <v>24</v>
      </c>
      <c r="I2274" s="30">
        <v>0.65</v>
      </c>
      <c r="J2274" s="31">
        <v>11500</v>
      </c>
      <c r="K2274" s="32">
        <f t="shared" si="16"/>
        <v>7475</v>
      </c>
      <c r="L2274" s="32">
        <f t="shared" si="17"/>
        <v>3363.75</v>
      </c>
      <c r="M2274" s="33">
        <v>0.45</v>
      </c>
      <c r="O2274" s="38"/>
      <c r="P2274" s="36"/>
      <c r="Q2274" s="34"/>
      <c r="R2274" s="35"/>
    </row>
    <row r="2275" spans="1:18" ht="15.75" customHeight="1">
      <c r="A2275" s="23"/>
      <c r="B2275" s="28" t="s">
        <v>21</v>
      </c>
      <c r="C2275" s="28">
        <v>1185732</v>
      </c>
      <c r="D2275" s="29">
        <v>44382</v>
      </c>
      <c r="E2275" s="28" t="s">
        <v>53</v>
      </c>
      <c r="F2275" s="28" t="s">
        <v>93</v>
      </c>
      <c r="G2275" s="28" t="s">
        <v>94</v>
      </c>
      <c r="H2275" s="28" t="s">
        <v>25</v>
      </c>
      <c r="I2275" s="30">
        <v>0.60000000000000009</v>
      </c>
      <c r="J2275" s="31">
        <v>9000</v>
      </c>
      <c r="K2275" s="32">
        <f t="shared" si="16"/>
        <v>5400.0000000000009</v>
      </c>
      <c r="L2275" s="32">
        <f t="shared" si="17"/>
        <v>1890.0000000000002</v>
      </c>
      <c r="M2275" s="33">
        <v>0.35</v>
      </c>
      <c r="O2275" s="38"/>
      <c r="P2275" s="36"/>
      <c r="Q2275" s="34"/>
      <c r="R2275" s="35"/>
    </row>
    <row r="2276" spans="1:18" ht="15.75" customHeight="1">
      <c r="A2276" s="23"/>
      <c r="B2276" s="28" t="s">
        <v>21</v>
      </c>
      <c r="C2276" s="28">
        <v>1185732</v>
      </c>
      <c r="D2276" s="29">
        <v>44382</v>
      </c>
      <c r="E2276" s="28" t="s">
        <v>53</v>
      </c>
      <c r="F2276" s="28" t="s">
        <v>93</v>
      </c>
      <c r="G2276" s="28" t="s">
        <v>94</v>
      </c>
      <c r="H2276" s="28" t="s">
        <v>26</v>
      </c>
      <c r="I2276" s="30">
        <v>0.55000000000000004</v>
      </c>
      <c r="J2276" s="31">
        <v>8250</v>
      </c>
      <c r="K2276" s="32">
        <f t="shared" si="16"/>
        <v>4537.5</v>
      </c>
      <c r="L2276" s="32">
        <f t="shared" si="17"/>
        <v>1134.375</v>
      </c>
      <c r="M2276" s="33">
        <v>0.25</v>
      </c>
      <c r="O2276" s="38"/>
      <c r="P2276" s="36"/>
      <c r="Q2276" s="34"/>
      <c r="R2276" s="35"/>
    </row>
    <row r="2277" spans="1:18" ht="15.75" customHeight="1">
      <c r="A2277" s="23"/>
      <c r="B2277" s="28" t="s">
        <v>21</v>
      </c>
      <c r="C2277" s="28">
        <v>1185732</v>
      </c>
      <c r="D2277" s="29">
        <v>44382</v>
      </c>
      <c r="E2277" s="28" t="s">
        <v>53</v>
      </c>
      <c r="F2277" s="28" t="s">
        <v>93</v>
      </c>
      <c r="G2277" s="28" t="s">
        <v>94</v>
      </c>
      <c r="H2277" s="28" t="s">
        <v>27</v>
      </c>
      <c r="I2277" s="30">
        <v>0.55000000000000004</v>
      </c>
      <c r="J2277" s="31">
        <v>7750</v>
      </c>
      <c r="K2277" s="32">
        <f t="shared" si="16"/>
        <v>4262.5</v>
      </c>
      <c r="L2277" s="32">
        <f t="shared" si="17"/>
        <v>1278.75</v>
      </c>
      <c r="M2277" s="33">
        <v>0.3</v>
      </c>
      <c r="O2277" s="38"/>
      <c r="P2277" s="36"/>
      <c r="Q2277" s="34"/>
      <c r="R2277" s="35"/>
    </row>
    <row r="2278" spans="1:18" ht="15.75" customHeight="1">
      <c r="A2278" s="23"/>
      <c r="B2278" s="28" t="s">
        <v>21</v>
      </c>
      <c r="C2278" s="28">
        <v>1185732</v>
      </c>
      <c r="D2278" s="29">
        <v>44382</v>
      </c>
      <c r="E2278" s="28" t="s">
        <v>53</v>
      </c>
      <c r="F2278" s="28" t="s">
        <v>93</v>
      </c>
      <c r="G2278" s="28" t="s">
        <v>94</v>
      </c>
      <c r="H2278" s="28" t="s">
        <v>28</v>
      </c>
      <c r="I2278" s="30">
        <v>0.65</v>
      </c>
      <c r="J2278" s="31">
        <v>8000</v>
      </c>
      <c r="K2278" s="32">
        <f t="shared" si="16"/>
        <v>5200</v>
      </c>
      <c r="L2278" s="32">
        <f t="shared" si="17"/>
        <v>1819.9999999999998</v>
      </c>
      <c r="M2278" s="33">
        <v>0.35</v>
      </c>
      <c r="O2278" s="38"/>
      <c r="P2278" s="36"/>
      <c r="Q2278" s="34"/>
      <c r="R2278" s="35"/>
    </row>
    <row r="2279" spans="1:18" ht="15.75" customHeight="1">
      <c r="A2279" s="23"/>
      <c r="B2279" s="28" t="s">
        <v>21</v>
      </c>
      <c r="C2279" s="28">
        <v>1185732</v>
      </c>
      <c r="D2279" s="29">
        <v>44382</v>
      </c>
      <c r="E2279" s="28" t="s">
        <v>53</v>
      </c>
      <c r="F2279" s="28" t="s">
        <v>93</v>
      </c>
      <c r="G2279" s="28" t="s">
        <v>94</v>
      </c>
      <c r="H2279" s="28" t="s">
        <v>29</v>
      </c>
      <c r="I2279" s="30">
        <v>0.70000000000000007</v>
      </c>
      <c r="J2279" s="31">
        <v>9750</v>
      </c>
      <c r="K2279" s="32">
        <f t="shared" si="16"/>
        <v>6825.0000000000009</v>
      </c>
      <c r="L2279" s="32">
        <f t="shared" si="17"/>
        <v>3412.5000000000005</v>
      </c>
      <c r="M2279" s="33">
        <v>0.5</v>
      </c>
      <c r="O2279" s="38"/>
      <c r="P2279" s="36"/>
      <c r="Q2279" s="34"/>
      <c r="R2279" s="35"/>
    </row>
    <row r="2280" spans="1:18" ht="15.75" customHeight="1">
      <c r="A2280" s="23"/>
      <c r="B2280" s="28" t="s">
        <v>21</v>
      </c>
      <c r="C2280" s="28">
        <v>1185732</v>
      </c>
      <c r="D2280" s="29">
        <v>44414</v>
      </c>
      <c r="E2280" s="28" t="s">
        <v>53</v>
      </c>
      <c r="F2280" s="28" t="s">
        <v>93</v>
      </c>
      <c r="G2280" s="28" t="s">
        <v>94</v>
      </c>
      <c r="H2280" s="28" t="s">
        <v>24</v>
      </c>
      <c r="I2280" s="30">
        <v>0.65</v>
      </c>
      <c r="J2280" s="31">
        <v>11250</v>
      </c>
      <c r="K2280" s="32">
        <f t="shared" si="16"/>
        <v>7312.5</v>
      </c>
      <c r="L2280" s="32">
        <f t="shared" si="17"/>
        <v>3290.625</v>
      </c>
      <c r="M2280" s="33">
        <v>0.45</v>
      </c>
      <c r="O2280" s="38"/>
      <c r="P2280" s="36"/>
      <c r="Q2280" s="34"/>
      <c r="R2280" s="35"/>
    </row>
    <row r="2281" spans="1:18" ht="15.75" customHeight="1">
      <c r="A2281" s="23"/>
      <c r="B2281" s="28" t="s">
        <v>21</v>
      </c>
      <c r="C2281" s="28">
        <v>1185732</v>
      </c>
      <c r="D2281" s="29">
        <v>44414</v>
      </c>
      <c r="E2281" s="28" t="s">
        <v>53</v>
      </c>
      <c r="F2281" s="28" t="s">
        <v>93</v>
      </c>
      <c r="G2281" s="28" t="s">
        <v>94</v>
      </c>
      <c r="H2281" s="28" t="s">
        <v>25</v>
      </c>
      <c r="I2281" s="30">
        <v>0.60000000000000009</v>
      </c>
      <c r="J2281" s="31">
        <v>9000</v>
      </c>
      <c r="K2281" s="32">
        <f t="shared" si="16"/>
        <v>5400.0000000000009</v>
      </c>
      <c r="L2281" s="32">
        <f t="shared" si="17"/>
        <v>1890.0000000000002</v>
      </c>
      <c r="M2281" s="33">
        <v>0.35</v>
      </c>
      <c r="O2281" s="38"/>
      <c r="P2281" s="36"/>
      <c r="Q2281" s="34"/>
      <c r="R2281" s="35"/>
    </row>
    <row r="2282" spans="1:18" ht="15.75" customHeight="1">
      <c r="A2282" s="23"/>
      <c r="B2282" s="28" t="s">
        <v>21</v>
      </c>
      <c r="C2282" s="28">
        <v>1185732</v>
      </c>
      <c r="D2282" s="29">
        <v>44414</v>
      </c>
      <c r="E2282" s="28" t="s">
        <v>53</v>
      </c>
      <c r="F2282" s="28" t="s">
        <v>93</v>
      </c>
      <c r="G2282" s="28" t="s">
        <v>94</v>
      </c>
      <c r="H2282" s="28" t="s">
        <v>26</v>
      </c>
      <c r="I2282" s="30">
        <v>0.55000000000000004</v>
      </c>
      <c r="J2282" s="31">
        <v>8250</v>
      </c>
      <c r="K2282" s="32">
        <f t="shared" si="16"/>
        <v>4537.5</v>
      </c>
      <c r="L2282" s="32">
        <f t="shared" si="17"/>
        <v>1134.375</v>
      </c>
      <c r="M2282" s="33">
        <v>0.25</v>
      </c>
      <c r="O2282" s="38"/>
      <c r="P2282" s="36"/>
      <c r="Q2282" s="34"/>
      <c r="R2282" s="35"/>
    </row>
    <row r="2283" spans="1:18" ht="15.75" customHeight="1">
      <c r="A2283" s="23"/>
      <c r="B2283" s="28" t="s">
        <v>21</v>
      </c>
      <c r="C2283" s="28">
        <v>1185732</v>
      </c>
      <c r="D2283" s="29">
        <v>44414</v>
      </c>
      <c r="E2283" s="28" t="s">
        <v>53</v>
      </c>
      <c r="F2283" s="28" t="s">
        <v>93</v>
      </c>
      <c r="G2283" s="28" t="s">
        <v>94</v>
      </c>
      <c r="H2283" s="28" t="s">
        <v>27</v>
      </c>
      <c r="I2283" s="30">
        <v>0.45</v>
      </c>
      <c r="J2283" s="31">
        <v>7750</v>
      </c>
      <c r="K2283" s="32">
        <f t="shared" si="16"/>
        <v>3487.5</v>
      </c>
      <c r="L2283" s="32">
        <f t="shared" si="17"/>
        <v>1046.25</v>
      </c>
      <c r="M2283" s="33">
        <v>0.3</v>
      </c>
      <c r="O2283" s="38"/>
      <c r="P2283" s="36"/>
      <c r="Q2283" s="34"/>
      <c r="R2283" s="35"/>
    </row>
    <row r="2284" spans="1:18" ht="15.75" customHeight="1">
      <c r="A2284" s="23"/>
      <c r="B2284" s="28" t="s">
        <v>21</v>
      </c>
      <c r="C2284" s="28">
        <v>1185732</v>
      </c>
      <c r="D2284" s="29">
        <v>44414</v>
      </c>
      <c r="E2284" s="28" t="s">
        <v>53</v>
      </c>
      <c r="F2284" s="28" t="s">
        <v>93</v>
      </c>
      <c r="G2284" s="28" t="s">
        <v>94</v>
      </c>
      <c r="H2284" s="28" t="s">
        <v>28</v>
      </c>
      <c r="I2284" s="30">
        <v>0.55000000000000004</v>
      </c>
      <c r="J2284" s="31">
        <v>7500</v>
      </c>
      <c r="K2284" s="32">
        <f t="shared" si="16"/>
        <v>4125</v>
      </c>
      <c r="L2284" s="32">
        <f t="shared" si="17"/>
        <v>1443.75</v>
      </c>
      <c r="M2284" s="33">
        <v>0.35</v>
      </c>
      <c r="O2284" s="38"/>
      <c r="P2284" s="36"/>
      <c r="Q2284" s="34"/>
      <c r="R2284" s="35"/>
    </row>
    <row r="2285" spans="1:18" ht="15.75" customHeight="1">
      <c r="A2285" s="23"/>
      <c r="B2285" s="28" t="s">
        <v>21</v>
      </c>
      <c r="C2285" s="28">
        <v>1185732</v>
      </c>
      <c r="D2285" s="29">
        <v>44414</v>
      </c>
      <c r="E2285" s="28" t="s">
        <v>53</v>
      </c>
      <c r="F2285" s="28" t="s">
        <v>93</v>
      </c>
      <c r="G2285" s="28" t="s">
        <v>94</v>
      </c>
      <c r="H2285" s="28" t="s">
        <v>29</v>
      </c>
      <c r="I2285" s="30">
        <v>0.60000000000000009</v>
      </c>
      <c r="J2285" s="31">
        <v>9250</v>
      </c>
      <c r="K2285" s="32">
        <f t="shared" si="16"/>
        <v>5550.0000000000009</v>
      </c>
      <c r="L2285" s="32">
        <f t="shared" si="17"/>
        <v>2775.0000000000005</v>
      </c>
      <c r="M2285" s="33">
        <v>0.5</v>
      </c>
      <c r="O2285" s="38"/>
      <c r="P2285" s="36"/>
      <c r="Q2285" s="34"/>
      <c r="R2285" s="35"/>
    </row>
    <row r="2286" spans="1:18" ht="15.75" customHeight="1">
      <c r="A2286" s="23"/>
      <c r="B2286" s="28" t="s">
        <v>21</v>
      </c>
      <c r="C2286" s="28">
        <v>1185732</v>
      </c>
      <c r="D2286" s="29">
        <v>44444</v>
      </c>
      <c r="E2286" s="28" t="s">
        <v>53</v>
      </c>
      <c r="F2286" s="28" t="s">
        <v>93</v>
      </c>
      <c r="G2286" s="28" t="s">
        <v>94</v>
      </c>
      <c r="H2286" s="28" t="s">
        <v>24</v>
      </c>
      <c r="I2286" s="30">
        <v>0.55000000000000004</v>
      </c>
      <c r="J2286" s="31">
        <v>10250</v>
      </c>
      <c r="K2286" s="32">
        <f t="shared" si="16"/>
        <v>5637.5000000000009</v>
      </c>
      <c r="L2286" s="32">
        <f t="shared" si="17"/>
        <v>2536.8750000000005</v>
      </c>
      <c r="M2286" s="33">
        <v>0.45</v>
      </c>
      <c r="O2286" s="38"/>
      <c r="P2286" s="36"/>
      <c r="Q2286" s="34"/>
      <c r="R2286" s="35"/>
    </row>
    <row r="2287" spans="1:18" ht="15.75" customHeight="1">
      <c r="A2287" s="23"/>
      <c r="B2287" s="28" t="s">
        <v>21</v>
      </c>
      <c r="C2287" s="28">
        <v>1185732</v>
      </c>
      <c r="D2287" s="29">
        <v>44444</v>
      </c>
      <c r="E2287" s="28" t="s">
        <v>53</v>
      </c>
      <c r="F2287" s="28" t="s">
        <v>93</v>
      </c>
      <c r="G2287" s="28" t="s">
        <v>94</v>
      </c>
      <c r="H2287" s="28" t="s">
        <v>25</v>
      </c>
      <c r="I2287" s="30">
        <v>0.50000000000000011</v>
      </c>
      <c r="J2287" s="31">
        <v>8250</v>
      </c>
      <c r="K2287" s="32">
        <f t="shared" si="16"/>
        <v>4125.0000000000009</v>
      </c>
      <c r="L2287" s="32">
        <f t="shared" si="17"/>
        <v>1443.7500000000002</v>
      </c>
      <c r="M2287" s="33">
        <v>0.35</v>
      </c>
      <c r="O2287" s="38"/>
      <c r="P2287" s="36"/>
      <c r="Q2287" s="34"/>
      <c r="R2287" s="35"/>
    </row>
    <row r="2288" spans="1:18" ht="15.75" customHeight="1">
      <c r="A2288" s="23"/>
      <c r="B2288" s="28" t="s">
        <v>21</v>
      </c>
      <c r="C2288" s="28">
        <v>1185732</v>
      </c>
      <c r="D2288" s="29">
        <v>44444</v>
      </c>
      <c r="E2288" s="28" t="s">
        <v>53</v>
      </c>
      <c r="F2288" s="28" t="s">
        <v>93</v>
      </c>
      <c r="G2288" s="28" t="s">
        <v>94</v>
      </c>
      <c r="H2288" s="28" t="s">
        <v>26</v>
      </c>
      <c r="I2288" s="30">
        <v>0.4</v>
      </c>
      <c r="J2288" s="31">
        <v>7250</v>
      </c>
      <c r="K2288" s="32">
        <f t="shared" si="16"/>
        <v>2900</v>
      </c>
      <c r="L2288" s="32">
        <f t="shared" si="17"/>
        <v>725</v>
      </c>
      <c r="M2288" s="33">
        <v>0.25</v>
      </c>
      <c r="O2288" s="38"/>
      <c r="P2288" s="36"/>
      <c r="Q2288" s="34"/>
      <c r="R2288" s="35"/>
    </row>
    <row r="2289" spans="1:18" ht="15.75" customHeight="1">
      <c r="A2289" s="23"/>
      <c r="B2289" s="28" t="s">
        <v>21</v>
      </c>
      <c r="C2289" s="28">
        <v>1185732</v>
      </c>
      <c r="D2289" s="29">
        <v>44444</v>
      </c>
      <c r="E2289" s="28" t="s">
        <v>53</v>
      </c>
      <c r="F2289" s="28" t="s">
        <v>93</v>
      </c>
      <c r="G2289" s="28" t="s">
        <v>94</v>
      </c>
      <c r="H2289" s="28" t="s">
        <v>27</v>
      </c>
      <c r="I2289" s="30">
        <v>0.4</v>
      </c>
      <c r="J2289" s="31">
        <v>7000</v>
      </c>
      <c r="K2289" s="32">
        <f t="shared" si="16"/>
        <v>2800</v>
      </c>
      <c r="L2289" s="32">
        <f t="shared" si="17"/>
        <v>840</v>
      </c>
      <c r="M2289" s="33">
        <v>0.3</v>
      </c>
      <c r="O2289" s="38"/>
      <c r="P2289" s="36"/>
      <c r="Q2289" s="34"/>
      <c r="R2289" s="35"/>
    </row>
    <row r="2290" spans="1:18" ht="15.75" customHeight="1">
      <c r="A2290" s="23"/>
      <c r="B2290" s="28" t="s">
        <v>21</v>
      </c>
      <c r="C2290" s="28">
        <v>1185732</v>
      </c>
      <c r="D2290" s="29">
        <v>44444</v>
      </c>
      <c r="E2290" s="28" t="s">
        <v>53</v>
      </c>
      <c r="F2290" s="28" t="s">
        <v>93</v>
      </c>
      <c r="G2290" s="28" t="s">
        <v>94</v>
      </c>
      <c r="H2290" s="28" t="s">
        <v>28</v>
      </c>
      <c r="I2290" s="30">
        <v>0.5</v>
      </c>
      <c r="J2290" s="31">
        <v>7000</v>
      </c>
      <c r="K2290" s="32">
        <f t="shared" si="16"/>
        <v>3500</v>
      </c>
      <c r="L2290" s="32">
        <f t="shared" si="17"/>
        <v>1225</v>
      </c>
      <c r="M2290" s="33">
        <v>0.35</v>
      </c>
      <c r="O2290" s="38"/>
      <c r="P2290" s="36"/>
      <c r="Q2290" s="34"/>
      <c r="R2290" s="35"/>
    </row>
    <row r="2291" spans="1:18" ht="15.75" customHeight="1">
      <c r="A2291" s="23"/>
      <c r="B2291" s="28" t="s">
        <v>21</v>
      </c>
      <c r="C2291" s="28">
        <v>1185732</v>
      </c>
      <c r="D2291" s="29">
        <v>44444</v>
      </c>
      <c r="E2291" s="28" t="s">
        <v>53</v>
      </c>
      <c r="F2291" s="28" t="s">
        <v>93</v>
      </c>
      <c r="G2291" s="28" t="s">
        <v>94</v>
      </c>
      <c r="H2291" s="28" t="s">
        <v>29</v>
      </c>
      <c r="I2291" s="30">
        <v>0.55000000000000004</v>
      </c>
      <c r="J2291" s="31">
        <v>8000</v>
      </c>
      <c r="K2291" s="32">
        <f t="shared" si="16"/>
        <v>4400</v>
      </c>
      <c r="L2291" s="32">
        <f t="shared" si="17"/>
        <v>2200</v>
      </c>
      <c r="M2291" s="33">
        <v>0.5</v>
      </c>
      <c r="O2291" s="38"/>
      <c r="P2291" s="36"/>
      <c r="Q2291" s="34"/>
      <c r="R2291" s="35"/>
    </row>
    <row r="2292" spans="1:18" ht="15.75" customHeight="1">
      <c r="A2292" s="23"/>
      <c r="B2292" s="28" t="s">
        <v>21</v>
      </c>
      <c r="C2292" s="28">
        <v>1185732</v>
      </c>
      <c r="D2292" s="29">
        <v>44476</v>
      </c>
      <c r="E2292" s="28" t="s">
        <v>53</v>
      </c>
      <c r="F2292" s="28" t="s">
        <v>93</v>
      </c>
      <c r="G2292" s="28" t="s">
        <v>94</v>
      </c>
      <c r="H2292" s="28" t="s">
        <v>24</v>
      </c>
      <c r="I2292" s="30">
        <v>0.55000000000000004</v>
      </c>
      <c r="J2292" s="31">
        <v>9750</v>
      </c>
      <c r="K2292" s="32">
        <f t="shared" si="16"/>
        <v>5362.5</v>
      </c>
      <c r="L2292" s="32">
        <f t="shared" si="17"/>
        <v>2413.125</v>
      </c>
      <c r="M2292" s="33">
        <v>0.45</v>
      </c>
      <c r="O2292" s="38"/>
      <c r="P2292" s="36"/>
      <c r="Q2292" s="34"/>
      <c r="R2292" s="35"/>
    </row>
    <row r="2293" spans="1:18" ht="15.75" customHeight="1">
      <c r="A2293" s="23"/>
      <c r="B2293" s="28" t="s">
        <v>21</v>
      </c>
      <c r="C2293" s="28">
        <v>1185732</v>
      </c>
      <c r="D2293" s="29">
        <v>44476</v>
      </c>
      <c r="E2293" s="28" t="s">
        <v>53</v>
      </c>
      <c r="F2293" s="28" t="s">
        <v>93</v>
      </c>
      <c r="G2293" s="28" t="s">
        <v>94</v>
      </c>
      <c r="H2293" s="28" t="s">
        <v>25</v>
      </c>
      <c r="I2293" s="30">
        <v>0.45000000000000012</v>
      </c>
      <c r="J2293" s="31">
        <v>8000</v>
      </c>
      <c r="K2293" s="32">
        <f t="shared" si="16"/>
        <v>3600.0000000000009</v>
      </c>
      <c r="L2293" s="32">
        <f t="shared" si="17"/>
        <v>1260.0000000000002</v>
      </c>
      <c r="M2293" s="33">
        <v>0.35</v>
      </c>
      <c r="O2293" s="38"/>
      <c r="P2293" s="36"/>
      <c r="Q2293" s="34"/>
      <c r="R2293" s="35"/>
    </row>
    <row r="2294" spans="1:18" ht="15.75" customHeight="1">
      <c r="A2294" s="23"/>
      <c r="B2294" s="28" t="s">
        <v>21</v>
      </c>
      <c r="C2294" s="28">
        <v>1185732</v>
      </c>
      <c r="D2294" s="29">
        <v>44476</v>
      </c>
      <c r="E2294" s="28" t="s">
        <v>53</v>
      </c>
      <c r="F2294" s="28" t="s">
        <v>93</v>
      </c>
      <c r="G2294" s="28" t="s">
        <v>94</v>
      </c>
      <c r="H2294" s="28" t="s">
        <v>26</v>
      </c>
      <c r="I2294" s="30">
        <v>0.45000000000000012</v>
      </c>
      <c r="J2294" s="31">
        <v>6750</v>
      </c>
      <c r="K2294" s="32">
        <f t="shared" si="16"/>
        <v>3037.5000000000009</v>
      </c>
      <c r="L2294" s="32">
        <f t="shared" si="17"/>
        <v>759.37500000000023</v>
      </c>
      <c r="M2294" s="33">
        <v>0.25</v>
      </c>
      <c r="O2294" s="38"/>
      <c r="P2294" s="36"/>
      <c r="Q2294" s="34"/>
      <c r="R2294" s="35"/>
    </row>
    <row r="2295" spans="1:18" ht="15.75" customHeight="1">
      <c r="A2295" s="23"/>
      <c r="B2295" s="28" t="s">
        <v>21</v>
      </c>
      <c r="C2295" s="28">
        <v>1185732</v>
      </c>
      <c r="D2295" s="29">
        <v>44476</v>
      </c>
      <c r="E2295" s="28" t="s">
        <v>53</v>
      </c>
      <c r="F2295" s="28" t="s">
        <v>93</v>
      </c>
      <c r="G2295" s="28" t="s">
        <v>94</v>
      </c>
      <c r="H2295" s="28" t="s">
        <v>27</v>
      </c>
      <c r="I2295" s="30">
        <v>0.45000000000000012</v>
      </c>
      <c r="J2295" s="31">
        <v>6500</v>
      </c>
      <c r="K2295" s="32">
        <f t="shared" si="16"/>
        <v>2925.0000000000009</v>
      </c>
      <c r="L2295" s="32">
        <f t="shared" si="17"/>
        <v>877.50000000000023</v>
      </c>
      <c r="M2295" s="33">
        <v>0.3</v>
      </c>
      <c r="O2295" s="38"/>
      <c r="P2295" s="36"/>
      <c r="Q2295" s="34"/>
      <c r="R2295" s="35"/>
    </row>
    <row r="2296" spans="1:18" ht="15.75" customHeight="1">
      <c r="A2296" s="23"/>
      <c r="B2296" s="28" t="s">
        <v>21</v>
      </c>
      <c r="C2296" s="28">
        <v>1185732</v>
      </c>
      <c r="D2296" s="29">
        <v>44476</v>
      </c>
      <c r="E2296" s="28" t="s">
        <v>53</v>
      </c>
      <c r="F2296" s="28" t="s">
        <v>93</v>
      </c>
      <c r="G2296" s="28" t="s">
        <v>94</v>
      </c>
      <c r="H2296" s="28" t="s">
        <v>28</v>
      </c>
      <c r="I2296" s="30">
        <v>0.55000000000000004</v>
      </c>
      <c r="J2296" s="31">
        <v>6500</v>
      </c>
      <c r="K2296" s="32">
        <f t="shared" si="16"/>
        <v>3575.0000000000005</v>
      </c>
      <c r="L2296" s="32">
        <f t="shared" si="17"/>
        <v>1251.25</v>
      </c>
      <c r="M2296" s="33">
        <v>0.35</v>
      </c>
      <c r="O2296" s="38"/>
      <c r="P2296" s="36"/>
      <c r="Q2296" s="34"/>
      <c r="R2296" s="35"/>
    </row>
    <row r="2297" spans="1:18" ht="15.75" customHeight="1">
      <c r="A2297" s="23"/>
      <c r="B2297" s="28" t="s">
        <v>21</v>
      </c>
      <c r="C2297" s="28">
        <v>1185732</v>
      </c>
      <c r="D2297" s="29">
        <v>44476</v>
      </c>
      <c r="E2297" s="28" t="s">
        <v>53</v>
      </c>
      <c r="F2297" s="28" t="s">
        <v>93</v>
      </c>
      <c r="G2297" s="28" t="s">
        <v>94</v>
      </c>
      <c r="H2297" s="28" t="s">
        <v>29</v>
      </c>
      <c r="I2297" s="30">
        <v>0.6</v>
      </c>
      <c r="J2297" s="31">
        <v>7750</v>
      </c>
      <c r="K2297" s="32">
        <f t="shared" si="16"/>
        <v>4650</v>
      </c>
      <c r="L2297" s="32">
        <f t="shared" si="17"/>
        <v>2325</v>
      </c>
      <c r="M2297" s="33">
        <v>0.5</v>
      </c>
      <c r="O2297" s="38"/>
      <c r="P2297" s="36"/>
      <c r="Q2297" s="34"/>
      <c r="R2297" s="35"/>
    </row>
    <row r="2298" spans="1:18" ht="15.75" customHeight="1">
      <c r="A2298" s="23"/>
      <c r="B2298" s="28" t="s">
        <v>21</v>
      </c>
      <c r="C2298" s="28">
        <v>1185732</v>
      </c>
      <c r="D2298" s="29">
        <v>44506</v>
      </c>
      <c r="E2298" s="28" t="s">
        <v>53</v>
      </c>
      <c r="F2298" s="28" t="s">
        <v>93</v>
      </c>
      <c r="G2298" s="28" t="s">
        <v>94</v>
      </c>
      <c r="H2298" s="28" t="s">
        <v>24</v>
      </c>
      <c r="I2298" s="30">
        <v>0.55000000000000004</v>
      </c>
      <c r="J2298" s="31">
        <v>9250</v>
      </c>
      <c r="K2298" s="32">
        <f t="shared" si="16"/>
        <v>5087.5</v>
      </c>
      <c r="L2298" s="32">
        <f t="shared" si="17"/>
        <v>2289.375</v>
      </c>
      <c r="M2298" s="33">
        <v>0.45</v>
      </c>
      <c r="O2298" s="38"/>
      <c r="P2298" s="36"/>
      <c r="Q2298" s="34"/>
      <c r="R2298" s="35"/>
    </row>
    <row r="2299" spans="1:18" ht="15.75" customHeight="1">
      <c r="A2299" s="23"/>
      <c r="B2299" s="28" t="s">
        <v>21</v>
      </c>
      <c r="C2299" s="28">
        <v>1185732</v>
      </c>
      <c r="D2299" s="29">
        <v>44506</v>
      </c>
      <c r="E2299" s="28" t="s">
        <v>53</v>
      </c>
      <c r="F2299" s="28" t="s">
        <v>93</v>
      </c>
      <c r="G2299" s="28" t="s">
        <v>94</v>
      </c>
      <c r="H2299" s="28" t="s">
        <v>25</v>
      </c>
      <c r="I2299" s="30">
        <v>0.45000000000000012</v>
      </c>
      <c r="J2299" s="31">
        <v>7500</v>
      </c>
      <c r="K2299" s="32">
        <f t="shared" si="16"/>
        <v>3375.0000000000009</v>
      </c>
      <c r="L2299" s="32">
        <f t="shared" si="17"/>
        <v>1181.2500000000002</v>
      </c>
      <c r="M2299" s="33">
        <v>0.35</v>
      </c>
      <c r="O2299" s="38"/>
      <c r="P2299" s="36"/>
      <c r="Q2299" s="34"/>
      <c r="R2299" s="35"/>
    </row>
    <row r="2300" spans="1:18" ht="15.75" customHeight="1">
      <c r="A2300" s="23"/>
      <c r="B2300" s="28" t="s">
        <v>21</v>
      </c>
      <c r="C2300" s="28">
        <v>1185732</v>
      </c>
      <c r="D2300" s="29">
        <v>44506</v>
      </c>
      <c r="E2300" s="28" t="s">
        <v>53</v>
      </c>
      <c r="F2300" s="28" t="s">
        <v>93</v>
      </c>
      <c r="G2300" s="28" t="s">
        <v>94</v>
      </c>
      <c r="H2300" s="28" t="s">
        <v>26</v>
      </c>
      <c r="I2300" s="30">
        <v>0.45000000000000012</v>
      </c>
      <c r="J2300" s="31">
        <v>6950</v>
      </c>
      <c r="K2300" s="32">
        <f t="shared" si="16"/>
        <v>3127.5000000000009</v>
      </c>
      <c r="L2300" s="32">
        <f t="shared" si="17"/>
        <v>781.87500000000023</v>
      </c>
      <c r="M2300" s="33">
        <v>0.25</v>
      </c>
      <c r="O2300" s="38"/>
      <c r="P2300" s="36"/>
      <c r="Q2300" s="34"/>
      <c r="R2300" s="35"/>
    </row>
    <row r="2301" spans="1:18" ht="15.75" customHeight="1">
      <c r="A2301" s="23"/>
      <c r="B2301" s="28" t="s">
        <v>21</v>
      </c>
      <c r="C2301" s="28">
        <v>1185732</v>
      </c>
      <c r="D2301" s="29">
        <v>44506</v>
      </c>
      <c r="E2301" s="28" t="s">
        <v>53</v>
      </c>
      <c r="F2301" s="28" t="s">
        <v>93</v>
      </c>
      <c r="G2301" s="28" t="s">
        <v>94</v>
      </c>
      <c r="H2301" s="28" t="s">
        <v>27</v>
      </c>
      <c r="I2301" s="30">
        <v>0.55000000000000016</v>
      </c>
      <c r="J2301" s="31">
        <v>7500</v>
      </c>
      <c r="K2301" s="32">
        <f t="shared" ref="K2301:K2555" si="18">I2301*J2301</f>
        <v>4125.0000000000009</v>
      </c>
      <c r="L2301" s="32">
        <f t="shared" ref="L2301:L2555" si="19">K2301*M2301</f>
        <v>1237.5000000000002</v>
      </c>
      <c r="M2301" s="33">
        <v>0.3</v>
      </c>
      <c r="O2301" s="38"/>
      <c r="P2301" s="36"/>
      <c r="Q2301" s="34"/>
      <c r="R2301" s="35"/>
    </row>
    <row r="2302" spans="1:18" ht="15.75" customHeight="1">
      <c r="A2302" s="23"/>
      <c r="B2302" s="28" t="s">
        <v>21</v>
      </c>
      <c r="C2302" s="28">
        <v>1185732</v>
      </c>
      <c r="D2302" s="29">
        <v>44506</v>
      </c>
      <c r="E2302" s="28" t="s">
        <v>53</v>
      </c>
      <c r="F2302" s="28" t="s">
        <v>93</v>
      </c>
      <c r="G2302" s="28" t="s">
        <v>94</v>
      </c>
      <c r="H2302" s="28" t="s">
        <v>28</v>
      </c>
      <c r="I2302" s="30">
        <v>0.70000000000000007</v>
      </c>
      <c r="J2302" s="31">
        <v>7250</v>
      </c>
      <c r="K2302" s="32">
        <f t="shared" si="18"/>
        <v>5075.0000000000009</v>
      </c>
      <c r="L2302" s="32">
        <f t="shared" si="19"/>
        <v>1776.2500000000002</v>
      </c>
      <c r="M2302" s="33">
        <v>0.35</v>
      </c>
      <c r="O2302" s="38"/>
      <c r="P2302" s="36"/>
      <c r="Q2302" s="34"/>
      <c r="R2302" s="35"/>
    </row>
    <row r="2303" spans="1:18" ht="15.75" customHeight="1">
      <c r="A2303" s="23"/>
      <c r="B2303" s="28" t="s">
        <v>21</v>
      </c>
      <c r="C2303" s="28">
        <v>1185732</v>
      </c>
      <c r="D2303" s="29">
        <v>44506</v>
      </c>
      <c r="E2303" s="28" t="s">
        <v>53</v>
      </c>
      <c r="F2303" s="28" t="s">
        <v>93</v>
      </c>
      <c r="G2303" s="28" t="s">
        <v>94</v>
      </c>
      <c r="H2303" s="28" t="s">
        <v>29</v>
      </c>
      <c r="I2303" s="30">
        <v>0.75</v>
      </c>
      <c r="J2303" s="31">
        <v>8250</v>
      </c>
      <c r="K2303" s="32">
        <f t="shared" si="18"/>
        <v>6187.5</v>
      </c>
      <c r="L2303" s="32">
        <f t="shared" si="19"/>
        <v>3093.75</v>
      </c>
      <c r="M2303" s="33">
        <v>0.5</v>
      </c>
      <c r="O2303" s="38"/>
      <c r="P2303" s="36"/>
      <c r="Q2303" s="34"/>
      <c r="R2303" s="35"/>
    </row>
    <row r="2304" spans="1:18" ht="15.75" customHeight="1">
      <c r="A2304" s="23"/>
      <c r="B2304" s="28" t="s">
        <v>21</v>
      </c>
      <c r="C2304" s="28">
        <v>1185732</v>
      </c>
      <c r="D2304" s="29">
        <v>44535</v>
      </c>
      <c r="E2304" s="28" t="s">
        <v>53</v>
      </c>
      <c r="F2304" s="28" t="s">
        <v>93</v>
      </c>
      <c r="G2304" s="28" t="s">
        <v>94</v>
      </c>
      <c r="H2304" s="28" t="s">
        <v>24</v>
      </c>
      <c r="I2304" s="30">
        <v>0.70000000000000007</v>
      </c>
      <c r="J2304" s="31">
        <v>10750</v>
      </c>
      <c r="K2304" s="32">
        <f t="shared" si="18"/>
        <v>7525.0000000000009</v>
      </c>
      <c r="L2304" s="32">
        <f t="shared" si="19"/>
        <v>3386.2500000000005</v>
      </c>
      <c r="M2304" s="33">
        <v>0.45</v>
      </c>
      <c r="O2304" s="38"/>
      <c r="P2304" s="36"/>
      <c r="Q2304" s="34"/>
      <c r="R2304" s="35"/>
    </row>
    <row r="2305" spans="1:18" ht="15.75" customHeight="1">
      <c r="A2305" s="23"/>
      <c r="B2305" s="28" t="s">
        <v>21</v>
      </c>
      <c r="C2305" s="28">
        <v>1185732</v>
      </c>
      <c r="D2305" s="29">
        <v>44535</v>
      </c>
      <c r="E2305" s="28" t="s">
        <v>53</v>
      </c>
      <c r="F2305" s="28" t="s">
        <v>93</v>
      </c>
      <c r="G2305" s="28" t="s">
        <v>94</v>
      </c>
      <c r="H2305" s="28" t="s">
        <v>25</v>
      </c>
      <c r="I2305" s="30">
        <v>0.60000000000000009</v>
      </c>
      <c r="J2305" s="31">
        <v>8750</v>
      </c>
      <c r="K2305" s="32">
        <f t="shared" si="18"/>
        <v>5250.0000000000009</v>
      </c>
      <c r="L2305" s="32">
        <f t="shared" si="19"/>
        <v>1837.5000000000002</v>
      </c>
      <c r="M2305" s="33">
        <v>0.35</v>
      </c>
      <c r="O2305" s="38"/>
      <c r="P2305" s="36"/>
      <c r="Q2305" s="34"/>
      <c r="R2305" s="35"/>
    </row>
    <row r="2306" spans="1:18" ht="15.75" customHeight="1">
      <c r="A2306" s="23"/>
      <c r="B2306" s="28" t="s">
        <v>21</v>
      </c>
      <c r="C2306" s="28">
        <v>1185732</v>
      </c>
      <c r="D2306" s="29">
        <v>44535</v>
      </c>
      <c r="E2306" s="28" t="s">
        <v>53</v>
      </c>
      <c r="F2306" s="28" t="s">
        <v>93</v>
      </c>
      <c r="G2306" s="28" t="s">
        <v>94</v>
      </c>
      <c r="H2306" s="28" t="s">
        <v>26</v>
      </c>
      <c r="I2306" s="30">
        <v>0.60000000000000009</v>
      </c>
      <c r="J2306" s="31">
        <v>8250</v>
      </c>
      <c r="K2306" s="32">
        <f t="shared" si="18"/>
        <v>4950.0000000000009</v>
      </c>
      <c r="L2306" s="32">
        <f t="shared" si="19"/>
        <v>1237.5000000000002</v>
      </c>
      <c r="M2306" s="33">
        <v>0.25</v>
      </c>
      <c r="O2306" s="38"/>
      <c r="P2306" s="36"/>
      <c r="Q2306" s="34"/>
      <c r="R2306" s="35"/>
    </row>
    <row r="2307" spans="1:18" ht="15.75" customHeight="1">
      <c r="A2307" s="23"/>
      <c r="B2307" s="28" t="s">
        <v>21</v>
      </c>
      <c r="C2307" s="28">
        <v>1185732</v>
      </c>
      <c r="D2307" s="29">
        <v>44535</v>
      </c>
      <c r="E2307" s="28" t="s">
        <v>53</v>
      </c>
      <c r="F2307" s="28" t="s">
        <v>93</v>
      </c>
      <c r="G2307" s="28" t="s">
        <v>94</v>
      </c>
      <c r="H2307" s="28" t="s">
        <v>27</v>
      </c>
      <c r="I2307" s="30">
        <v>0.60000000000000009</v>
      </c>
      <c r="J2307" s="31">
        <v>7750</v>
      </c>
      <c r="K2307" s="32">
        <f t="shared" si="18"/>
        <v>4650.0000000000009</v>
      </c>
      <c r="L2307" s="32">
        <f t="shared" si="19"/>
        <v>1395.0000000000002</v>
      </c>
      <c r="M2307" s="33">
        <v>0.3</v>
      </c>
      <c r="O2307" s="38"/>
      <c r="P2307" s="36"/>
      <c r="Q2307" s="34"/>
      <c r="R2307" s="35"/>
    </row>
    <row r="2308" spans="1:18" ht="15.75" customHeight="1">
      <c r="A2308" s="23"/>
      <c r="B2308" s="28" t="s">
        <v>21</v>
      </c>
      <c r="C2308" s="28">
        <v>1185732</v>
      </c>
      <c r="D2308" s="29">
        <v>44535</v>
      </c>
      <c r="E2308" s="28" t="s">
        <v>53</v>
      </c>
      <c r="F2308" s="28" t="s">
        <v>93</v>
      </c>
      <c r="G2308" s="28" t="s">
        <v>94</v>
      </c>
      <c r="H2308" s="28" t="s">
        <v>28</v>
      </c>
      <c r="I2308" s="30">
        <v>0.70000000000000007</v>
      </c>
      <c r="J2308" s="31">
        <v>7750</v>
      </c>
      <c r="K2308" s="32">
        <f t="shared" si="18"/>
        <v>5425.0000000000009</v>
      </c>
      <c r="L2308" s="32">
        <f t="shared" si="19"/>
        <v>1898.7500000000002</v>
      </c>
      <c r="M2308" s="33">
        <v>0.35</v>
      </c>
      <c r="O2308" s="38"/>
      <c r="P2308" s="36"/>
      <c r="Q2308" s="34"/>
      <c r="R2308" s="35"/>
    </row>
    <row r="2309" spans="1:18" ht="15.75" customHeight="1">
      <c r="A2309" s="23"/>
      <c r="B2309" s="28" t="s">
        <v>21</v>
      </c>
      <c r="C2309" s="28">
        <v>1185732</v>
      </c>
      <c r="D2309" s="29">
        <v>44535</v>
      </c>
      <c r="E2309" s="28" t="s">
        <v>53</v>
      </c>
      <c r="F2309" s="28" t="s">
        <v>93</v>
      </c>
      <c r="G2309" s="28" t="s">
        <v>94</v>
      </c>
      <c r="H2309" s="28" t="s">
        <v>29</v>
      </c>
      <c r="I2309" s="30">
        <v>0.75</v>
      </c>
      <c r="J2309" s="31">
        <v>8750</v>
      </c>
      <c r="K2309" s="32">
        <f t="shared" si="18"/>
        <v>6562.5</v>
      </c>
      <c r="L2309" s="32">
        <f t="shared" si="19"/>
        <v>3281.25</v>
      </c>
      <c r="M2309" s="33">
        <v>0.5</v>
      </c>
      <c r="O2309" s="38"/>
      <c r="P2309" s="36"/>
      <c r="Q2309" s="34"/>
      <c r="R2309" s="35"/>
    </row>
    <row r="2310" spans="1:18" ht="15.75" customHeight="1">
      <c r="A2310" s="23" t="s">
        <v>46</v>
      </c>
      <c r="B2310" s="28" t="s">
        <v>21</v>
      </c>
      <c r="C2310" s="28">
        <v>1185732</v>
      </c>
      <c r="D2310" s="29">
        <v>44202</v>
      </c>
      <c r="E2310" s="28" t="s">
        <v>53</v>
      </c>
      <c r="F2310" s="28" t="s">
        <v>95</v>
      </c>
      <c r="G2310" s="28" t="s">
        <v>96</v>
      </c>
      <c r="H2310" s="28" t="s">
        <v>24</v>
      </c>
      <c r="I2310" s="30">
        <v>0.35000000000000003</v>
      </c>
      <c r="J2310" s="31">
        <v>9250</v>
      </c>
      <c r="K2310" s="32">
        <f t="shared" si="18"/>
        <v>3237.5000000000005</v>
      </c>
      <c r="L2310" s="32">
        <f t="shared" si="19"/>
        <v>1295.0000000000002</v>
      </c>
      <c r="M2310" s="33">
        <v>0.4</v>
      </c>
      <c r="O2310" s="38"/>
      <c r="P2310" s="36"/>
      <c r="Q2310" s="34"/>
      <c r="R2310" s="35"/>
    </row>
    <row r="2311" spans="1:18" ht="15.75" customHeight="1">
      <c r="A2311" s="23"/>
      <c r="B2311" s="28" t="s">
        <v>21</v>
      </c>
      <c r="C2311" s="28">
        <v>1185732</v>
      </c>
      <c r="D2311" s="29">
        <v>44202</v>
      </c>
      <c r="E2311" s="28" t="s">
        <v>53</v>
      </c>
      <c r="F2311" s="28" t="s">
        <v>95</v>
      </c>
      <c r="G2311" s="28" t="s">
        <v>96</v>
      </c>
      <c r="H2311" s="28" t="s">
        <v>25</v>
      </c>
      <c r="I2311" s="30">
        <v>0.35000000000000003</v>
      </c>
      <c r="J2311" s="31">
        <v>7250</v>
      </c>
      <c r="K2311" s="32">
        <f t="shared" si="18"/>
        <v>2537.5000000000005</v>
      </c>
      <c r="L2311" s="32">
        <f t="shared" si="19"/>
        <v>888.12500000000011</v>
      </c>
      <c r="M2311" s="33">
        <v>0.35</v>
      </c>
      <c r="O2311" s="38"/>
      <c r="P2311" s="36"/>
      <c r="Q2311" s="34"/>
      <c r="R2311" s="35"/>
    </row>
    <row r="2312" spans="1:18" ht="15.75" customHeight="1">
      <c r="A2312" s="23"/>
      <c r="B2312" s="28" t="s">
        <v>21</v>
      </c>
      <c r="C2312" s="28">
        <v>1185732</v>
      </c>
      <c r="D2312" s="29">
        <v>44202</v>
      </c>
      <c r="E2312" s="28" t="s">
        <v>53</v>
      </c>
      <c r="F2312" s="28" t="s">
        <v>95</v>
      </c>
      <c r="G2312" s="28" t="s">
        <v>96</v>
      </c>
      <c r="H2312" s="28" t="s">
        <v>26</v>
      </c>
      <c r="I2312" s="30">
        <v>0.25000000000000006</v>
      </c>
      <c r="J2312" s="31">
        <v>7250</v>
      </c>
      <c r="K2312" s="32">
        <f t="shared" si="18"/>
        <v>1812.5000000000005</v>
      </c>
      <c r="L2312" s="32">
        <f t="shared" si="19"/>
        <v>725.00000000000023</v>
      </c>
      <c r="M2312" s="33">
        <v>0.4</v>
      </c>
      <c r="O2312" s="38"/>
      <c r="P2312" s="36"/>
      <c r="Q2312" s="34"/>
      <c r="R2312" s="35"/>
    </row>
    <row r="2313" spans="1:18" ht="15.75" customHeight="1">
      <c r="A2313" s="23"/>
      <c r="B2313" s="28" t="s">
        <v>21</v>
      </c>
      <c r="C2313" s="28">
        <v>1185732</v>
      </c>
      <c r="D2313" s="29">
        <v>44202</v>
      </c>
      <c r="E2313" s="28" t="s">
        <v>53</v>
      </c>
      <c r="F2313" s="28" t="s">
        <v>95</v>
      </c>
      <c r="G2313" s="28" t="s">
        <v>96</v>
      </c>
      <c r="H2313" s="28" t="s">
        <v>27</v>
      </c>
      <c r="I2313" s="30">
        <v>0.3</v>
      </c>
      <c r="J2313" s="31">
        <v>5750</v>
      </c>
      <c r="K2313" s="32">
        <f t="shared" si="18"/>
        <v>1725</v>
      </c>
      <c r="L2313" s="32">
        <f t="shared" si="19"/>
        <v>690</v>
      </c>
      <c r="M2313" s="33">
        <v>0.4</v>
      </c>
      <c r="O2313" s="38"/>
      <c r="P2313" s="36"/>
      <c r="Q2313" s="34"/>
      <c r="R2313" s="35"/>
    </row>
    <row r="2314" spans="1:18" ht="15.75" customHeight="1">
      <c r="A2314" s="23"/>
      <c r="B2314" s="28" t="s">
        <v>21</v>
      </c>
      <c r="C2314" s="28">
        <v>1185732</v>
      </c>
      <c r="D2314" s="29">
        <v>44202</v>
      </c>
      <c r="E2314" s="28" t="s">
        <v>53</v>
      </c>
      <c r="F2314" s="28" t="s">
        <v>95</v>
      </c>
      <c r="G2314" s="28" t="s">
        <v>96</v>
      </c>
      <c r="H2314" s="28" t="s">
        <v>28</v>
      </c>
      <c r="I2314" s="30">
        <v>0.45</v>
      </c>
      <c r="J2314" s="31">
        <v>6250</v>
      </c>
      <c r="K2314" s="32">
        <f t="shared" si="18"/>
        <v>2812.5</v>
      </c>
      <c r="L2314" s="32">
        <f t="shared" si="19"/>
        <v>984.37499999999989</v>
      </c>
      <c r="M2314" s="33">
        <v>0.35</v>
      </c>
      <c r="O2314" s="38"/>
      <c r="P2314" s="36"/>
      <c r="Q2314" s="34"/>
      <c r="R2314" s="35"/>
    </row>
    <row r="2315" spans="1:18" ht="15.75" customHeight="1">
      <c r="A2315" s="23"/>
      <c r="B2315" s="28" t="s">
        <v>21</v>
      </c>
      <c r="C2315" s="28">
        <v>1185732</v>
      </c>
      <c r="D2315" s="29">
        <v>44202</v>
      </c>
      <c r="E2315" s="28" t="s">
        <v>53</v>
      </c>
      <c r="F2315" s="28" t="s">
        <v>95</v>
      </c>
      <c r="G2315" s="28" t="s">
        <v>96</v>
      </c>
      <c r="H2315" s="28" t="s">
        <v>29</v>
      </c>
      <c r="I2315" s="30">
        <v>0.35000000000000003</v>
      </c>
      <c r="J2315" s="31">
        <v>7250</v>
      </c>
      <c r="K2315" s="32">
        <f t="shared" si="18"/>
        <v>2537.5000000000005</v>
      </c>
      <c r="L2315" s="32">
        <f t="shared" si="19"/>
        <v>1268.7500000000002</v>
      </c>
      <c r="M2315" s="33">
        <v>0.5</v>
      </c>
      <c r="O2315" s="38"/>
      <c r="P2315" s="36"/>
      <c r="Q2315" s="34"/>
      <c r="R2315" s="35"/>
    </row>
    <row r="2316" spans="1:18" ht="15.75" customHeight="1">
      <c r="A2316" s="23"/>
      <c r="B2316" s="28" t="s">
        <v>21</v>
      </c>
      <c r="C2316" s="28">
        <v>1185732</v>
      </c>
      <c r="D2316" s="29">
        <v>44231</v>
      </c>
      <c r="E2316" s="28" t="s">
        <v>53</v>
      </c>
      <c r="F2316" s="28" t="s">
        <v>95</v>
      </c>
      <c r="G2316" s="28" t="s">
        <v>96</v>
      </c>
      <c r="H2316" s="28" t="s">
        <v>24</v>
      </c>
      <c r="I2316" s="30">
        <v>0.35000000000000003</v>
      </c>
      <c r="J2316" s="31">
        <v>9750</v>
      </c>
      <c r="K2316" s="32">
        <f t="shared" si="18"/>
        <v>3412.5000000000005</v>
      </c>
      <c r="L2316" s="32">
        <f t="shared" si="19"/>
        <v>1365.0000000000002</v>
      </c>
      <c r="M2316" s="33">
        <v>0.4</v>
      </c>
      <c r="O2316" s="38"/>
      <c r="P2316" s="36"/>
      <c r="Q2316" s="34"/>
      <c r="R2316" s="35"/>
    </row>
    <row r="2317" spans="1:18" ht="15.75" customHeight="1">
      <c r="A2317" s="23"/>
      <c r="B2317" s="28" t="s">
        <v>21</v>
      </c>
      <c r="C2317" s="28">
        <v>1185732</v>
      </c>
      <c r="D2317" s="29">
        <v>44231</v>
      </c>
      <c r="E2317" s="28" t="s">
        <v>53</v>
      </c>
      <c r="F2317" s="28" t="s">
        <v>95</v>
      </c>
      <c r="G2317" s="28" t="s">
        <v>96</v>
      </c>
      <c r="H2317" s="28" t="s">
        <v>25</v>
      </c>
      <c r="I2317" s="30">
        <v>0.35000000000000003</v>
      </c>
      <c r="J2317" s="31">
        <v>6250</v>
      </c>
      <c r="K2317" s="32">
        <f t="shared" si="18"/>
        <v>2187.5</v>
      </c>
      <c r="L2317" s="32">
        <f t="shared" si="19"/>
        <v>765.625</v>
      </c>
      <c r="M2317" s="33">
        <v>0.35</v>
      </c>
      <c r="O2317" s="38"/>
      <c r="P2317" s="36"/>
      <c r="Q2317" s="34"/>
      <c r="R2317" s="35"/>
    </row>
    <row r="2318" spans="1:18" ht="15.75" customHeight="1">
      <c r="A2318" s="23"/>
      <c r="B2318" s="28" t="s">
        <v>21</v>
      </c>
      <c r="C2318" s="28">
        <v>1185732</v>
      </c>
      <c r="D2318" s="29">
        <v>44231</v>
      </c>
      <c r="E2318" s="28" t="s">
        <v>53</v>
      </c>
      <c r="F2318" s="28" t="s">
        <v>95</v>
      </c>
      <c r="G2318" s="28" t="s">
        <v>96</v>
      </c>
      <c r="H2318" s="28" t="s">
        <v>26</v>
      </c>
      <c r="I2318" s="30">
        <v>0.25000000000000006</v>
      </c>
      <c r="J2318" s="31">
        <v>6750</v>
      </c>
      <c r="K2318" s="32">
        <f t="shared" si="18"/>
        <v>1687.5000000000005</v>
      </c>
      <c r="L2318" s="32">
        <f t="shared" si="19"/>
        <v>675.00000000000023</v>
      </c>
      <c r="M2318" s="33">
        <v>0.4</v>
      </c>
      <c r="O2318" s="38"/>
      <c r="P2318" s="36"/>
      <c r="Q2318" s="34"/>
      <c r="R2318" s="35"/>
    </row>
    <row r="2319" spans="1:18" ht="15.75" customHeight="1">
      <c r="A2319" s="23"/>
      <c r="B2319" s="28" t="s">
        <v>21</v>
      </c>
      <c r="C2319" s="28">
        <v>1185732</v>
      </c>
      <c r="D2319" s="29">
        <v>44231</v>
      </c>
      <c r="E2319" s="28" t="s">
        <v>53</v>
      </c>
      <c r="F2319" s="28" t="s">
        <v>95</v>
      </c>
      <c r="G2319" s="28" t="s">
        <v>96</v>
      </c>
      <c r="H2319" s="28" t="s">
        <v>27</v>
      </c>
      <c r="I2319" s="30">
        <v>0.3</v>
      </c>
      <c r="J2319" s="31">
        <v>5250</v>
      </c>
      <c r="K2319" s="32">
        <f t="shared" si="18"/>
        <v>1575</v>
      </c>
      <c r="L2319" s="32">
        <f t="shared" si="19"/>
        <v>630</v>
      </c>
      <c r="M2319" s="33">
        <v>0.4</v>
      </c>
      <c r="O2319" s="38"/>
      <c r="P2319" s="36"/>
      <c r="Q2319" s="34"/>
      <c r="R2319" s="35"/>
    </row>
    <row r="2320" spans="1:18" ht="15.75" customHeight="1">
      <c r="A2320" s="23"/>
      <c r="B2320" s="28" t="s">
        <v>21</v>
      </c>
      <c r="C2320" s="28">
        <v>1185732</v>
      </c>
      <c r="D2320" s="29">
        <v>44231</v>
      </c>
      <c r="E2320" s="28" t="s">
        <v>53</v>
      </c>
      <c r="F2320" s="28" t="s">
        <v>95</v>
      </c>
      <c r="G2320" s="28" t="s">
        <v>96</v>
      </c>
      <c r="H2320" s="28" t="s">
        <v>28</v>
      </c>
      <c r="I2320" s="30">
        <v>0.45</v>
      </c>
      <c r="J2320" s="31">
        <v>6000</v>
      </c>
      <c r="K2320" s="32">
        <f t="shared" si="18"/>
        <v>2700</v>
      </c>
      <c r="L2320" s="32">
        <f t="shared" si="19"/>
        <v>944.99999999999989</v>
      </c>
      <c r="M2320" s="33">
        <v>0.35</v>
      </c>
      <c r="O2320" s="38"/>
      <c r="P2320" s="36"/>
      <c r="Q2320" s="34"/>
      <c r="R2320" s="35"/>
    </row>
    <row r="2321" spans="1:18" ht="15.75" customHeight="1">
      <c r="A2321" s="23"/>
      <c r="B2321" s="28" t="s">
        <v>21</v>
      </c>
      <c r="C2321" s="28">
        <v>1185732</v>
      </c>
      <c r="D2321" s="29">
        <v>44231</v>
      </c>
      <c r="E2321" s="28" t="s">
        <v>53</v>
      </c>
      <c r="F2321" s="28" t="s">
        <v>95</v>
      </c>
      <c r="G2321" s="28" t="s">
        <v>96</v>
      </c>
      <c r="H2321" s="28" t="s">
        <v>29</v>
      </c>
      <c r="I2321" s="30">
        <v>0.3</v>
      </c>
      <c r="J2321" s="31">
        <v>7000</v>
      </c>
      <c r="K2321" s="32">
        <f t="shared" si="18"/>
        <v>2100</v>
      </c>
      <c r="L2321" s="32">
        <f t="shared" si="19"/>
        <v>1050</v>
      </c>
      <c r="M2321" s="33">
        <v>0.5</v>
      </c>
      <c r="O2321" s="38"/>
      <c r="P2321" s="36"/>
      <c r="Q2321" s="34"/>
      <c r="R2321" s="35"/>
    </row>
    <row r="2322" spans="1:18" ht="15.75" customHeight="1">
      <c r="A2322" s="23"/>
      <c r="B2322" s="28" t="s">
        <v>21</v>
      </c>
      <c r="C2322" s="28">
        <v>1185732</v>
      </c>
      <c r="D2322" s="29">
        <v>44257</v>
      </c>
      <c r="E2322" s="28" t="s">
        <v>53</v>
      </c>
      <c r="F2322" s="28" t="s">
        <v>95</v>
      </c>
      <c r="G2322" s="28" t="s">
        <v>96</v>
      </c>
      <c r="H2322" s="28" t="s">
        <v>24</v>
      </c>
      <c r="I2322" s="30">
        <v>0.3</v>
      </c>
      <c r="J2322" s="31">
        <v>9200</v>
      </c>
      <c r="K2322" s="32">
        <f t="shared" si="18"/>
        <v>2760</v>
      </c>
      <c r="L2322" s="32">
        <f t="shared" si="19"/>
        <v>1104</v>
      </c>
      <c r="M2322" s="33">
        <v>0.4</v>
      </c>
      <c r="O2322" s="38"/>
      <c r="P2322" s="36"/>
      <c r="Q2322" s="34"/>
      <c r="R2322" s="35"/>
    </row>
    <row r="2323" spans="1:18" ht="15.75" customHeight="1">
      <c r="A2323" s="23"/>
      <c r="B2323" s="28" t="s">
        <v>21</v>
      </c>
      <c r="C2323" s="28">
        <v>1185732</v>
      </c>
      <c r="D2323" s="29">
        <v>44257</v>
      </c>
      <c r="E2323" s="28" t="s">
        <v>53</v>
      </c>
      <c r="F2323" s="28" t="s">
        <v>95</v>
      </c>
      <c r="G2323" s="28" t="s">
        <v>96</v>
      </c>
      <c r="H2323" s="28" t="s">
        <v>25</v>
      </c>
      <c r="I2323" s="30">
        <v>0.3</v>
      </c>
      <c r="J2323" s="31">
        <v>6000</v>
      </c>
      <c r="K2323" s="32">
        <f t="shared" si="18"/>
        <v>1800</v>
      </c>
      <c r="L2323" s="32">
        <f t="shared" si="19"/>
        <v>630</v>
      </c>
      <c r="M2323" s="33">
        <v>0.35</v>
      </c>
      <c r="O2323" s="38"/>
      <c r="P2323" s="36"/>
      <c r="Q2323" s="34"/>
      <c r="R2323" s="35"/>
    </row>
    <row r="2324" spans="1:18" ht="15.75" customHeight="1">
      <c r="A2324" s="23"/>
      <c r="B2324" s="28" t="s">
        <v>21</v>
      </c>
      <c r="C2324" s="28">
        <v>1185732</v>
      </c>
      <c r="D2324" s="29">
        <v>44257</v>
      </c>
      <c r="E2324" s="28" t="s">
        <v>53</v>
      </c>
      <c r="F2324" s="28" t="s">
        <v>95</v>
      </c>
      <c r="G2324" s="28" t="s">
        <v>96</v>
      </c>
      <c r="H2324" s="28" t="s">
        <v>26</v>
      </c>
      <c r="I2324" s="30">
        <v>0.2</v>
      </c>
      <c r="J2324" s="31">
        <v>6250</v>
      </c>
      <c r="K2324" s="32">
        <f t="shared" si="18"/>
        <v>1250</v>
      </c>
      <c r="L2324" s="32">
        <f t="shared" si="19"/>
        <v>500</v>
      </c>
      <c r="M2324" s="33">
        <v>0.4</v>
      </c>
      <c r="O2324" s="38"/>
      <c r="P2324" s="36"/>
      <c r="Q2324" s="34"/>
      <c r="R2324" s="35"/>
    </row>
    <row r="2325" spans="1:18" ht="15.75" customHeight="1">
      <c r="A2325" s="23"/>
      <c r="B2325" s="28" t="s">
        <v>21</v>
      </c>
      <c r="C2325" s="28">
        <v>1185732</v>
      </c>
      <c r="D2325" s="29">
        <v>44257</v>
      </c>
      <c r="E2325" s="28" t="s">
        <v>53</v>
      </c>
      <c r="F2325" s="28" t="s">
        <v>95</v>
      </c>
      <c r="G2325" s="28" t="s">
        <v>96</v>
      </c>
      <c r="H2325" s="28" t="s">
        <v>27</v>
      </c>
      <c r="I2325" s="30">
        <v>0.24999999999999994</v>
      </c>
      <c r="J2325" s="31">
        <v>4750</v>
      </c>
      <c r="K2325" s="32">
        <f t="shared" si="18"/>
        <v>1187.4999999999998</v>
      </c>
      <c r="L2325" s="32">
        <f t="shared" si="19"/>
        <v>474.99999999999994</v>
      </c>
      <c r="M2325" s="33">
        <v>0.4</v>
      </c>
      <c r="O2325" s="38"/>
      <c r="P2325" s="36"/>
      <c r="Q2325" s="34"/>
      <c r="R2325" s="35"/>
    </row>
    <row r="2326" spans="1:18" ht="15.75" customHeight="1">
      <c r="A2326" s="23"/>
      <c r="B2326" s="28" t="s">
        <v>21</v>
      </c>
      <c r="C2326" s="28">
        <v>1185732</v>
      </c>
      <c r="D2326" s="29">
        <v>44257</v>
      </c>
      <c r="E2326" s="28" t="s">
        <v>53</v>
      </c>
      <c r="F2326" s="28" t="s">
        <v>95</v>
      </c>
      <c r="G2326" s="28" t="s">
        <v>96</v>
      </c>
      <c r="H2326" s="28" t="s">
        <v>28</v>
      </c>
      <c r="I2326" s="30">
        <v>0.40000000000000008</v>
      </c>
      <c r="J2326" s="31">
        <v>5250</v>
      </c>
      <c r="K2326" s="32">
        <f t="shared" si="18"/>
        <v>2100.0000000000005</v>
      </c>
      <c r="L2326" s="32">
        <f t="shared" si="19"/>
        <v>735.00000000000011</v>
      </c>
      <c r="M2326" s="33">
        <v>0.35</v>
      </c>
      <c r="O2326" s="38"/>
      <c r="P2326" s="36"/>
      <c r="Q2326" s="34"/>
      <c r="R2326" s="35"/>
    </row>
    <row r="2327" spans="1:18" ht="15.75" customHeight="1">
      <c r="A2327" s="23"/>
      <c r="B2327" s="28" t="s">
        <v>21</v>
      </c>
      <c r="C2327" s="28">
        <v>1185732</v>
      </c>
      <c r="D2327" s="29">
        <v>44257</v>
      </c>
      <c r="E2327" s="28" t="s">
        <v>53</v>
      </c>
      <c r="F2327" s="28" t="s">
        <v>95</v>
      </c>
      <c r="G2327" s="28" t="s">
        <v>96</v>
      </c>
      <c r="H2327" s="28" t="s">
        <v>29</v>
      </c>
      <c r="I2327" s="30">
        <v>0.3</v>
      </c>
      <c r="J2327" s="31">
        <v>6250</v>
      </c>
      <c r="K2327" s="32">
        <f t="shared" si="18"/>
        <v>1875</v>
      </c>
      <c r="L2327" s="32">
        <f t="shared" si="19"/>
        <v>937.5</v>
      </c>
      <c r="M2327" s="33">
        <v>0.5</v>
      </c>
      <c r="O2327" s="38"/>
      <c r="P2327" s="36"/>
      <c r="Q2327" s="34"/>
      <c r="R2327" s="35"/>
    </row>
    <row r="2328" spans="1:18" ht="15.75" customHeight="1">
      <c r="A2328" s="23"/>
      <c r="B2328" s="28" t="s">
        <v>21</v>
      </c>
      <c r="C2328" s="28">
        <v>1185732</v>
      </c>
      <c r="D2328" s="29">
        <v>44289</v>
      </c>
      <c r="E2328" s="28" t="s">
        <v>53</v>
      </c>
      <c r="F2328" s="28" t="s">
        <v>95</v>
      </c>
      <c r="G2328" s="28" t="s">
        <v>96</v>
      </c>
      <c r="H2328" s="28" t="s">
        <v>24</v>
      </c>
      <c r="I2328" s="30">
        <v>0.3</v>
      </c>
      <c r="J2328" s="31">
        <v>8750</v>
      </c>
      <c r="K2328" s="32">
        <f t="shared" si="18"/>
        <v>2625</v>
      </c>
      <c r="L2328" s="32">
        <f t="shared" si="19"/>
        <v>1050</v>
      </c>
      <c r="M2328" s="33">
        <v>0.4</v>
      </c>
      <c r="O2328" s="38"/>
      <c r="P2328" s="36"/>
      <c r="Q2328" s="34"/>
      <c r="R2328" s="35"/>
    </row>
    <row r="2329" spans="1:18" ht="15.75" customHeight="1">
      <c r="A2329" s="23"/>
      <c r="B2329" s="28" t="s">
        <v>21</v>
      </c>
      <c r="C2329" s="28">
        <v>1185732</v>
      </c>
      <c r="D2329" s="29">
        <v>44289</v>
      </c>
      <c r="E2329" s="28" t="s">
        <v>53</v>
      </c>
      <c r="F2329" s="28" t="s">
        <v>95</v>
      </c>
      <c r="G2329" s="28" t="s">
        <v>96</v>
      </c>
      <c r="H2329" s="28" t="s">
        <v>25</v>
      </c>
      <c r="I2329" s="30">
        <v>0.3</v>
      </c>
      <c r="J2329" s="31">
        <v>5750</v>
      </c>
      <c r="K2329" s="32">
        <f t="shared" si="18"/>
        <v>1725</v>
      </c>
      <c r="L2329" s="32">
        <f t="shared" si="19"/>
        <v>603.75</v>
      </c>
      <c r="M2329" s="33">
        <v>0.35</v>
      </c>
      <c r="O2329" s="38"/>
      <c r="P2329" s="36"/>
      <c r="Q2329" s="34"/>
      <c r="R2329" s="35"/>
    </row>
    <row r="2330" spans="1:18" ht="15.75" customHeight="1">
      <c r="A2330" s="23"/>
      <c r="B2330" s="28" t="s">
        <v>21</v>
      </c>
      <c r="C2330" s="28">
        <v>1185732</v>
      </c>
      <c r="D2330" s="29">
        <v>44289</v>
      </c>
      <c r="E2330" s="28" t="s">
        <v>53</v>
      </c>
      <c r="F2330" s="28" t="s">
        <v>95</v>
      </c>
      <c r="G2330" s="28" t="s">
        <v>96</v>
      </c>
      <c r="H2330" s="28" t="s">
        <v>26</v>
      </c>
      <c r="I2330" s="30">
        <v>0.2</v>
      </c>
      <c r="J2330" s="31">
        <v>5750</v>
      </c>
      <c r="K2330" s="32">
        <f t="shared" si="18"/>
        <v>1150</v>
      </c>
      <c r="L2330" s="32">
        <f t="shared" si="19"/>
        <v>460</v>
      </c>
      <c r="M2330" s="33">
        <v>0.4</v>
      </c>
      <c r="O2330" s="38"/>
      <c r="P2330" s="36"/>
      <c r="Q2330" s="34"/>
      <c r="R2330" s="35"/>
    </row>
    <row r="2331" spans="1:18" ht="15.75" customHeight="1">
      <c r="A2331" s="23"/>
      <c r="B2331" s="28" t="s">
        <v>21</v>
      </c>
      <c r="C2331" s="28">
        <v>1185732</v>
      </c>
      <c r="D2331" s="29">
        <v>44289</v>
      </c>
      <c r="E2331" s="28" t="s">
        <v>53</v>
      </c>
      <c r="F2331" s="28" t="s">
        <v>95</v>
      </c>
      <c r="G2331" s="28" t="s">
        <v>96</v>
      </c>
      <c r="H2331" s="28" t="s">
        <v>27</v>
      </c>
      <c r="I2331" s="30">
        <v>0.24999999999999994</v>
      </c>
      <c r="J2331" s="31">
        <v>5000</v>
      </c>
      <c r="K2331" s="32">
        <f t="shared" si="18"/>
        <v>1249.9999999999998</v>
      </c>
      <c r="L2331" s="32">
        <f t="shared" si="19"/>
        <v>499.99999999999994</v>
      </c>
      <c r="M2331" s="33">
        <v>0.4</v>
      </c>
      <c r="O2331" s="38"/>
      <c r="P2331" s="36"/>
      <c r="Q2331" s="34"/>
      <c r="R2331" s="35"/>
    </row>
    <row r="2332" spans="1:18" ht="15.75" customHeight="1">
      <c r="A2332" s="23"/>
      <c r="B2332" s="28" t="s">
        <v>21</v>
      </c>
      <c r="C2332" s="28">
        <v>1185732</v>
      </c>
      <c r="D2332" s="29">
        <v>44289</v>
      </c>
      <c r="E2332" s="28" t="s">
        <v>53</v>
      </c>
      <c r="F2332" s="28" t="s">
        <v>95</v>
      </c>
      <c r="G2332" s="28" t="s">
        <v>96</v>
      </c>
      <c r="H2332" s="28" t="s">
        <v>28</v>
      </c>
      <c r="I2332" s="30">
        <v>0.45</v>
      </c>
      <c r="J2332" s="31">
        <v>5250</v>
      </c>
      <c r="K2332" s="32">
        <f t="shared" si="18"/>
        <v>2362.5</v>
      </c>
      <c r="L2332" s="32">
        <f t="shared" si="19"/>
        <v>826.875</v>
      </c>
      <c r="M2332" s="33">
        <v>0.35</v>
      </c>
      <c r="O2332" s="38"/>
      <c r="P2332" s="36"/>
      <c r="Q2332" s="34"/>
      <c r="R2332" s="35"/>
    </row>
    <row r="2333" spans="1:18" ht="15.75" customHeight="1">
      <c r="A2333" s="23"/>
      <c r="B2333" s="28" t="s">
        <v>21</v>
      </c>
      <c r="C2333" s="28">
        <v>1185732</v>
      </c>
      <c r="D2333" s="29">
        <v>44289</v>
      </c>
      <c r="E2333" s="28" t="s">
        <v>53</v>
      </c>
      <c r="F2333" s="28" t="s">
        <v>95</v>
      </c>
      <c r="G2333" s="28" t="s">
        <v>96</v>
      </c>
      <c r="H2333" s="28" t="s">
        <v>29</v>
      </c>
      <c r="I2333" s="30">
        <v>0.35000000000000003</v>
      </c>
      <c r="J2333" s="31">
        <v>6750</v>
      </c>
      <c r="K2333" s="32">
        <f t="shared" si="18"/>
        <v>2362.5</v>
      </c>
      <c r="L2333" s="32">
        <f t="shared" si="19"/>
        <v>1181.25</v>
      </c>
      <c r="M2333" s="33">
        <v>0.5</v>
      </c>
      <c r="O2333" s="38"/>
      <c r="P2333" s="36"/>
      <c r="Q2333" s="34"/>
      <c r="R2333" s="35"/>
    </row>
    <row r="2334" spans="1:18" ht="15.75" customHeight="1">
      <c r="A2334" s="23"/>
      <c r="B2334" s="28" t="s">
        <v>21</v>
      </c>
      <c r="C2334" s="28">
        <v>1185732</v>
      </c>
      <c r="D2334" s="29">
        <v>44318</v>
      </c>
      <c r="E2334" s="28" t="s">
        <v>53</v>
      </c>
      <c r="F2334" s="28" t="s">
        <v>95</v>
      </c>
      <c r="G2334" s="28" t="s">
        <v>96</v>
      </c>
      <c r="H2334" s="28" t="s">
        <v>24</v>
      </c>
      <c r="I2334" s="30">
        <v>0.45</v>
      </c>
      <c r="J2334" s="31">
        <v>9450</v>
      </c>
      <c r="K2334" s="32">
        <f t="shared" si="18"/>
        <v>4252.5</v>
      </c>
      <c r="L2334" s="32">
        <f t="shared" si="19"/>
        <v>1701</v>
      </c>
      <c r="M2334" s="33">
        <v>0.4</v>
      </c>
      <c r="O2334" s="38"/>
      <c r="P2334" s="36"/>
      <c r="Q2334" s="34"/>
      <c r="R2334" s="35"/>
    </row>
    <row r="2335" spans="1:18" ht="15.75" customHeight="1">
      <c r="A2335" s="23"/>
      <c r="B2335" s="28" t="s">
        <v>21</v>
      </c>
      <c r="C2335" s="28">
        <v>1185732</v>
      </c>
      <c r="D2335" s="29">
        <v>44318</v>
      </c>
      <c r="E2335" s="28" t="s">
        <v>53</v>
      </c>
      <c r="F2335" s="28" t="s">
        <v>95</v>
      </c>
      <c r="G2335" s="28" t="s">
        <v>96</v>
      </c>
      <c r="H2335" s="28" t="s">
        <v>25</v>
      </c>
      <c r="I2335" s="30">
        <v>0.45</v>
      </c>
      <c r="J2335" s="31">
        <v>6500</v>
      </c>
      <c r="K2335" s="32">
        <f t="shared" si="18"/>
        <v>2925</v>
      </c>
      <c r="L2335" s="32">
        <f t="shared" si="19"/>
        <v>1023.7499999999999</v>
      </c>
      <c r="M2335" s="33">
        <v>0.35</v>
      </c>
      <c r="O2335" s="38"/>
      <c r="P2335" s="36"/>
      <c r="Q2335" s="34"/>
      <c r="R2335" s="35"/>
    </row>
    <row r="2336" spans="1:18" ht="15.75" customHeight="1">
      <c r="A2336" s="23"/>
      <c r="B2336" s="28" t="s">
        <v>21</v>
      </c>
      <c r="C2336" s="28">
        <v>1185732</v>
      </c>
      <c r="D2336" s="29">
        <v>44318</v>
      </c>
      <c r="E2336" s="28" t="s">
        <v>53</v>
      </c>
      <c r="F2336" s="28" t="s">
        <v>95</v>
      </c>
      <c r="G2336" s="28" t="s">
        <v>96</v>
      </c>
      <c r="H2336" s="28" t="s">
        <v>26</v>
      </c>
      <c r="I2336" s="30">
        <v>0.4</v>
      </c>
      <c r="J2336" s="31">
        <v>6250</v>
      </c>
      <c r="K2336" s="32">
        <f t="shared" si="18"/>
        <v>2500</v>
      </c>
      <c r="L2336" s="32">
        <f t="shared" si="19"/>
        <v>1000</v>
      </c>
      <c r="M2336" s="33">
        <v>0.4</v>
      </c>
      <c r="O2336" s="38"/>
      <c r="P2336" s="36"/>
      <c r="Q2336" s="34"/>
      <c r="R2336" s="35"/>
    </row>
    <row r="2337" spans="1:18" ht="15.75" customHeight="1">
      <c r="A2337" s="23"/>
      <c r="B2337" s="28" t="s">
        <v>21</v>
      </c>
      <c r="C2337" s="28">
        <v>1185732</v>
      </c>
      <c r="D2337" s="29">
        <v>44318</v>
      </c>
      <c r="E2337" s="28" t="s">
        <v>53</v>
      </c>
      <c r="F2337" s="28" t="s">
        <v>95</v>
      </c>
      <c r="G2337" s="28" t="s">
        <v>96</v>
      </c>
      <c r="H2337" s="28" t="s">
        <v>27</v>
      </c>
      <c r="I2337" s="30">
        <v>0.4</v>
      </c>
      <c r="J2337" s="31">
        <v>5750</v>
      </c>
      <c r="K2337" s="32">
        <f t="shared" si="18"/>
        <v>2300</v>
      </c>
      <c r="L2337" s="32">
        <f t="shared" si="19"/>
        <v>920</v>
      </c>
      <c r="M2337" s="33">
        <v>0.4</v>
      </c>
      <c r="O2337" s="38"/>
      <c r="P2337" s="36"/>
      <c r="Q2337" s="34"/>
      <c r="R2337" s="35"/>
    </row>
    <row r="2338" spans="1:18" ht="15.75" customHeight="1">
      <c r="A2338" s="23"/>
      <c r="B2338" s="28" t="s">
        <v>21</v>
      </c>
      <c r="C2338" s="28">
        <v>1185732</v>
      </c>
      <c r="D2338" s="29">
        <v>44318</v>
      </c>
      <c r="E2338" s="28" t="s">
        <v>53</v>
      </c>
      <c r="F2338" s="28" t="s">
        <v>95</v>
      </c>
      <c r="G2338" s="28" t="s">
        <v>96</v>
      </c>
      <c r="H2338" s="28" t="s">
        <v>28</v>
      </c>
      <c r="I2338" s="30">
        <v>0.49999999999999994</v>
      </c>
      <c r="J2338" s="31">
        <v>6000</v>
      </c>
      <c r="K2338" s="32">
        <f t="shared" si="18"/>
        <v>2999.9999999999995</v>
      </c>
      <c r="L2338" s="32">
        <f t="shared" si="19"/>
        <v>1049.9999999999998</v>
      </c>
      <c r="M2338" s="33">
        <v>0.35</v>
      </c>
      <c r="O2338" s="38"/>
      <c r="P2338" s="36"/>
      <c r="Q2338" s="34"/>
      <c r="R2338" s="35"/>
    </row>
    <row r="2339" spans="1:18" ht="15.75" customHeight="1">
      <c r="A2339" s="23"/>
      <c r="B2339" s="28" t="s">
        <v>21</v>
      </c>
      <c r="C2339" s="28">
        <v>1185732</v>
      </c>
      <c r="D2339" s="29">
        <v>44318</v>
      </c>
      <c r="E2339" s="28" t="s">
        <v>53</v>
      </c>
      <c r="F2339" s="28" t="s">
        <v>95</v>
      </c>
      <c r="G2339" s="28" t="s">
        <v>96</v>
      </c>
      <c r="H2339" s="28" t="s">
        <v>29</v>
      </c>
      <c r="I2339" s="30">
        <v>0.54999999999999993</v>
      </c>
      <c r="J2339" s="31">
        <v>7000</v>
      </c>
      <c r="K2339" s="32">
        <f t="shared" si="18"/>
        <v>3849.9999999999995</v>
      </c>
      <c r="L2339" s="32">
        <f t="shared" si="19"/>
        <v>1924.9999999999998</v>
      </c>
      <c r="M2339" s="33">
        <v>0.5</v>
      </c>
      <c r="O2339" s="38"/>
      <c r="P2339" s="36"/>
      <c r="Q2339" s="34"/>
      <c r="R2339" s="35"/>
    </row>
    <row r="2340" spans="1:18" ht="15.75" customHeight="1">
      <c r="A2340" s="23"/>
      <c r="B2340" s="28" t="s">
        <v>21</v>
      </c>
      <c r="C2340" s="28">
        <v>1185732</v>
      </c>
      <c r="D2340" s="29">
        <v>44351</v>
      </c>
      <c r="E2340" s="28" t="s">
        <v>53</v>
      </c>
      <c r="F2340" s="28" t="s">
        <v>95</v>
      </c>
      <c r="G2340" s="28" t="s">
        <v>96</v>
      </c>
      <c r="H2340" s="28" t="s">
        <v>24</v>
      </c>
      <c r="I2340" s="30">
        <v>0.49999999999999994</v>
      </c>
      <c r="J2340" s="31">
        <v>9500</v>
      </c>
      <c r="K2340" s="32">
        <f t="shared" si="18"/>
        <v>4749.9999999999991</v>
      </c>
      <c r="L2340" s="32">
        <f t="shared" si="19"/>
        <v>1899.9999999999998</v>
      </c>
      <c r="M2340" s="33">
        <v>0.4</v>
      </c>
      <c r="O2340" s="38"/>
      <c r="P2340" s="36"/>
      <c r="Q2340" s="34"/>
      <c r="R2340" s="35"/>
    </row>
    <row r="2341" spans="1:18" ht="15.75" customHeight="1">
      <c r="A2341" s="23"/>
      <c r="B2341" s="28" t="s">
        <v>21</v>
      </c>
      <c r="C2341" s="28">
        <v>1185732</v>
      </c>
      <c r="D2341" s="29">
        <v>44351</v>
      </c>
      <c r="E2341" s="28" t="s">
        <v>53</v>
      </c>
      <c r="F2341" s="28" t="s">
        <v>95</v>
      </c>
      <c r="G2341" s="28" t="s">
        <v>96</v>
      </c>
      <c r="H2341" s="28" t="s">
        <v>25</v>
      </c>
      <c r="I2341" s="30">
        <v>0.45</v>
      </c>
      <c r="J2341" s="31">
        <v>7000</v>
      </c>
      <c r="K2341" s="32">
        <f t="shared" si="18"/>
        <v>3150</v>
      </c>
      <c r="L2341" s="32">
        <f t="shared" si="19"/>
        <v>1102.5</v>
      </c>
      <c r="M2341" s="33">
        <v>0.35</v>
      </c>
      <c r="O2341" s="38"/>
      <c r="P2341" s="36"/>
      <c r="Q2341" s="34"/>
      <c r="R2341" s="35"/>
    </row>
    <row r="2342" spans="1:18" ht="15.75" customHeight="1">
      <c r="A2342" s="23"/>
      <c r="B2342" s="28" t="s">
        <v>21</v>
      </c>
      <c r="C2342" s="28">
        <v>1185732</v>
      </c>
      <c r="D2342" s="29">
        <v>44351</v>
      </c>
      <c r="E2342" s="28" t="s">
        <v>53</v>
      </c>
      <c r="F2342" s="28" t="s">
        <v>95</v>
      </c>
      <c r="G2342" s="28" t="s">
        <v>96</v>
      </c>
      <c r="H2342" s="28" t="s">
        <v>26</v>
      </c>
      <c r="I2342" s="30">
        <v>0.5</v>
      </c>
      <c r="J2342" s="31">
        <v>6750</v>
      </c>
      <c r="K2342" s="32">
        <f t="shared" si="18"/>
        <v>3375</v>
      </c>
      <c r="L2342" s="32">
        <f t="shared" si="19"/>
        <v>1350</v>
      </c>
      <c r="M2342" s="33">
        <v>0.4</v>
      </c>
      <c r="O2342" s="38"/>
      <c r="P2342" s="36"/>
      <c r="Q2342" s="34"/>
      <c r="R2342" s="35"/>
    </row>
    <row r="2343" spans="1:18" ht="15.75" customHeight="1">
      <c r="A2343" s="23"/>
      <c r="B2343" s="28" t="s">
        <v>21</v>
      </c>
      <c r="C2343" s="28">
        <v>1185732</v>
      </c>
      <c r="D2343" s="29">
        <v>44351</v>
      </c>
      <c r="E2343" s="28" t="s">
        <v>53</v>
      </c>
      <c r="F2343" s="28" t="s">
        <v>95</v>
      </c>
      <c r="G2343" s="28" t="s">
        <v>96</v>
      </c>
      <c r="H2343" s="28" t="s">
        <v>27</v>
      </c>
      <c r="I2343" s="30">
        <v>0.5</v>
      </c>
      <c r="J2343" s="31">
        <v>6500</v>
      </c>
      <c r="K2343" s="32">
        <f t="shared" si="18"/>
        <v>3250</v>
      </c>
      <c r="L2343" s="32">
        <f t="shared" si="19"/>
        <v>1300</v>
      </c>
      <c r="M2343" s="33">
        <v>0.4</v>
      </c>
      <c r="O2343" s="38"/>
      <c r="P2343" s="36"/>
      <c r="Q2343" s="34"/>
      <c r="R2343" s="35"/>
    </row>
    <row r="2344" spans="1:18" ht="15.75" customHeight="1">
      <c r="A2344" s="23"/>
      <c r="B2344" s="28" t="s">
        <v>21</v>
      </c>
      <c r="C2344" s="28">
        <v>1185732</v>
      </c>
      <c r="D2344" s="29">
        <v>44351</v>
      </c>
      <c r="E2344" s="28" t="s">
        <v>53</v>
      </c>
      <c r="F2344" s="28" t="s">
        <v>95</v>
      </c>
      <c r="G2344" s="28" t="s">
        <v>96</v>
      </c>
      <c r="H2344" s="28" t="s">
        <v>28</v>
      </c>
      <c r="I2344" s="30">
        <v>0.65</v>
      </c>
      <c r="J2344" s="31">
        <v>6500</v>
      </c>
      <c r="K2344" s="32">
        <f t="shared" si="18"/>
        <v>4225</v>
      </c>
      <c r="L2344" s="32">
        <f t="shared" si="19"/>
        <v>1478.75</v>
      </c>
      <c r="M2344" s="33">
        <v>0.35</v>
      </c>
      <c r="O2344" s="38"/>
      <c r="P2344" s="36"/>
      <c r="Q2344" s="34"/>
      <c r="R2344" s="35"/>
    </row>
    <row r="2345" spans="1:18" ht="15.75" customHeight="1">
      <c r="A2345" s="23"/>
      <c r="B2345" s="28" t="s">
        <v>21</v>
      </c>
      <c r="C2345" s="28">
        <v>1185732</v>
      </c>
      <c r="D2345" s="29">
        <v>44351</v>
      </c>
      <c r="E2345" s="28" t="s">
        <v>53</v>
      </c>
      <c r="F2345" s="28" t="s">
        <v>95</v>
      </c>
      <c r="G2345" s="28" t="s">
        <v>96</v>
      </c>
      <c r="H2345" s="28" t="s">
        <v>29</v>
      </c>
      <c r="I2345" s="30">
        <v>0.70000000000000007</v>
      </c>
      <c r="J2345" s="31">
        <v>8250</v>
      </c>
      <c r="K2345" s="32">
        <f t="shared" si="18"/>
        <v>5775.0000000000009</v>
      </c>
      <c r="L2345" s="32">
        <f t="shared" si="19"/>
        <v>2887.5000000000005</v>
      </c>
      <c r="M2345" s="33">
        <v>0.5</v>
      </c>
      <c r="O2345" s="38"/>
      <c r="P2345" s="36"/>
      <c r="Q2345" s="34"/>
      <c r="R2345" s="35"/>
    </row>
    <row r="2346" spans="1:18" ht="15.75" customHeight="1">
      <c r="A2346" s="23"/>
      <c r="B2346" s="28" t="s">
        <v>21</v>
      </c>
      <c r="C2346" s="28">
        <v>1185732</v>
      </c>
      <c r="D2346" s="29">
        <v>44379</v>
      </c>
      <c r="E2346" s="28" t="s">
        <v>53</v>
      </c>
      <c r="F2346" s="28" t="s">
        <v>95</v>
      </c>
      <c r="G2346" s="28" t="s">
        <v>96</v>
      </c>
      <c r="H2346" s="28" t="s">
        <v>24</v>
      </c>
      <c r="I2346" s="30">
        <v>0.65</v>
      </c>
      <c r="J2346" s="31">
        <v>10500</v>
      </c>
      <c r="K2346" s="32">
        <f t="shared" si="18"/>
        <v>6825</v>
      </c>
      <c r="L2346" s="32">
        <f t="shared" si="19"/>
        <v>2730</v>
      </c>
      <c r="M2346" s="33">
        <v>0.4</v>
      </c>
      <c r="O2346" s="38"/>
      <c r="P2346" s="36"/>
      <c r="Q2346" s="34"/>
      <c r="R2346" s="35"/>
    </row>
    <row r="2347" spans="1:18" ht="15.75" customHeight="1">
      <c r="A2347" s="23"/>
      <c r="B2347" s="28" t="s">
        <v>21</v>
      </c>
      <c r="C2347" s="28">
        <v>1185732</v>
      </c>
      <c r="D2347" s="29">
        <v>44379</v>
      </c>
      <c r="E2347" s="28" t="s">
        <v>53</v>
      </c>
      <c r="F2347" s="28" t="s">
        <v>95</v>
      </c>
      <c r="G2347" s="28" t="s">
        <v>96</v>
      </c>
      <c r="H2347" s="28" t="s">
        <v>25</v>
      </c>
      <c r="I2347" s="30">
        <v>0.60000000000000009</v>
      </c>
      <c r="J2347" s="31">
        <v>8000</v>
      </c>
      <c r="K2347" s="32">
        <f t="shared" si="18"/>
        <v>4800.0000000000009</v>
      </c>
      <c r="L2347" s="32">
        <f t="shared" si="19"/>
        <v>1680.0000000000002</v>
      </c>
      <c r="M2347" s="33">
        <v>0.35</v>
      </c>
      <c r="O2347" s="38"/>
      <c r="P2347" s="36"/>
      <c r="Q2347" s="34"/>
      <c r="R2347" s="35"/>
    </row>
    <row r="2348" spans="1:18" ht="15.75" customHeight="1">
      <c r="A2348" s="23"/>
      <c r="B2348" s="28" t="s">
        <v>21</v>
      </c>
      <c r="C2348" s="28">
        <v>1185732</v>
      </c>
      <c r="D2348" s="29">
        <v>44379</v>
      </c>
      <c r="E2348" s="28" t="s">
        <v>53</v>
      </c>
      <c r="F2348" s="28" t="s">
        <v>95</v>
      </c>
      <c r="G2348" s="28" t="s">
        <v>96</v>
      </c>
      <c r="H2348" s="28" t="s">
        <v>26</v>
      </c>
      <c r="I2348" s="30">
        <v>0.55000000000000004</v>
      </c>
      <c r="J2348" s="31">
        <v>7250</v>
      </c>
      <c r="K2348" s="32">
        <f t="shared" si="18"/>
        <v>3987.5000000000005</v>
      </c>
      <c r="L2348" s="32">
        <f t="shared" si="19"/>
        <v>1595.0000000000002</v>
      </c>
      <c r="M2348" s="33">
        <v>0.4</v>
      </c>
      <c r="O2348" s="38"/>
      <c r="P2348" s="36"/>
      <c r="Q2348" s="34"/>
      <c r="R2348" s="35"/>
    </row>
    <row r="2349" spans="1:18" ht="15.75" customHeight="1">
      <c r="A2349" s="23"/>
      <c r="B2349" s="28" t="s">
        <v>21</v>
      </c>
      <c r="C2349" s="28">
        <v>1185732</v>
      </c>
      <c r="D2349" s="29">
        <v>44379</v>
      </c>
      <c r="E2349" s="28" t="s">
        <v>53</v>
      </c>
      <c r="F2349" s="28" t="s">
        <v>95</v>
      </c>
      <c r="G2349" s="28" t="s">
        <v>96</v>
      </c>
      <c r="H2349" s="28" t="s">
        <v>27</v>
      </c>
      <c r="I2349" s="30">
        <v>0.55000000000000004</v>
      </c>
      <c r="J2349" s="31">
        <v>6750</v>
      </c>
      <c r="K2349" s="32">
        <f t="shared" si="18"/>
        <v>3712.5000000000005</v>
      </c>
      <c r="L2349" s="32">
        <f t="shared" si="19"/>
        <v>1485.0000000000002</v>
      </c>
      <c r="M2349" s="33">
        <v>0.4</v>
      </c>
      <c r="O2349" s="38"/>
      <c r="P2349" s="36"/>
      <c r="Q2349" s="34"/>
      <c r="R2349" s="35"/>
    </row>
    <row r="2350" spans="1:18" ht="15.75" customHeight="1">
      <c r="A2350" s="23"/>
      <c r="B2350" s="28" t="s">
        <v>21</v>
      </c>
      <c r="C2350" s="28">
        <v>1185732</v>
      </c>
      <c r="D2350" s="29">
        <v>44379</v>
      </c>
      <c r="E2350" s="28" t="s">
        <v>53</v>
      </c>
      <c r="F2350" s="28" t="s">
        <v>95</v>
      </c>
      <c r="G2350" s="28" t="s">
        <v>96</v>
      </c>
      <c r="H2350" s="28" t="s">
        <v>28</v>
      </c>
      <c r="I2350" s="30">
        <v>0.65</v>
      </c>
      <c r="J2350" s="31">
        <v>7000</v>
      </c>
      <c r="K2350" s="32">
        <f t="shared" si="18"/>
        <v>4550</v>
      </c>
      <c r="L2350" s="32">
        <f t="shared" si="19"/>
        <v>1592.5</v>
      </c>
      <c r="M2350" s="33">
        <v>0.35</v>
      </c>
      <c r="O2350" s="38"/>
      <c r="P2350" s="36"/>
      <c r="Q2350" s="34"/>
      <c r="R2350" s="35"/>
    </row>
    <row r="2351" spans="1:18" ht="15.75" customHeight="1">
      <c r="A2351" s="23"/>
      <c r="B2351" s="28" t="s">
        <v>21</v>
      </c>
      <c r="C2351" s="28">
        <v>1185732</v>
      </c>
      <c r="D2351" s="29">
        <v>44379</v>
      </c>
      <c r="E2351" s="28" t="s">
        <v>53</v>
      </c>
      <c r="F2351" s="28" t="s">
        <v>95</v>
      </c>
      <c r="G2351" s="28" t="s">
        <v>96</v>
      </c>
      <c r="H2351" s="28" t="s">
        <v>29</v>
      </c>
      <c r="I2351" s="30">
        <v>0.70000000000000007</v>
      </c>
      <c r="J2351" s="31">
        <v>8750</v>
      </c>
      <c r="K2351" s="32">
        <f t="shared" si="18"/>
        <v>6125.0000000000009</v>
      </c>
      <c r="L2351" s="32">
        <f t="shared" si="19"/>
        <v>3062.5000000000005</v>
      </c>
      <c r="M2351" s="33">
        <v>0.5</v>
      </c>
      <c r="O2351" s="38"/>
      <c r="P2351" s="36"/>
      <c r="Q2351" s="34"/>
      <c r="R2351" s="35"/>
    </row>
    <row r="2352" spans="1:18" ht="15.75" customHeight="1">
      <c r="A2352" s="23"/>
      <c r="B2352" s="28" t="s">
        <v>21</v>
      </c>
      <c r="C2352" s="28">
        <v>1185732</v>
      </c>
      <c r="D2352" s="29">
        <v>44411</v>
      </c>
      <c r="E2352" s="28" t="s">
        <v>53</v>
      </c>
      <c r="F2352" s="28" t="s">
        <v>95</v>
      </c>
      <c r="G2352" s="28" t="s">
        <v>96</v>
      </c>
      <c r="H2352" s="28" t="s">
        <v>24</v>
      </c>
      <c r="I2352" s="30">
        <v>0.65</v>
      </c>
      <c r="J2352" s="31">
        <v>10250</v>
      </c>
      <c r="K2352" s="32">
        <f t="shared" si="18"/>
        <v>6662.5</v>
      </c>
      <c r="L2352" s="32">
        <f t="shared" si="19"/>
        <v>2665</v>
      </c>
      <c r="M2352" s="33">
        <v>0.4</v>
      </c>
      <c r="O2352" s="38"/>
      <c r="P2352" s="36"/>
      <c r="Q2352" s="34"/>
      <c r="R2352" s="35"/>
    </row>
    <row r="2353" spans="1:18" ht="15.75" customHeight="1">
      <c r="A2353" s="23"/>
      <c r="B2353" s="28" t="s">
        <v>21</v>
      </c>
      <c r="C2353" s="28">
        <v>1185732</v>
      </c>
      <c r="D2353" s="29">
        <v>44411</v>
      </c>
      <c r="E2353" s="28" t="s">
        <v>53</v>
      </c>
      <c r="F2353" s="28" t="s">
        <v>95</v>
      </c>
      <c r="G2353" s="28" t="s">
        <v>96</v>
      </c>
      <c r="H2353" s="28" t="s">
        <v>25</v>
      </c>
      <c r="I2353" s="30">
        <v>0.60000000000000009</v>
      </c>
      <c r="J2353" s="31">
        <v>8000</v>
      </c>
      <c r="K2353" s="32">
        <f t="shared" si="18"/>
        <v>4800.0000000000009</v>
      </c>
      <c r="L2353" s="32">
        <f t="shared" si="19"/>
        <v>1680.0000000000002</v>
      </c>
      <c r="M2353" s="33">
        <v>0.35</v>
      </c>
      <c r="O2353" s="38"/>
      <c r="P2353" s="36"/>
      <c r="Q2353" s="34"/>
      <c r="R2353" s="35"/>
    </row>
    <row r="2354" spans="1:18" ht="15.75" customHeight="1">
      <c r="A2354" s="23"/>
      <c r="B2354" s="28" t="s">
        <v>21</v>
      </c>
      <c r="C2354" s="28">
        <v>1185732</v>
      </c>
      <c r="D2354" s="29">
        <v>44411</v>
      </c>
      <c r="E2354" s="28" t="s">
        <v>53</v>
      </c>
      <c r="F2354" s="28" t="s">
        <v>95</v>
      </c>
      <c r="G2354" s="28" t="s">
        <v>96</v>
      </c>
      <c r="H2354" s="28" t="s">
        <v>26</v>
      </c>
      <c r="I2354" s="30">
        <v>0.55000000000000004</v>
      </c>
      <c r="J2354" s="31">
        <v>7250</v>
      </c>
      <c r="K2354" s="32">
        <f t="shared" si="18"/>
        <v>3987.5000000000005</v>
      </c>
      <c r="L2354" s="32">
        <f t="shared" si="19"/>
        <v>1595.0000000000002</v>
      </c>
      <c r="M2354" s="33">
        <v>0.4</v>
      </c>
      <c r="O2354" s="38"/>
      <c r="P2354" s="36"/>
      <c r="Q2354" s="34"/>
      <c r="R2354" s="35"/>
    </row>
    <row r="2355" spans="1:18" ht="15.75" customHeight="1">
      <c r="A2355" s="23"/>
      <c r="B2355" s="28" t="s">
        <v>21</v>
      </c>
      <c r="C2355" s="28">
        <v>1185732</v>
      </c>
      <c r="D2355" s="29">
        <v>44411</v>
      </c>
      <c r="E2355" s="28" t="s">
        <v>53</v>
      </c>
      <c r="F2355" s="28" t="s">
        <v>95</v>
      </c>
      <c r="G2355" s="28" t="s">
        <v>96</v>
      </c>
      <c r="H2355" s="28" t="s">
        <v>27</v>
      </c>
      <c r="I2355" s="30">
        <v>0.45</v>
      </c>
      <c r="J2355" s="31">
        <v>6750</v>
      </c>
      <c r="K2355" s="32">
        <f t="shared" si="18"/>
        <v>3037.5</v>
      </c>
      <c r="L2355" s="32">
        <f t="shared" si="19"/>
        <v>1215</v>
      </c>
      <c r="M2355" s="33">
        <v>0.4</v>
      </c>
      <c r="O2355" s="38"/>
      <c r="P2355" s="36"/>
      <c r="Q2355" s="34"/>
      <c r="R2355" s="35"/>
    </row>
    <row r="2356" spans="1:18" ht="15.75" customHeight="1">
      <c r="A2356" s="23"/>
      <c r="B2356" s="28" t="s">
        <v>21</v>
      </c>
      <c r="C2356" s="28">
        <v>1185732</v>
      </c>
      <c r="D2356" s="29">
        <v>44411</v>
      </c>
      <c r="E2356" s="28" t="s">
        <v>53</v>
      </c>
      <c r="F2356" s="28" t="s">
        <v>95</v>
      </c>
      <c r="G2356" s="28" t="s">
        <v>96</v>
      </c>
      <c r="H2356" s="28" t="s">
        <v>28</v>
      </c>
      <c r="I2356" s="30">
        <v>0.55000000000000004</v>
      </c>
      <c r="J2356" s="31">
        <v>6500</v>
      </c>
      <c r="K2356" s="32">
        <f t="shared" si="18"/>
        <v>3575.0000000000005</v>
      </c>
      <c r="L2356" s="32">
        <f t="shared" si="19"/>
        <v>1251.25</v>
      </c>
      <c r="M2356" s="33">
        <v>0.35</v>
      </c>
      <c r="O2356" s="38"/>
      <c r="P2356" s="36"/>
      <c r="Q2356" s="34"/>
      <c r="R2356" s="35"/>
    </row>
    <row r="2357" spans="1:18" ht="15.75" customHeight="1">
      <c r="A2357" s="23"/>
      <c r="B2357" s="28" t="s">
        <v>21</v>
      </c>
      <c r="C2357" s="28">
        <v>1185732</v>
      </c>
      <c r="D2357" s="29">
        <v>44411</v>
      </c>
      <c r="E2357" s="28" t="s">
        <v>53</v>
      </c>
      <c r="F2357" s="28" t="s">
        <v>95</v>
      </c>
      <c r="G2357" s="28" t="s">
        <v>96</v>
      </c>
      <c r="H2357" s="28" t="s">
        <v>29</v>
      </c>
      <c r="I2357" s="30">
        <v>0.60000000000000009</v>
      </c>
      <c r="J2357" s="31">
        <v>8250</v>
      </c>
      <c r="K2357" s="32">
        <f t="shared" si="18"/>
        <v>4950.0000000000009</v>
      </c>
      <c r="L2357" s="32">
        <f t="shared" si="19"/>
        <v>2475.0000000000005</v>
      </c>
      <c r="M2357" s="33">
        <v>0.5</v>
      </c>
      <c r="O2357" s="38"/>
      <c r="P2357" s="36"/>
      <c r="Q2357" s="34"/>
      <c r="R2357" s="35"/>
    </row>
    <row r="2358" spans="1:18" ht="15.75" customHeight="1">
      <c r="A2358" s="23"/>
      <c r="B2358" s="28" t="s">
        <v>21</v>
      </c>
      <c r="C2358" s="28">
        <v>1185732</v>
      </c>
      <c r="D2358" s="29">
        <v>44441</v>
      </c>
      <c r="E2358" s="28" t="s">
        <v>53</v>
      </c>
      <c r="F2358" s="28" t="s">
        <v>95</v>
      </c>
      <c r="G2358" s="28" t="s">
        <v>96</v>
      </c>
      <c r="H2358" s="28" t="s">
        <v>24</v>
      </c>
      <c r="I2358" s="30">
        <v>0.55000000000000004</v>
      </c>
      <c r="J2358" s="31">
        <v>9250</v>
      </c>
      <c r="K2358" s="32">
        <f t="shared" si="18"/>
        <v>5087.5</v>
      </c>
      <c r="L2358" s="32">
        <f t="shared" si="19"/>
        <v>2035</v>
      </c>
      <c r="M2358" s="33">
        <v>0.4</v>
      </c>
      <c r="O2358" s="38"/>
      <c r="P2358" s="36"/>
      <c r="Q2358" s="34"/>
      <c r="R2358" s="35"/>
    </row>
    <row r="2359" spans="1:18" ht="15.75" customHeight="1">
      <c r="A2359" s="23"/>
      <c r="B2359" s="28" t="s">
        <v>21</v>
      </c>
      <c r="C2359" s="28">
        <v>1185732</v>
      </c>
      <c r="D2359" s="29">
        <v>44441</v>
      </c>
      <c r="E2359" s="28" t="s">
        <v>53</v>
      </c>
      <c r="F2359" s="28" t="s">
        <v>95</v>
      </c>
      <c r="G2359" s="28" t="s">
        <v>96</v>
      </c>
      <c r="H2359" s="28" t="s">
        <v>25</v>
      </c>
      <c r="I2359" s="30">
        <v>0.50000000000000011</v>
      </c>
      <c r="J2359" s="31">
        <v>7250</v>
      </c>
      <c r="K2359" s="32">
        <f t="shared" si="18"/>
        <v>3625.0000000000009</v>
      </c>
      <c r="L2359" s="32">
        <f t="shared" si="19"/>
        <v>1268.7500000000002</v>
      </c>
      <c r="M2359" s="33">
        <v>0.35</v>
      </c>
      <c r="O2359" s="38"/>
      <c r="P2359" s="36"/>
      <c r="Q2359" s="34"/>
      <c r="R2359" s="35"/>
    </row>
    <row r="2360" spans="1:18" ht="15.75" customHeight="1">
      <c r="A2360" s="23"/>
      <c r="B2360" s="28" t="s">
        <v>21</v>
      </c>
      <c r="C2360" s="28">
        <v>1185732</v>
      </c>
      <c r="D2360" s="29">
        <v>44441</v>
      </c>
      <c r="E2360" s="28" t="s">
        <v>53</v>
      </c>
      <c r="F2360" s="28" t="s">
        <v>95</v>
      </c>
      <c r="G2360" s="28" t="s">
        <v>96</v>
      </c>
      <c r="H2360" s="28" t="s">
        <v>26</v>
      </c>
      <c r="I2360" s="30">
        <v>0.30000000000000004</v>
      </c>
      <c r="J2360" s="31">
        <v>6250</v>
      </c>
      <c r="K2360" s="32">
        <f t="shared" si="18"/>
        <v>1875.0000000000002</v>
      </c>
      <c r="L2360" s="32">
        <f t="shared" si="19"/>
        <v>750.00000000000011</v>
      </c>
      <c r="M2360" s="33">
        <v>0.4</v>
      </c>
      <c r="O2360" s="38"/>
      <c r="P2360" s="36"/>
      <c r="Q2360" s="34"/>
      <c r="R2360" s="35"/>
    </row>
    <row r="2361" spans="1:18" ht="15.75" customHeight="1">
      <c r="A2361" s="23"/>
      <c r="B2361" s="28" t="s">
        <v>21</v>
      </c>
      <c r="C2361" s="28">
        <v>1185732</v>
      </c>
      <c r="D2361" s="29">
        <v>44441</v>
      </c>
      <c r="E2361" s="28" t="s">
        <v>53</v>
      </c>
      <c r="F2361" s="28" t="s">
        <v>95</v>
      </c>
      <c r="G2361" s="28" t="s">
        <v>96</v>
      </c>
      <c r="H2361" s="28" t="s">
        <v>27</v>
      </c>
      <c r="I2361" s="30">
        <v>0.30000000000000004</v>
      </c>
      <c r="J2361" s="31">
        <v>6000</v>
      </c>
      <c r="K2361" s="32">
        <f t="shared" si="18"/>
        <v>1800.0000000000002</v>
      </c>
      <c r="L2361" s="32">
        <f t="shared" si="19"/>
        <v>720.00000000000011</v>
      </c>
      <c r="M2361" s="33">
        <v>0.4</v>
      </c>
      <c r="O2361" s="38"/>
      <c r="P2361" s="36"/>
      <c r="Q2361" s="34"/>
      <c r="R2361" s="35"/>
    </row>
    <row r="2362" spans="1:18" ht="15.75" customHeight="1">
      <c r="A2362" s="23"/>
      <c r="B2362" s="28" t="s">
        <v>21</v>
      </c>
      <c r="C2362" s="28">
        <v>1185732</v>
      </c>
      <c r="D2362" s="29">
        <v>44441</v>
      </c>
      <c r="E2362" s="28" t="s">
        <v>53</v>
      </c>
      <c r="F2362" s="28" t="s">
        <v>95</v>
      </c>
      <c r="G2362" s="28" t="s">
        <v>96</v>
      </c>
      <c r="H2362" s="28" t="s">
        <v>28</v>
      </c>
      <c r="I2362" s="30">
        <v>0.4</v>
      </c>
      <c r="J2362" s="31">
        <v>6000</v>
      </c>
      <c r="K2362" s="32">
        <f t="shared" si="18"/>
        <v>2400</v>
      </c>
      <c r="L2362" s="32">
        <f t="shared" si="19"/>
        <v>840</v>
      </c>
      <c r="M2362" s="33">
        <v>0.35</v>
      </c>
      <c r="O2362" s="38"/>
      <c r="P2362" s="36"/>
      <c r="Q2362" s="34"/>
      <c r="R2362" s="35"/>
    </row>
    <row r="2363" spans="1:18" ht="15.75" customHeight="1">
      <c r="A2363" s="23"/>
      <c r="B2363" s="28" t="s">
        <v>21</v>
      </c>
      <c r="C2363" s="28">
        <v>1185732</v>
      </c>
      <c r="D2363" s="29">
        <v>44441</v>
      </c>
      <c r="E2363" s="28" t="s">
        <v>53</v>
      </c>
      <c r="F2363" s="28" t="s">
        <v>95</v>
      </c>
      <c r="G2363" s="28" t="s">
        <v>96</v>
      </c>
      <c r="H2363" s="28" t="s">
        <v>29</v>
      </c>
      <c r="I2363" s="30">
        <v>0.45000000000000007</v>
      </c>
      <c r="J2363" s="31">
        <v>7000</v>
      </c>
      <c r="K2363" s="32">
        <f t="shared" si="18"/>
        <v>3150.0000000000005</v>
      </c>
      <c r="L2363" s="32">
        <f t="shared" si="19"/>
        <v>1575.0000000000002</v>
      </c>
      <c r="M2363" s="33">
        <v>0.5</v>
      </c>
      <c r="O2363" s="38"/>
      <c r="P2363" s="36"/>
      <c r="Q2363" s="34"/>
      <c r="R2363" s="35"/>
    </row>
    <row r="2364" spans="1:18" ht="15.75" customHeight="1">
      <c r="A2364" s="23"/>
      <c r="B2364" s="28" t="s">
        <v>21</v>
      </c>
      <c r="C2364" s="28">
        <v>1185732</v>
      </c>
      <c r="D2364" s="29">
        <v>44473</v>
      </c>
      <c r="E2364" s="28" t="s">
        <v>53</v>
      </c>
      <c r="F2364" s="28" t="s">
        <v>95</v>
      </c>
      <c r="G2364" s="28" t="s">
        <v>96</v>
      </c>
      <c r="H2364" s="28" t="s">
        <v>24</v>
      </c>
      <c r="I2364" s="30">
        <v>0.45000000000000007</v>
      </c>
      <c r="J2364" s="31">
        <v>8750</v>
      </c>
      <c r="K2364" s="32">
        <f t="shared" si="18"/>
        <v>3937.5000000000005</v>
      </c>
      <c r="L2364" s="32">
        <f t="shared" si="19"/>
        <v>1575.0000000000002</v>
      </c>
      <c r="M2364" s="33">
        <v>0.4</v>
      </c>
      <c r="O2364" s="38"/>
      <c r="P2364" s="36"/>
      <c r="Q2364" s="34"/>
      <c r="R2364" s="35"/>
    </row>
    <row r="2365" spans="1:18" ht="15.75" customHeight="1">
      <c r="A2365" s="23"/>
      <c r="B2365" s="28" t="s">
        <v>21</v>
      </c>
      <c r="C2365" s="28">
        <v>1185732</v>
      </c>
      <c r="D2365" s="29">
        <v>44473</v>
      </c>
      <c r="E2365" s="28" t="s">
        <v>53</v>
      </c>
      <c r="F2365" s="28" t="s">
        <v>95</v>
      </c>
      <c r="G2365" s="28" t="s">
        <v>96</v>
      </c>
      <c r="H2365" s="28" t="s">
        <v>25</v>
      </c>
      <c r="I2365" s="30">
        <v>0.35000000000000009</v>
      </c>
      <c r="J2365" s="31">
        <v>7000</v>
      </c>
      <c r="K2365" s="32">
        <f t="shared" si="18"/>
        <v>2450.0000000000005</v>
      </c>
      <c r="L2365" s="32">
        <f t="shared" si="19"/>
        <v>857.50000000000011</v>
      </c>
      <c r="M2365" s="33">
        <v>0.35</v>
      </c>
      <c r="O2365" s="38"/>
      <c r="P2365" s="36"/>
      <c r="Q2365" s="34"/>
      <c r="R2365" s="35"/>
    </row>
    <row r="2366" spans="1:18" ht="15.75" customHeight="1">
      <c r="A2366" s="23"/>
      <c r="B2366" s="28" t="s">
        <v>21</v>
      </c>
      <c r="C2366" s="28">
        <v>1185732</v>
      </c>
      <c r="D2366" s="29">
        <v>44473</v>
      </c>
      <c r="E2366" s="28" t="s">
        <v>53</v>
      </c>
      <c r="F2366" s="28" t="s">
        <v>95</v>
      </c>
      <c r="G2366" s="28" t="s">
        <v>96</v>
      </c>
      <c r="H2366" s="28" t="s">
        <v>26</v>
      </c>
      <c r="I2366" s="30">
        <v>0.35000000000000009</v>
      </c>
      <c r="J2366" s="31">
        <v>5750</v>
      </c>
      <c r="K2366" s="32">
        <f t="shared" si="18"/>
        <v>2012.5000000000005</v>
      </c>
      <c r="L2366" s="32">
        <f t="shared" si="19"/>
        <v>805.00000000000023</v>
      </c>
      <c r="M2366" s="33">
        <v>0.4</v>
      </c>
      <c r="O2366" s="38"/>
      <c r="P2366" s="36"/>
      <c r="Q2366" s="34"/>
      <c r="R2366" s="35"/>
    </row>
    <row r="2367" spans="1:18" ht="15.75" customHeight="1">
      <c r="A2367" s="23"/>
      <c r="B2367" s="28" t="s">
        <v>21</v>
      </c>
      <c r="C2367" s="28">
        <v>1185732</v>
      </c>
      <c r="D2367" s="29">
        <v>44473</v>
      </c>
      <c r="E2367" s="28" t="s">
        <v>53</v>
      </c>
      <c r="F2367" s="28" t="s">
        <v>95</v>
      </c>
      <c r="G2367" s="28" t="s">
        <v>96</v>
      </c>
      <c r="H2367" s="28" t="s">
        <v>27</v>
      </c>
      <c r="I2367" s="30">
        <v>0.35000000000000009</v>
      </c>
      <c r="J2367" s="31">
        <v>5500</v>
      </c>
      <c r="K2367" s="32">
        <f t="shared" si="18"/>
        <v>1925.0000000000005</v>
      </c>
      <c r="L2367" s="32">
        <f t="shared" si="19"/>
        <v>770.00000000000023</v>
      </c>
      <c r="M2367" s="33">
        <v>0.4</v>
      </c>
      <c r="O2367" s="38"/>
      <c r="P2367" s="36"/>
      <c r="Q2367" s="34"/>
      <c r="R2367" s="35"/>
    </row>
    <row r="2368" spans="1:18" ht="15.75" customHeight="1">
      <c r="A2368" s="23"/>
      <c r="B2368" s="28" t="s">
        <v>21</v>
      </c>
      <c r="C2368" s="28">
        <v>1185732</v>
      </c>
      <c r="D2368" s="29">
        <v>44473</v>
      </c>
      <c r="E2368" s="28" t="s">
        <v>53</v>
      </c>
      <c r="F2368" s="28" t="s">
        <v>95</v>
      </c>
      <c r="G2368" s="28" t="s">
        <v>96</v>
      </c>
      <c r="H2368" s="28" t="s">
        <v>28</v>
      </c>
      <c r="I2368" s="30">
        <v>0.45000000000000007</v>
      </c>
      <c r="J2368" s="31">
        <v>5500</v>
      </c>
      <c r="K2368" s="32">
        <f t="shared" si="18"/>
        <v>2475.0000000000005</v>
      </c>
      <c r="L2368" s="32">
        <f t="shared" si="19"/>
        <v>866.25000000000011</v>
      </c>
      <c r="M2368" s="33">
        <v>0.35</v>
      </c>
      <c r="O2368" s="38"/>
      <c r="P2368" s="36"/>
      <c r="Q2368" s="34"/>
      <c r="R2368" s="35"/>
    </row>
    <row r="2369" spans="1:18" ht="15.75" customHeight="1">
      <c r="A2369" s="23"/>
      <c r="B2369" s="28" t="s">
        <v>21</v>
      </c>
      <c r="C2369" s="28">
        <v>1185732</v>
      </c>
      <c r="D2369" s="29">
        <v>44473</v>
      </c>
      <c r="E2369" s="28" t="s">
        <v>53</v>
      </c>
      <c r="F2369" s="28" t="s">
        <v>95</v>
      </c>
      <c r="G2369" s="28" t="s">
        <v>96</v>
      </c>
      <c r="H2369" s="28" t="s">
        <v>29</v>
      </c>
      <c r="I2369" s="30">
        <v>0.5</v>
      </c>
      <c r="J2369" s="31">
        <v>6750</v>
      </c>
      <c r="K2369" s="32">
        <f t="shared" si="18"/>
        <v>3375</v>
      </c>
      <c r="L2369" s="32">
        <f t="shared" si="19"/>
        <v>1687.5</v>
      </c>
      <c r="M2369" s="33">
        <v>0.5</v>
      </c>
      <c r="O2369" s="38"/>
      <c r="P2369" s="36"/>
      <c r="Q2369" s="34"/>
      <c r="R2369" s="35"/>
    </row>
    <row r="2370" spans="1:18" ht="15.75" customHeight="1">
      <c r="A2370" s="23"/>
      <c r="B2370" s="28" t="s">
        <v>21</v>
      </c>
      <c r="C2370" s="28">
        <v>1185732</v>
      </c>
      <c r="D2370" s="29">
        <v>44503</v>
      </c>
      <c r="E2370" s="28" t="s">
        <v>53</v>
      </c>
      <c r="F2370" s="28" t="s">
        <v>95</v>
      </c>
      <c r="G2370" s="28" t="s">
        <v>96</v>
      </c>
      <c r="H2370" s="28" t="s">
        <v>24</v>
      </c>
      <c r="I2370" s="30">
        <v>0.45000000000000007</v>
      </c>
      <c r="J2370" s="31">
        <v>8250</v>
      </c>
      <c r="K2370" s="32">
        <f t="shared" si="18"/>
        <v>3712.5000000000005</v>
      </c>
      <c r="L2370" s="32">
        <f t="shared" si="19"/>
        <v>1485.0000000000002</v>
      </c>
      <c r="M2370" s="33">
        <v>0.4</v>
      </c>
      <c r="O2370" s="38"/>
      <c r="P2370" s="36"/>
      <c r="Q2370" s="34"/>
      <c r="R2370" s="35"/>
    </row>
    <row r="2371" spans="1:18" ht="15.75" customHeight="1">
      <c r="A2371" s="23"/>
      <c r="B2371" s="28" t="s">
        <v>21</v>
      </c>
      <c r="C2371" s="28">
        <v>1185732</v>
      </c>
      <c r="D2371" s="29">
        <v>44503</v>
      </c>
      <c r="E2371" s="28" t="s">
        <v>53</v>
      </c>
      <c r="F2371" s="28" t="s">
        <v>95</v>
      </c>
      <c r="G2371" s="28" t="s">
        <v>96</v>
      </c>
      <c r="H2371" s="28" t="s">
        <v>25</v>
      </c>
      <c r="I2371" s="30">
        <v>0.35000000000000009</v>
      </c>
      <c r="J2371" s="31">
        <v>6500</v>
      </c>
      <c r="K2371" s="32">
        <f t="shared" si="18"/>
        <v>2275.0000000000005</v>
      </c>
      <c r="L2371" s="32">
        <f t="shared" si="19"/>
        <v>796.25000000000011</v>
      </c>
      <c r="M2371" s="33">
        <v>0.35</v>
      </c>
      <c r="O2371" s="38"/>
      <c r="P2371" s="36"/>
      <c r="Q2371" s="34"/>
      <c r="R2371" s="35"/>
    </row>
    <row r="2372" spans="1:18" ht="15.75" customHeight="1">
      <c r="A2372" s="23"/>
      <c r="B2372" s="28" t="s">
        <v>21</v>
      </c>
      <c r="C2372" s="28">
        <v>1185732</v>
      </c>
      <c r="D2372" s="29">
        <v>44503</v>
      </c>
      <c r="E2372" s="28" t="s">
        <v>53</v>
      </c>
      <c r="F2372" s="28" t="s">
        <v>95</v>
      </c>
      <c r="G2372" s="28" t="s">
        <v>96</v>
      </c>
      <c r="H2372" s="28" t="s">
        <v>26</v>
      </c>
      <c r="I2372" s="30">
        <v>0.40000000000000013</v>
      </c>
      <c r="J2372" s="31">
        <v>5950</v>
      </c>
      <c r="K2372" s="32">
        <f t="shared" si="18"/>
        <v>2380.0000000000009</v>
      </c>
      <c r="L2372" s="32">
        <f t="shared" si="19"/>
        <v>952.00000000000045</v>
      </c>
      <c r="M2372" s="33">
        <v>0.4</v>
      </c>
      <c r="O2372" s="38"/>
      <c r="P2372" s="36"/>
      <c r="Q2372" s="34"/>
      <c r="R2372" s="35"/>
    </row>
    <row r="2373" spans="1:18" ht="15.75" customHeight="1">
      <c r="A2373" s="23"/>
      <c r="B2373" s="28" t="s">
        <v>21</v>
      </c>
      <c r="C2373" s="28">
        <v>1185732</v>
      </c>
      <c r="D2373" s="29">
        <v>44503</v>
      </c>
      <c r="E2373" s="28" t="s">
        <v>53</v>
      </c>
      <c r="F2373" s="28" t="s">
        <v>95</v>
      </c>
      <c r="G2373" s="28" t="s">
        <v>96</v>
      </c>
      <c r="H2373" s="28" t="s">
        <v>27</v>
      </c>
      <c r="I2373" s="30">
        <v>0.6000000000000002</v>
      </c>
      <c r="J2373" s="31">
        <v>6500</v>
      </c>
      <c r="K2373" s="32">
        <f t="shared" si="18"/>
        <v>3900.0000000000014</v>
      </c>
      <c r="L2373" s="32">
        <f t="shared" si="19"/>
        <v>1560.0000000000007</v>
      </c>
      <c r="M2373" s="33">
        <v>0.4</v>
      </c>
      <c r="O2373" s="38"/>
      <c r="P2373" s="36"/>
      <c r="Q2373" s="34"/>
      <c r="R2373" s="35"/>
    </row>
    <row r="2374" spans="1:18" ht="15.75" customHeight="1">
      <c r="A2374" s="23"/>
      <c r="B2374" s="28" t="s">
        <v>21</v>
      </c>
      <c r="C2374" s="28">
        <v>1185732</v>
      </c>
      <c r="D2374" s="29">
        <v>44503</v>
      </c>
      <c r="E2374" s="28" t="s">
        <v>53</v>
      </c>
      <c r="F2374" s="28" t="s">
        <v>95</v>
      </c>
      <c r="G2374" s="28" t="s">
        <v>96</v>
      </c>
      <c r="H2374" s="28" t="s">
        <v>28</v>
      </c>
      <c r="I2374" s="30">
        <v>0.75000000000000011</v>
      </c>
      <c r="J2374" s="31">
        <v>6250</v>
      </c>
      <c r="K2374" s="32">
        <f t="shared" si="18"/>
        <v>4687.5000000000009</v>
      </c>
      <c r="L2374" s="32">
        <f t="shared" si="19"/>
        <v>1640.6250000000002</v>
      </c>
      <c r="M2374" s="33">
        <v>0.35</v>
      </c>
      <c r="O2374" s="38"/>
      <c r="P2374" s="36"/>
      <c r="Q2374" s="34"/>
      <c r="R2374" s="35"/>
    </row>
    <row r="2375" spans="1:18" ht="15.75" customHeight="1">
      <c r="A2375" s="23"/>
      <c r="B2375" s="28" t="s">
        <v>21</v>
      </c>
      <c r="C2375" s="28">
        <v>1185732</v>
      </c>
      <c r="D2375" s="29">
        <v>44503</v>
      </c>
      <c r="E2375" s="28" t="s">
        <v>53</v>
      </c>
      <c r="F2375" s="28" t="s">
        <v>95</v>
      </c>
      <c r="G2375" s="28" t="s">
        <v>96</v>
      </c>
      <c r="H2375" s="28" t="s">
        <v>29</v>
      </c>
      <c r="I2375" s="30">
        <v>0.75</v>
      </c>
      <c r="J2375" s="31">
        <v>7250</v>
      </c>
      <c r="K2375" s="32">
        <f t="shared" si="18"/>
        <v>5437.5</v>
      </c>
      <c r="L2375" s="32">
        <f t="shared" si="19"/>
        <v>2718.75</v>
      </c>
      <c r="M2375" s="33">
        <v>0.5</v>
      </c>
      <c r="O2375" s="38"/>
      <c r="P2375" s="36"/>
      <c r="Q2375" s="34"/>
      <c r="R2375" s="35"/>
    </row>
    <row r="2376" spans="1:18" ht="15.75" customHeight="1">
      <c r="A2376" s="23"/>
      <c r="B2376" s="28" t="s">
        <v>21</v>
      </c>
      <c r="C2376" s="28">
        <v>1185732</v>
      </c>
      <c r="D2376" s="29">
        <v>44532</v>
      </c>
      <c r="E2376" s="28" t="s">
        <v>53</v>
      </c>
      <c r="F2376" s="28" t="s">
        <v>95</v>
      </c>
      <c r="G2376" s="28" t="s">
        <v>96</v>
      </c>
      <c r="H2376" s="28" t="s">
        <v>24</v>
      </c>
      <c r="I2376" s="30">
        <v>0.70000000000000007</v>
      </c>
      <c r="J2376" s="31">
        <v>9750</v>
      </c>
      <c r="K2376" s="32">
        <f t="shared" si="18"/>
        <v>6825.0000000000009</v>
      </c>
      <c r="L2376" s="32">
        <f t="shared" si="19"/>
        <v>2730.0000000000005</v>
      </c>
      <c r="M2376" s="33">
        <v>0.4</v>
      </c>
      <c r="O2376" s="38"/>
      <c r="P2376" s="36"/>
      <c r="Q2376" s="34"/>
      <c r="R2376" s="35"/>
    </row>
    <row r="2377" spans="1:18" ht="15.75" customHeight="1">
      <c r="A2377" s="23"/>
      <c r="B2377" s="28" t="s">
        <v>21</v>
      </c>
      <c r="C2377" s="28">
        <v>1185732</v>
      </c>
      <c r="D2377" s="29">
        <v>44532</v>
      </c>
      <c r="E2377" s="28" t="s">
        <v>53</v>
      </c>
      <c r="F2377" s="28" t="s">
        <v>95</v>
      </c>
      <c r="G2377" s="28" t="s">
        <v>96</v>
      </c>
      <c r="H2377" s="28" t="s">
        <v>25</v>
      </c>
      <c r="I2377" s="30">
        <v>0.60000000000000009</v>
      </c>
      <c r="J2377" s="31">
        <v>7750</v>
      </c>
      <c r="K2377" s="32">
        <f t="shared" si="18"/>
        <v>4650.0000000000009</v>
      </c>
      <c r="L2377" s="32">
        <f t="shared" si="19"/>
        <v>1627.5000000000002</v>
      </c>
      <c r="M2377" s="33">
        <v>0.35</v>
      </c>
      <c r="O2377" s="38"/>
      <c r="P2377" s="36"/>
      <c r="Q2377" s="34"/>
      <c r="R2377" s="35"/>
    </row>
    <row r="2378" spans="1:18" ht="15.75" customHeight="1">
      <c r="A2378" s="23"/>
      <c r="B2378" s="28" t="s">
        <v>21</v>
      </c>
      <c r="C2378" s="28">
        <v>1185732</v>
      </c>
      <c r="D2378" s="29">
        <v>44532</v>
      </c>
      <c r="E2378" s="28" t="s">
        <v>53</v>
      </c>
      <c r="F2378" s="28" t="s">
        <v>95</v>
      </c>
      <c r="G2378" s="28" t="s">
        <v>96</v>
      </c>
      <c r="H2378" s="28" t="s">
        <v>26</v>
      </c>
      <c r="I2378" s="30">
        <v>0.60000000000000009</v>
      </c>
      <c r="J2378" s="31">
        <v>7250</v>
      </c>
      <c r="K2378" s="32">
        <f t="shared" si="18"/>
        <v>4350.0000000000009</v>
      </c>
      <c r="L2378" s="32">
        <f t="shared" si="19"/>
        <v>1740.0000000000005</v>
      </c>
      <c r="M2378" s="33">
        <v>0.4</v>
      </c>
      <c r="O2378" s="38"/>
      <c r="P2378" s="36"/>
      <c r="Q2378" s="34"/>
      <c r="R2378" s="35"/>
    </row>
    <row r="2379" spans="1:18" ht="15.75" customHeight="1">
      <c r="A2379" s="23"/>
      <c r="B2379" s="28" t="s">
        <v>21</v>
      </c>
      <c r="C2379" s="28">
        <v>1185732</v>
      </c>
      <c r="D2379" s="29">
        <v>44532</v>
      </c>
      <c r="E2379" s="28" t="s">
        <v>53</v>
      </c>
      <c r="F2379" s="28" t="s">
        <v>95</v>
      </c>
      <c r="G2379" s="28" t="s">
        <v>96</v>
      </c>
      <c r="H2379" s="28" t="s">
        <v>27</v>
      </c>
      <c r="I2379" s="30">
        <v>0.60000000000000009</v>
      </c>
      <c r="J2379" s="31">
        <v>6750</v>
      </c>
      <c r="K2379" s="32">
        <f t="shared" si="18"/>
        <v>4050.0000000000005</v>
      </c>
      <c r="L2379" s="32">
        <f t="shared" si="19"/>
        <v>1620.0000000000002</v>
      </c>
      <c r="M2379" s="33">
        <v>0.4</v>
      </c>
      <c r="O2379" s="38"/>
      <c r="P2379" s="36"/>
      <c r="Q2379" s="34"/>
      <c r="R2379" s="35"/>
    </row>
    <row r="2380" spans="1:18" ht="15.75" customHeight="1">
      <c r="A2380" s="23"/>
      <c r="B2380" s="28" t="s">
        <v>21</v>
      </c>
      <c r="C2380" s="28">
        <v>1185732</v>
      </c>
      <c r="D2380" s="29">
        <v>44532</v>
      </c>
      <c r="E2380" s="28" t="s">
        <v>53</v>
      </c>
      <c r="F2380" s="28" t="s">
        <v>95</v>
      </c>
      <c r="G2380" s="28" t="s">
        <v>96</v>
      </c>
      <c r="H2380" s="28" t="s">
        <v>28</v>
      </c>
      <c r="I2380" s="30">
        <v>0.70000000000000007</v>
      </c>
      <c r="J2380" s="31">
        <v>6750</v>
      </c>
      <c r="K2380" s="32">
        <f t="shared" si="18"/>
        <v>4725</v>
      </c>
      <c r="L2380" s="32">
        <f t="shared" si="19"/>
        <v>1653.75</v>
      </c>
      <c r="M2380" s="33">
        <v>0.35</v>
      </c>
      <c r="O2380" s="38"/>
      <c r="P2380" s="36"/>
      <c r="Q2380" s="34"/>
      <c r="R2380" s="35"/>
    </row>
    <row r="2381" spans="1:18" ht="15.75" customHeight="1">
      <c r="A2381" s="23"/>
      <c r="B2381" s="28" t="s">
        <v>21</v>
      </c>
      <c r="C2381" s="28">
        <v>1185732</v>
      </c>
      <c r="D2381" s="29">
        <v>44532</v>
      </c>
      <c r="E2381" s="28" t="s">
        <v>53</v>
      </c>
      <c r="F2381" s="28" t="s">
        <v>95</v>
      </c>
      <c r="G2381" s="28" t="s">
        <v>96</v>
      </c>
      <c r="H2381" s="28" t="s">
        <v>29</v>
      </c>
      <c r="I2381" s="30">
        <v>0.75</v>
      </c>
      <c r="J2381" s="31">
        <v>7750</v>
      </c>
      <c r="K2381" s="32">
        <f t="shared" si="18"/>
        <v>5812.5</v>
      </c>
      <c r="L2381" s="32">
        <f t="shared" si="19"/>
        <v>2906.25</v>
      </c>
      <c r="M2381" s="33">
        <v>0.5</v>
      </c>
      <c r="O2381" s="38"/>
      <c r="P2381" s="36"/>
      <c r="Q2381" s="34"/>
      <c r="R2381" s="35"/>
    </row>
    <row r="2382" spans="1:18" ht="15.75" customHeight="1">
      <c r="A2382" s="23" t="s">
        <v>46</v>
      </c>
      <c r="B2382" s="28" t="s">
        <v>21</v>
      </c>
      <c r="C2382" s="28">
        <v>1185732</v>
      </c>
      <c r="D2382" s="29">
        <v>44209</v>
      </c>
      <c r="E2382" s="28" t="s">
        <v>53</v>
      </c>
      <c r="F2382" s="28" t="s">
        <v>97</v>
      </c>
      <c r="G2382" s="28" t="s">
        <v>98</v>
      </c>
      <c r="H2382" s="28" t="s">
        <v>24</v>
      </c>
      <c r="I2382" s="30">
        <v>0.35000000000000003</v>
      </c>
      <c r="J2382" s="31">
        <v>7750</v>
      </c>
      <c r="K2382" s="32">
        <f t="shared" si="18"/>
        <v>2712.5000000000005</v>
      </c>
      <c r="L2382" s="32">
        <f t="shared" si="19"/>
        <v>1085.0000000000002</v>
      </c>
      <c r="M2382" s="33">
        <v>0.4</v>
      </c>
      <c r="O2382" s="38"/>
      <c r="P2382" s="36"/>
      <c r="Q2382" s="34"/>
      <c r="R2382" s="35"/>
    </row>
    <row r="2383" spans="1:18" ht="15.75" customHeight="1">
      <c r="A2383" s="23"/>
      <c r="B2383" s="28" t="s">
        <v>21</v>
      </c>
      <c r="C2383" s="28">
        <v>1185732</v>
      </c>
      <c r="D2383" s="29">
        <v>44209</v>
      </c>
      <c r="E2383" s="28" t="s">
        <v>53</v>
      </c>
      <c r="F2383" s="28" t="s">
        <v>97</v>
      </c>
      <c r="G2383" s="28" t="s">
        <v>98</v>
      </c>
      <c r="H2383" s="28" t="s">
        <v>25</v>
      </c>
      <c r="I2383" s="30">
        <v>0.35000000000000003</v>
      </c>
      <c r="J2383" s="31">
        <v>5750</v>
      </c>
      <c r="K2383" s="32">
        <f t="shared" si="18"/>
        <v>2012.5000000000002</v>
      </c>
      <c r="L2383" s="32">
        <f t="shared" si="19"/>
        <v>704.375</v>
      </c>
      <c r="M2383" s="33">
        <v>0.35</v>
      </c>
      <c r="O2383" s="38"/>
      <c r="P2383" s="36"/>
      <c r="Q2383" s="34"/>
      <c r="R2383" s="35"/>
    </row>
    <row r="2384" spans="1:18" ht="15.75" customHeight="1">
      <c r="A2384" s="23"/>
      <c r="B2384" s="28" t="s">
        <v>21</v>
      </c>
      <c r="C2384" s="28">
        <v>1185732</v>
      </c>
      <c r="D2384" s="29">
        <v>44209</v>
      </c>
      <c r="E2384" s="28" t="s">
        <v>53</v>
      </c>
      <c r="F2384" s="28" t="s">
        <v>97</v>
      </c>
      <c r="G2384" s="28" t="s">
        <v>98</v>
      </c>
      <c r="H2384" s="28" t="s">
        <v>26</v>
      </c>
      <c r="I2384" s="30">
        <v>0.25000000000000006</v>
      </c>
      <c r="J2384" s="31">
        <v>5750</v>
      </c>
      <c r="K2384" s="32">
        <f t="shared" si="18"/>
        <v>1437.5000000000002</v>
      </c>
      <c r="L2384" s="32">
        <f t="shared" si="19"/>
        <v>575.00000000000011</v>
      </c>
      <c r="M2384" s="33">
        <v>0.4</v>
      </c>
      <c r="O2384" s="38"/>
      <c r="P2384" s="36"/>
      <c r="Q2384" s="34"/>
      <c r="R2384" s="35"/>
    </row>
    <row r="2385" spans="1:18" ht="15.75" customHeight="1">
      <c r="A2385" s="23"/>
      <c r="B2385" s="28" t="s">
        <v>21</v>
      </c>
      <c r="C2385" s="28">
        <v>1185732</v>
      </c>
      <c r="D2385" s="29">
        <v>44209</v>
      </c>
      <c r="E2385" s="28" t="s">
        <v>53</v>
      </c>
      <c r="F2385" s="28" t="s">
        <v>97</v>
      </c>
      <c r="G2385" s="28" t="s">
        <v>98</v>
      </c>
      <c r="H2385" s="28" t="s">
        <v>27</v>
      </c>
      <c r="I2385" s="30">
        <v>0.3</v>
      </c>
      <c r="J2385" s="31">
        <v>4250</v>
      </c>
      <c r="K2385" s="32">
        <f t="shared" si="18"/>
        <v>1275</v>
      </c>
      <c r="L2385" s="32">
        <f t="shared" si="19"/>
        <v>510</v>
      </c>
      <c r="M2385" s="33">
        <v>0.4</v>
      </c>
      <c r="O2385" s="38"/>
      <c r="P2385" s="36"/>
      <c r="Q2385" s="34"/>
      <c r="R2385" s="35"/>
    </row>
    <row r="2386" spans="1:18" ht="15.75" customHeight="1">
      <c r="A2386" s="23"/>
      <c r="B2386" s="28" t="s">
        <v>21</v>
      </c>
      <c r="C2386" s="28">
        <v>1185732</v>
      </c>
      <c r="D2386" s="29">
        <v>44209</v>
      </c>
      <c r="E2386" s="28" t="s">
        <v>53</v>
      </c>
      <c r="F2386" s="28" t="s">
        <v>97</v>
      </c>
      <c r="G2386" s="28" t="s">
        <v>98</v>
      </c>
      <c r="H2386" s="28" t="s">
        <v>28</v>
      </c>
      <c r="I2386" s="30">
        <v>0.45</v>
      </c>
      <c r="J2386" s="31">
        <v>4750</v>
      </c>
      <c r="K2386" s="32">
        <f t="shared" si="18"/>
        <v>2137.5</v>
      </c>
      <c r="L2386" s="32">
        <f t="shared" si="19"/>
        <v>748.125</v>
      </c>
      <c r="M2386" s="33">
        <v>0.35</v>
      </c>
      <c r="O2386" s="38"/>
      <c r="P2386" s="36"/>
      <c r="Q2386" s="34"/>
      <c r="R2386" s="35"/>
    </row>
    <row r="2387" spans="1:18" ht="15.75" customHeight="1">
      <c r="A2387" s="23"/>
      <c r="B2387" s="28" t="s">
        <v>21</v>
      </c>
      <c r="C2387" s="28">
        <v>1185732</v>
      </c>
      <c r="D2387" s="29">
        <v>44209</v>
      </c>
      <c r="E2387" s="28" t="s">
        <v>53</v>
      </c>
      <c r="F2387" s="28" t="s">
        <v>97</v>
      </c>
      <c r="G2387" s="28" t="s">
        <v>98</v>
      </c>
      <c r="H2387" s="28" t="s">
        <v>29</v>
      </c>
      <c r="I2387" s="30">
        <v>0.35000000000000003</v>
      </c>
      <c r="J2387" s="31">
        <v>5750</v>
      </c>
      <c r="K2387" s="32">
        <f t="shared" si="18"/>
        <v>2012.5000000000002</v>
      </c>
      <c r="L2387" s="32">
        <f t="shared" si="19"/>
        <v>1006.2500000000001</v>
      </c>
      <c r="M2387" s="33">
        <v>0.5</v>
      </c>
      <c r="O2387" s="38"/>
      <c r="P2387" s="36"/>
      <c r="Q2387" s="34"/>
      <c r="R2387" s="35"/>
    </row>
    <row r="2388" spans="1:18" ht="15.75" customHeight="1">
      <c r="A2388" s="23"/>
      <c r="B2388" s="28" t="s">
        <v>21</v>
      </c>
      <c r="C2388" s="28">
        <v>1185732</v>
      </c>
      <c r="D2388" s="29">
        <v>44238</v>
      </c>
      <c r="E2388" s="28" t="s">
        <v>53</v>
      </c>
      <c r="F2388" s="28" t="s">
        <v>97</v>
      </c>
      <c r="G2388" s="28" t="s">
        <v>98</v>
      </c>
      <c r="H2388" s="28" t="s">
        <v>24</v>
      </c>
      <c r="I2388" s="30">
        <v>0.35000000000000003</v>
      </c>
      <c r="J2388" s="31">
        <v>8250</v>
      </c>
      <c r="K2388" s="32">
        <f t="shared" si="18"/>
        <v>2887.5000000000005</v>
      </c>
      <c r="L2388" s="32">
        <f t="shared" si="19"/>
        <v>1155.0000000000002</v>
      </c>
      <c r="M2388" s="33">
        <v>0.4</v>
      </c>
      <c r="O2388" s="38"/>
      <c r="P2388" s="36"/>
      <c r="Q2388" s="34"/>
      <c r="R2388" s="35"/>
    </row>
    <row r="2389" spans="1:18" ht="15.75" customHeight="1">
      <c r="A2389" s="23"/>
      <c r="B2389" s="28" t="s">
        <v>21</v>
      </c>
      <c r="C2389" s="28">
        <v>1185732</v>
      </c>
      <c r="D2389" s="29">
        <v>44238</v>
      </c>
      <c r="E2389" s="28" t="s">
        <v>53</v>
      </c>
      <c r="F2389" s="28" t="s">
        <v>97</v>
      </c>
      <c r="G2389" s="28" t="s">
        <v>98</v>
      </c>
      <c r="H2389" s="28" t="s">
        <v>25</v>
      </c>
      <c r="I2389" s="30">
        <v>0.35000000000000003</v>
      </c>
      <c r="J2389" s="31">
        <v>4750</v>
      </c>
      <c r="K2389" s="32">
        <f t="shared" si="18"/>
        <v>1662.5000000000002</v>
      </c>
      <c r="L2389" s="32">
        <f t="shared" si="19"/>
        <v>581.875</v>
      </c>
      <c r="M2389" s="33">
        <v>0.35</v>
      </c>
      <c r="O2389" s="38"/>
      <c r="P2389" s="36"/>
      <c r="Q2389" s="34"/>
      <c r="R2389" s="35"/>
    </row>
    <row r="2390" spans="1:18" ht="15.75" customHeight="1">
      <c r="A2390" s="23"/>
      <c r="B2390" s="28" t="s">
        <v>21</v>
      </c>
      <c r="C2390" s="28">
        <v>1185732</v>
      </c>
      <c r="D2390" s="29">
        <v>44238</v>
      </c>
      <c r="E2390" s="28" t="s">
        <v>53</v>
      </c>
      <c r="F2390" s="28" t="s">
        <v>97</v>
      </c>
      <c r="G2390" s="28" t="s">
        <v>98</v>
      </c>
      <c r="H2390" s="28" t="s">
        <v>26</v>
      </c>
      <c r="I2390" s="30">
        <v>0.25000000000000006</v>
      </c>
      <c r="J2390" s="31">
        <v>5250</v>
      </c>
      <c r="K2390" s="32">
        <f t="shared" si="18"/>
        <v>1312.5000000000002</v>
      </c>
      <c r="L2390" s="32">
        <f t="shared" si="19"/>
        <v>525.00000000000011</v>
      </c>
      <c r="M2390" s="33">
        <v>0.4</v>
      </c>
      <c r="O2390" s="38"/>
      <c r="P2390" s="36"/>
      <c r="Q2390" s="34"/>
      <c r="R2390" s="35"/>
    </row>
    <row r="2391" spans="1:18" ht="15.75" customHeight="1">
      <c r="A2391" s="23"/>
      <c r="B2391" s="28" t="s">
        <v>21</v>
      </c>
      <c r="C2391" s="28">
        <v>1185732</v>
      </c>
      <c r="D2391" s="29">
        <v>44238</v>
      </c>
      <c r="E2391" s="28" t="s">
        <v>53</v>
      </c>
      <c r="F2391" s="28" t="s">
        <v>97</v>
      </c>
      <c r="G2391" s="28" t="s">
        <v>98</v>
      </c>
      <c r="H2391" s="28" t="s">
        <v>27</v>
      </c>
      <c r="I2391" s="30">
        <v>0.3</v>
      </c>
      <c r="J2391" s="31">
        <v>3750</v>
      </c>
      <c r="K2391" s="32">
        <f t="shared" si="18"/>
        <v>1125</v>
      </c>
      <c r="L2391" s="32">
        <f t="shared" si="19"/>
        <v>450</v>
      </c>
      <c r="M2391" s="33">
        <v>0.4</v>
      </c>
      <c r="O2391" s="38"/>
      <c r="P2391" s="36"/>
      <c r="Q2391" s="34"/>
      <c r="R2391" s="35"/>
    </row>
    <row r="2392" spans="1:18" ht="15.75" customHeight="1">
      <c r="A2392" s="23"/>
      <c r="B2392" s="28" t="s">
        <v>21</v>
      </c>
      <c r="C2392" s="28">
        <v>1185732</v>
      </c>
      <c r="D2392" s="29">
        <v>44238</v>
      </c>
      <c r="E2392" s="28" t="s">
        <v>53</v>
      </c>
      <c r="F2392" s="28" t="s">
        <v>97</v>
      </c>
      <c r="G2392" s="28" t="s">
        <v>98</v>
      </c>
      <c r="H2392" s="28" t="s">
        <v>28</v>
      </c>
      <c r="I2392" s="30">
        <v>0.45</v>
      </c>
      <c r="J2392" s="31">
        <v>4500</v>
      </c>
      <c r="K2392" s="32">
        <f t="shared" si="18"/>
        <v>2025</v>
      </c>
      <c r="L2392" s="32">
        <f t="shared" si="19"/>
        <v>708.75</v>
      </c>
      <c r="M2392" s="33">
        <v>0.35</v>
      </c>
      <c r="O2392" s="38"/>
      <c r="P2392" s="36"/>
      <c r="Q2392" s="34"/>
      <c r="R2392" s="35"/>
    </row>
    <row r="2393" spans="1:18" ht="15.75" customHeight="1">
      <c r="A2393" s="23"/>
      <c r="B2393" s="28" t="s">
        <v>21</v>
      </c>
      <c r="C2393" s="28">
        <v>1185732</v>
      </c>
      <c r="D2393" s="29">
        <v>44238</v>
      </c>
      <c r="E2393" s="28" t="s">
        <v>53</v>
      </c>
      <c r="F2393" s="28" t="s">
        <v>97</v>
      </c>
      <c r="G2393" s="28" t="s">
        <v>98</v>
      </c>
      <c r="H2393" s="28" t="s">
        <v>29</v>
      </c>
      <c r="I2393" s="30">
        <v>0.3</v>
      </c>
      <c r="J2393" s="31">
        <v>5500</v>
      </c>
      <c r="K2393" s="32">
        <f t="shared" si="18"/>
        <v>1650</v>
      </c>
      <c r="L2393" s="32">
        <f t="shared" si="19"/>
        <v>825</v>
      </c>
      <c r="M2393" s="33">
        <v>0.5</v>
      </c>
      <c r="O2393" s="38"/>
      <c r="P2393" s="36"/>
      <c r="Q2393" s="34"/>
      <c r="R2393" s="35"/>
    </row>
    <row r="2394" spans="1:18" ht="15.75" customHeight="1">
      <c r="A2394" s="23"/>
      <c r="B2394" s="28" t="s">
        <v>21</v>
      </c>
      <c r="C2394" s="28">
        <v>1185732</v>
      </c>
      <c r="D2394" s="29">
        <v>44264</v>
      </c>
      <c r="E2394" s="28" t="s">
        <v>53</v>
      </c>
      <c r="F2394" s="28" t="s">
        <v>97</v>
      </c>
      <c r="G2394" s="28" t="s">
        <v>98</v>
      </c>
      <c r="H2394" s="28" t="s">
        <v>24</v>
      </c>
      <c r="I2394" s="30">
        <v>0.3</v>
      </c>
      <c r="J2394" s="31">
        <v>7700</v>
      </c>
      <c r="K2394" s="32">
        <f t="shared" si="18"/>
        <v>2310</v>
      </c>
      <c r="L2394" s="32">
        <f t="shared" si="19"/>
        <v>924</v>
      </c>
      <c r="M2394" s="33">
        <v>0.4</v>
      </c>
      <c r="O2394" s="38"/>
      <c r="P2394" s="36"/>
      <c r="Q2394" s="34"/>
      <c r="R2394" s="35"/>
    </row>
    <row r="2395" spans="1:18" ht="15.75" customHeight="1">
      <c r="A2395" s="23"/>
      <c r="B2395" s="28" t="s">
        <v>21</v>
      </c>
      <c r="C2395" s="28">
        <v>1185732</v>
      </c>
      <c r="D2395" s="29">
        <v>44264</v>
      </c>
      <c r="E2395" s="28" t="s">
        <v>53</v>
      </c>
      <c r="F2395" s="28" t="s">
        <v>97</v>
      </c>
      <c r="G2395" s="28" t="s">
        <v>98</v>
      </c>
      <c r="H2395" s="28" t="s">
        <v>25</v>
      </c>
      <c r="I2395" s="30">
        <v>0.3</v>
      </c>
      <c r="J2395" s="31">
        <v>4500</v>
      </c>
      <c r="K2395" s="32">
        <f t="shared" si="18"/>
        <v>1350</v>
      </c>
      <c r="L2395" s="32">
        <f t="shared" si="19"/>
        <v>472.49999999999994</v>
      </c>
      <c r="M2395" s="33">
        <v>0.35</v>
      </c>
      <c r="O2395" s="38"/>
      <c r="P2395" s="36"/>
      <c r="Q2395" s="34"/>
      <c r="R2395" s="35"/>
    </row>
    <row r="2396" spans="1:18" ht="15.75" customHeight="1">
      <c r="A2396" s="23"/>
      <c r="B2396" s="28" t="s">
        <v>21</v>
      </c>
      <c r="C2396" s="28">
        <v>1185732</v>
      </c>
      <c r="D2396" s="29">
        <v>44264</v>
      </c>
      <c r="E2396" s="28" t="s">
        <v>53</v>
      </c>
      <c r="F2396" s="28" t="s">
        <v>97</v>
      </c>
      <c r="G2396" s="28" t="s">
        <v>98</v>
      </c>
      <c r="H2396" s="28" t="s">
        <v>26</v>
      </c>
      <c r="I2396" s="30">
        <v>0.2</v>
      </c>
      <c r="J2396" s="31">
        <v>4750</v>
      </c>
      <c r="K2396" s="32">
        <f t="shared" si="18"/>
        <v>950</v>
      </c>
      <c r="L2396" s="32">
        <f t="shared" si="19"/>
        <v>380</v>
      </c>
      <c r="M2396" s="33">
        <v>0.4</v>
      </c>
      <c r="O2396" s="38"/>
      <c r="P2396" s="36"/>
      <c r="Q2396" s="34"/>
      <c r="R2396" s="35"/>
    </row>
    <row r="2397" spans="1:18" ht="15.75" customHeight="1">
      <c r="A2397" s="23"/>
      <c r="B2397" s="28" t="s">
        <v>21</v>
      </c>
      <c r="C2397" s="28">
        <v>1185732</v>
      </c>
      <c r="D2397" s="29">
        <v>44264</v>
      </c>
      <c r="E2397" s="28" t="s">
        <v>53</v>
      </c>
      <c r="F2397" s="28" t="s">
        <v>97</v>
      </c>
      <c r="G2397" s="28" t="s">
        <v>98</v>
      </c>
      <c r="H2397" s="28" t="s">
        <v>27</v>
      </c>
      <c r="I2397" s="30">
        <v>0.24999999999999994</v>
      </c>
      <c r="J2397" s="31">
        <v>3250</v>
      </c>
      <c r="K2397" s="32">
        <f t="shared" si="18"/>
        <v>812.49999999999977</v>
      </c>
      <c r="L2397" s="32">
        <f t="shared" si="19"/>
        <v>324.99999999999994</v>
      </c>
      <c r="M2397" s="33">
        <v>0.4</v>
      </c>
      <c r="O2397" s="38"/>
      <c r="P2397" s="36"/>
      <c r="Q2397" s="34"/>
      <c r="R2397" s="35"/>
    </row>
    <row r="2398" spans="1:18" ht="15.75" customHeight="1">
      <c r="A2398" s="23"/>
      <c r="B2398" s="28" t="s">
        <v>21</v>
      </c>
      <c r="C2398" s="28">
        <v>1185732</v>
      </c>
      <c r="D2398" s="29">
        <v>44264</v>
      </c>
      <c r="E2398" s="28" t="s">
        <v>53</v>
      </c>
      <c r="F2398" s="28" t="s">
        <v>97</v>
      </c>
      <c r="G2398" s="28" t="s">
        <v>98</v>
      </c>
      <c r="H2398" s="28" t="s">
        <v>28</v>
      </c>
      <c r="I2398" s="30">
        <v>0.40000000000000008</v>
      </c>
      <c r="J2398" s="31">
        <v>3750</v>
      </c>
      <c r="K2398" s="32">
        <f t="shared" si="18"/>
        <v>1500.0000000000002</v>
      </c>
      <c r="L2398" s="32">
        <f t="shared" si="19"/>
        <v>525</v>
      </c>
      <c r="M2398" s="33">
        <v>0.35</v>
      </c>
      <c r="O2398" s="38"/>
      <c r="P2398" s="36"/>
      <c r="Q2398" s="34"/>
      <c r="R2398" s="35"/>
    </row>
    <row r="2399" spans="1:18" ht="15.75" customHeight="1">
      <c r="A2399" s="23"/>
      <c r="B2399" s="28" t="s">
        <v>21</v>
      </c>
      <c r="C2399" s="28">
        <v>1185732</v>
      </c>
      <c r="D2399" s="29">
        <v>44264</v>
      </c>
      <c r="E2399" s="28" t="s">
        <v>53</v>
      </c>
      <c r="F2399" s="28" t="s">
        <v>97</v>
      </c>
      <c r="G2399" s="28" t="s">
        <v>98</v>
      </c>
      <c r="H2399" s="28" t="s">
        <v>29</v>
      </c>
      <c r="I2399" s="30">
        <v>0.3</v>
      </c>
      <c r="J2399" s="31">
        <v>4750</v>
      </c>
      <c r="K2399" s="32">
        <f t="shared" si="18"/>
        <v>1425</v>
      </c>
      <c r="L2399" s="32">
        <f t="shared" si="19"/>
        <v>712.5</v>
      </c>
      <c r="M2399" s="33">
        <v>0.5</v>
      </c>
      <c r="O2399" s="38"/>
      <c r="P2399" s="36"/>
      <c r="Q2399" s="34"/>
      <c r="R2399" s="35"/>
    </row>
    <row r="2400" spans="1:18" ht="15.75" customHeight="1">
      <c r="A2400" s="23"/>
      <c r="B2400" s="28" t="s">
        <v>21</v>
      </c>
      <c r="C2400" s="28">
        <v>1185732</v>
      </c>
      <c r="D2400" s="29">
        <v>44296</v>
      </c>
      <c r="E2400" s="28" t="s">
        <v>53</v>
      </c>
      <c r="F2400" s="28" t="s">
        <v>97</v>
      </c>
      <c r="G2400" s="28" t="s">
        <v>98</v>
      </c>
      <c r="H2400" s="28" t="s">
        <v>24</v>
      </c>
      <c r="I2400" s="30">
        <v>0.3</v>
      </c>
      <c r="J2400" s="31">
        <v>7250</v>
      </c>
      <c r="K2400" s="32">
        <f t="shared" si="18"/>
        <v>2175</v>
      </c>
      <c r="L2400" s="32">
        <f t="shared" si="19"/>
        <v>870</v>
      </c>
      <c r="M2400" s="33">
        <v>0.4</v>
      </c>
      <c r="O2400" s="38"/>
      <c r="P2400" s="36"/>
      <c r="Q2400" s="34"/>
      <c r="R2400" s="35"/>
    </row>
    <row r="2401" spans="1:18" ht="15.75" customHeight="1">
      <c r="A2401" s="23"/>
      <c r="B2401" s="28" t="s">
        <v>21</v>
      </c>
      <c r="C2401" s="28">
        <v>1185732</v>
      </c>
      <c r="D2401" s="29">
        <v>44296</v>
      </c>
      <c r="E2401" s="28" t="s">
        <v>53</v>
      </c>
      <c r="F2401" s="28" t="s">
        <v>97</v>
      </c>
      <c r="G2401" s="28" t="s">
        <v>98</v>
      </c>
      <c r="H2401" s="28" t="s">
        <v>25</v>
      </c>
      <c r="I2401" s="30">
        <v>0.3</v>
      </c>
      <c r="J2401" s="31">
        <v>4250</v>
      </c>
      <c r="K2401" s="32">
        <f t="shared" si="18"/>
        <v>1275</v>
      </c>
      <c r="L2401" s="32">
        <f t="shared" si="19"/>
        <v>446.25</v>
      </c>
      <c r="M2401" s="33">
        <v>0.35</v>
      </c>
      <c r="O2401" s="38"/>
      <c r="P2401" s="36"/>
      <c r="Q2401" s="34"/>
      <c r="R2401" s="35"/>
    </row>
    <row r="2402" spans="1:18" ht="15.75" customHeight="1">
      <c r="A2402" s="23"/>
      <c r="B2402" s="28" t="s">
        <v>21</v>
      </c>
      <c r="C2402" s="28">
        <v>1185732</v>
      </c>
      <c r="D2402" s="29">
        <v>44296</v>
      </c>
      <c r="E2402" s="28" t="s">
        <v>53</v>
      </c>
      <c r="F2402" s="28" t="s">
        <v>97</v>
      </c>
      <c r="G2402" s="28" t="s">
        <v>98</v>
      </c>
      <c r="H2402" s="28" t="s">
        <v>26</v>
      </c>
      <c r="I2402" s="30">
        <v>0.2</v>
      </c>
      <c r="J2402" s="31">
        <v>4250</v>
      </c>
      <c r="K2402" s="32">
        <f t="shared" si="18"/>
        <v>850</v>
      </c>
      <c r="L2402" s="32">
        <f t="shared" si="19"/>
        <v>340</v>
      </c>
      <c r="M2402" s="33">
        <v>0.4</v>
      </c>
      <c r="O2402" s="38"/>
      <c r="P2402" s="36"/>
      <c r="Q2402" s="34"/>
      <c r="R2402" s="35"/>
    </row>
    <row r="2403" spans="1:18" ht="15.75" customHeight="1">
      <c r="A2403" s="23"/>
      <c r="B2403" s="28" t="s">
        <v>21</v>
      </c>
      <c r="C2403" s="28">
        <v>1185732</v>
      </c>
      <c r="D2403" s="29">
        <v>44296</v>
      </c>
      <c r="E2403" s="28" t="s">
        <v>53</v>
      </c>
      <c r="F2403" s="28" t="s">
        <v>97</v>
      </c>
      <c r="G2403" s="28" t="s">
        <v>98</v>
      </c>
      <c r="H2403" s="28" t="s">
        <v>27</v>
      </c>
      <c r="I2403" s="30">
        <v>0.24999999999999994</v>
      </c>
      <c r="J2403" s="31">
        <v>3500</v>
      </c>
      <c r="K2403" s="32">
        <f t="shared" si="18"/>
        <v>874.99999999999977</v>
      </c>
      <c r="L2403" s="32">
        <f t="shared" si="19"/>
        <v>349.99999999999994</v>
      </c>
      <c r="M2403" s="33">
        <v>0.4</v>
      </c>
      <c r="O2403" s="38"/>
      <c r="P2403" s="36"/>
      <c r="Q2403" s="34"/>
      <c r="R2403" s="35"/>
    </row>
    <row r="2404" spans="1:18" ht="15.75" customHeight="1">
      <c r="A2404" s="23"/>
      <c r="B2404" s="28" t="s">
        <v>21</v>
      </c>
      <c r="C2404" s="28">
        <v>1185732</v>
      </c>
      <c r="D2404" s="29">
        <v>44296</v>
      </c>
      <c r="E2404" s="28" t="s">
        <v>53</v>
      </c>
      <c r="F2404" s="28" t="s">
        <v>97</v>
      </c>
      <c r="G2404" s="28" t="s">
        <v>98</v>
      </c>
      <c r="H2404" s="28" t="s">
        <v>28</v>
      </c>
      <c r="I2404" s="30">
        <v>0.45</v>
      </c>
      <c r="J2404" s="31">
        <v>3750</v>
      </c>
      <c r="K2404" s="32">
        <f t="shared" si="18"/>
        <v>1687.5</v>
      </c>
      <c r="L2404" s="32">
        <f t="shared" si="19"/>
        <v>590.625</v>
      </c>
      <c r="M2404" s="33">
        <v>0.35</v>
      </c>
      <c r="O2404" s="38"/>
      <c r="P2404" s="36"/>
      <c r="Q2404" s="34"/>
      <c r="R2404" s="35"/>
    </row>
    <row r="2405" spans="1:18" ht="15.75" customHeight="1">
      <c r="A2405" s="23"/>
      <c r="B2405" s="28" t="s">
        <v>21</v>
      </c>
      <c r="C2405" s="28">
        <v>1185732</v>
      </c>
      <c r="D2405" s="29">
        <v>44296</v>
      </c>
      <c r="E2405" s="28" t="s">
        <v>53</v>
      </c>
      <c r="F2405" s="28" t="s">
        <v>97</v>
      </c>
      <c r="G2405" s="28" t="s">
        <v>98</v>
      </c>
      <c r="H2405" s="28" t="s">
        <v>29</v>
      </c>
      <c r="I2405" s="30">
        <v>0.35000000000000003</v>
      </c>
      <c r="J2405" s="31">
        <v>5250</v>
      </c>
      <c r="K2405" s="32">
        <f t="shared" si="18"/>
        <v>1837.5000000000002</v>
      </c>
      <c r="L2405" s="32">
        <f t="shared" si="19"/>
        <v>918.75000000000011</v>
      </c>
      <c r="M2405" s="33">
        <v>0.5</v>
      </c>
      <c r="O2405" s="38"/>
      <c r="P2405" s="36"/>
      <c r="Q2405" s="34"/>
      <c r="R2405" s="35"/>
    </row>
    <row r="2406" spans="1:18" ht="15.75" customHeight="1">
      <c r="A2406" s="23"/>
      <c r="B2406" s="28" t="s">
        <v>21</v>
      </c>
      <c r="C2406" s="28">
        <v>1185732</v>
      </c>
      <c r="D2406" s="29">
        <v>44325</v>
      </c>
      <c r="E2406" s="28" t="s">
        <v>53</v>
      </c>
      <c r="F2406" s="28" t="s">
        <v>97</v>
      </c>
      <c r="G2406" s="28" t="s">
        <v>98</v>
      </c>
      <c r="H2406" s="28" t="s">
        <v>24</v>
      </c>
      <c r="I2406" s="30">
        <v>0.45</v>
      </c>
      <c r="J2406" s="31">
        <v>7950</v>
      </c>
      <c r="K2406" s="32">
        <f t="shared" si="18"/>
        <v>3577.5</v>
      </c>
      <c r="L2406" s="32">
        <f t="shared" si="19"/>
        <v>1431</v>
      </c>
      <c r="M2406" s="33">
        <v>0.4</v>
      </c>
      <c r="O2406" s="38"/>
      <c r="P2406" s="36"/>
      <c r="Q2406" s="34"/>
      <c r="R2406" s="35"/>
    </row>
    <row r="2407" spans="1:18" ht="15.75" customHeight="1">
      <c r="A2407" s="23"/>
      <c r="B2407" s="28" t="s">
        <v>21</v>
      </c>
      <c r="C2407" s="28">
        <v>1185732</v>
      </c>
      <c r="D2407" s="29">
        <v>44325</v>
      </c>
      <c r="E2407" s="28" t="s">
        <v>53</v>
      </c>
      <c r="F2407" s="28" t="s">
        <v>97</v>
      </c>
      <c r="G2407" s="28" t="s">
        <v>98</v>
      </c>
      <c r="H2407" s="28" t="s">
        <v>25</v>
      </c>
      <c r="I2407" s="30">
        <v>0.45</v>
      </c>
      <c r="J2407" s="31">
        <v>5000</v>
      </c>
      <c r="K2407" s="32">
        <f t="shared" si="18"/>
        <v>2250</v>
      </c>
      <c r="L2407" s="32">
        <f t="shared" si="19"/>
        <v>787.5</v>
      </c>
      <c r="M2407" s="33">
        <v>0.35</v>
      </c>
      <c r="O2407" s="38"/>
      <c r="P2407" s="36"/>
      <c r="Q2407" s="34"/>
      <c r="R2407" s="35"/>
    </row>
    <row r="2408" spans="1:18" ht="15.75" customHeight="1">
      <c r="A2408" s="23"/>
      <c r="B2408" s="28" t="s">
        <v>21</v>
      </c>
      <c r="C2408" s="28">
        <v>1185732</v>
      </c>
      <c r="D2408" s="29">
        <v>44325</v>
      </c>
      <c r="E2408" s="28" t="s">
        <v>53</v>
      </c>
      <c r="F2408" s="28" t="s">
        <v>97</v>
      </c>
      <c r="G2408" s="28" t="s">
        <v>98</v>
      </c>
      <c r="H2408" s="28" t="s">
        <v>26</v>
      </c>
      <c r="I2408" s="30">
        <v>0.4</v>
      </c>
      <c r="J2408" s="31">
        <v>4750</v>
      </c>
      <c r="K2408" s="32">
        <f t="shared" si="18"/>
        <v>1900</v>
      </c>
      <c r="L2408" s="32">
        <f t="shared" si="19"/>
        <v>760</v>
      </c>
      <c r="M2408" s="33">
        <v>0.4</v>
      </c>
      <c r="O2408" s="38"/>
      <c r="P2408" s="36"/>
      <c r="Q2408" s="34"/>
      <c r="R2408" s="35"/>
    </row>
    <row r="2409" spans="1:18" ht="15.75" customHeight="1">
      <c r="A2409" s="23"/>
      <c r="B2409" s="28" t="s">
        <v>21</v>
      </c>
      <c r="C2409" s="28">
        <v>1185732</v>
      </c>
      <c r="D2409" s="29">
        <v>44325</v>
      </c>
      <c r="E2409" s="28" t="s">
        <v>53</v>
      </c>
      <c r="F2409" s="28" t="s">
        <v>97</v>
      </c>
      <c r="G2409" s="28" t="s">
        <v>98</v>
      </c>
      <c r="H2409" s="28" t="s">
        <v>27</v>
      </c>
      <c r="I2409" s="30">
        <v>0.4</v>
      </c>
      <c r="J2409" s="31">
        <v>4250</v>
      </c>
      <c r="K2409" s="32">
        <f t="shared" si="18"/>
        <v>1700</v>
      </c>
      <c r="L2409" s="32">
        <f t="shared" si="19"/>
        <v>680</v>
      </c>
      <c r="M2409" s="33">
        <v>0.4</v>
      </c>
      <c r="O2409" s="38"/>
      <c r="P2409" s="36"/>
      <c r="Q2409" s="34"/>
      <c r="R2409" s="35"/>
    </row>
    <row r="2410" spans="1:18" ht="15.75" customHeight="1">
      <c r="A2410" s="23"/>
      <c r="B2410" s="28" t="s">
        <v>21</v>
      </c>
      <c r="C2410" s="28">
        <v>1185732</v>
      </c>
      <c r="D2410" s="29">
        <v>44325</v>
      </c>
      <c r="E2410" s="28" t="s">
        <v>53</v>
      </c>
      <c r="F2410" s="28" t="s">
        <v>97</v>
      </c>
      <c r="G2410" s="28" t="s">
        <v>98</v>
      </c>
      <c r="H2410" s="28" t="s">
        <v>28</v>
      </c>
      <c r="I2410" s="30">
        <v>0.49999999999999994</v>
      </c>
      <c r="J2410" s="31">
        <v>4500</v>
      </c>
      <c r="K2410" s="32">
        <f t="shared" si="18"/>
        <v>2249.9999999999995</v>
      </c>
      <c r="L2410" s="32">
        <f t="shared" si="19"/>
        <v>787.49999999999977</v>
      </c>
      <c r="M2410" s="33">
        <v>0.35</v>
      </c>
      <c r="O2410" s="38"/>
      <c r="P2410" s="36"/>
      <c r="Q2410" s="34"/>
      <c r="R2410" s="35"/>
    </row>
    <row r="2411" spans="1:18" ht="15.75" customHeight="1">
      <c r="A2411" s="23"/>
      <c r="B2411" s="28" t="s">
        <v>21</v>
      </c>
      <c r="C2411" s="28">
        <v>1185732</v>
      </c>
      <c r="D2411" s="29">
        <v>44325</v>
      </c>
      <c r="E2411" s="28" t="s">
        <v>53</v>
      </c>
      <c r="F2411" s="28" t="s">
        <v>97</v>
      </c>
      <c r="G2411" s="28" t="s">
        <v>98</v>
      </c>
      <c r="H2411" s="28" t="s">
        <v>29</v>
      </c>
      <c r="I2411" s="30">
        <v>0.54999999999999993</v>
      </c>
      <c r="J2411" s="31">
        <v>5500</v>
      </c>
      <c r="K2411" s="32">
        <f t="shared" si="18"/>
        <v>3024.9999999999995</v>
      </c>
      <c r="L2411" s="32">
        <f t="shared" si="19"/>
        <v>1512.4999999999998</v>
      </c>
      <c r="M2411" s="33">
        <v>0.5</v>
      </c>
      <c r="O2411" s="38"/>
      <c r="P2411" s="36"/>
      <c r="Q2411" s="34"/>
      <c r="R2411" s="35"/>
    </row>
    <row r="2412" spans="1:18" ht="15.75" customHeight="1">
      <c r="A2412" s="23"/>
      <c r="B2412" s="28" t="s">
        <v>21</v>
      </c>
      <c r="C2412" s="28">
        <v>1185732</v>
      </c>
      <c r="D2412" s="29">
        <v>44358</v>
      </c>
      <c r="E2412" s="28" t="s">
        <v>53</v>
      </c>
      <c r="F2412" s="28" t="s">
        <v>97</v>
      </c>
      <c r="G2412" s="28" t="s">
        <v>98</v>
      </c>
      <c r="H2412" s="28" t="s">
        <v>24</v>
      </c>
      <c r="I2412" s="30">
        <v>0.49999999999999994</v>
      </c>
      <c r="J2412" s="31">
        <v>8000</v>
      </c>
      <c r="K2412" s="32">
        <f t="shared" si="18"/>
        <v>3999.9999999999995</v>
      </c>
      <c r="L2412" s="32">
        <f t="shared" si="19"/>
        <v>1600</v>
      </c>
      <c r="M2412" s="33">
        <v>0.4</v>
      </c>
      <c r="O2412" s="38"/>
      <c r="P2412" s="36"/>
      <c r="Q2412" s="34"/>
      <c r="R2412" s="35"/>
    </row>
    <row r="2413" spans="1:18" ht="15.75" customHeight="1">
      <c r="A2413" s="23"/>
      <c r="B2413" s="28" t="s">
        <v>21</v>
      </c>
      <c r="C2413" s="28">
        <v>1185732</v>
      </c>
      <c r="D2413" s="29">
        <v>44358</v>
      </c>
      <c r="E2413" s="28" t="s">
        <v>53</v>
      </c>
      <c r="F2413" s="28" t="s">
        <v>97</v>
      </c>
      <c r="G2413" s="28" t="s">
        <v>98</v>
      </c>
      <c r="H2413" s="28" t="s">
        <v>25</v>
      </c>
      <c r="I2413" s="30">
        <v>0.45</v>
      </c>
      <c r="J2413" s="31">
        <v>5500</v>
      </c>
      <c r="K2413" s="32">
        <f t="shared" si="18"/>
        <v>2475</v>
      </c>
      <c r="L2413" s="32">
        <f t="shared" si="19"/>
        <v>866.25</v>
      </c>
      <c r="M2413" s="33">
        <v>0.35</v>
      </c>
      <c r="O2413" s="38"/>
      <c r="P2413" s="36"/>
      <c r="Q2413" s="34"/>
      <c r="R2413" s="35"/>
    </row>
    <row r="2414" spans="1:18" ht="15.75" customHeight="1">
      <c r="A2414" s="23"/>
      <c r="B2414" s="28" t="s">
        <v>21</v>
      </c>
      <c r="C2414" s="28">
        <v>1185732</v>
      </c>
      <c r="D2414" s="29">
        <v>44358</v>
      </c>
      <c r="E2414" s="28" t="s">
        <v>53</v>
      </c>
      <c r="F2414" s="28" t="s">
        <v>97</v>
      </c>
      <c r="G2414" s="28" t="s">
        <v>98</v>
      </c>
      <c r="H2414" s="28" t="s">
        <v>26</v>
      </c>
      <c r="I2414" s="30">
        <v>0.5</v>
      </c>
      <c r="J2414" s="31">
        <v>5250</v>
      </c>
      <c r="K2414" s="32">
        <f t="shared" si="18"/>
        <v>2625</v>
      </c>
      <c r="L2414" s="32">
        <f t="shared" si="19"/>
        <v>1050</v>
      </c>
      <c r="M2414" s="33">
        <v>0.4</v>
      </c>
      <c r="O2414" s="38"/>
      <c r="P2414" s="36"/>
      <c r="Q2414" s="34"/>
      <c r="R2414" s="35"/>
    </row>
    <row r="2415" spans="1:18" ht="15.75" customHeight="1">
      <c r="A2415" s="23"/>
      <c r="B2415" s="28" t="s">
        <v>21</v>
      </c>
      <c r="C2415" s="28">
        <v>1185732</v>
      </c>
      <c r="D2415" s="29">
        <v>44358</v>
      </c>
      <c r="E2415" s="28" t="s">
        <v>53</v>
      </c>
      <c r="F2415" s="28" t="s">
        <v>97</v>
      </c>
      <c r="G2415" s="28" t="s">
        <v>98</v>
      </c>
      <c r="H2415" s="28" t="s">
        <v>27</v>
      </c>
      <c r="I2415" s="30">
        <v>0.5</v>
      </c>
      <c r="J2415" s="31">
        <v>5000</v>
      </c>
      <c r="K2415" s="32">
        <f t="shared" si="18"/>
        <v>2500</v>
      </c>
      <c r="L2415" s="32">
        <f t="shared" si="19"/>
        <v>1000</v>
      </c>
      <c r="M2415" s="33">
        <v>0.4</v>
      </c>
      <c r="O2415" s="38"/>
      <c r="P2415" s="36"/>
      <c r="Q2415" s="34"/>
      <c r="R2415" s="35"/>
    </row>
    <row r="2416" spans="1:18" ht="15.75" customHeight="1">
      <c r="A2416" s="23"/>
      <c r="B2416" s="28" t="s">
        <v>21</v>
      </c>
      <c r="C2416" s="28">
        <v>1185732</v>
      </c>
      <c r="D2416" s="29">
        <v>44358</v>
      </c>
      <c r="E2416" s="28" t="s">
        <v>53</v>
      </c>
      <c r="F2416" s="28" t="s">
        <v>97</v>
      </c>
      <c r="G2416" s="28" t="s">
        <v>98</v>
      </c>
      <c r="H2416" s="28" t="s">
        <v>28</v>
      </c>
      <c r="I2416" s="30">
        <v>0.65</v>
      </c>
      <c r="J2416" s="31">
        <v>5000</v>
      </c>
      <c r="K2416" s="32">
        <f t="shared" si="18"/>
        <v>3250</v>
      </c>
      <c r="L2416" s="32">
        <f t="shared" si="19"/>
        <v>1137.5</v>
      </c>
      <c r="M2416" s="33">
        <v>0.35</v>
      </c>
      <c r="O2416" s="38"/>
      <c r="P2416" s="36"/>
      <c r="Q2416" s="34"/>
      <c r="R2416" s="35"/>
    </row>
    <row r="2417" spans="1:18" ht="15.75" customHeight="1">
      <c r="A2417" s="23"/>
      <c r="B2417" s="28" t="s">
        <v>21</v>
      </c>
      <c r="C2417" s="28">
        <v>1185732</v>
      </c>
      <c r="D2417" s="29">
        <v>44358</v>
      </c>
      <c r="E2417" s="28" t="s">
        <v>53</v>
      </c>
      <c r="F2417" s="28" t="s">
        <v>97</v>
      </c>
      <c r="G2417" s="28" t="s">
        <v>98</v>
      </c>
      <c r="H2417" s="28" t="s">
        <v>29</v>
      </c>
      <c r="I2417" s="30">
        <v>0.70000000000000007</v>
      </c>
      <c r="J2417" s="31">
        <v>6750</v>
      </c>
      <c r="K2417" s="32">
        <f t="shared" si="18"/>
        <v>4725</v>
      </c>
      <c r="L2417" s="32">
        <f t="shared" si="19"/>
        <v>2362.5</v>
      </c>
      <c r="M2417" s="33">
        <v>0.5</v>
      </c>
      <c r="O2417" s="38"/>
      <c r="P2417" s="36"/>
      <c r="Q2417" s="34"/>
      <c r="R2417" s="35"/>
    </row>
    <row r="2418" spans="1:18" ht="15.75" customHeight="1">
      <c r="A2418" s="23"/>
      <c r="B2418" s="28" t="s">
        <v>21</v>
      </c>
      <c r="C2418" s="28">
        <v>1185732</v>
      </c>
      <c r="D2418" s="29">
        <v>44386</v>
      </c>
      <c r="E2418" s="28" t="s">
        <v>53</v>
      </c>
      <c r="F2418" s="28" t="s">
        <v>97</v>
      </c>
      <c r="G2418" s="28" t="s">
        <v>98</v>
      </c>
      <c r="H2418" s="28" t="s">
        <v>24</v>
      </c>
      <c r="I2418" s="30">
        <v>0.65</v>
      </c>
      <c r="J2418" s="31">
        <v>9000</v>
      </c>
      <c r="K2418" s="32">
        <f t="shared" si="18"/>
        <v>5850</v>
      </c>
      <c r="L2418" s="32">
        <f t="shared" si="19"/>
        <v>2340</v>
      </c>
      <c r="M2418" s="33">
        <v>0.4</v>
      </c>
      <c r="O2418" s="38"/>
      <c r="P2418" s="36"/>
      <c r="Q2418" s="34"/>
      <c r="R2418" s="35"/>
    </row>
    <row r="2419" spans="1:18" ht="15.75" customHeight="1">
      <c r="A2419" s="23"/>
      <c r="B2419" s="28" t="s">
        <v>21</v>
      </c>
      <c r="C2419" s="28">
        <v>1185732</v>
      </c>
      <c r="D2419" s="29">
        <v>44386</v>
      </c>
      <c r="E2419" s="28" t="s">
        <v>53</v>
      </c>
      <c r="F2419" s="28" t="s">
        <v>97</v>
      </c>
      <c r="G2419" s="28" t="s">
        <v>98</v>
      </c>
      <c r="H2419" s="28" t="s">
        <v>25</v>
      </c>
      <c r="I2419" s="30">
        <v>0.60000000000000009</v>
      </c>
      <c r="J2419" s="31">
        <v>6500</v>
      </c>
      <c r="K2419" s="32">
        <f t="shared" si="18"/>
        <v>3900.0000000000005</v>
      </c>
      <c r="L2419" s="32">
        <f t="shared" si="19"/>
        <v>1365</v>
      </c>
      <c r="M2419" s="33">
        <v>0.35</v>
      </c>
      <c r="O2419" s="38"/>
      <c r="P2419" s="36"/>
      <c r="Q2419" s="34"/>
      <c r="R2419" s="35"/>
    </row>
    <row r="2420" spans="1:18" ht="15.75" customHeight="1">
      <c r="A2420" s="23"/>
      <c r="B2420" s="28" t="s">
        <v>21</v>
      </c>
      <c r="C2420" s="28">
        <v>1185732</v>
      </c>
      <c r="D2420" s="29">
        <v>44386</v>
      </c>
      <c r="E2420" s="28" t="s">
        <v>53</v>
      </c>
      <c r="F2420" s="28" t="s">
        <v>97</v>
      </c>
      <c r="G2420" s="28" t="s">
        <v>98</v>
      </c>
      <c r="H2420" s="28" t="s">
        <v>26</v>
      </c>
      <c r="I2420" s="30">
        <v>0.55000000000000004</v>
      </c>
      <c r="J2420" s="31">
        <v>5750</v>
      </c>
      <c r="K2420" s="32">
        <f t="shared" si="18"/>
        <v>3162.5000000000005</v>
      </c>
      <c r="L2420" s="32">
        <f t="shared" si="19"/>
        <v>1265.0000000000002</v>
      </c>
      <c r="M2420" s="33">
        <v>0.4</v>
      </c>
      <c r="O2420" s="38"/>
      <c r="P2420" s="36"/>
      <c r="Q2420" s="34"/>
      <c r="R2420" s="35"/>
    </row>
    <row r="2421" spans="1:18" ht="15.75" customHeight="1">
      <c r="A2421" s="23"/>
      <c r="B2421" s="28" t="s">
        <v>21</v>
      </c>
      <c r="C2421" s="28">
        <v>1185732</v>
      </c>
      <c r="D2421" s="29">
        <v>44386</v>
      </c>
      <c r="E2421" s="28" t="s">
        <v>53</v>
      </c>
      <c r="F2421" s="28" t="s">
        <v>97</v>
      </c>
      <c r="G2421" s="28" t="s">
        <v>98</v>
      </c>
      <c r="H2421" s="28" t="s">
        <v>27</v>
      </c>
      <c r="I2421" s="30">
        <v>0.55000000000000004</v>
      </c>
      <c r="J2421" s="31">
        <v>5250</v>
      </c>
      <c r="K2421" s="32">
        <f t="shared" si="18"/>
        <v>2887.5000000000005</v>
      </c>
      <c r="L2421" s="32">
        <f t="shared" si="19"/>
        <v>1155.0000000000002</v>
      </c>
      <c r="M2421" s="33">
        <v>0.4</v>
      </c>
      <c r="O2421" s="38"/>
      <c r="P2421" s="36"/>
      <c r="Q2421" s="34"/>
      <c r="R2421" s="35"/>
    </row>
    <row r="2422" spans="1:18" ht="15.75" customHeight="1">
      <c r="A2422" s="23"/>
      <c r="B2422" s="28" t="s">
        <v>21</v>
      </c>
      <c r="C2422" s="28">
        <v>1185732</v>
      </c>
      <c r="D2422" s="29">
        <v>44386</v>
      </c>
      <c r="E2422" s="28" t="s">
        <v>53</v>
      </c>
      <c r="F2422" s="28" t="s">
        <v>97</v>
      </c>
      <c r="G2422" s="28" t="s">
        <v>98</v>
      </c>
      <c r="H2422" s="28" t="s">
        <v>28</v>
      </c>
      <c r="I2422" s="30">
        <v>0.65</v>
      </c>
      <c r="J2422" s="31">
        <v>5500</v>
      </c>
      <c r="K2422" s="32">
        <f t="shared" si="18"/>
        <v>3575</v>
      </c>
      <c r="L2422" s="32">
        <f t="shared" si="19"/>
        <v>1251.25</v>
      </c>
      <c r="M2422" s="33">
        <v>0.35</v>
      </c>
      <c r="O2422" s="38"/>
      <c r="P2422" s="36"/>
      <c r="Q2422" s="34"/>
      <c r="R2422" s="35"/>
    </row>
    <row r="2423" spans="1:18" ht="15.75" customHeight="1">
      <c r="A2423" s="23"/>
      <c r="B2423" s="28" t="s">
        <v>21</v>
      </c>
      <c r="C2423" s="28">
        <v>1185732</v>
      </c>
      <c r="D2423" s="29">
        <v>44386</v>
      </c>
      <c r="E2423" s="28" t="s">
        <v>53</v>
      </c>
      <c r="F2423" s="28" t="s">
        <v>97</v>
      </c>
      <c r="G2423" s="28" t="s">
        <v>98</v>
      </c>
      <c r="H2423" s="28" t="s">
        <v>29</v>
      </c>
      <c r="I2423" s="30">
        <v>0.70000000000000007</v>
      </c>
      <c r="J2423" s="31">
        <v>7250</v>
      </c>
      <c r="K2423" s="32">
        <f t="shared" si="18"/>
        <v>5075.0000000000009</v>
      </c>
      <c r="L2423" s="32">
        <f t="shared" si="19"/>
        <v>2537.5000000000005</v>
      </c>
      <c r="M2423" s="33">
        <v>0.5</v>
      </c>
      <c r="O2423" s="38"/>
      <c r="P2423" s="36"/>
      <c r="Q2423" s="34"/>
      <c r="R2423" s="35"/>
    </row>
    <row r="2424" spans="1:18" ht="15.75" customHeight="1">
      <c r="A2424" s="23"/>
      <c r="B2424" s="28" t="s">
        <v>21</v>
      </c>
      <c r="C2424" s="28">
        <v>1185732</v>
      </c>
      <c r="D2424" s="29">
        <v>44418</v>
      </c>
      <c r="E2424" s="28" t="s">
        <v>53</v>
      </c>
      <c r="F2424" s="28" t="s">
        <v>97</v>
      </c>
      <c r="G2424" s="28" t="s">
        <v>98</v>
      </c>
      <c r="H2424" s="28" t="s">
        <v>24</v>
      </c>
      <c r="I2424" s="30">
        <v>0.65</v>
      </c>
      <c r="J2424" s="31">
        <v>8750</v>
      </c>
      <c r="K2424" s="32">
        <f t="shared" si="18"/>
        <v>5687.5</v>
      </c>
      <c r="L2424" s="32">
        <f t="shared" si="19"/>
        <v>2275</v>
      </c>
      <c r="M2424" s="33">
        <v>0.4</v>
      </c>
      <c r="O2424" s="38"/>
      <c r="P2424" s="36"/>
      <c r="Q2424" s="34"/>
      <c r="R2424" s="35"/>
    </row>
    <row r="2425" spans="1:18" ht="15.75" customHeight="1">
      <c r="A2425" s="23"/>
      <c r="B2425" s="28" t="s">
        <v>21</v>
      </c>
      <c r="C2425" s="28">
        <v>1185732</v>
      </c>
      <c r="D2425" s="29">
        <v>44418</v>
      </c>
      <c r="E2425" s="28" t="s">
        <v>53</v>
      </c>
      <c r="F2425" s="28" t="s">
        <v>97</v>
      </c>
      <c r="G2425" s="28" t="s">
        <v>98</v>
      </c>
      <c r="H2425" s="28" t="s">
        <v>25</v>
      </c>
      <c r="I2425" s="30">
        <v>0.60000000000000009</v>
      </c>
      <c r="J2425" s="31">
        <v>6500</v>
      </c>
      <c r="K2425" s="32">
        <f t="shared" si="18"/>
        <v>3900.0000000000005</v>
      </c>
      <c r="L2425" s="32">
        <f t="shared" si="19"/>
        <v>1365</v>
      </c>
      <c r="M2425" s="33">
        <v>0.35</v>
      </c>
      <c r="O2425" s="38"/>
      <c r="P2425" s="36"/>
      <c r="Q2425" s="34"/>
      <c r="R2425" s="35"/>
    </row>
    <row r="2426" spans="1:18" ht="15.75" customHeight="1">
      <c r="A2426" s="23"/>
      <c r="B2426" s="28" t="s">
        <v>21</v>
      </c>
      <c r="C2426" s="28">
        <v>1185732</v>
      </c>
      <c r="D2426" s="29">
        <v>44418</v>
      </c>
      <c r="E2426" s="28" t="s">
        <v>53</v>
      </c>
      <c r="F2426" s="28" t="s">
        <v>97</v>
      </c>
      <c r="G2426" s="28" t="s">
        <v>98</v>
      </c>
      <c r="H2426" s="28" t="s">
        <v>26</v>
      </c>
      <c r="I2426" s="30">
        <v>0.55000000000000004</v>
      </c>
      <c r="J2426" s="31">
        <v>5750</v>
      </c>
      <c r="K2426" s="32">
        <f t="shared" si="18"/>
        <v>3162.5000000000005</v>
      </c>
      <c r="L2426" s="32">
        <f t="shared" si="19"/>
        <v>1265.0000000000002</v>
      </c>
      <c r="M2426" s="33">
        <v>0.4</v>
      </c>
      <c r="O2426" s="38"/>
      <c r="P2426" s="36"/>
      <c r="Q2426" s="34"/>
      <c r="R2426" s="35"/>
    </row>
    <row r="2427" spans="1:18" ht="15.75" customHeight="1">
      <c r="A2427" s="23"/>
      <c r="B2427" s="28" t="s">
        <v>21</v>
      </c>
      <c r="C2427" s="28">
        <v>1185732</v>
      </c>
      <c r="D2427" s="29">
        <v>44418</v>
      </c>
      <c r="E2427" s="28" t="s">
        <v>53</v>
      </c>
      <c r="F2427" s="28" t="s">
        <v>97</v>
      </c>
      <c r="G2427" s="28" t="s">
        <v>98</v>
      </c>
      <c r="H2427" s="28" t="s">
        <v>27</v>
      </c>
      <c r="I2427" s="30">
        <v>0.45</v>
      </c>
      <c r="J2427" s="31">
        <v>5250</v>
      </c>
      <c r="K2427" s="32">
        <f t="shared" si="18"/>
        <v>2362.5</v>
      </c>
      <c r="L2427" s="32">
        <f t="shared" si="19"/>
        <v>945</v>
      </c>
      <c r="M2427" s="33">
        <v>0.4</v>
      </c>
      <c r="O2427" s="38"/>
      <c r="P2427" s="36"/>
      <c r="Q2427" s="34"/>
      <c r="R2427" s="35"/>
    </row>
    <row r="2428" spans="1:18" ht="15.75" customHeight="1">
      <c r="A2428" s="23"/>
      <c r="B2428" s="28" t="s">
        <v>21</v>
      </c>
      <c r="C2428" s="28">
        <v>1185732</v>
      </c>
      <c r="D2428" s="29">
        <v>44418</v>
      </c>
      <c r="E2428" s="28" t="s">
        <v>53</v>
      </c>
      <c r="F2428" s="28" t="s">
        <v>97</v>
      </c>
      <c r="G2428" s="28" t="s">
        <v>98</v>
      </c>
      <c r="H2428" s="28" t="s">
        <v>28</v>
      </c>
      <c r="I2428" s="30">
        <v>0.55000000000000004</v>
      </c>
      <c r="J2428" s="31">
        <v>5000</v>
      </c>
      <c r="K2428" s="32">
        <f t="shared" si="18"/>
        <v>2750</v>
      </c>
      <c r="L2428" s="32">
        <f t="shared" si="19"/>
        <v>962.49999999999989</v>
      </c>
      <c r="M2428" s="33">
        <v>0.35</v>
      </c>
      <c r="O2428" s="38"/>
      <c r="P2428" s="36"/>
      <c r="Q2428" s="34"/>
      <c r="R2428" s="35"/>
    </row>
    <row r="2429" spans="1:18" ht="15.75" customHeight="1">
      <c r="A2429" s="23"/>
      <c r="B2429" s="28" t="s">
        <v>21</v>
      </c>
      <c r="C2429" s="28">
        <v>1185732</v>
      </c>
      <c r="D2429" s="29">
        <v>44418</v>
      </c>
      <c r="E2429" s="28" t="s">
        <v>53</v>
      </c>
      <c r="F2429" s="28" t="s">
        <v>97</v>
      </c>
      <c r="G2429" s="28" t="s">
        <v>98</v>
      </c>
      <c r="H2429" s="28" t="s">
        <v>29</v>
      </c>
      <c r="I2429" s="30">
        <v>0.60000000000000009</v>
      </c>
      <c r="J2429" s="31">
        <v>6750</v>
      </c>
      <c r="K2429" s="32">
        <f t="shared" si="18"/>
        <v>4050.0000000000005</v>
      </c>
      <c r="L2429" s="32">
        <f t="shared" si="19"/>
        <v>2025.0000000000002</v>
      </c>
      <c r="M2429" s="33">
        <v>0.5</v>
      </c>
      <c r="O2429" s="38"/>
      <c r="P2429" s="36"/>
      <c r="Q2429" s="34"/>
      <c r="R2429" s="35"/>
    </row>
    <row r="2430" spans="1:18" ht="15.75" customHeight="1">
      <c r="A2430" s="23"/>
      <c r="B2430" s="28" t="s">
        <v>21</v>
      </c>
      <c r="C2430" s="28">
        <v>1185732</v>
      </c>
      <c r="D2430" s="29">
        <v>44448</v>
      </c>
      <c r="E2430" s="28" t="s">
        <v>53</v>
      </c>
      <c r="F2430" s="28" t="s">
        <v>97</v>
      </c>
      <c r="G2430" s="28" t="s">
        <v>98</v>
      </c>
      <c r="H2430" s="28" t="s">
        <v>24</v>
      </c>
      <c r="I2430" s="30">
        <v>0.55000000000000004</v>
      </c>
      <c r="J2430" s="31">
        <v>7750</v>
      </c>
      <c r="K2430" s="32">
        <f t="shared" si="18"/>
        <v>4262.5</v>
      </c>
      <c r="L2430" s="32">
        <f t="shared" si="19"/>
        <v>1705</v>
      </c>
      <c r="M2430" s="33">
        <v>0.4</v>
      </c>
      <c r="O2430" s="38"/>
      <c r="P2430" s="36"/>
      <c r="Q2430" s="34"/>
      <c r="R2430" s="35"/>
    </row>
    <row r="2431" spans="1:18" ht="15.75" customHeight="1">
      <c r="A2431" s="23"/>
      <c r="B2431" s="28" t="s">
        <v>21</v>
      </c>
      <c r="C2431" s="28">
        <v>1185732</v>
      </c>
      <c r="D2431" s="29">
        <v>44448</v>
      </c>
      <c r="E2431" s="28" t="s">
        <v>53</v>
      </c>
      <c r="F2431" s="28" t="s">
        <v>97</v>
      </c>
      <c r="G2431" s="28" t="s">
        <v>98</v>
      </c>
      <c r="H2431" s="28" t="s">
        <v>25</v>
      </c>
      <c r="I2431" s="30">
        <v>0.50000000000000011</v>
      </c>
      <c r="J2431" s="31">
        <v>5750</v>
      </c>
      <c r="K2431" s="32">
        <f t="shared" si="18"/>
        <v>2875.0000000000005</v>
      </c>
      <c r="L2431" s="32">
        <f t="shared" si="19"/>
        <v>1006.2500000000001</v>
      </c>
      <c r="M2431" s="33">
        <v>0.35</v>
      </c>
      <c r="O2431" s="38"/>
      <c r="P2431" s="36"/>
      <c r="Q2431" s="34"/>
      <c r="R2431" s="35"/>
    </row>
    <row r="2432" spans="1:18" ht="15.75" customHeight="1">
      <c r="A2432" s="23"/>
      <c r="B2432" s="28" t="s">
        <v>21</v>
      </c>
      <c r="C2432" s="28">
        <v>1185732</v>
      </c>
      <c r="D2432" s="29">
        <v>44448</v>
      </c>
      <c r="E2432" s="28" t="s">
        <v>53</v>
      </c>
      <c r="F2432" s="28" t="s">
        <v>97</v>
      </c>
      <c r="G2432" s="28" t="s">
        <v>98</v>
      </c>
      <c r="H2432" s="28" t="s">
        <v>26</v>
      </c>
      <c r="I2432" s="30">
        <v>0.25000000000000006</v>
      </c>
      <c r="J2432" s="31">
        <v>4750</v>
      </c>
      <c r="K2432" s="32">
        <f t="shared" si="18"/>
        <v>1187.5000000000002</v>
      </c>
      <c r="L2432" s="32">
        <f t="shared" si="19"/>
        <v>475.00000000000011</v>
      </c>
      <c r="M2432" s="33">
        <v>0.4</v>
      </c>
      <c r="O2432" s="38"/>
      <c r="P2432" s="36"/>
      <c r="Q2432" s="34"/>
      <c r="R2432" s="35"/>
    </row>
    <row r="2433" spans="1:18" ht="15.75" customHeight="1">
      <c r="A2433" s="23"/>
      <c r="B2433" s="28" t="s">
        <v>21</v>
      </c>
      <c r="C2433" s="28">
        <v>1185732</v>
      </c>
      <c r="D2433" s="29">
        <v>44448</v>
      </c>
      <c r="E2433" s="28" t="s">
        <v>53</v>
      </c>
      <c r="F2433" s="28" t="s">
        <v>97</v>
      </c>
      <c r="G2433" s="28" t="s">
        <v>98</v>
      </c>
      <c r="H2433" s="28" t="s">
        <v>27</v>
      </c>
      <c r="I2433" s="30">
        <v>0.25000000000000006</v>
      </c>
      <c r="J2433" s="31">
        <v>4500</v>
      </c>
      <c r="K2433" s="32">
        <f t="shared" si="18"/>
        <v>1125.0000000000002</v>
      </c>
      <c r="L2433" s="32">
        <f t="shared" si="19"/>
        <v>450.00000000000011</v>
      </c>
      <c r="M2433" s="33">
        <v>0.4</v>
      </c>
      <c r="O2433" s="38"/>
      <c r="P2433" s="36"/>
      <c r="Q2433" s="34"/>
      <c r="R2433" s="35"/>
    </row>
    <row r="2434" spans="1:18" ht="15.75" customHeight="1">
      <c r="A2434" s="23"/>
      <c r="B2434" s="28" t="s">
        <v>21</v>
      </c>
      <c r="C2434" s="28">
        <v>1185732</v>
      </c>
      <c r="D2434" s="29">
        <v>44448</v>
      </c>
      <c r="E2434" s="28" t="s">
        <v>53</v>
      </c>
      <c r="F2434" s="28" t="s">
        <v>97</v>
      </c>
      <c r="G2434" s="28" t="s">
        <v>98</v>
      </c>
      <c r="H2434" s="28" t="s">
        <v>28</v>
      </c>
      <c r="I2434" s="30">
        <v>0.35000000000000003</v>
      </c>
      <c r="J2434" s="31">
        <v>4500</v>
      </c>
      <c r="K2434" s="32">
        <f t="shared" si="18"/>
        <v>1575.0000000000002</v>
      </c>
      <c r="L2434" s="32">
        <f t="shared" si="19"/>
        <v>551.25</v>
      </c>
      <c r="M2434" s="33">
        <v>0.35</v>
      </c>
      <c r="O2434" s="38"/>
      <c r="P2434" s="36"/>
      <c r="Q2434" s="34"/>
      <c r="R2434" s="35"/>
    </row>
    <row r="2435" spans="1:18" ht="15.75" customHeight="1">
      <c r="A2435" s="23"/>
      <c r="B2435" s="28" t="s">
        <v>21</v>
      </c>
      <c r="C2435" s="28">
        <v>1185732</v>
      </c>
      <c r="D2435" s="29">
        <v>44448</v>
      </c>
      <c r="E2435" s="28" t="s">
        <v>53</v>
      </c>
      <c r="F2435" s="28" t="s">
        <v>97</v>
      </c>
      <c r="G2435" s="28" t="s">
        <v>98</v>
      </c>
      <c r="H2435" s="28" t="s">
        <v>29</v>
      </c>
      <c r="I2435" s="30">
        <v>0.40000000000000008</v>
      </c>
      <c r="J2435" s="31">
        <v>5500</v>
      </c>
      <c r="K2435" s="32">
        <f t="shared" si="18"/>
        <v>2200.0000000000005</v>
      </c>
      <c r="L2435" s="32">
        <f t="shared" si="19"/>
        <v>1100.0000000000002</v>
      </c>
      <c r="M2435" s="33">
        <v>0.5</v>
      </c>
      <c r="O2435" s="38"/>
      <c r="P2435" s="36"/>
      <c r="Q2435" s="34"/>
      <c r="R2435" s="35"/>
    </row>
    <row r="2436" spans="1:18" ht="15.75" customHeight="1">
      <c r="A2436" s="23"/>
      <c r="B2436" s="28" t="s">
        <v>21</v>
      </c>
      <c r="C2436" s="28">
        <v>1185732</v>
      </c>
      <c r="D2436" s="29">
        <v>44480</v>
      </c>
      <c r="E2436" s="28" t="s">
        <v>53</v>
      </c>
      <c r="F2436" s="28" t="s">
        <v>97</v>
      </c>
      <c r="G2436" s="28" t="s">
        <v>98</v>
      </c>
      <c r="H2436" s="28" t="s">
        <v>24</v>
      </c>
      <c r="I2436" s="30">
        <v>0.40000000000000008</v>
      </c>
      <c r="J2436" s="31">
        <v>7250</v>
      </c>
      <c r="K2436" s="32">
        <f t="shared" si="18"/>
        <v>2900.0000000000005</v>
      </c>
      <c r="L2436" s="32">
        <f t="shared" si="19"/>
        <v>1160.0000000000002</v>
      </c>
      <c r="M2436" s="33">
        <v>0.4</v>
      </c>
      <c r="O2436" s="38"/>
      <c r="P2436" s="36"/>
      <c r="Q2436" s="34"/>
      <c r="R2436" s="35"/>
    </row>
    <row r="2437" spans="1:18" ht="15.75" customHeight="1">
      <c r="A2437" s="23"/>
      <c r="B2437" s="28" t="s">
        <v>21</v>
      </c>
      <c r="C2437" s="28">
        <v>1185732</v>
      </c>
      <c r="D2437" s="29">
        <v>44480</v>
      </c>
      <c r="E2437" s="28" t="s">
        <v>53</v>
      </c>
      <c r="F2437" s="28" t="s">
        <v>97</v>
      </c>
      <c r="G2437" s="28" t="s">
        <v>98</v>
      </c>
      <c r="H2437" s="28" t="s">
        <v>25</v>
      </c>
      <c r="I2437" s="30">
        <v>0.3000000000000001</v>
      </c>
      <c r="J2437" s="31">
        <v>5500</v>
      </c>
      <c r="K2437" s="32">
        <f t="shared" si="18"/>
        <v>1650.0000000000005</v>
      </c>
      <c r="L2437" s="32">
        <f t="shared" si="19"/>
        <v>577.50000000000011</v>
      </c>
      <c r="M2437" s="33">
        <v>0.35</v>
      </c>
      <c r="O2437" s="38"/>
      <c r="P2437" s="36"/>
      <c r="Q2437" s="34"/>
      <c r="R2437" s="35"/>
    </row>
    <row r="2438" spans="1:18" ht="15.75" customHeight="1">
      <c r="A2438" s="23"/>
      <c r="B2438" s="28" t="s">
        <v>21</v>
      </c>
      <c r="C2438" s="28">
        <v>1185732</v>
      </c>
      <c r="D2438" s="29">
        <v>44480</v>
      </c>
      <c r="E2438" s="28" t="s">
        <v>53</v>
      </c>
      <c r="F2438" s="28" t="s">
        <v>97</v>
      </c>
      <c r="G2438" s="28" t="s">
        <v>98</v>
      </c>
      <c r="H2438" s="28" t="s">
        <v>26</v>
      </c>
      <c r="I2438" s="30">
        <v>0.3000000000000001</v>
      </c>
      <c r="J2438" s="31">
        <v>4250</v>
      </c>
      <c r="K2438" s="32">
        <f t="shared" si="18"/>
        <v>1275.0000000000005</v>
      </c>
      <c r="L2438" s="32">
        <f t="shared" si="19"/>
        <v>510.00000000000023</v>
      </c>
      <c r="M2438" s="33">
        <v>0.4</v>
      </c>
      <c r="O2438" s="38"/>
      <c r="P2438" s="36"/>
      <c r="Q2438" s="34"/>
      <c r="R2438" s="35"/>
    </row>
    <row r="2439" spans="1:18" ht="15.75" customHeight="1">
      <c r="A2439" s="23"/>
      <c r="B2439" s="28" t="s">
        <v>21</v>
      </c>
      <c r="C2439" s="28">
        <v>1185732</v>
      </c>
      <c r="D2439" s="29">
        <v>44480</v>
      </c>
      <c r="E2439" s="28" t="s">
        <v>53</v>
      </c>
      <c r="F2439" s="28" t="s">
        <v>97</v>
      </c>
      <c r="G2439" s="28" t="s">
        <v>98</v>
      </c>
      <c r="H2439" s="28" t="s">
        <v>27</v>
      </c>
      <c r="I2439" s="30">
        <v>0.3000000000000001</v>
      </c>
      <c r="J2439" s="31">
        <v>4000</v>
      </c>
      <c r="K2439" s="32">
        <f t="shared" si="18"/>
        <v>1200.0000000000005</v>
      </c>
      <c r="L2439" s="32">
        <f t="shared" si="19"/>
        <v>480.00000000000023</v>
      </c>
      <c r="M2439" s="33">
        <v>0.4</v>
      </c>
      <c r="O2439" s="38"/>
      <c r="P2439" s="36"/>
      <c r="Q2439" s="34"/>
      <c r="R2439" s="35"/>
    </row>
    <row r="2440" spans="1:18" ht="15.75" customHeight="1">
      <c r="A2440" s="23"/>
      <c r="B2440" s="28" t="s">
        <v>21</v>
      </c>
      <c r="C2440" s="28">
        <v>1185732</v>
      </c>
      <c r="D2440" s="29">
        <v>44480</v>
      </c>
      <c r="E2440" s="28" t="s">
        <v>53</v>
      </c>
      <c r="F2440" s="28" t="s">
        <v>97</v>
      </c>
      <c r="G2440" s="28" t="s">
        <v>98</v>
      </c>
      <c r="H2440" s="28" t="s">
        <v>28</v>
      </c>
      <c r="I2440" s="30">
        <v>0.40000000000000008</v>
      </c>
      <c r="J2440" s="31">
        <v>4000</v>
      </c>
      <c r="K2440" s="32">
        <f t="shared" si="18"/>
        <v>1600.0000000000002</v>
      </c>
      <c r="L2440" s="32">
        <f t="shared" si="19"/>
        <v>560</v>
      </c>
      <c r="M2440" s="33">
        <v>0.35</v>
      </c>
      <c r="O2440" s="38"/>
      <c r="P2440" s="36"/>
      <c r="Q2440" s="34"/>
      <c r="R2440" s="35"/>
    </row>
    <row r="2441" spans="1:18" ht="15.75" customHeight="1">
      <c r="A2441" s="23"/>
      <c r="B2441" s="28" t="s">
        <v>21</v>
      </c>
      <c r="C2441" s="28">
        <v>1185732</v>
      </c>
      <c r="D2441" s="29">
        <v>44480</v>
      </c>
      <c r="E2441" s="28" t="s">
        <v>53</v>
      </c>
      <c r="F2441" s="28" t="s">
        <v>97</v>
      </c>
      <c r="G2441" s="28" t="s">
        <v>98</v>
      </c>
      <c r="H2441" s="28" t="s">
        <v>29</v>
      </c>
      <c r="I2441" s="30">
        <v>0.4</v>
      </c>
      <c r="J2441" s="31">
        <v>5250</v>
      </c>
      <c r="K2441" s="32">
        <f t="shared" si="18"/>
        <v>2100</v>
      </c>
      <c r="L2441" s="32">
        <f t="shared" si="19"/>
        <v>1050</v>
      </c>
      <c r="M2441" s="33">
        <v>0.5</v>
      </c>
      <c r="O2441" s="38"/>
      <c r="P2441" s="36"/>
      <c r="Q2441" s="34"/>
      <c r="R2441" s="35"/>
    </row>
    <row r="2442" spans="1:18" ht="15.75" customHeight="1">
      <c r="A2442" s="23"/>
      <c r="B2442" s="28" t="s">
        <v>21</v>
      </c>
      <c r="C2442" s="28">
        <v>1185732</v>
      </c>
      <c r="D2442" s="29">
        <v>44510</v>
      </c>
      <c r="E2442" s="28" t="s">
        <v>53</v>
      </c>
      <c r="F2442" s="28" t="s">
        <v>97</v>
      </c>
      <c r="G2442" s="28" t="s">
        <v>98</v>
      </c>
      <c r="H2442" s="28" t="s">
        <v>24</v>
      </c>
      <c r="I2442" s="30">
        <v>0.35000000000000009</v>
      </c>
      <c r="J2442" s="31">
        <v>6750</v>
      </c>
      <c r="K2442" s="32">
        <f t="shared" si="18"/>
        <v>2362.5000000000005</v>
      </c>
      <c r="L2442" s="32">
        <f t="shared" si="19"/>
        <v>945.00000000000023</v>
      </c>
      <c r="M2442" s="33">
        <v>0.4</v>
      </c>
      <c r="O2442" s="38"/>
      <c r="P2442" s="36"/>
      <c r="Q2442" s="34"/>
      <c r="R2442" s="35"/>
    </row>
    <row r="2443" spans="1:18" ht="15.75" customHeight="1">
      <c r="A2443" s="23"/>
      <c r="B2443" s="28" t="s">
        <v>21</v>
      </c>
      <c r="C2443" s="28">
        <v>1185732</v>
      </c>
      <c r="D2443" s="29">
        <v>44510</v>
      </c>
      <c r="E2443" s="28" t="s">
        <v>53</v>
      </c>
      <c r="F2443" s="28" t="s">
        <v>97</v>
      </c>
      <c r="G2443" s="28" t="s">
        <v>98</v>
      </c>
      <c r="H2443" s="28" t="s">
        <v>25</v>
      </c>
      <c r="I2443" s="30">
        <v>0.25000000000000011</v>
      </c>
      <c r="J2443" s="31">
        <v>5000</v>
      </c>
      <c r="K2443" s="32">
        <f t="shared" si="18"/>
        <v>1250.0000000000005</v>
      </c>
      <c r="L2443" s="32">
        <f t="shared" si="19"/>
        <v>437.50000000000011</v>
      </c>
      <c r="M2443" s="33">
        <v>0.35</v>
      </c>
      <c r="O2443" s="38"/>
      <c r="P2443" s="36"/>
      <c r="Q2443" s="34"/>
      <c r="R2443" s="35"/>
    </row>
    <row r="2444" spans="1:18" ht="15.75" customHeight="1">
      <c r="A2444" s="23"/>
      <c r="B2444" s="28" t="s">
        <v>21</v>
      </c>
      <c r="C2444" s="28">
        <v>1185732</v>
      </c>
      <c r="D2444" s="29">
        <v>44510</v>
      </c>
      <c r="E2444" s="28" t="s">
        <v>53</v>
      </c>
      <c r="F2444" s="28" t="s">
        <v>97</v>
      </c>
      <c r="G2444" s="28" t="s">
        <v>98</v>
      </c>
      <c r="H2444" s="28" t="s">
        <v>26</v>
      </c>
      <c r="I2444" s="30">
        <v>0.35000000000000014</v>
      </c>
      <c r="J2444" s="31">
        <v>4450</v>
      </c>
      <c r="K2444" s="32">
        <f t="shared" si="18"/>
        <v>1557.5000000000007</v>
      </c>
      <c r="L2444" s="32">
        <f t="shared" si="19"/>
        <v>623.00000000000034</v>
      </c>
      <c r="M2444" s="33">
        <v>0.4</v>
      </c>
      <c r="O2444" s="38"/>
      <c r="P2444" s="36"/>
      <c r="Q2444" s="34"/>
      <c r="R2444" s="35"/>
    </row>
    <row r="2445" spans="1:18" ht="15.75" customHeight="1">
      <c r="A2445" s="23"/>
      <c r="B2445" s="28" t="s">
        <v>21</v>
      </c>
      <c r="C2445" s="28">
        <v>1185732</v>
      </c>
      <c r="D2445" s="29">
        <v>44510</v>
      </c>
      <c r="E2445" s="28" t="s">
        <v>53</v>
      </c>
      <c r="F2445" s="28" t="s">
        <v>97</v>
      </c>
      <c r="G2445" s="28" t="s">
        <v>98</v>
      </c>
      <c r="H2445" s="28" t="s">
        <v>27</v>
      </c>
      <c r="I2445" s="30">
        <v>0.65000000000000024</v>
      </c>
      <c r="J2445" s="31">
        <v>5000</v>
      </c>
      <c r="K2445" s="32">
        <f t="shared" si="18"/>
        <v>3250.0000000000014</v>
      </c>
      <c r="L2445" s="32">
        <f t="shared" si="19"/>
        <v>1300.0000000000007</v>
      </c>
      <c r="M2445" s="33">
        <v>0.4</v>
      </c>
      <c r="O2445" s="38"/>
      <c r="P2445" s="36"/>
      <c r="Q2445" s="34"/>
      <c r="R2445" s="35"/>
    </row>
    <row r="2446" spans="1:18" ht="15.75" customHeight="1">
      <c r="A2446" s="23"/>
      <c r="B2446" s="28" t="s">
        <v>21</v>
      </c>
      <c r="C2446" s="28">
        <v>1185732</v>
      </c>
      <c r="D2446" s="29">
        <v>44510</v>
      </c>
      <c r="E2446" s="28" t="s">
        <v>53</v>
      </c>
      <c r="F2446" s="28" t="s">
        <v>97</v>
      </c>
      <c r="G2446" s="28" t="s">
        <v>98</v>
      </c>
      <c r="H2446" s="28" t="s">
        <v>28</v>
      </c>
      <c r="I2446" s="30">
        <v>0.80000000000000016</v>
      </c>
      <c r="J2446" s="31">
        <v>4750</v>
      </c>
      <c r="K2446" s="32">
        <f t="shared" si="18"/>
        <v>3800.0000000000009</v>
      </c>
      <c r="L2446" s="32">
        <f t="shared" si="19"/>
        <v>1330.0000000000002</v>
      </c>
      <c r="M2446" s="33">
        <v>0.35</v>
      </c>
      <c r="O2446" s="38"/>
      <c r="P2446" s="36"/>
      <c r="Q2446" s="34"/>
      <c r="R2446" s="35"/>
    </row>
    <row r="2447" spans="1:18" ht="15.75" customHeight="1">
      <c r="A2447" s="23"/>
      <c r="B2447" s="28" t="s">
        <v>21</v>
      </c>
      <c r="C2447" s="28">
        <v>1185732</v>
      </c>
      <c r="D2447" s="29">
        <v>44510</v>
      </c>
      <c r="E2447" s="28" t="s">
        <v>53</v>
      </c>
      <c r="F2447" s="28" t="s">
        <v>97</v>
      </c>
      <c r="G2447" s="28" t="s">
        <v>98</v>
      </c>
      <c r="H2447" s="28" t="s">
        <v>29</v>
      </c>
      <c r="I2447" s="30">
        <v>0.8</v>
      </c>
      <c r="J2447" s="31">
        <v>5750</v>
      </c>
      <c r="K2447" s="32">
        <f t="shared" si="18"/>
        <v>4600</v>
      </c>
      <c r="L2447" s="32">
        <f t="shared" si="19"/>
        <v>2300</v>
      </c>
      <c r="M2447" s="33">
        <v>0.5</v>
      </c>
      <c r="O2447" s="38"/>
      <c r="P2447" s="36"/>
      <c r="Q2447" s="34"/>
      <c r="R2447" s="35"/>
    </row>
    <row r="2448" spans="1:18" ht="15.75" customHeight="1">
      <c r="A2448" s="23"/>
      <c r="B2448" s="28" t="s">
        <v>21</v>
      </c>
      <c r="C2448" s="28">
        <v>1185732</v>
      </c>
      <c r="D2448" s="29">
        <v>44539</v>
      </c>
      <c r="E2448" s="28" t="s">
        <v>53</v>
      </c>
      <c r="F2448" s="28" t="s">
        <v>97</v>
      </c>
      <c r="G2448" s="28" t="s">
        <v>98</v>
      </c>
      <c r="H2448" s="28" t="s">
        <v>24</v>
      </c>
      <c r="I2448" s="30">
        <v>0.75000000000000011</v>
      </c>
      <c r="J2448" s="31">
        <v>8250</v>
      </c>
      <c r="K2448" s="32">
        <f t="shared" si="18"/>
        <v>6187.5000000000009</v>
      </c>
      <c r="L2448" s="32">
        <f t="shared" si="19"/>
        <v>2475.0000000000005</v>
      </c>
      <c r="M2448" s="33">
        <v>0.4</v>
      </c>
      <c r="O2448" s="38"/>
      <c r="P2448" s="36"/>
      <c r="Q2448" s="34"/>
      <c r="R2448" s="35"/>
    </row>
    <row r="2449" spans="1:18" ht="15.75" customHeight="1">
      <c r="A2449" s="23"/>
      <c r="B2449" s="28" t="s">
        <v>21</v>
      </c>
      <c r="C2449" s="28">
        <v>1185732</v>
      </c>
      <c r="D2449" s="29">
        <v>44539</v>
      </c>
      <c r="E2449" s="28" t="s">
        <v>53</v>
      </c>
      <c r="F2449" s="28" t="s">
        <v>97</v>
      </c>
      <c r="G2449" s="28" t="s">
        <v>98</v>
      </c>
      <c r="H2449" s="28" t="s">
        <v>25</v>
      </c>
      <c r="I2449" s="30">
        <v>0.65000000000000013</v>
      </c>
      <c r="J2449" s="31">
        <v>6250</v>
      </c>
      <c r="K2449" s="32">
        <f t="shared" si="18"/>
        <v>4062.5000000000009</v>
      </c>
      <c r="L2449" s="32">
        <f t="shared" si="19"/>
        <v>1421.8750000000002</v>
      </c>
      <c r="M2449" s="33">
        <v>0.35</v>
      </c>
      <c r="O2449" s="38"/>
      <c r="P2449" s="36"/>
      <c r="Q2449" s="34"/>
      <c r="R2449" s="35"/>
    </row>
    <row r="2450" spans="1:18" ht="15.75" customHeight="1">
      <c r="A2450" s="23"/>
      <c r="B2450" s="28" t="s">
        <v>21</v>
      </c>
      <c r="C2450" s="28">
        <v>1185732</v>
      </c>
      <c r="D2450" s="29">
        <v>44539</v>
      </c>
      <c r="E2450" s="28" t="s">
        <v>53</v>
      </c>
      <c r="F2450" s="28" t="s">
        <v>97</v>
      </c>
      <c r="G2450" s="28" t="s">
        <v>98</v>
      </c>
      <c r="H2450" s="28" t="s">
        <v>26</v>
      </c>
      <c r="I2450" s="30">
        <v>0.65000000000000013</v>
      </c>
      <c r="J2450" s="31">
        <v>5750</v>
      </c>
      <c r="K2450" s="32">
        <f t="shared" si="18"/>
        <v>3737.5000000000009</v>
      </c>
      <c r="L2450" s="32">
        <f t="shared" si="19"/>
        <v>1495.0000000000005</v>
      </c>
      <c r="M2450" s="33">
        <v>0.4</v>
      </c>
      <c r="O2450" s="38"/>
      <c r="P2450" s="36"/>
      <c r="Q2450" s="34"/>
      <c r="R2450" s="35"/>
    </row>
    <row r="2451" spans="1:18" ht="15.75" customHeight="1">
      <c r="A2451" s="23"/>
      <c r="B2451" s="28" t="s">
        <v>21</v>
      </c>
      <c r="C2451" s="28">
        <v>1185732</v>
      </c>
      <c r="D2451" s="29">
        <v>44539</v>
      </c>
      <c r="E2451" s="28" t="s">
        <v>53</v>
      </c>
      <c r="F2451" s="28" t="s">
        <v>97</v>
      </c>
      <c r="G2451" s="28" t="s">
        <v>98</v>
      </c>
      <c r="H2451" s="28" t="s">
        <v>27</v>
      </c>
      <c r="I2451" s="30">
        <v>0.65000000000000013</v>
      </c>
      <c r="J2451" s="31">
        <v>5250</v>
      </c>
      <c r="K2451" s="32">
        <f t="shared" si="18"/>
        <v>3412.5000000000009</v>
      </c>
      <c r="L2451" s="32">
        <f t="shared" si="19"/>
        <v>1365.0000000000005</v>
      </c>
      <c r="M2451" s="33">
        <v>0.4</v>
      </c>
      <c r="O2451" s="38"/>
      <c r="P2451" s="36"/>
      <c r="Q2451" s="34"/>
      <c r="R2451" s="35"/>
    </row>
    <row r="2452" spans="1:18" ht="15.75" customHeight="1">
      <c r="A2452" s="23"/>
      <c r="B2452" s="28" t="s">
        <v>21</v>
      </c>
      <c r="C2452" s="28">
        <v>1185732</v>
      </c>
      <c r="D2452" s="29">
        <v>44539</v>
      </c>
      <c r="E2452" s="28" t="s">
        <v>53</v>
      </c>
      <c r="F2452" s="28" t="s">
        <v>97</v>
      </c>
      <c r="G2452" s="28" t="s">
        <v>98</v>
      </c>
      <c r="H2452" s="28" t="s">
        <v>28</v>
      </c>
      <c r="I2452" s="30">
        <v>0.75000000000000011</v>
      </c>
      <c r="J2452" s="31">
        <v>5250</v>
      </c>
      <c r="K2452" s="32">
        <f t="shared" si="18"/>
        <v>3937.5000000000005</v>
      </c>
      <c r="L2452" s="32">
        <f t="shared" si="19"/>
        <v>1378.125</v>
      </c>
      <c r="M2452" s="33">
        <v>0.35</v>
      </c>
      <c r="O2452" s="38"/>
      <c r="P2452" s="36"/>
      <c r="Q2452" s="34"/>
      <c r="R2452" s="35"/>
    </row>
    <row r="2453" spans="1:18" ht="15.75" customHeight="1">
      <c r="A2453" s="23"/>
      <c r="B2453" s="28" t="s">
        <v>21</v>
      </c>
      <c r="C2453" s="28">
        <v>1185732</v>
      </c>
      <c r="D2453" s="29">
        <v>44539</v>
      </c>
      <c r="E2453" s="28" t="s">
        <v>53</v>
      </c>
      <c r="F2453" s="28" t="s">
        <v>97</v>
      </c>
      <c r="G2453" s="28" t="s">
        <v>98</v>
      </c>
      <c r="H2453" s="28" t="s">
        <v>29</v>
      </c>
      <c r="I2453" s="30">
        <v>0.8</v>
      </c>
      <c r="J2453" s="31">
        <v>6250</v>
      </c>
      <c r="K2453" s="32">
        <f t="shared" si="18"/>
        <v>5000</v>
      </c>
      <c r="L2453" s="32">
        <f t="shared" si="19"/>
        <v>2500</v>
      </c>
      <c r="M2453" s="33">
        <v>0.5</v>
      </c>
      <c r="O2453" s="38"/>
      <c r="P2453" s="36"/>
      <c r="Q2453" s="34"/>
      <c r="R2453" s="35"/>
    </row>
    <row r="2454" spans="1:18" ht="15.75" customHeight="1">
      <c r="A2454" s="23" t="s">
        <v>46</v>
      </c>
      <c r="B2454" s="28" t="s">
        <v>21</v>
      </c>
      <c r="C2454" s="28">
        <v>1185732</v>
      </c>
      <c r="D2454" s="29">
        <v>44218</v>
      </c>
      <c r="E2454" s="28" t="s">
        <v>40</v>
      </c>
      <c r="F2454" s="28" t="s">
        <v>99</v>
      </c>
      <c r="G2454" s="28" t="s">
        <v>100</v>
      </c>
      <c r="H2454" s="28" t="s">
        <v>24</v>
      </c>
      <c r="I2454" s="30">
        <v>0.4</v>
      </c>
      <c r="J2454" s="31">
        <v>5000</v>
      </c>
      <c r="K2454" s="32">
        <f t="shared" si="18"/>
        <v>2000</v>
      </c>
      <c r="L2454" s="32">
        <f t="shared" si="19"/>
        <v>800</v>
      </c>
      <c r="M2454" s="33">
        <v>0.4</v>
      </c>
      <c r="O2454" s="38"/>
      <c r="P2454" s="36"/>
      <c r="Q2454" s="34"/>
      <c r="R2454" s="35"/>
    </row>
    <row r="2455" spans="1:18" ht="15.75" customHeight="1">
      <c r="A2455" s="23"/>
      <c r="B2455" s="28" t="s">
        <v>21</v>
      </c>
      <c r="C2455" s="28">
        <v>1185732</v>
      </c>
      <c r="D2455" s="29">
        <v>44218</v>
      </c>
      <c r="E2455" s="28" t="s">
        <v>40</v>
      </c>
      <c r="F2455" s="28" t="s">
        <v>99</v>
      </c>
      <c r="G2455" s="28" t="s">
        <v>100</v>
      </c>
      <c r="H2455" s="28" t="s">
        <v>25</v>
      </c>
      <c r="I2455" s="30">
        <v>0.4</v>
      </c>
      <c r="J2455" s="31">
        <v>3000</v>
      </c>
      <c r="K2455" s="32">
        <f t="shared" si="18"/>
        <v>1200</v>
      </c>
      <c r="L2455" s="32">
        <f t="shared" si="19"/>
        <v>420</v>
      </c>
      <c r="M2455" s="33">
        <v>0.35</v>
      </c>
      <c r="O2455" s="38"/>
      <c r="P2455" s="36"/>
      <c r="Q2455" s="34"/>
      <c r="R2455" s="35"/>
    </row>
    <row r="2456" spans="1:18" ht="15.75" customHeight="1">
      <c r="A2456" s="23"/>
      <c r="B2456" s="28" t="s">
        <v>21</v>
      </c>
      <c r="C2456" s="28">
        <v>1185732</v>
      </c>
      <c r="D2456" s="29">
        <v>44218</v>
      </c>
      <c r="E2456" s="28" t="s">
        <v>40</v>
      </c>
      <c r="F2456" s="28" t="s">
        <v>99</v>
      </c>
      <c r="G2456" s="28" t="s">
        <v>100</v>
      </c>
      <c r="H2456" s="28" t="s">
        <v>26</v>
      </c>
      <c r="I2456" s="30">
        <v>0.30000000000000004</v>
      </c>
      <c r="J2456" s="31">
        <v>3000</v>
      </c>
      <c r="K2456" s="32">
        <f t="shared" si="18"/>
        <v>900.00000000000011</v>
      </c>
      <c r="L2456" s="32">
        <f t="shared" si="19"/>
        <v>360.00000000000006</v>
      </c>
      <c r="M2456" s="33">
        <v>0.4</v>
      </c>
      <c r="O2456" s="38"/>
      <c r="P2456" s="36"/>
      <c r="Q2456" s="34"/>
      <c r="R2456" s="35"/>
    </row>
    <row r="2457" spans="1:18" ht="15.75" customHeight="1">
      <c r="A2457" s="23"/>
      <c r="B2457" s="28" t="s">
        <v>21</v>
      </c>
      <c r="C2457" s="28">
        <v>1185732</v>
      </c>
      <c r="D2457" s="29">
        <v>44218</v>
      </c>
      <c r="E2457" s="28" t="s">
        <v>40</v>
      </c>
      <c r="F2457" s="28" t="s">
        <v>99</v>
      </c>
      <c r="G2457" s="28" t="s">
        <v>100</v>
      </c>
      <c r="H2457" s="28" t="s">
        <v>27</v>
      </c>
      <c r="I2457" s="30">
        <v>0.35000000000000003</v>
      </c>
      <c r="J2457" s="31">
        <v>1500</v>
      </c>
      <c r="K2457" s="32">
        <f t="shared" si="18"/>
        <v>525</v>
      </c>
      <c r="L2457" s="32">
        <f t="shared" si="19"/>
        <v>210</v>
      </c>
      <c r="M2457" s="33">
        <v>0.4</v>
      </c>
      <c r="O2457" s="38"/>
      <c r="P2457" s="36"/>
      <c r="Q2457" s="34"/>
      <c r="R2457" s="35"/>
    </row>
    <row r="2458" spans="1:18" ht="15.75" customHeight="1">
      <c r="A2458" s="23"/>
      <c r="B2458" s="28" t="s">
        <v>21</v>
      </c>
      <c r="C2458" s="28">
        <v>1185732</v>
      </c>
      <c r="D2458" s="29">
        <v>44218</v>
      </c>
      <c r="E2458" s="28" t="s">
        <v>40</v>
      </c>
      <c r="F2458" s="28" t="s">
        <v>99</v>
      </c>
      <c r="G2458" s="28" t="s">
        <v>100</v>
      </c>
      <c r="H2458" s="28" t="s">
        <v>28</v>
      </c>
      <c r="I2458" s="30">
        <v>0.49999999999999994</v>
      </c>
      <c r="J2458" s="31">
        <v>2000</v>
      </c>
      <c r="K2458" s="32">
        <f t="shared" si="18"/>
        <v>999.99999999999989</v>
      </c>
      <c r="L2458" s="32">
        <f t="shared" si="19"/>
        <v>349.99999999999994</v>
      </c>
      <c r="M2458" s="33">
        <v>0.35</v>
      </c>
      <c r="O2458" s="38"/>
      <c r="P2458" s="36"/>
      <c r="Q2458" s="34"/>
      <c r="R2458" s="35"/>
    </row>
    <row r="2459" spans="1:18" ht="15.75" customHeight="1">
      <c r="A2459" s="23"/>
      <c r="B2459" s="28" t="s">
        <v>21</v>
      </c>
      <c r="C2459" s="28">
        <v>1185732</v>
      </c>
      <c r="D2459" s="29">
        <v>44218</v>
      </c>
      <c r="E2459" s="28" t="s">
        <v>40</v>
      </c>
      <c r="F2459" s="28" t="s">
        <v>99</v>
      </c>
      <c r="G2459" s="28" t="s">
        <v>100</v>
      </c>
      <c r="H2459" s="28" t="s">
        <v>29</v>
      </c>
      <c r="I2459" s="30">
        <v>0.4</v>
      </c>
      <c r="J2459" s="31">
        <v>3000</v>
      </c>
      <c r="K2459" s="32">
        <f t="shared" si="18"/>
        <v>1200</v>
      </c>
      <c r="L2459" s="32">
        <f t="shared" si="19"/>
        <v>480</v>
      </c>
      <c r="M2459" s="33">
        <v>0.4</v>
      </c>
      <c r="O2459" s="38"/>
      <c r="P2459" s="36"/>
      <c r="Q2459" s="34"/>
      <c r="R2459" s="35"/>
    </row>
    <row r="2460" spans="1:18" ht="15.75" customHeight="1">
      <c r="A2460" s="23"/>
      <c r="B2460" s="28" t="s">
        <v>21</v>
      </c>
      <c r="C2460" s="28">
        <v>1185732</v>
      </c>
      <c r="D2460" s="29">
        <v>44249</v>
      </c>
      <c r="E2460" s="28" t="s">
        <v>40</v>
      </c>
      <c r="F2460" s="28" t="s">
        <v>99</v>
      </c>
      <c r="G2460" s="28" t="s">
        <v>100</v>
      </c>
      <c r="H2460" s="28" t="s">
        <v>24</v>
      </c>
      <c r="I2460" s="30">
        <v>0.4</v>
      </c>
      <c r="J2460" s="31">
        <v>5500</v>
      </c>
      <c r="K2460" s="32">
        <f t="shared" si="18"/>
        <v>2200</v>
      </c>
      <c r="L2460" s="32">
        <f t="shared" si="19"/>
        <v>880</v>
      </c>
      <c r="M2460" s="33">
        <v>0.4</v>
      </c>
      <c r="O2460" s="38"/>
      <c r="P2460" s="36"/>
      <c r="Q2460" s="34"/>
      <c r="R2460" s="35"/>
    </row>
    <row r="2461" spans="1:18" ht="15.75" customHeight="1">
      <c r="A2461" s="23"/>
      <c r="B2461" s="28" t="s">
        <v>21</v>
      </c>
      <c r="C2461" s="28">
        <v>1185732</v>
      </c>
      <c r="D2461" s="29">
        <v>44249</v>
      </c>
      <c r="E2461" s="28" t="s">
        <v>40</v>
      </c>
      <c r="F2461" s="28" t="s">
        <v>99</v>
      </c>
      <c r="G2461" s="28" t="s">
        <v>100</v>
      </c>
      <c r="H2461" s="28" t="s">
        <v>25</v>
      </c>
      <c r="I2461" s="30">
        <v>0.4</v>
      </c>
      <c r="J2461" s="31">
        <v>2000</v>
      </c>
      <c r="K2461" s="32">
        <f t="shared" si="18"/>
        <v>800</v>
      </c>
      <c r="L2461" s="32">
        <f t="shared" si="19"/>
        <v>280</v>
      </c>
      <c r="M2461" s="33">
        <v>0.35</v>
      </c>
      <c r="O2461" s="38"/>
      <c r="P2461" s="36"/>
      <c r="Q2461" s="34"/>
      <c r="R2461" s="35"/>
    </row>
    <row r="2462" spans="1:18" ht="15.75" customHeight="1">
      <c r="A2462" s="23"/>
      <c r="B2462" s="28" t="s">
        <v>21</v>
      </c>
      <c r="C2462" s="28">
        <v>1185732</v>
      </c>
      <c r="D2462" s="29">
        <v>44249</v>
      </c>
      <c r="E2462" s="28" t="s">
        <v>40</v>
      </c>
      <c r="F2462" s="28" t="s">
        <v>99</v>
      </c>
      <c r="G2462" s="28" t="s">
        <v>100</v>
      </c>
      <c r="H2462" s="28" t="s">
        <v>26</v>
      </c>
      <c r="I2462" s="30">
        <v>0.30000000000000004</v>
      </c>
      <c r="J2462" s="31">
        <v>2500</v>
      </c>
      <c r="K2462" s="32">
        <f t="shared" si="18"/>
        <v>750.00000000000011</v>
      </c>
      <c r="L2462" s="32">
        <f t="shared" si="19"/>
        <v>300.00000000000006</v>
      </c>
      <c r="M2462" s="33">
        <v>0.4</v>
      </c>
      <c r="O2462" s="38"/>
      <c r="P2462" s="36"/>
      <c r="Q2462" s="34"/>
      <c r="R2462" s="35"/>
    </row>
    <row r="2463" spans="1:18" ht="15.75" customHeight="1">
      <c r="A2463" s="23"/>
      <c r="B2463" s="28" t="s">
        <v>21</v>
      </c>
      <c r="C2463" s="28">
        <v>1185732</v>
      </c>
      <c r="D2463" s="29">
        <v>44249</v>
      </c>
      <c r="E2463" s="28" t="s">
        <v>40</v>
      </c>
      <c r="F2463" s="28" t="s">
        <v>99</v>
      </c>
      <c r="G2463" s="28" t="s">
        <v>100</v>
      </c>
      <c r="H2463" s="28" t="s">
        <v>27</v>
      </c>
      <c r="I2463" s="30">
        <v>0.35000000000000003</v>
      </c>
      <c r="J2463" s="31">
        <v>1250</v>
      </c>
      <c r="K2463" s="32">
        <f t="shared" si="18"/>
        <v>437.50000000000006</v>
      </c>
      <c r="L2463" s="32">
        <f t="shared" si="19"/>
        <v>175.00000000000003</v>
      </c>
      <c r="M2463" s="33">
        <v>0.4</v>
      </c>
      <c r="O2463" s="38"/>
      <c r="P2463" s="36"/>
      <c r="Q2463" s="34"/>
      <c r="R2463" s="35"/>
    </row>
    <row r="2464" spans="1:18" ht="15.75" customHeight="1">
      <c r="A2464" s="23"/>
      <c r="B2464" s="28" t="s">
        <v>21</v>
      </c>
      <c r="C2464" s="28">
        <v>1185732</v>
      </c>
      <c r="D2464" s="29">
        <v>44249</v>
      </c>
      <c r="E2464" s="28" t="s">
        <v>40</v>
      </c>
      <c r="F2464" s="28" t="s">
        <v>99</v>
      </c>
      <c r="G2464" s="28" t="s">
        <v>100</v>
      </c>
      <c r="H2464" s="28" t="s">
        <v>28</v>
      </c>
      <c r="I2464" s="30">
        <v>0.49999999999999994</v>
      </c>
      <c r="J2464" s="31">
        <v>2000</v>
      </c>
      <c r="K2464" s="32">
        <f t="shared" si="18"/>
        <v>999.99999999999989</v>
      </c>
      <c r="L2464" s="32">
        <f t="shared" si="19"/>
        <v>349.99999999999994</v>
      </c>
      <c r="M2464" s="33">
        <v>0.35</v>
      </c>
      <c r="O2464" s="38"/>
      <c r="P2464" s="36"/>
      <c r="Q2464" s="34"/>
      <c r="R2464" s="35"/>
    </row>
    <row r="2465" spans="1:18" ht="15.75" customHeight="1">
      <c r="A2465" s="23"/>
      <c r="B2465" s="28" t="s">
        <v>21</v>
      </c>
      <c r="C2465" s="28">
        <v>1185732</v>
      </c>
      <c r="D2465" s="29">
        <v>44249</v>
      </c>
      <c r="E2465" s="28" t="s">
        <v>40</v>
      </c>
      <c r="F2465" s="28" t="s">
        <v>99</v>
      </c>
      <c r="G2465" s="28" t="s">
        <v>100</v>
      </c>
      <c r="H2465" s="28" t="s">
        <v>29</v>
      </c>
      <c r="I2465" s="30">
        <v>0.4</v>
      </c>
      <c r="J2465" s="31">
        <v>3000</v>
      </c>
      <c r="K2465" s="32">
        <f t="shared" si="18"/>
        <v>1200</v>
      </c>
      <c r="L2465" s="32">
        <f t="shared" si="19"/>
        <v>480</v>
      </c>
      <c r="M2465" s="33">
        <v>0.4</v>
      </c>
      <c r="O2465" s="38"/>
      <c r="P2465" s="36"/>
      <c r="Q2465" s="34"/>
      <c r="R2465" s="35"/>
    </row>
    <row r="2466" spans="1:18" ht="15.75" customHeight="1">
      <c r="A2466" s="23"/>
      <c r="B2466" s="28" t="s">
        <v>21</v>
      </c>
      <c r="C2466" s="28">
        <v>1185732</v>
      </c>
      <c r="D2466" s="29">
        <v>44276</v>
      </c>
      <c r="E2466" s="28" t="s">
        <v>40</v>
      </c>
      <c r="F2466" s="28" t="s">
        <v>99</v>
      </c>
      <c r="G2466" s="28" t="s">
        <v>100</v>
      </c>
      <c r="H2466" s="28" t="s">
        <v>24</v>
      </c>
      <c r="I2466" s="30">
        <v>0.45</v>
      </c>
      <c r="J2466" s="31">
        <v>5200</v>
      </c>
      <c r="K2466" s="32">
        <f t="shared" si="18"/>
        <v>2340</v>
      </c>
      <c r="L2466" s="32">
        <f t="shared" si="19"/>
        <v>936</v>
      </c>
      <c r="M2466" s="33">
        <v>0.4</v>
      </c>
      <c r="O2466" s="38"/>
      <c r="P2466" s="36"/>
      <c r="Q2466" s="34"/>
      <c r="R2466" s="35"/>
    </row>
    <row r="2467" spans="1:18" ht="15.75" customHeight="1">
      <c r="A2467" s="23"/>
      <c r="B2467" s="28" t="s">
        <v>21</v>
      </c>
      <c r="C2467" s="28">
        <v>1185732</v>
      </c>
      <c r="D2467" s="29">
        <v>44276</v>
      </c>
      <c r="E2467" s="28" t="s">
        <v>40</v>
      </c>
      <c r="F2467" s="28" t="s">
        <v>99</v>
      </c>
      <c r="G2467" s="28" t="s">
        <v>100</v>
      </c>
      <c r="H2467" s="28" t="s">
        <v>25</v>
      </c>
      <c r="I2467" s="30">
        <v>0.45</v>
      </c>
      <c r="J2467" s="31">
        <v>2250</v>
      </c>
      <c r="K2467" s="32">
        <f t="shared" si="18"/>
        <v>1012.5</v>
      </c>
      <c r="L2467" s="32">
        <f t="shared" si="19"/>
        <v>354.375</v>
      </c>
      <c r="M2467" s="33">
        <v>0.35</v>
      </c>
      <c r="O2467" s="38"/>
      <c r="P2467" s="36"/>
      <c r="Q2467" s="34"/>
      <c r="R2467" s="35"/>
    </row>
    <row r="2468" spans="1:18" ht="15.75" customHeight="1">
      <c r="A2468" s="23"/>
      <c r="B2468" s="28" t="s">
        <v>21</v>
      </c>
      <c r="C2468" s="28">
        <v>1185732</v>
      </c>
      <c r="D2468" s="29">
        <v>44276</v>
      </c>
      <c r="E2468" s="28" t="s">
        <v>40</v>
      </c>
      <c r="F2468" s="28" t="s">
        <v>99</v>
      </c>
      <c r="G2468" s="28" t="s">
        <v>100</v>
      </c>
      <c r="H2468" s="28" t="s">
        <v>26</v>
      </c>
      <c r="I2468" s="30">
        <v>0.35000000000000003</v>
      </c>
      <c r="J2468" s="31">
        <v>2500</v>
      </c>
      <c r="K2468" s="32">
        <f t="shared" si="18"/>
        <v>875.00000000000011</v>
      </c>
      <c r="L2468" s="32">
        <f t="shared" si="19"/>
        <v>350.00000000000006</v>
      </c>
      <c r="M2468" s="33">
        <v>0.4</v>
      </c>
      <c r="O2468" s="38"/>
      <c r="P2468" s="36"/>
      <c r="Q2468" s="34"/>
      <c r="R2468" s="35"/>
    </row>
    <row r="2469" spans="1:18" ht="15.75" customHeight="1">
      <c r="A2469" s="23"/>
      <c r="B2469" s="28" t="s">
        <v>21</v>
      </c>
      <c r="C2469" s="28">
        <v>1185732</v>
      </c>
      <c r="D2469" s="29">
        <v>44276</v>
      </c>
      <c r="E2469" s="28" t="s">
        <v>40</v>
      </c>
      <c r="F2469" s="28" t="s">
        <v>99</v>
      </c>
      <c r="G2469" s="28" t="s">
        <v>100</v>
      </c>
      <c r="H2469" s="28" t="s">
        <v>27</v>
      </c>
      <c r="I2469" s="30">
        <v>0.4</v>
      </c>
      <c r="J2469" s="31">
        <v>1000</v>
      </c>
      <c r="K2469" s="32">
        <f t="shared" si="18"/>
        <v>400</v>
      </c>
      <c r="L2469" s="32">
        <f t="shared" si="19"/>
        <v>160</v>
      </c>
      <c r="M2469" s="33">
        <v>0.4</v>
      </c>
      <c r="O2469" s="38"/>
      <c r="P2469" s="36"/>
      <c r="Q2469" s="34"/>
      <c r="R2469" s="35"/>
    </row>
    <row r="2470" spans="1:18" ht="15.75" customHeight="1">
      <c r="A2470" s="23"/>
      <c r="B2470" s="28" t="s">
        <v>21</v>
      </c>
      <c r="C2470" s="28">
        <v>1185732</v>
      </c>
      <c r="D2470" s="29">
        <v>44276</v>
      </c>
      <c r="E2470" s="28" t="s">
        <v>40</v>
      </c>
      <c r="F2470" s="28" t="s">
        <v>99</v>
      </c>
      <c r="G2470" s="28" t="s">
        <v>100</v>
      </c>
      <c r="H2470" s="28" t="s">
        <v>28</v>
      </c>
      <c r="I2470" s="30">
        <v>0.54999999999999993</v>
      </c>
      <c r="J2470" s="31">
        <v>1500</v>
      </c>
      <c r="K2470" s="32">
        <f t="shared" si="18"/>
        <v>824.99999999999989</v>
      </c>
      <c r="L2470" s="32">
        <f t="shared" si="19"/>
        <v>288.74999999999994</v>
      </c>
      <c r="M2470" s="33">
        <v>0.35</v>
      </c>
      <c r="O2470" s="38"/>
      <c r="P2470" s="36"/>
      <c r="Q2470" s="34"/>
      <c r="R2470" s="35"/>
    </row>
    <row r="2471" spans="1:18" ht="15.75" customHeight="1">
      <c r="A2471" s="23"/>
      <c r="B2471" s="28" t="s">
        <v>21</v>
      </c>
      <c r="C2471" s="28">
        <v>1185732</v>
      </c>
      <c r="D2471" s="29">
        <v>44276</v>
      </c>
      <c r="E2471" s="28" t="s">
        <v>40</v>
      </c>
      <c r="F2471" s="28" t="s">
        <v>99</v>
      </c>
      <c r="G2471" s="28" t="s">
        <v>100</v>
      </c>
      <c r="H2471" s="28" t="s">
        <v>29</v>
      </c>
      <c r="I2471" s="30">
        <v>0.45</v>
      </c>
      <c r="J2471" s="31">
        <v>2500</v>
      </c>
      <c r="K2471" s="32">
        <f t="shared" si="18"/>
        <v>1125</v>
      </c>
      <c r="L2471" s="32">
        <f t="shared" si="19"/>
        <v>450</v>
      </c>
      <c r="M2471" s="33">
        <v>0.4</v>
      </c>
      <c r="O2471" s="38"/>
      <c r="P2471" s="36"/>
      <c r="Q2471" s="34"/>
      <c r="R2471" s="35"/>
    </row>
    <row r="2472" spans="1:18" ht="15.75" customHeight="1">
      <c r="A2472" s="23"/>
      <c r="B2472" s="28" t="s">
        <v>21</v>
      </c>
      <c r="C2472" s="28">
        <v>1185732</v>
      </c>
      <c r="D2472" s="29">
        <v>44308</v>
      </c>
      <c r="E2472" s="28" t="s">
        <v>40</v>
      </c>
      <c r="F2472" s="28" t="s">
        <v>99</v>
      </c>
      <c r="G2472" s="28" t="s">
        <v>100</v>
      </c>
      <c r="H2472" s="28" t="s">
        <v>24</v>
      </c>
      <c r="I2472" s="30">
        <v>0.45</v>
      </c>
      <c r="J2472" s="31">
        <v>4750</v>
      </c>
      <c r="K2472" s="32">
        <f t="shared" si="18"/>
        <v>2137.5</v>
      </c>
      <c r="L2472" s="32">
        <f t="shared" si="19"/>
        <v>855</v>
      </c>
      <c r="M2472" s="33">
        <v>0.4</v>
      </c>
      <c r="O2472" s="38"/>
      <c r="P2472" s="36"/>
      <c r="Q2472" s="34"/>
      <c r="R2472" s="35"/>
    </row>
    <row r="2473" spans="1:18" ht="15.75" customHeight="1">
      <c r="A2473" s="23"/>
      <c r="B2473" s="28" t="s">
        <v>21</v>
      </c>
      <c r="C2473" s="28">
        <v>1185732</v>
      </c>
      <c r="D2473" s="29">
        <v>44308</v>
      </c>
      <c r="E2473" s="28" t="s">
        <v>40</v>
      </c>
      <c r="F2473" s="28" t="s">
        <v>99</v>
      </c>
      <c r="G2473" s="28" t="s">
        <v>100</v>
      </c>
      <c r="H2473" s="28" t="s">
        <v>25</v>
      </c>
      <c r="I2473" s="30">
        <v>0.45</v>
      </c>
      <c r="J2473" s="31">
        <v>1750</v>
      </c>
      <c r="K2473" s="32">
        <f t="shared" si="18"/>
        <v>787.5</v>
      </c>
      <c r="L2473" s="32">
        <f t="shared" si="19"/>
        <v>275.625</v>
      </c>
      <c r="M2473" s="33">
        <v>0.35</v>
      </c>
      <c r="O2473" s="38"/>
      <c r="P2473" s="36"/>
      <c r="Q2473" s="34"/>
      <c r="R2473" s="35"/>
    </row>
    <row r="2474" spans="1:18" ht="15.75" customHeight="1">
      <c r="A2474" s="23"/>
      <c r="B2474" s="28" t="s">
        <v>21</v>
      </c>
      <c r="C2474" s="28">
        <v>1185732</v>
      </c>
      <c r="D2474" s="29">
        <v>44308</v>
      </c>
      <c r="E2474" s="28" t="s">
        <v>40</v>
      </c>
      <c r="F2474" s="28" t="s">
        <v>99</v>
      </c>
      <c r="G2474" s="28" t="s">
        <v>100</v>
      </c>
      <c r="H2474" s="28" t="s">
        <v>26</v>
      </c>
      <c r="I2474" s="30">
        <v>0.4</v>
      </c>
      <c r="J2474" s="31">
        <v>1750</v>
      </c>
      <c r="K2474" s="32">
        <f t="shared" si="18"/>
        <v>700</v>
      </c>
      <c r="L2474" s="32">
        <f t="shared" si="19"/>
        <v>280</v>
      </c>
      <c r="M2474" s="33">
        <v>0.4</v>
      </c>
      <c r="O2474" s="38"/>
      <c r="P2474" s="36"/>
      <c r="Q2474" s="34"/>
      <c r="R2474" s="35"/>
    </row>
    <row r="2475" spans="1:18" ht="15.75" customHeight="1">
      <c r="A2475" s="23"/>
      <c r="B2475" s="28" t="s">
        <v>21</v>
      </c>
      <c r="C2475" s="28">
        <v>1185732</v>
      </c>
      <c r="D2475" s="29">
        <v>44308</v>
      </c>
      <c r="E2475" s="28" t="s">
        <v>40</v>
      </c>
      <c r="F2475" s="28" t="s">
        <v>99</v>
      </c>
      <c r="G2475" s="28" t="s">
        <v>100</v>
      </c>
      <c r="H2475" s="28" t="s">
        <v>27</v>
      </c>
      <c r="I2475" s="30">
        <v>0.45</v>
      </c>
      <c r="J2475" s="31">
        <v>1000</v>
      </c>
      <c r="K2475" s="32">
        <f t="shared" si="18"/>
        <v>450</v>
      </c>
      <c r="L2475" s="32">
        <f t="shared" si="19"/>
        <v>180</v>
      </c>
      <c r="M2475" s="33">
        <v>0.4</v>
      </c>
      <c r="O2475" s="38"/>
      <c r="P2475" s="36"/>
      <c r="Q2475" s="34"/>
      <c r="R2475" s="35"/>
    </row>
    <row r="2476" spans="1:18" ht="15.75" customHeight="1">
      <c r="A2476" s="23"/>
      <c r="B2476" s="28" t="s">
        <v>21</v>
      </c>
      <c r="C2476" s="28">
        <v>1185732</v>
      </c>
      <c r="D2476" s="29">
        <v>44308</v>
      </c>
      <c r="E2476" s="28" t="s">
        <v>40</v>
      </c>
      <c r="F2476" s="28" t="s">
        <v>99</v>
      </c>
      <c r="G2476" s="28" t="s">
        <v>100</v>
      </c>
      <c r="H2476" s="28" t="s">
        <v>28</v>
      </c>
      <c r="I2476" s="30">
        <v>0.5</v>
      </c>
      <c r="J2476" s="31">
        <v>1250</v>
      </c>
      <c r="K2476" s="32">
        <f t="shared" si="18"/>
        <v>625</v>
      </c>
      <c r="L2476" s="32">
        <f t="shared" si="19"/>
        <v>218.75</v>
      </c>
      <c r="M2476" s="33">
        <v>0.35</v>
      </c>
      <c r="O2476" s="38"/>
      <c r="P2476" s="36"/>
      <c r="Q2476" s="34"/>
      <c r="R2476" s="35"/>
    </row>
    <row r="2477" spans="1:18" ht="15.75" customHeight="1">
      <c r="A2477" s="23"/>
      <c r="B2477" s="28" t="s">
        <v>21</v>
      </c>
      <c r="C2477" s="28">
        <v>1185732</v>
      </c>
      <c r="D2477" s="29">
        <v>44308</v>
      </c>
      <c r="E2477" s="28" t="s">
        <v>40</v>
      </c>
      <c r="F2477" s="28" t="s">
        <v>99</v>
      </c>
      <c r="G2477" s="28" t="s">
        <v>100</v>
      </c>
      <c r="H2477" s="28" t="s">
        <v>29</v>
      </c>
      <c r="I2477" s="30">
        <v>0.4</v>
      </c>
      <c r="J2477" s="31">
        <v>2500</v>
      </c>
      <c r="K2477" s="32">
        <f t="shared" si="18"/>
        <v>1000</v>
      </c>
      <c r="L2477" s="32">
        <f t="shared" si="19"/>
        <v>400</v>
      </c>
      <c r="M2477" s="33">
        <v>0.4</v>
      </c>
      <c r="O2477" s="38"/>
      <c r="P2477" s="36"/>
      <c r="Q2477" s="34"/>
      <c r="R2477" s="35"/>
    </row>
    <row r="2478" spans="1:18" ht="15.75" customHeight="1">
      <c r="A2478" s="23"/>
      <c r="B2478" s="28" t="s">
        <v>21</v>
      </c>
      <c r="C2478" s="28">
        <v>1185732</v>
      </c>
      <c r="D2478" s="29">
        <v>44339</v>
      </c>
      <c r="E2478" s="28" t="s">
        <v>40</v>
      </c>
      <c r="F2478" s="28" t="s">
        <v>99</v>
      </c>
      <c r="G2478" s="28" t="s">
        <v>100</v>
      </c>
      <c r="H2478" s="28" t="s">
        <v>24</v>
      </c>
      <c r="I2478" s="30">
        <v>0.5</v>
      </c>
      <c r="J2478" s="31">
        <v>5200</v>
      </c>
      <c r="K2478" s="32">
        <f t="shared" si="18"/>
        <v>2600</v>
      </c>
      <c r="L2478" s="32">
        <f t="shared" si="19"/>
        <v>1040</v>
      </c>
      <c r="M2478" s="33">
        <v>0.4</v>
      </c>
      <c r="O2478" s="38"/>
      <c r="P2478" s="36"/>
      <c r="Q2478" s="34"/>
      <c r="R2478" s="35"/>
    </row>
    <row r="2479" spans="1:18" ht="15.75" customHeight="1">
      <c r="A2479" s="23"/>
      <c r="B2479" s="28" t="s">
        <v>21</v>
      </c>
      <c r="C2479" s="28">
        <v>1185732</v>
      </c>
      <c r="D2479" s="29">
        <v>44339</v>
      </c>
      <c r="E2479" s="28" t="s">
        <v>40</v>
      </c>
      <c r="F2479" s="28" t="s">
        <v>99</v>
      </c>
      <c r="G2479" s="28" t="s">
        <v>100</v>
      </c>
      <c r="H2479" s="28" t="s">
        <v>25</v>
      </c>
      <c r="I2479" s="30">
        <v>0.45000000000000007</v>
      </c>
      <c r="J2479" s="31">
        <v>2250</v>
      </c>
      <c r="K2479" s="32">
        <f t="shared" si="18"/>
        <v>1012.5000000000001</v>
      </c>
      <c r="L2479" s="32">
        <f t="shared" si="19"/>
        <v>354.375</v>
      </c>
      <c r="M2479" s="33">
        <v>0.35</v>
      </c>
      <c r="O2479" s="38"/>
      <c r="P2479" s="36"/>
      <c r="Q2479" s="34"/>
      <c r="R2479" s="35"/>
    </row>
    <row r="2480" spans="1:18" ht="15.75" customHeight="1">
      <c r="A2480" s="23"/>
      <c r="B2480" s="28" t="s">
        <v>21</v>
      </c>
      <c r="C2480" s="28">
        <v>1185732</v>
      </c>
      <c r="D2480" s="29">
        <v>44339</v>
      </c>
      <c r="E2480" s="28" t="s">
        <v>40</v>
      </c>
      <c r="F2480" s="28" t="s">
        <v>99</v>
      </c>
      <c r="G2480" s="28" t="s">
        <v>100</v>
      </c>
      <c r="H2480" s="28" t="s">
        <v>26</v>
      </c>
      <c r="I2480" s="30">
        <v>0.4</v>
      </c>
      <c r="J2480" s="31">
        <v>2000</v>
      </c>
      <c r="K2480" s="32">
        <f t="shared" si="18"/>
        <v>800</v>
      </c>
      <c r="L2480" s="32">
        <f t="shared" si="19"/>
        <v>320</v>
      </c>
      <c r="M2480" s="33">
        <v>0.4</v>
      </c>
      <c r="O2480" s="38"/>
      <c r="P2480" s="36"/>
      <c r="Q2480" s="34"/>
      <c r="R2480" s="35"/>
    </row>
    <row r="2481" spans="1:18" ht="15.75" customHeight="1">
      <c r="A2481" s="23"/>
      <c r="B2481" s="28" t="s">
        <v>21</v>
      </c>
      <c r="C2481" s="28">
        <v>1185732</v>
      </c>
      <c r="D2481" s="29">
        <v>44339</v>
      </c>
      <c r="E2481" s="28" t="s">
        <v>40</v>
      </c>
      <c r="F2481" s="28" t="s">
        <v>99</v>
      </c>
      <c r="G2481" s="28" t="s">
        <v>100</v>
      </c>
      <c r="H2481" s="28" t="s">
        <v>27</v>
      </c>
      <c r="I2481" s="30">
        <v>0.4</v>
      </c>
      <c r="J2481" s="31">
        <v>1250</v>
      </c>
      <c r="K2481" s="32">
        <f t="shared" si="18"/>
        <v>500</v>
      </c>
      <c r="L2481" s="32">
        <f t="shared" si="19"/>
        <v>200</v>
      </c>
      <c r="M2481" s="33">
        <v>0.4</v>
      </c>
      <c r="O2481" s="38"/>
      <c r="P2481" s="36"/>
      <c r="Q2481" s="34"/>
      <c r="R2481" s="35"/>
    </row>
    <row r="2482" spans="1:18" ht="15.75" customHeight="1">
      <c r="A2482" s="23"/>
      <c r="B2482" s="28" t="s">
        <v>21</v>
      </c>
      <c r="C2482" s="28">
        <v>1185732</v>
      </c>
      <c r="D2482" s="29">
        <v>44339</v>
      </c>
      <c r="E2482" s="28" t="s">
        <v>40</v>
      </c>
      <c r="F2482" s="28" t="s">
        <v>99</v>
      </c>
      <c r="G2482" s="28" t="s">
        <v>100</v>
      </c>
      <c r="H2482" s="28" t="s">
        <v>28</v>
      </c>
      <c r="I2482" s="30">
        <v>0.5</v>
      </c>
      <c r="J2482" s="31">
        <v>1500</v>
      </c>
      <c r="K2482" s="32">
        <f t="shared" si="18"/>
        <v>750</v>
      </c>
      <c r="L2482" s="32">
        <f t="shared" si="19"/>
        <v>262.5</v>
      </c>
      <c r="M2482" s="33">
        <v>0.35</v>
      </c>
      <c r="O2482" s="38"/>
      <c r="P2482" s="36"/>
      <c r="Q2482" s="34"/>
      <c r="R2482" s="35"/>
    </row>
    <row r="2483" spans="1:18" ht="15.75" customHeight="1">
      <c r="A2483" s="23"/>
      <c r="B2483" s="28" t="s">
        <v>21</v>
      </c>
      <c r="C2483" s="28">
        <v>1185732</v>
      </c>
      <c r="D2483" s="29">
        <v>44339</v>
      </c>
      <c r="E2483" s="28" t="s">
        <v>40</v>
      </c>
      <c r="F2483" s="28" t="s">
        <v>99</v>
      </c>
      <c r="G2483" s="28" t="s">
        <v>100</v>
      </c>
      <c r="H2483" s="28" t="s">
        <v>29</v>
      </c>
      <c r="I2483" s="30">
        <v>0.55000000000000004</v>
      </c>
      <c r="J2483" s="31">
        <v>2750</v>
      </c>
      <c r="K2483" s="32">
        <f t="shared" si="18"/>
        <v>1512.5000000000002</v>
      </c>
      <c r="L2483" s="32">
        <f t="shared" si="19"/>
        <v>605.00000000000011</v>
      </c>
      <c r="M2483" s="33">
        <v>0.4</v>
      </c>
      <c r="O2483" s="38"/>
      <c r="P2483" s="36"/>
      <c r="Q2483" s="34"/>
      <c r="R2483" s="35"/>
    </row>
    <row r="2484" spans="1:18" ht="15.75" customHeight="1">
      <c r="A2484" s="23"/>
      <c r="B2484" s="28" t="s">
        <v>21</v>
      </c>
      <c r="C2484" s="28">
        <v>1185732</v>
      </c>
      <c r="D2484" s="29">
        <v>44369</v>
      </c>
      <c r="E2484" s="28" t="s">
        <v>40</v>
      </c>
      <c r="F2484" s="28" t="s">
        <v>99</v>
      </c>
      <c r="G2484" s="28" t="s">
        <v>100</v>
      </c>
      <c r="H2484" s="28" t="s">
        <v>24</v>
      </c>
      <c r="I2484" s="30">
        <v>0.4</v>
      </c>
      <c r="J2484" s="31">
        <v>5250</v>
      </c>
      <c r="K2484" s="32">
        <f t="shared" si="18"/>
        <v>2100</v>
      </c>
      <c r="L2484" s="32">
        <f t="shared" si="19"/>
        <v>840</v>
      </c>
      <c r="M2484" s="33">
        <v>0.4</v>
      </c>
      <c r="O2484" s="38"/>
      <c r="P2484" s="36"/>
      <c r="Q2484" s="34"/>
      <c r="R2484" s="35"/>
    </row>
    <row r="2485" spans="1:18" ht="15.75" customHeight="1">
      <c r="A2485" s="23"/>
      <c r="B2485" s="28" t="s">
        <v>21</v>
      </c>
      <c r="C2485" s="28">
        <v>1185732</v>
      </c>
      <c r="D2485" s="29">
        <v>44369</v>
      </c>
      <c r="E2485" s="28" t="s">
        <v>40</v>
      </c>
      <c r="F2485" s="28" t="s">
        <v>99</v>
      </c>
      <c r="G2485" s="28" t="s">
        <v>100</v>
      </c>
      <c r="H2485" s="28" t="s">
        <v>25</v>
      </c>
      <c r="I2485" s="30">
        <v>0.35000000000000009</v>
      </c>
      <c r="J2485" s="31">
        <v>2750</v>
      </c>
      <c r="K2485" s="32">
        <f t="shared" si="18"/>
        <v>962.50000000000023</v>
      </c>
      <c r="L2485" s="32">
        <f t="shared" si="19"/>
        <v>336.87500000000006</v>
      </c>
      <c r="M2485" s="33">
        <v>0.35</v>
      </c>
      <c r="O2485" s="38"/>
      <c r="P2485" s="36"/>
      <c r="Q2485" s="34"/>
      <c r="R2485" s="35"/>
    </row>
    <row r="2486" spans="1:18" ht="15.75" customHeight="1">
      <c r="A2486" s="23"/>
      <c r="B2486" s="28" t="s">
        <v>21</v>
      </c>
      <c r="C2486" s="28">
        <v>1185732</v>
      </c>
      <c r="D2486" s="29">
        <v>44369</v>
      </c>
      <c r="E2486" s="28" t="s">
        <v>40</v>
      </c>
      <c r="F2486" s="28" t="s">
        <v>99</v>
      </c>
      <c r="G2486" s="28" t="s">
        <v>100</v>
      </c>
      <c r="H2486" s="28" t="s">
        <v>26</v>
      </c>
      <c r="I2486" s="30">
        <v>0.30000000000000004</v>
      </c>
      <c r="J2486" s="31">
        <v>2250</v>
      </c>
      <c r="K2486" s="32">
        <f t="shared" si="18"/>
        <v>675.00000000000011</v>
      </c>
      <c r="L2486" s="32">
        <f t="shared" si="19"/>
        <v>270.00000000000006</v>
      </c>
      <c r="M2486" s="33">
        <v>0.4</v>
      </c>
      <c r="O2486" s="38"/>
      <c r="P2486" s="36"/>
      <c r="Q2486" s="34"/>
      <c r="R2486" s="35"/>
    </row>
    <row r="2487" spans="1:18" ht="15.75" customHeight="1">
      <c r="A2487" s="23"/>
      <c r="B2487" s="28" t="s">
        <v>21</v>
      </c>
      <c r="C2487" s="28">
        <v>1185732</v>
      </c>
      <c r="D2487" s="29">
        <v>44369</v>
      </c>
      <c r="E2487" s="28" t="s">
        <v>40</v>
      </c>
      <c r="F2487" s="28" t="s">
        <v>99</v>
      </c>
      <c r="G2487" s="28" t="s">
        <v>100</v>
      </c>
      <c r="H2487" s="28" t="s">
        <v>27</v>
      </c>
      <c r="I2487" s="30">
        <v>0.30000000000000004</v>
      </c>
      <c r="J2487" s="31">
        <v>2000</v>
      </c>
      <c r="K2487" s="32">
        <f t="shared" si="18"/>
        <v>600.00000000000011</v>
      </c>
      <c r="L2487" s="32">
        <f t="shared" si="19"/>
        <v>240.00000000000006</v>
      </c>
      <c r="M2487" s="33">
        <v>0.4</v>
      </c>
      <c r="O2487" s="38"/>
      <c r="P2487" s="36"/>
      <c r="Q2487" s="34"/>
      <c r="R2487" s="35"/>
    </row>
    <row r="2488" spans="1:18" ht="15.75" customHeight="1">
      <c r="A2488" s="23"/>
      <c r="B2488" s="28" t="s">
        <v>21</v>
      </c>
      <c r="C2488" s="28">
        <v>1185732</v>
      </c>
      <c r="D2488" s="29">
        <v>44369</v>
      </c>
      <c r="E2488" s="28" t="s">
        <v>40</v>
      </c>
      <c r="F2488" s="28" t="s">
        <v>99</v>
      </c>
      <c r="G2488" s="28" t="s">
        <v>100</v>
      </c>
      <c r="H2488" s="28" t="s">
        <v>28</v>
      </c>
      <c r="I2488" s="30">
        <v>0.5</v>
      </c>
      <c r="J2488" s="31">
        <v>2000</v>
      </c>
      <c r="K2488" s="32">
        <f t="shared" si="18"/>
        <v>1000</v>
      </c>
      <c r="L2488" s="32">
        <f t="shared" si="19"/>
        <v>350</v>
      </c>
      <c r="M2488" s="33">
        <v>0.35</v>
      </c>
      <c r="O2488" s="38"/>
      <c r="P2488" s="36"/>
      <c r="Q2488" s="34"/>
      <c r="R2488" s="35"/>
    </row>
    <row r="2489" spans="1:18" ht="15.75" customHeight="1">
      <c r="A2489" s="23"/>
      <c r="B2489" s="28" t="s">
        <v>21</v>
      </c>
      <c r="C2489" s="28">
        <v>1185732</v>
      </c>
      <c r="D2489" s="29">
        <v>44369</v>
      </c>
      <c r="E2489" s="28" t="s">
        <v>40</v>
      </c>
      <c r="F2489" s="28" t="s">
        <v>99</v>
      </c>
      <c r="G2489" s="28" t="s">
        <v>100</v>
      </c>
      <c r="H2489" s="28" t="s">
        <v>29</v>
      </c>
      <c r="I2489" s="30">
        <v>0.55000000000000004</v>
      </c>
      <c r="J2489" s="31">
        <v>3750</v>
      </c>
      <c r="K2489" s="32">
        <f t="shared" si="18"/>
        <v>2062.5</v>
      </c>
      <c r="L2489" s="32">
        <f t="shared" si="19"/>
        <v>825</v>
      </c>
      <c r="M2489" s="33">
        <v>0.4</v>
      </c>
      <c r="O2489" s="38"/>
      <c r="P2489" s="36"/>
      <c r="Q2489" s="34"/>
      <c r="R2489" s="35"/>
    </row>
    <row r="2490" spans="1:18" ht="15.75" customHeight="1">
      <c r="A2490" s="23"/>
      <c r="B2490" s="28" t="s">
        <v>21</v>
      </c>
      <c r="C2490" s="28">
        <v>1185732</v>
      </c>
      <c r="D2490" s="29">
        <v>44398</v>
      </c>
      <c r="E2490" s="28" t="s">
        <v>40</v>
      </c>
      <c r="F2490" s="28" t="s">
        <v>99</v>
      </c>
      <c r="G2490" s="28" t="s">
        <v>100</v>
      </c>
      <c r="H2490" s="28" t="s">
        <v>24</v>
      </c>
      <c r="I2490" s="30">
        <v>0.5</v>
      </c>
      <c r="J2490" s="31">
        <v>6000</v>
      </c>
      <c r="K2490" s="32">
        <f t="shared" si="18"/>
        <v>3000</v>
      </c>
      <c r="L2490" s="32">
        <f t="shared" si="19"/>
        <v>1200</v>
      </c>
      <c r="M2490" s="33">
        <v>0.4</v>
      </c>
      <c r="O2490" s="38"/>
      <c r="P2490" s="36"/>
      <c r="Q2490" s="34"/>
      <c r="R2490" s="35"/>
    </row>
    <row r="2491" spans="1:18" ht="15.75" customHeight="1">
      <c r="A2491" s="23"/>
      <c r="B2491" s="28" t="s">
        <v>21</v>
      </c>
      <c r="C2491" s="28">
        <v>1185732</v>
      </c>
      <c r="D2491" s="29">
        <v>44398</v>
      </c>
      <c r="E2491" s="28" t="s">
        <v>40</v>
      </c>
      <c r="F2491" s="28" t="s">
        <v>99</v>
      </c>
      <c r="G2491" s="28" t="s">
        <v>100</v>
      </c>
      <c r="H2491" s="28" t="s">
        <v>25</v>
      </c>
      <c r="I2491" s="30">
        <v>0.45000000000000007</v>
      </c>
      <c r="J2491" s="31">
        <v>3500</v>
      </c>
      <c r="K2491" s="32">
        <f t="shared" si="18"/>
        <v>1575.0000000000002</v>
      </c>
      <c r="L2491" s="32">
        <f t="shared" si="19"/>
        <v>551.25</v>
      </c>
      <c r="M2491" s="33">
        <v>0.35</v>
      </c>
      <c r="O2491" s="38"/>
      <c r="P2491" s="36"/>
      <c r="Q2491" s="34"/>
      <c r="R2491" s="35"/>
    </row>
    <row r="2492" spans="1:18" ht="15.75" customHeight="1">
      <c r="A2492" s="23"/>
      <c r="B2492" s="28" t="s">
        <v>21</v>
      </c>
      <c r="C2492" s="28">
        <v>1185732</v>
      </c>
      <c r="D2492" s="29">
        <v>44398</v>
      </c>
      <c r="E2492" s="28" t="s">
        <v>40</v>
      </c>
      <c r="F2492" s="28" t="s">
        <v>99</v>
      </c>
      <c r="G2492" s="28" t="s">
        <v>100</v>
      </c>
      <c r="H2492" s="28" t="s">
        <v>26</v>
      </c>
      <c r="I2492" s="30">
        <v>0.4</v>
      </c>
      <c r="J2492" s="31">
        <v>2750</v>
      </c>
      <c r="K2492" s="32">
        <f t="shared" si="18"/>
        <v>1100</v>
      </c>
      <c r="L2492" s="32">
        <f t="shared" si="19"/>
        <v>440</v>
      </c>
      <c r="M2492" s="33">
        <v>0.4</v>
      </c>
      <c r="O2492" s="38"/>
      <c r="P2492" s="36"/>
      <c r="Q2492" s="34"/>
      <c r="R2492" s="35"/>
    </row>
    <row r="2493" spans="1:18" ht="15.75" customHeight="1">
      <c r="A2493" s="23"/>
      <c r="B2493" s="28" t="s">
        <v>21</v>
      </c>
      <c r="C2493" s="28">
        <v>1185732</v>
      </c>
      <c r="D2493" s="29">
        <v>44398</v>
      </c>
      <c r="E2493" s="28" t="s">
        <v>40</v>
      </c>
      <c r="F2493" s="28" t="s">
        <v>99</v>
      </c>
      <c r="G2493" s="28" t="s">
        <v>100</v>
      </c>
      <c r="H2493" s="28" t="s">
        <v>27</v>
      </c>
      <c r="I2493" s="30">
        <v>0.4</v>
      </c>
      <c r="J2493" s="31">
        <v>2250</v>
      </c>
      <c r="K2493" s="32">
        <f t="shared" si="18"/>
        <v>900</v>
      </c>
      <c r="L2493" s="32">
        <f t="shared" si="19"/>
        <v>360</v>
      </c>
      <c r="M2493" s="33">
        <v>0.4</v>
      </c>
      <c r="O2493" s="38"/>
      <c r="P2493" s="36"/>
      <c r="Q2493" s="34"/>
      <c r="R2493" s="35"/>
    </row>
    <row r="2494" spans="1:18" ht="15.75" customHeight="1">
      <c r="A2494" s="23"/>
      <c r="B2494" s="28" t="s">
        <v>21</v>
      </c>
      <c r="C2494" s="28">
        <v>1185732</v>
      </c>
      <c r="D2494" s="29">
        <v>44398</v>
      </c>
      <c r="E2494" s="28" t="s">
        <v>40</v>
      </c>
      <c r="F2494" s="28" t="s">
        <v>99</v>
      </c>
      <c r="G2494" s="28" t="s">
        <v>100</v>
      </c>
      <c r="H2494" s="28" t="s">
        <v>28</v>
      </c>
      <c r="I2494" s="30">
        <v>0.5</v>
      </c>
      <c r="J2494" s="31">
        <v>2500</v>
      </c>
      <c r="K2494" s="32">
        <f t="shared" si="18"/>
        <v>1250</v>
      </c>
      <c r="L2494" s="32">
        <f t="shared" si="19"/>
        <v>437.5</v>
      </c>
      <c r="M2494" s="33">
        <v>0.35</v>
      </c>
      <c r="O2494" s="38"/>
      <c r="P2494" s="36"/>
      <c r="Q2494" s="34"/>
      <c r="R2494" s="35"/>
    </row>
    <row r="2495" spans="1:18" ht="15.75" customHeight="1">
      <c r="A2495" s="23"/>
      <c r="B2495" s="28" t="s">
        <v>21</v>
      </c>
      <c r="C2495" s="28">
        <v>1185732</v>
      </c>
      <c r="D2495" s="29">
        <v>44398</v>
      </c>
      <c r="E2495" s="28" t="s">
        <v>40</v>
      </c>
      <c r="F2495" s="28" t="s">
        <v>99</v>
      </c>
      <c r="G2495" s="28" t="s">
        <v>100</v>
      </c>
      <c r="H2495" s="28" t="s">
        <v>29</v>
      </c>
      <c r="I2495" s="30">
        <v>0.55000000000000004</v>
      </c>
      <c r="J2495" s="31">
        <v>4250</v>
      </c>
      <c r="K2495" s="32">
        <f t="shared" si="18"/>
        <v>2337.5</v>
      </c>
      <c r="L2495" s="32">
        <f t="shared" si="19"/>
        <v>935</v>
      </c>
      <c r="M2495" s="33">
        <v>0.4</v>
      </c>
      <c r="O2495" s="38"/>
      <c r="P2495" s="36"/>
      <c r="Q2495" s="34"/>
      <c r="R2495" s="35"/>
    </row>
    <row r="2496" spans="1:18" ht="15.75" customHeight="1">
      <c r="A2496" s="23"/>
      <c r="B2496" s="28" t="s">
        <v>21</v>
      </c>
      <c r="C2496" s="28">
        <v>1185732</v>
      </c>
      <c r="D2496" s="29">
        <v>44430</v>
      </c>
      <c r="E2496" s="28" t="s">
        <v>40</v>
      </c>
      <c r="F2496" s="28" t="s">
        <v>99</v>
      </c>
      <c r="G2496" s="28" t="s">
        <v>100</v>
      </c>
      <c r="H2496" s="28" t="s">
        <v>24</v>
      </c>
      <c r="I2496" s="30">
        <v>0.5</v>
      </c>
      <c r="J2496" s="31">
        <v>5750</v>
      </c>
      <c r="K2496" s="32">
        <f t="shared" si="18"/>
        <v>2875</v>
      </c>
      <c r="L2496" s="32">
        <f t="shared" si="19"/>
        <v>1150</v>
      </c>
      <c r="M2496" s="33">
        <v>0.4</v>
      </c>
      <c r="O2496" s="38"/>
      <c r="P2496" s="36"/>
      <c r="Q2496" s="34"/>
      <c r="R2496" s="35"/>
    </row>
    <row r="2497" spans="1:18" ht="15.75" customHeight="1">
      <c r="A2497" s="23"/>
      <c r="B2497" s="28" t="s">
        <v>21</v>
      </c>
      <c r="C2497" s="28">
        <v>1185732</v>
      </c>
      <c r="D2497" s="29">
        <v>44430</v>
      </c>
      <c r="E2497" s="28" t="s">
        <v>40</v>
      </c>
      <c r="F2497" s="28" t="s">
        <v>99</v>
      </c>
      <c r="G2497" s="28" t="s">
        <v>100</v>
      </c>
      <c r="H2497" s="28" t="s">
        <v>25</v>
      </c>
      <c r="I2497" s="30">
        <v>0.45000000000000007</v>
      </c>
      <c r="J2497" s="31">
        <v>3500</v>
      </c>
      <c r="K2497" s="32">
        <f t="shared" si="18"/>
        <v>1575.0000000000002</v>
      </c>
      <c r="L2497" s="32">
        <f t="shared" si="19"/>
        <v>551.25</v>
      </c>
      <c r="M2497" s="33">
        <v>0.35</v>
      </c>
      <c r="O2497" s="38"/>
      <c r="P2497" s="36"/>
      <c r="Q2497" s="34"/>
      <c r="R2497" s="35"/>
    </row>
    <row r="2498" spans="1:18" ht="15.75" customHeight="1">
      <c r="A2498" s="23"/>
      <c r="B2498" s="28" t="s">
        <v>21</v>
      </c>
      <c r="C2498" s="28">
        <v>1185732</v>
      </c>
      <c r="D2498" s="29">
        <v>44430</v>
      </c>
      <c r="E2498" s="28" t="s">
        <v>40</v>
      </c>
      <c r="F2498" s="28" t="s">
        <v>99</v>
      </c>
      <c r="G2498" s="28" t="s">
        <v>100</v>
      </c>
      <c r="H2498" s="28" t="s">
        <v>26</v>
      </c>
      <c r="I2498" s="30">
        <v>0.4</v>
      </c>
      <c r="J2498" s="31">
        <v>2750</v>
      </c>
      <c r="K2498" s="32">
        <f t="shared" si="18"/>
        <v>1100</v>
      </c>
      <c r="L2498" s="32">
        <f t="shared" si="19"/>
        <v>440</v>
      </c>
      <c r="M2498" s="33">
        <v>0.4</v>
      </c>
      <c r="O2498" s="38"/>
      <c r="P2498" s="36"/>
      <c r="Q2498" s="34"/>
      <c r="R2498" s="35"/>
    </row>
    <row r="2499" spans="1:18" ht="15.75" customHeight="1">
      <c r="A2499" s="23"/>
      <c r="B2499" s="28" t="s">
        <v>21</v>
      </c>
      <c r="C2499" s="28">
        <v>1185732</v>
      </c>
      <c r="D2499" s="29">
        <v>44430</v>
      </c>
      <c r="E2499" s="28" t="s">
        <v>40</v>
      </c>
      <c r="F2499" s="28" t="s">
        <v>99</v>
      </c>
      <c r="G2499" s="28" t="s">
        <v>100</v>
      </c>
      <c r="H2499" s="28" t="s">
        <v>27</v>
      </c>
      <c r="I2499" s="30">
        <v>0.4</v>
      </c>
      <c r="J2499" s="31">
        <v>2500</v>
      </c>
      <c r="K2499" s="32">
        <f t="shared" si="18"/>
        <v>1000</v>
      </c>
      <c r="L2499" s="32">
        <f t="shared" si="19"/>
        <v>400</v>
      </c>
      <c r="M2499" s="33">
        <v>0.4</v>
      </c>
      <c r="O2499" s="38"/>
      <c r="P2499" s="36"/>
      <c r="Q2499" s="34"/>
      <c r="R2499" s="35"/>
    </row>
    <row r="2500" spans="1:18" ht="15.75" customHeight="1">
      <c r="A2500" s="23"/>
      <c r="B2500" s="28" t="s">
        <v>21</v>
      </c>
      <c r="C2500" s="28">
        <v>1185732</v>
      </c>
      <c r="D2500" s="29">
        <v>44430</v>
      </c>
      <c r="E2500" s="28" t="s">
        <v>40</v>
      </c>
      <c r="F2500" s="28" t="s">
        <v>99</v>
      </c>
      <c r="G2500" s="28" t="s">
        <v>100</v>
      </c>
      <c r="H2500" s="28" t="s">
        <v>28</v>
      </c>
      <c r="I2500" s="30">
        <v>0.5</v>
      </c>
      <c r="J2500" s="31">
        <v>2250</v>
      </c>
      <c r="K2500" s="32">
        <f t="shared" si="18"/>
        <v>1125</v>
      </c>
      <c r="L2500" s="32">
        <f t="shared" si="19"/>
        <v>393.75</v>
      </c>
      <c r="M2500" s="33">
        <v>0.35</v>
      </c>
      <c r="O2500" s="38"/>
      <c r="P2500" s="36"/>
      <c r="Q2500" s="34"/>
      <c r="R2500" s="35"/>
    </row>
    <row r="2501" spans="1:18" ht="15.75" customHeight="1">
      <c r="A2501" s="23"/>
      <c r="B2501" s="28" t="s">
        <v>21</v>
      </c>
      <c r="C2501" s="28">
        <v>1185732</v>
      </c>
      <c r="D2501" s="29">
        <v>44430</v>
      </c>
      <c r="E2501" s="28" t="s">
        <v>40</v>
      </c>
      <c r="F2501" s="28" t="s">
        <v>99</v>
      </c>
      <c r="G2501" s="28" t="s">
        <v>100</v>
      </c>
      <c r="H2501" s="28" t="s">
        <v>29</v>
      </c>
      <c r="I2501" s="30">
        <v>0.55000000000000004</v>
      </c>
      <c r="J2501" s="31">
        <v>4000</v>
      </c>
      <c r="K2501" s="32">
        <f t="shared" si="18"/>
        <v>2200</v>
      </c>
      <c r="L2501" s="32">
        <f t="shared" si="19"/>
        <v>880</v>
      </c>
      <c r="M2501" s="33">
        <v>0.4</v>
      </c>
      <c r="O2501" s="38"/>
      <c r="P2501" s="36"/>
      <c r="Q2501" s="34"/>
      <c r="R2501" s="35"/>
    </row>
    <row r="2502" spans="1:18" ht="15.75" customHeight="1">
      <c r="A2502" s="23"/>
      <c r="B2502" s="28" t="s">
        <v>21</v>
      </c>
      <c r="C2502" s="28">
        <v>1185732</v>
      </c>
      <c r="D2502" s="29">
        <v>44462</v>
      </c>
      <c r="E2502" s="28" t="s">
        <v>40</v>
      </c>
      <c r="F2502" s="28" t="s">
        <v>99</v>
      </c>
      <c r="G2502" s="28" t="s">
        <v>100</v>
      </c>
      <c r="H2502" s="28" t="s">
        <v>24</v>
      </c>
      <c r="I2502" s="30">
        <v>0.5</v>
      </c>
      <c r="J2502" s="31">
        <v>5250</v>
      </c>
      <c r="K2502" s="32">
        <f t="shared" si="18"/>
        <v>2625</v>
      </c>
      <c r="L2502" s="32">
        <f t="shared" si="19"/>
        <v>1050</v>
      </c>
      <c r="M2502" s="33">
        <v>0.4</v>
      </c>
      <c r="O2502" s="38"/>
      <c r="P2502" s="36"/>
      <c r="Q2502" s="34"/>
      <c r="R2502" s="35"/>
    </row>
    <row r="2503" spans="1:18" ht="15.75" customHeight="1">
      <c r="A2503" s="23"/>
      <c r="B2503" s="28" t="s">
        <v>21</v>
      </c>
      <c r="C2503" s="28">
        <v>1185732</v>
      </c>
      <c r="D2503" s="29">
        <v>44462</v>
      </c>
      <c r="E2503" s="28" t="s">
        <v>40</v>
      </c>
      <c r="F2503" s="28" t="s">
        <v>99</v>
      </c>
      <c r="G2503" s="28" t="s">
        <v>100</v>
      </c>
      <c r="H2503" s="28" t="s">
        <v>25</v>
      </c>
      <c r="I2503" s="30">
        <v>0.45000000000000007</v>
      </c>
      <c r="J2503" s="31">
        <v>3250</v>
      </c>
      <c r="K2503" s="32">
        <f t="shared" si="18"/>
        <v>1462.5000000000002</v>
      </c>
      <c r="L2503" s="32">
        <f t="shared" si="19"/>
        <v>511.87500000000006</v>
      </c>
      <c r="M2503" s="33">
        <v>0.35</v>
      </c>
      <c r="O2503" s="38"/>
      <c r="P2503" s="36"/>
      <c r="Q2503" s="34"/>
      <c r="R2503" s="35"/>
    </row>
    <row r="2504" spans="1:18" ht="15.75" customHeight="1">
      <c r="A2504" s="23"/>
      <c r="B2504" s="28" t="s">
        <v>21</v>
      </c>
      <c r="C2504" s="28">
        <v>1185732</v>
      </c>
      <c r="D2504" s="29">
        <v>44462</v>
      </c>
      <c r="E2504" s="28" t="s">
        <v>40</v>
      </c>
      <c r="F2504" s="28" t="s">
        <v>99</v>
      </c>
      <c r="G2504" s="28" t="s">
        <v>100</v>
      </c>
      <c r="H2504" s="28" t="s">
        <v>26</v>
      </c>
      <c r="I2504" s="30">
        <v>0.35000000000000003</v>
      </c>
      <c r="J2504" s="31">
        <v>2250</v>
      </c>
      <c r="K2504" s="32">
        <f t="shared" si="18"/>
        <v>787.50000000000011</v>
      </c>
      <c r="L2504" s="32">
        <f t="shared" si="19"/>
        <v>315.00000000000006</v>
      </c>
      <c r="M2504" s="33">
        <v>0.4</v>
      </c>
      <c r="O2504" s="38"/>
      <c r="P2504" s="36"/>
      <c r="Q2504" s="34"/>
      <c r="R2504" s="35"/>
    </row>
    <row r="2505" spans="1:18" ht="15.75" customHeight="1">
      <c r="A2505" s="23"/>
      <c r="B2505" s="28" t="s">
        <v>21</v>
      </c>
      <c r="C2505" s="28">
        <v>1185732</v>
      </c>
      <c r="D2505" s="29">
        <v>44462</v>
      </c>
      <c r="E2505" s="28" t="s">
        <v>40</v>
      </c>
      <c r="F2505" s="28" t="s">
        <v>99</v>
      </c>
      <c r="G2505" s="28" t="s">
        <v>100</v>
      </c>
      <c r="H2505" s="28" t="s">
        <v>27</v>
      </c>
      <c r="I2505" s="30">
        <v>0.35000000000000003</v>
      </c>
      <c r="J2505" s="31">
        <v>2000</v>
      </c>
      <c r="K2505" s="32">
        <f t="shared" si="18"/>
        <v>700.00000000000011</v>
      </c>
      <c r="L2505" s="32">
        <f t="shared" si="19"/>
        <v>280.00000000000006</v>
      </c>
      <c r="M2505" s="33">
        <v>0.4</v>
      </c>
      <c r="O2505" s="38"/>
      <c r="P2505" s="36"/>
      <c r="Q2505" s="34"/>
      <c r="R2505" s="35"/>
    </row>
    <row r="2506" spans="1:18" ht="15.75" customHeight="1">
      <c r="A2506" s="23"/>
      <c r="B2506" s="28" t="s">
        <v>21</v>
      </c>
      <c r="C2506" s="28">
        <v>1185732</v>
      </c>
      <c r="D2506" s="29">
        <v>44462</v>
      </c>
      <c r="E2506" s="28" t="s">
        <v>40</v>
      </c>
      <c r="F2506" s="28" t="s">
        <v>99</v>
      </c>
      <c r="G2506" s="28" t="s">
        <v>100</v>
      </c>
      <c r="H2506" s="28" t="s">
        <v>28</v>
      </c>
      <c r="I2506" s="30">
        <v>0.45</v>
      </c>
      <c r="J2506" s="31">
        <v>2000</v>
      </c>
      <c r="K2506" s="32">
        <f t="shared" si="18"/>
        <v>900</v>
      </c>
      <c r="L2506" s="32">
        <f t="shared" si="19"/>
        <v>315</v>
      </c>
      <c r="M2506" s="33">
        <v>0.35</v>
      </c>
      <c r="O2506" s="38"/>
      <c r="P2506" s="36"/>
      <c r="Q2506" s="34"/>
      <c r="R2506" s="35"/>
    </row>
    <row r="2507" spans="1:18" ht="15.75" customHeight="1">
      <c r="A2507" s="23"/>
      <c r="B2507" s="28" t="s">
        <v>21</v>
      </c>
      <c r="C2507" s="28">
        <v>1185732</v>
      </c>
      <c r="D2507" s="29">
        <v>44462</v>
      </c>
      <c r="E2507" s="28" t="s">
        <v>40</v>
      </c>
      <c r="F2507" s="28" t="s">
        <v>99</v>
      </c>
      <c r="G2507" s="28" t="s">
        <v>100</v>
      </c>
      <c r="H2507" s="28" t="s">
        <v>29</v>
      </c>
      <c r="I2507" s="30">
        <v>0.5</v>
      </c>
      <c r="J2507" s="31">
        <v>2750</v>
      </c>
      <c r="K2507" s="32">
        <f t="shared" si="18"/>
        <v>1375</v>
      </c>
      <c r="L2507" s="32">
        <f t="shared" si="19"/>
        <v>550</v>
      </c>
      <c r="M2507" s="33">
        <v>0.4</v>
      </c>
      <c r="O2507" s="38"/>
      <c r="P2507" s="36"/>
      <c r="Q2507" s="34"/>
      <c r="R2507" s="35"/>
    </row>
    <row r="2508" spans="1:18" ht="15.75" customHeight="1">
      <c r="A2508" s="23"/>
      <c r="B2508" s="28" t="s">
        <v>21</v>
      </c>
      <c r="C2508" s="28">
        <v>1185732</v>
      </c>
      <c r="D2508" s="29">
        <v>44491</v>
      </c>
      <c r="E2508" s="28" t="s">
        <v>40</v>
      </c>
      <c r="F2508" s="28" t="s">
        <v>99</v>
      </c>
      <c r="G2508" s="28" t="s">
        <v>100</v>
      </c>
      <c r="H2508" s="28" t="s">
        <v>24</v>
      </c>
      <c r="I2508" s="30">
        <v>0.54999999999999993</v>
      </c>
      <c r="J2508" s="31">
        <v>4500</v>
      </c>
      <c r="K2508" s="32">
        <f t="shared" si="18"/>
        <v>2474.9999999999995</v>
      </c>
      <c r="L2508" s="32">
        <f t="shared" si="19"/>
        <v>989.99999999999989</v>
      </c>
      <c r="M2508" s="33">
        <v>0.4</v>
      </c>
      <c r="O2508" s="38"/>
      <c r="P2508" s="36"/>
      <c r="Q2508" s="34"/>
      <c r="R2508" s="35"/>
    </row>
    <row r="2509" spans="1:18" ht="15.75" customHeight="1">
      <c r="A2509" s="23"/>
      <c r="B2509" s="28" t="s">
        <v>21</v>
      </c>
      <c r="C2509" s="28">
        <v>1185732</v>
      </c>
      <c r="D2509" s="29">
        <v>44491</v>
      </c>
      <c r="E2509" s="28" t="s">
        <v>40</v>
      </c>
      <c r="F2509" s="28" t="s">
        <v>99</v>
      </c>
      <c r="G2509" s="28" t="s">
        <v>100</v>
      </c>
      <c r="H2509" s="28" t="s">
        <v>25</v>
      </c>
      <c r="I2509" s="30">
        <v>0.45</v>
      </c>
      <c r="J2509" s="31">
        <v>2750</v>
      </c>
      <c r="K2509" s="32">
        <f t="shared" si="18"/>
        <v>1237.5</v>
      </c>
      <c r="L2509" s="32">
        <f t="shared" si="19"/>
        <v>433.125</v>
      </c>
      <c r="M2509" s="33">
        <v>0.35</v>
      </c>
      <c r="O2509" s="38"/>
      <c r="P2509" s="36"/>
      <c r="Q2509" s="34"/>
      <c r="R2509" s="35"/>
    </row>
    <row r="2510" spans="1:18" ht="15.75" customHeight="1">
      <c r="A2510" s="23"/>
      <c r="B2510" s="28" t="s">
        <v>21</v>
      </c>
      <c r="C2510" s="28">
        <v>1185732</v>
      </c>
      <c r="D2510" s="29">
        <v>44491</v>
      </c>
      <c r="E2510" s="28" t="s">
        <v>40</v>
      </c>
      <c r="F2510" s="28" t="s">
        <v>99</v>
      </c>
      <c r="G2510" s="28" t="s">
        <v>100</v>
      </c>
      <c r="H2510" s="28" t="s">
        <v>26</v>
      </c>
      <c r="I2510" s="30">
        <v>0.45</v>
      </c>
      <c r="J2510" s="31">
        <v>1750</v>
      </c>
      <c r="K2510" s="32">
        <f t="shared" si="18"/>
        <v>787.5</v>
      </c>
      <c r="L2510" s="32">
        <f t="shared" si="19"/>
        <v>315</v>
      </c>
      <c r="M2510" s="33">
        <v>0.4</v>
      </c>
      <c r="O2510" s="38"/>
      <c r="P2510" s="36"/>
      <c r="Q2510" s="34"/>
      <c r="R2510" s="35"/>
    </row>
    <row r="2511" spans="1:18" ht="15.75" customHeight="1">
      <c r="A2511" s="23"/>
      <c r="B2511" s="28" t="s">
        <v>21</v>
      </c>
      <c r="C2511" s="28">
        <v>1185732</v>
      </c>
      <c r="D2511" s="29">
        <v>44491</v>
      </c>
      <c r="E2511" s="28" t="s">
        <v>40</v>
      </c>
      <c r="F2511" s="28" t="s">
        <v>99</v>
      </c>
      <c r="G2511" s="28" t="s">
        <v>100</v>
      </c>
      <c r="H2511" s="28" t="s">
        <v>27</v>
      </c>
      <c r="I2511" s="30">
        <v>0.45</v>
      </c>
      <c r="J2511" s="31">
        <v>1500</v>
      </c>
      <c r="K2511" s="32">
        <f t="shared" si="18"/>
        <v>675</v>
      </c>
      <c r="L2511" s="32">
        <f t="shared" si="19"/>
        <v>270</v>
      </c>
      <c r="M2511" s="33">
        <v>0.4</v>
      </c>
      <c r="O2511" s="38"/>
      <c r="P2511" s="36"/>
      <c r="Q2511" s="34"/>
      <c r="R2511" s="35"/>
    </row>
    <row r="2512" spans="1:18" ht="15.75" customHeight="1">
      <c r="A2512" s="23"/>
      <c r="B2512" s="28" t="s">
        <v>21</v>
      </c>
      <c r="C2512" s="28">
        <v>1185732</v>
      </c>
      <c r="D2512" s="29">
        <v>44491</v>
      </c>
      <c r="E2512" s="28" t="s">
        <v>40</v>
      </c>
      <c r="F2512" s="28" t="s">
        <v>99</v>
      </c>
      <c r="G2512" s="28" t="s">
        <v>100</v>
      </c>
      <c r="H2512" s="28" t="s">
        <v>28</v>
      </c>
      <c r="I2512" s="30">
        <v>0.54999999999999993</v>
      </c>
      <c r="J2512" s="31">
        <v>1500</v>
      </c>
      <c r="K2512" s="32">
        <f t="shared" si="18"/>
        <v>824.99999999999989</v>
      </c>
      <c r="L2512" s="32">
        <f t="shared" si="19"/>
        <v>288.74999999999994</v>
      </c>
      <c r="M2512" s="33">
        <v>0.35</v>
      </c>
      <c r="O2512" s="38"/>
      <c r="P2512" s="36"/>
      <c r="Q2512" s="34"/>
      <c r="R2512" s="35"/>
    </row>
    <row r="2513" spans="1:18" ht="15.75" customHeight="1">
      <c r="A2513" s="23"/>
      <c r="B2513" s="28" t="s">
        <v>21</v>
      </c>
      <c r="C2513" s="28">
        <v>1185732</v>
      </c>
      <c r="D2513" s="29">
        <v>44491</v>
      </c>
      <c r="E2513" s="28" t="s">
        <v>40</v>
      </c>
      <c r="F2513" s="28" t="s">
        <v>99</v>
      </c>
      <c r="G2513" s="28" t="s">
        <v>100</v>
      </c>
      <c r="H2513" s="28" t="s">
        <v>29</v>
      </c>
      <c r="I2513" s="30">
        <v>0.54999999999999993</v>
      </c>
      <c r="J2513" s="31">
        <v>2750</v>
      </c>
      <c r="K2513" s="32">
        <f t="shared" si="18"/>
        <v>1512.4999999999998</v>
      </c>
      <c r="L2513" s="32">
        <f t="shared" si="19"/>
        <v>604.99999999999989</v>
      </c>
      <c r="M2513" s="33">
        <v>0.4</v>
      </c>
      <c r="O2513" s="38"/>
      <c r="P2513" s="36"/>
      <c r="Q2513" s="34"/>
      <c r="R2513" s="35"/>
    </row>
    <row r="2514" spans="1:18" ht="15.75" customHeight="1">
      <c r="A2514" s="23"/>
      <c r="B2514" s="28" t="s">
        <v>21</v>
      </c>
      <c r="C2514" s="28">
        <v>1185732</v>
      </c>
      <c r="D2514" s="29">
        <v>44522</v>
      </c>
      <c r="E2514" s="28" t="s">
        <v>40</v>
      </c>
      <c r="F2514" s="28" t="s">
        <v>99</v>
      </c>
      <c r="G2514" s="28" t="s">
        <v>100</v>
      </c>
      <c r="H2514" s="28" t="s">
        <v>24</v>
      </c>
      <c r="I2514" s="30">
        <v>0.5</v>
      </c>
      <c r="J2514" s="31">
        <v>4250</v>
      </c>
      <c r="K2514" s="32">
        <f t="shared" si="18"/>
        <v>2125</v>
      </c>
      <c r="L2514" s="32">
        <f t="shared" si="19"/>
        <v>850</v>
      </c>
      <c r="M2514" s="33">
        <v>0.4</v>
      </c>
      <c r="O2514" s="38"/>
      <c r="P2514" s="36"/>
      <c r="Q2514" s="34"/>
      <c r="R2514" s="35"/>
    </row>
    <row r="2515" spans="1:18" ht="15.75" customHeight="1">
      <c r="A2515" s="23"/>
      <c r="B2515" s="28" t="s">
        <v>21</v>
      </c>
      <c r="C2515" s="28">
        <v>1185732</v>
      </c>
      <c r="D2515" s="29">
        <v>44522</v>
      </c>
      <c r="E2515" s="28" t="s">
        <v>40</v>
      </c>
      <c r="F2515" s="28" t="s">
        <v>99</v>
      </c>
      <c r="G2515" s="28" t="s">
        <v>100</v>
      </c>
      <c r="H2515" s="28" t="s">
        <v>25</v>
      </c>
      <c r="I2515" s="30">
        <v>0.4</v>
      </c>
      <c r="J2515" s="31">
        <v>2750</v>
      </c>
      <c r="K2515" s="32">
        <f t="shared" si="18"/>
        <v>1100</v>
      </c>
      <c r="L2515" s="32">
        <f t="shared" si="19"/>
        <v>385</v>
      </c>
      <c r="M2515" s="33">
        <v>0.35</v>
      </c>
      <c r="O2515" s="38"/>
      <c r="P2515" s="36"/>
      <c r="Q2515" s="34"/>
      <c r="R2515" s="35"/>
    </row>
    <row r="2516" spans="1:18" ht="15.75" customHeight="1">
      <c r="A2516" s="23"/>
      <c r="B2516" s="28" t="s">
        <v>21</v>
      </c>
      <c r="C2516" s="28">
        <v>1185732</v>
      </c>
      <c r="D2516" s="29">
        <v>44522</v>
      </c>
      <c r="E2516" s="28" t="s">
        <v>40</v>
      </c>
      <c r="F2516" s="28" t="s">
        <v>99</v>
      </c>
      <c r="G2516" s="28" t="s">
        <v>100</v>
      </c>
      <c r="H2516" s="28" t="s">
        <v>26</v>
      </c>
      <c r="I2516" s="30">
        <v>0.45</v>
      </c>
      <c r="J2516" s="31">
        <v>2200</v>
      </c>
      <c r="K2516" s="32">
        <f t="shared" si="18"/>
        <v>990</v>
      </c>
      <c r="L2516" s="32">
        <f t="shared" si="19"/>
        <v>396</v>
      </c>
      <c r="M2516" s="33">
        <v>0.4</v>
      </c>
      <c r="O2516" s="38"/>
      <c r="P2516" s="36"/>
      <c r="Q2516" s="34"/>
      <c r="R2516" s="35"/>
    </row>
    <row r="2517" spans="1:18" ht="15.75" customHeight="1">
      <c r="A2517" s="23"/>
      <c r="B2517" s="28" t="s">
        <v>21</v>
      </c>
      <c r="C2517" s="28">
        <v>1185732</v>
      </c>
      <c r="D2517" s="29">
        <v>44522</v>
      </c>
      <c r="E2517" s="28" t="s">
        <v>40</v>
      </c>
      <c r="F2517" s="28" t="s">
        <v>99</v>
      </c>
      <c r="G2517" s="28" t="s">
        <v>100</v>
      </c>
      <c r="H2517" s="28" t="s">
        <v>27</v>
      </c>
      <c r="I2517" s="30">
        <v>0.55000000000000004</v>
      </c>
      <c r="J2517" s="31">
        <v>2000</v>
      </c>
      <c r="K2517" s="32">
        <f t="shared" si="18"/>
        <v>1100</v>
      </c>
      <c r="L2517" s="32">
        <f t="shared" si="19"/>
        <v>440</v>
      </c>
      <c r="M2517" s="33">
        <v>0.4</v>
      </c>
      <c r="O2517" s="38"/>
      <c r="P2517" s="36"/>
      <c r="Q2517" s="34"/>
      <c r="R2517" s="35"/>
    </row>
    <row r="2518" spans="1:18" ht="15.75" customHeight="1">
      <c r="A2518" s="23"/>
      <c r="B2518" s="28" t="s">
        <v>21</v>
      </c>
      <c r="C2518" s="28">
        <v>1185732</v>
      </c>
      <c r="D2518" s="29">
        <v>44522</v>
      </c>
      <c r="E2518" s="28" t="s">
        <v>40</v>
      </c>
      <c r="F2518" s="28" t="s">
        <v>99</v>
      </c>
      <c r="G2518" s="28" t="s">
        <v>100</v>
      </c>
      <c r="H2518" s="28" t="s">
        <v>28</v>
      </c>
      <c r="I2518" s="30">
        <v>0.65</v>
      </c>
      <c r="J2518" s="31">
        <v>1750</v>
      </c>
      <c r="K2518" s="32">
        <f t="shared" si="18"/>
        <v>1137.5</v>
      </c>
      <c r="L2518" s="32">
        <f t="shared" si="19"/>
        <v>398.125</v>
      </c>
      <c r="M2518" s="33">
        <v>0.35</v>
      </c>
      <c r="O2518" s="38"/>
      <c r="P2518" s="36"/>
      <c r="Q2518" s="34"/>
      <c r="R2518" s="35"/>
    </row>
    <row r="2519" spans="1:18" ht="15.75" customHeight="1">
      <c r="A2519" s="23"/>
      <c r="B2519" s="28" t="s">
        <v>21</v>
      </c>
      <c r="C2519" s="28">
        <v>1185732</v>
      </c>
      <c r="D2519" s="29">
        <v>44522</v>
      </c>
      <c r="E2519" s="28" t="s">
        <v>40</v>
      </c>
      <c r="F2519" s="28" t="s">
        <v>99</v>
      </c>
      <c r="G2519" s="28" t="s">
        <v>100</v>
      </c>
      <c r="H2519" s="28" t="s">
        <v>29</v>
      </c>
      <c r="I2519" s="30">
        <v>0.7</v>
      </c>
      <c r="J2519" s="31">
        <v>2750</v>
      </c>
      <c r="K2519" s="32">
        <f t="shared" si="18"/>
        <v>1924.9999999999998</v>
      </c>
      <c r="L2519" s="32">
        <f t="shared" si="19"/>
        <v>770</v>
      </c>
      <c r="M2519" s="33">
        <v>0.4</v>
      </c>
      <c r="O2519" s="38"/>
      <c r="P2519" s="36"/>
      <c r="Q2519" s="34"/>
      <c r="R2519" s="35"/>
    </row>
    <row r="2520" spans="1:18" ht="15.75" customHeight="1">
      <c r="A2520" s="23"/>
      <c r="B2520" s="28" t="s">
        <v>21</v>
      </c>
      <c r="C2520" s="28">
        <v>1185732</v>
      </c>
      <c r="D2520" s="29">
        <v>44551</v>
      </c>
      <c r="E2520" s="28" t="s">
        <v>40</v>
      </c>
      <c r="F2520" s="28" t="s">
        <v>99</v>
      </c>
      <c r="G2520" s="28" t="s">
        <v>100</v>
      </c>
      <c r="H2520" s="28" t="s">
        <v>24</v>
      </c>
      <c r="I2520" s="30">
        <v>0.65</v>
      </c>
      <c r="J2520" s="31">
        <v>5250</v>
      </c>
      <c r="K2520" s="32">
        <f t="shared" si="18"/>
        <v>3412.5</v>
      </c>
      <c r="L2520" s="32">
        <f t="shared" si="19"/>
        <v>1365</v>
      </c>
      <c r="M2520" s="33">
        <v>0.4</v>
      </c>
      <c r="O2520" s="38"/>
      <c r="P2520" s="36"/>
      <c r="Q2520" s="34"/>
      <c r="R2520" s="35"/>
    </row>
    <row r="2521" spans="1:18" ht="15.75" customHeight="1">
      <c r="A2521" s="23"/>
      <c r="B2521" s="28" t="s">
        <v>21</v>
      </c>
      <c r="C2521" s="28">
        <v>1185732</v>
      </c>
      <c r="D2521" s="29">
        <v>44551</v>
      </c>
      <c r="E2521" s="28" t="s">
        <v>40</v>
      </c>
      <c r="F2521" s="28" t="s">
        <v>99</v>
      </c>
      <c r="G2521" s="28" t="s">
        <v>100</v>
      </c>
      <c r="H2521" s="28" t="s">
        <v>25</v>
      </c>
      <c r="I2521" s="30">
        <v>0.55000000000000004</v>
      </c>
      <c r="J2521" s="31">
        <v>3250</v>
      </c>
      <c r="K2521" s="32">
        <f t="shared" si="18"/>
        <v>1787.5000000000002</v>
      </c>
      <c r="L2521" s="32">
        <f t="shared" si="19"/>
        <v>625.625</v>
      </c>
      <c r="M2521" s="33">
        <v>0.35</v>
      </c>
      <c r="O2521" s="38"/>
      <c r="P2521" s="36"/>
      <c r="Q2521" s="34"/>
      <c r="R2521" s="35"/>
    </row>
    <row r="2522" spans="1:18" ht="15.75" customHeight="1">
      <c r="A2522" s="23"/>
      <c r="B2522" s="28" t="s">
        <v>21</v>
      </c>
      <c r="C2522" s="28">
        <v>1185732</v>
      </c>
      <c r="D2522" s="29">
        <v>44551</v>
      </c>
      <c r="E2522" s="28" t="s">
        <v>40</v>
      </c>
      <c r="F2522" s="28" t="s">
        <v>99</v>
      </c>
      <c r="G2522" s="28" t="s">
        <v>100</v>
      </c>
      <c r="H2522" s="28" t="s">
        <v>26</v>
      </c>
      <c r="I2522" s="30">
        <v>0.55000000000000004</v>
      </c>
      <c r="J2522" s="31">
        <v>2750</v>
      </c>
      <c r="K2522" s="32">
        <f t="shared" si="18"/>
        <v>1512.5000000000002</v>
      </c>
      <c r="L2522" s="32">
        <f t="shared" si="19"/>
        <v>605.00000000000011</v>
      </c>
      <c r="M2522" s="33">
        <v>0.4</v>
      </c>
      <c r="O2522" s="38"/>
      <c r="P2522" s="36"/>
      <c r="Q2522" s="34"/>
      <c r="R2522" s="35"/>
    </row>
    <row r="2523" spans="1:18" ht="15.75" customHeight="1">
      <c r="A2523" s="23"/>
      <c r="B2523" s="28" t="s">
        <v>21</v>
      </c>
      <c r="C2523" s="28">
        <v>1185732</v>
      </c>
      <c r="D2523" s="29">
        <v>44551</v>
      </c>
      <c r="E2523" s="28" t="s">
        <v>40</v>
      </c>
      <c r="F2523" s="28" t="s">
        <v>99</v>
      </c>
      <c r="G2523" s="28" t="s">
        <v>100</v>
      </c>
      <c r="H2523" s="28" t="s">
        <v>27</v>
      </c>
      <c r="I2523" s="30">
        <v>0.5</v>
      </c>
      <c r="J2523" s="31">
        <v>2250</v>
      </c>
      <c r="K2523" s="32">
        <f t="shared" si="18"/>
        <v>1125</v>
      </c>
      <c r="L2523" s="32">
        <f t="shared" si="19"/>
        <v>450</v>
      </c>
      <c r="M2523" s="33">
        <v>0.4</v>
      </c>
      <c r="O2523" s="38"/>
      <c r="P2523" s="36"/>
      <c r="Q2523" s="34"/>
      <c r="R2523" s="35"/>
    </row>
    <row r="2524" spans="1:18" ht="15.75" customHeight="1">
      <c r="A2524" s="23"/>
      <c r="B2524" s="28" t="s">
        <v>21</v>
      </c>
      <c r="C2524" s="28">
        <v>1185732</v>
      </c>
      <c r="D2524" s="29">
        <v>44551</v>
      </c>
      <c r="E2524" s="28" t="s">
        <v>40</v>
      </c>
      <c r="F2524" s="28" t="s">
        <v>99</v>
      </c>
      <c r="G2524" s="28" t="s">
        <v>100</v>
      </c>
      <c r="H2524" s="28" t="s">
        <v>28</v>
      </c>
      <c r="I2524" s="30">
        <v>0.6</v>
      </c>
      <c r="J2524" s="31">
        <v>2250</v>
      </c>
      <c r="K2524" s="32">
        <f t="shared" si="18"/>
        <v>1350</v>
      </c>
      <c r="L2524" s="32">
        <f t="shared" si="19"/>
        <v>472.49999999999994</v>
      </c>
      <c r="M2524" s="33">
        <v>0.35</v>
      </c>
      <c r="O2524" s="38"/>
      <c r="P2524" s="36"/>
      <c r="Q2524" s="34"/>
      <c r="R2524" s="35"/>
    </row>
    <row r="2525" spans="1:18" ht="15.75" customHeight="1">
      <c r="A2525" s="23"/>
      <c r="B2525" s="28" t="s">
        <v>21</v>
      </c>
      <c r="C2525" s="28">
        <v>1185732</v>
      </c>
      <c r="D2525" s="29">
        <v>44551</v>
      </c>
      <c r="E2525" s="28" t="s">
        <v>40</v>
      </c>
      <c r="F2525" s="28" t="s">
        <v>99</v>
      </c>
      <c r="G2525" s="28" t="s">
        <v>100</v>
      </c>
      <c r="H2525" s="28" t="s">
        <v>29</v>
      </c>
      <c r="I2525" s="30">
        <v>0.64999999999999991</v>
      </c>
      <c r="J2525" s="31">
        <v>3250</v>
      </c>
      <c r="K2525" s="32">
        <f t="shared" si="18"/>
        <v>2112.4999999999995</v>
      </c>
      <c r="L2525" s="32">
        <f t="shared" si="19"/>
        <v>844.99999999999989</v>
      </c>
      <c r="M2525" s="33">
        <v>0.4</v>
      </c>
      <c r="O2525" s="38"/>
      <c r="P2525" s="36"/>
      <c r="Q2525" s="34"/>
      <c r="R2525" s="35"/>
    </row>
    <row r="2526" spans="1:18" ht="15.75" customHeight="1">
      <c r="A2526" s="23" t="s">
        <v>46</v>
      </c>
      <c r="B2526" s="28" t="s">
        <v>21</v>
      </c>
      <c r="C2526" s="28">
        <v>1185732</v>
      </c>
      <c r="D2526" s="29">
        <v>44216</v>
      </c>
      <c r="E2526" s="28" t="s">
        <v>53</v>
      </c>
      <c r="F2526" s="28" t="s">
        <v>101</v>
      </c>
      <c r="G2526" s="28" t="s">
        <v>102</v>
      </c>
      <c r="H2526" s="28" t="s">
        <v>24</v>
      </c>
      <c r="I2526" s="30">
        <v>0.30000000000000004</v>
      </c>
      <c r="J2526" s="31">
        <v>7250</v>
      </c>
      <c r="K2526" s="32">
        <f t="shared" si="18"/>
        <v>2175.0000000000005</v>
      </c>
      <c r="L2526" s="32">
        <f t="shared" si="19"/>
        <v>870.00000000000023</v>
      </c>
      <c r="M2526" s="33">
        <v>0.4</v>
      </c>
      <c r="O2526" s="38"/>
      <c r="P2526" s="36"/>
      <c r="Q2526" s="34"/>
      <c r="R2526" s="35"/>
    </row>
    <row r="2527" spans="1:18" ht="15.75" customHeight="1">
      <c r="A2527" s="23"/>
      <c r="B2527" s="28" t="s">
        <v>21</v>
      </c>
      <c r="C2527" s="28">
        <v>1185732</v>
      </c>
      <c r="D2527" s="29">
        <v>44216</v>
      </c>
      <c r="E2527" s="28" t="s">
        <v>53</v>
      </c>
      <c r="F2527" s="28" t="s">
        <v>101</v>
      </c>
      <c r="G2527" s="28" t="s">
        <v>102</v>
      </c>
      <c r="H2527" s="28" t="s">
        <v>25</v>
      </c>
      <c r="I2527" s="30">
        <v>0.30000000000000004</v>
      </c>
      <c r="J2527" s="31">
        <v>5250</v>
      </c>
      <c r="K2527" s="32">
        <f t="shared" si="18"/>
        <v>1575.0000000000002</v>
      </c>
      <c r="L2527" s="32">
        <f t="shared" si="19"/>
        <v>551.25</v>
      </c>
      <c r="M2527" s="33">
        <v>0.35</v>
      </c>
      <c r="O2527" s="38"/>
      <c r="P2527" s="36"/>
      <c r="Q2527" s="34"/>
      <c r="R2527" s="35"/>
    </row>
    <row r="2528" spans="1:18" ht="15.75" customHeight="1">
      <c r="A2528" s="23"/>
      <c r="B2528" s="28" t="s">
        <v>21</v>
      </c>
      <c r="C2528" s="28">
        <v>1185732</v>
      </c>
      <c r="D2528" s="29">
        <v>44216</v>
      </c>
      <c r="E2528" s="28" t="s">
        <v>53</v>
      </c>
      <c r="F2528" s="28" t="s">
        <v>101</v>
      </c>
      <c r="G2528" s="28" t="s">
        <v>102</v>
      </c>
      <c r="H2528" s="28" t="s">
        <v>26</v>
      </c>
      <c r="I2528" s="30">
        <v>0.20000000000000007</v>
      </c>
      <c r="J2528" s="31">
        <v>5250</v>
      </c>
      <c r="K2528" s="32">
        <f t="shared" si="18"/>
        <v>1050.0000000000005</v>
      </c>
      <c r="L2528" s="32">
        <f t="shared" si="19"/>
        <v>420.00000000000023</v>
      </c>
      <c r="M2528" s="33">
        <v>0.4</v>
      </c>
      <c r="O2528" s="38"/>
      <c r="P2528" s="36"/>
      <c r="Q2528" s="34"/>
      <c r="R2528" s="35"/>
    </row>
    <row r="2529" spans="1:18" ht="15.75" customHeight="1">
      <c r="A2529" s="23"/>
      <c r="B2529" s="28" t="s">
        <v>21</v>
      </c>
      <c r="C2529" s="28">
        <v>1185732</v>
      </c>
      <c r="D2529" s="29">
        <v>44216</v>
      </c>
      <c r="E2529" s="28" t="s">
        <v>53</v>
      </c>
      <c r="F2529" s="28" t="s">
        <v>101</v>
      </c>
      <c r="G2529" s="28" t="s">
        <v>102</v>
      </c>
      <c r="H2529" s="28" t="s">
        <v>27</v>
      </c>
      <c r="I2529" s="30">
        <v>0.25</v>
      </c>
      <c r="J2529" s="31">
        <v>3750</v>
      </c>
      <c r="K2529" s="32">
        <f t="shared" si="18"/>
        <v>937.5</v>
      </c>
      <c r="L2529" s="32">
        <f t="shared" si="19"/>
        <v>375</v>
      </c>
      <c r="M2529" s="33">
        <v>0.4</v>
      </c>
      <c r="O2529" s="38"/>
      <c r="P2529" s="36"/>
      <c r="Q2529" s="34"/>
      <c r="R2529" s="35"/>
    </row>
    <row r="2530" spans="1:18" ht="15.75" customHeight="1">
      <c r="A2530" s="23"/>
      <c r="B2530" s="28" t="s">
        <v>21</v>
      </c>
      <c r="C2530" s="28">
        <v>1185732</v>
      </c>
      <c r="D2530" s="29">
        <v>44216</v>
      </c>
      <c r="E2530" s="28" t="s">
        <v>53</v>
      </c>
      <c r="F2530" s="28" t="s">
        <v>101</v>
      </c>
      <c r="G2530" s="28" t="s">
        <v>102</v>
      </c>
      <c r="H2530" s="28" t="s">
        <v>28</v>
      </c>
      <c r="I2530" s="30">
        <v>0.4</v>
      </c>
      <c r="J2530" s="31">
        <v>4250</v>
      </c>
      <c r="K2530" s="32">
        <f t="shared" si="18"/>
        <v>1700</v>
      </c>
      <c r="L2530" s="32">
        <f t="shared" si="19"/>
        <v>595</v>
      </c>
      <c r="M2530" s="33">
        <v>0.35</v>
      </c>
      <c r="O2530" s="38"/>
      <c r="P2530" s="36"/>
      <c r="Q2530" s="34"/>
      <c r="R2530" s="35"/>
    </row>
    <row r="2531" spans="1:18" ht="15.75" customHeight="1">
      <c r="A2531" s="23"/>
      <c r="B2531" s="28" t="s">
        <v>21</v>
      </c>
      <c r="C2531" s="28">
        <v>1185732</v>
      </c>
      <c r="D2531" s="29">
        <v>44216</v>
      </c>
      <c r="E2531" s="28" t="s">
        <v>53</v>
      </c>
      <c r="F2531" s="28" t="s">
        <v>101</v>
      </c>
      <c r="G2531" s="28" t="s">
        <v>102</v>
      </c>
      <c r="H2531" s="28" t="s">
        <v>29</v>
      </c>
      <c r="I2531" s="30">
        <v>0.30000000000000004</v>
      </c>
      <c r="J2531" s="31">
        <v>5250</v>
      </c>
      <c r="K2531" s="32">
        <f t="shared" si="18"/>
        <v>1575.0000000000002</v>
      </c>
      <c r="L2531" s="32">
        <f t="shared" si="19"/>
        <v>787.50000000000011</v>
      </c>
      <c r="M2531" s="33">
        <v>0.5</v>
      </c>
      <c r="O2531" s="38"/>
      <c r="P2531" s="36"/>
      <c r="Q2531" s="34"/>
      <c r="R2531" s="35"/>
    </row>
    <row r="2532" spans="1:18" ht="15.75" customHeight="1">
      <c r="A2532" s="23"/>
      <c r="B2532" s="28" t="s">
        <v>21</v>
      </c>
      <c r="C2532" s="28">
        <v>1185732</v>
      </c>
      <c r="D2532" s="29">
        <v>44245</v>
      </c>
      <c r="E2532" s="28" t="s">
        <v>53</v>
      </c>
      <c r="F2532" s="28" t="s">
        <v>101</v>
      </c>
      <c r="G2532" s="28" t="s">
        <v>102</v>
      </c>
      <c r="H2532" s="28" t="s">
        <v>24</v>
      </c>
      <c r="I2532" s="30">
        <v>0.30000000000000004</v>
      </c>
      <c r="J2532" s="31">
        <v>7750</v>
      </c>
      <c r="K2532" s="32">
        <f t="shared" si="18"/>
        <v>2325.0000000000005</v>
      </c>
      <c r="L2532" s="32">
        <f t="shared" si="19"/>
        <v>930.00000000000023</v>
      </c>
      <c r="M2532" s="33">
        <v>0.4</v>
      </c>
      <c r="O2532" s="38"/>
      <c r="P2532" s="36"/>
      <c r="Q2532" s="34"/>
      <c r="R2532" s="35"/>
    </row>
    <row r="2533" spans="1:18" ht="15.75" customHeight="1">
      <c r="A2533" s="23"/>
      <c r="B2533" s="28" t="s">
        <v>21</v>
      </c>
      <c r="C2533" s="28">
        <v>1185732</v>
      </c>
      <c r="D2533" s="29">
        <v>44245</v>
      </c>
      <c r="E2533" s="28" t="s">
        <v>53</v>
      </c>
      <c r="F2533" s="28" t="s">
        <v>101</v>
      </c>
      <c r="G2533" s="28" t="s">
        <v>102</v>
      </c>
      <c r="H2533" s="28" t="s">
        <v>25</v>
      </c>
      <c r="I2533" s="30">
        <v>0.30000000000000004</v>
      </c>
      <c r="J2533" s="31">
        <v>4250</v>
      </c>
      <c r="K2533" s="32">
        <f t="shared" si="18"/>
        <v>1275.0000000000002</v>
      </c>
      <c r="L2533" s="32">
        <f t="shared" si="19"/>
        <v>446.25000000000006</v>
      </c>
      <c r="M2533" s="33">
        <v>0.35</v>
      </c>
      <c r="O2533" s="38"/>
      <c r="P2533" s="36"/>
      <c r="Q2533" s="34"/>
      <c r="R2533" s="35"/>
    </row>
    <row r="2534" spans="1:18" ht="15.75" customHeight="1">
      <c r="A2534" s="23"/>
      <c r="B2534" s="28" t="s">
        <v>21</v>
      </c>
      <c r="C2534" s="28">
        <v>1185732</v>
      </c>
      <c r="D2534" s="29">
        <v>44245</v>
      </c>
      <c r="E2534" s="28" t="s">
        <v>53</v>
      </c>
      <c r="F2534" s="28" t="s">
        <v>101</v>
      </c>
      <c r="G2534" s="28" t="s">
        <v>102</v>
      </c>
      <c r="H2534" s="28" t="s">
        <v>26</v>
      </c>
      <c r="I2534" s="30">
        <v>0.20000000000000007</v>
      </c>
      <c r="J2534" s="31">
        <v>4750</v>
      </c>
      <c r="K2534" s="32">
        <f t="shared" si="18"/>
        <v>950.00000000000034</v>
      </c>
      <c r="L2534" s="32">
        <f t="shared" si="19"/>
        <v>380.00000000000017</v>
      </c>
      <c r="M2534" s="33">
        <v>0.4</v>
      </c>
      <c r="O2534" s="38"/>
      <c r="P2534" s="36"/>
      <c r="Q2534" s="34"/>
      <c r="R2534" s="35"/>
    </row>
    <row r="2535" spans="1:18" ht="15.75" customHeight="1">
      <c r="A2535" s="23"/>
      <c r="B2535" s="28" t="s">
        <v>21</v>
      </c>
      <c r="C2535" s="28">
        <v>1185732</v>
      </c>
      <c r="D2535" s="29">
        <v>44245</v>
      </c>
      <c r="E2535" s="28" t="s">
        <v>53</v>
      </c>
      <c r="F2535" s="28" t="s">
        <v>101</v>
      </c>
      <c r="G2535" s="28" t="s">
        <v>102</v>
      </c>
      <c r="H2535" s="28" t="s">
        <v>27</v>
      </c>
      <c r="I2535" s="30">
        <v>0.25</v>
      </c>
      <c r="J2535" s="31">
        <v>3250</v>
      </c>
      <c r="K2535" s="32">
        <f t="shared" si="18"/>
        <v>812.5</v>
      </c>
      <c r="L2535" s="32">
        <f t="shared" si="19"/>
        <v>325</v>
      </c>
      <c r="M2535" s="33">
        <v>0.4</v>
      </c>
      <c r="O2535" s="38"/>
      <c r="P2535" s="36"/>
      <c r="Q2535" s="34"/>
      <c r="R2535" s="35"/>
    </row>
    <row r="2536" spans="1:18" ht="15.75" customHeight="1">
      <c r="A2536" s="23"/>
      <c r="B2536" s="28" t="s">
        <v>21</v>
      </c>
      <c r="C2536" s="28">
        <v>1185732</v>
      </c>
      <c r="D2536" s="29">
        <v>44245</v>
      </c>
      <c r="E2536" s="28" t="s">
        <v>53</v>
      </c>
      <c r="F2536" s="28" t="s">
        <v>101</v>
      </c>
      <c r="G2536" s="28" t="s">
        <v>102</v>
      </c>
      <c r="H2536" s="28" t="s">
        <v>28</v>
      </c>
      <c r="I2536" s="30">
        <v>0.4</v>
      </c>
      <c r="J2536" s="31">
        <v>4000</v>
      </c>
      <c r="K2536" s="32">
        <f t="shared" si="18"/>
        <v>1600</v>
      </c>
      <c r="L2536" s="32">
        <f t="shared" si="19"/>
        <v>560</v>
      </c>
      <c r="M2536" s="33">
        <v>0.35</v>
      </c>
      <c r="O2536" s="38"/>
      <c r="P2536" s="36"/>
      <c r="Q2536" s="34"/>
      <c r="R2536" s="35"/>
    </row>
    <row r="2537" spans="1:18" ht="15.75" customHeight="1">
      <c r="A2537" s="23"/>
      <c r="B2537" s="28" t="s">
        <v>21</v>
      </c>
      <c r="C2537" s="28">
        <v>1185732</v>
      </c>
      <c r="D2537" s="29">
        <v>44245</v>
      </c>
      <c r="E2537" s="28" t="s">
        <v>53</v>
      </c>
      <c r="F2537" s="28" t="s">
        <v>101</v>
      </c>
      <c r="G2537" s="28" t="s">
        <v>102</v>
      </c>
      <c r="H2537" s="28" t="s">
        <v>29</v>
      </c>
      <c r="I2537" s="30">
        <v>0.25</v>
      </c>
      <c r="J2537" s="31">
        <v>5000</v>
      </c>
      <c r="K2537" s="32">
        <f t="shared" si="18"/>
        <v>1250</v>
      </c>
      <c r="L2537" s="32">
        <f t="shared" si="19"/>
        <v>625</v>
      </c>
      <c r="M2537" s="33">
        <v>0.5</v>
      </c>
      <c r="O2537" s="38"/>
      <c r="P2537" s="36"/>
      <c r="Q2537" s="34"/>
      <c r="R2537" s="35"/>
    </row>
    <row r="2538" spans="1:18" ht="15.75" customHeight="1">
      <c r="A2538" s="23"/>
      <c r="B2538" s="28" t="s">
        <v>21</v>
      </c>
      <c r="C2538" s="28">
        <v>1185732</v>
      </c>
      <c r="D2538" s="29">
        <v>44271</v>
      </c>
      <c r="E2538" s="28" t="s">
        <v>53</v>
      </c>
      <c r="F2538" s="28" t="s">
        <v>101</v>
      </c>
      <c r="G2538" s="28" t="s">
        <v>102</v>
      </c>
      <c r="H2538" s="28" t="s">
        <v>24</v>
      </c>
      <c r="I2538" s="30">
        <v>0.25</v>
      </c>
      <c r="J2538" s="31">
        <v>7200</v>
      </c>
      <c r="K2538" s="32">
        <f t="shared" si="18"/>
        <v>1800</v>
      </c>
      <c r="L2538" s="32">
        <f t="shared" si="19"/>
        <v>720</v>
      </c>
      <c r="M2538" s="33">
        <v>0.4</v>
      </c>
      <c r="O2538" s="38"/>
      <c r="P2538" s="36"/>
      <c r="Q2538" s="34"/>
      <c r="R2538" s="35"/>
    </row>
    <row r="2539" spans="1:18" ht="15.75" customHeight="1">
      <c r="A2539" s="23"/>
      <c r="B2539" s="28" t="s">
        <v>21</v>
      </c>
      <c r="C2539" s="28">
        <v>1185732</v>
      </c>
      <c r="D2539" s="29">
        <v>44271</v>
      </c>
      <c r="E2539" s="28" t="s">
        <v>53</v>
      </c>
      <c r="F2539" s="28" t="s">
        <v>101</v>
      </c>
      <c r="G2539" s="28" t="s">
        <v>102</v>
      </c>
      <c r="H2539" s="28" t="s">
        <v>25</v>
      </c>
      <c r="I2539" s="30">
        <v>0.25</v>
      </c>
      <c r="J2539" s="31">
        <v>4000</v>
      </c>
      <c r="K2539" s="32">
        <f t="shared" si="18"/>
        <v>1000</v>
      </c>
      <c r="L2539" s="32">
        <f t="shared" si="19"/>
        <v>350</v>
      </c>
      <c r="M2539" s="33">
        <v>0.35</v>
      </c>
      <c r="O2539" s="38"/>
      <c r="P2539" s="36"/>
      <c r="Q2539" s="34"/>
      <c r="R2539" s="35"/>
    </row>
    <row r="2540" spans="1:18" ht="15.75" customHeight="1">
      <c r="A2540" s="23"/>
      <c r="B2540" s="28" t="s">
        <v>21</v>
      </c>
      <c r="C2540" s="28">
        <v>1185732</v>
      </c>
      <c r="D2540" s="29">
        <v>44271</v>
      </c>
      <c r="E2540" s="28" t="s">
        <v>53</v>
      </c>
      <c r="F2540" s="28" t="s">
        <v>101</v>
      </c>
      <c r="G2540" s="28" t="s">
        <v>102</v>
      </c>
      <c r="H2540" s="28" t="s">
        <v>26</v>
      </c>
      <c r="I2540" s="30">
        <v>0.15000000000000002</v>
      </c>
      <c r="J2540" s="31">
        <v>4250</v>
      </c>
      <c r="K2540" s="32">
        <f t="shared" si="18"/>
        <v>637.50000000000011</v>
      </c>
      <c r="L2540" s="32">
        <f t="shared" si="19"/>
        <v>255.00000000000006</v>
      </c>
      <c r="M2540" s="33">
        <v>0.4</v>
      </c>
      <c r="O2540" s="38"/>
      <c r="P2540" s="36"/>
      <c r="Q2540" s="34"/>
      <c r="R2540" s="35"/>
    </row>
    <row r="2541" spans="1:18" ht="15.75" customHeight="1">
      <c r="A2541" s="23"/>
      <c r="B2541" s="28" t="s">
        <v>21</v>
      </c>
      <c r="C2541" s="28">
        <v>1185732</v>
      </c>
      <c r="D2541" s="29">
        <v>44271</v>
      </c>
      <c r="E2541" s="28" t="s">
        <v>53</v>
      </c>
      <c r="F2541" s="28" t="s">
        <v>101</v>
      </c>
      <c r="G2541" s="28" t="s">
        <v>102</v>
      </c>
      <c r="H2541" s="28" t="s">
        <v>27</v>
      </c>
      <c r="I2541" s="30">
        <v>0.19999999999999996</v>
      </c>
      <c r="J2541" s="31">
        <v>2750</v>
      </c>
      <c r="K2541" s="32">
        <f t="shared" si="18"/>
        <v>549.99999999999989</v>
      </c>
      <c r="L2541" s="32">
        <f t="shared" si="19"/>
        <v>219.99999999999997</v>
      </c>
      <c r="M2541" s="33">
        <v>0.4</v>
      </c>
      <c r="O2541" s="38"/>
      <c r="P2541" s="36"/>
      <c r="Q2541" s="34"/>
      <c r="R2541" s="35"/>
    </row>
    <row r="2542" spans="1:18" ht="15.75" customHeight="1">
      <c r="A2542" s="23"/>
      <c r="B2542" s="28" t="s">
        <v>21</v>
      </c>
      <c r="C2542" s="28">
        <v>1185732</v>
      </c>
      <c r="D2542" s="29">
        <v>44271</v>
      </c>
      <c r="E2542" s="28" t="s">
        <v>53</v>
      </c>
      <c r="F2542" s="28" t="s">
        <v>101</v>
      </c>
      <c r="G2542" s="28" t="s">
        <v>102</v>
      </c>
      <c r="H2542" s="28" t="s">
        <v>28</v>
      </c>
      <c r="I2542" s="30">
        <v>0.35000000000000009</v>
      </c>
      <c r="J2542" s="31">
        <v>3250</v>
      </c>
      <c r="K2542" s="32">
        <f t="shared" si="18"/>
        <v>1137.5000000000002</v>
      </c>
      <c r="L2542" s="32">
        <f t="shared" si="19"/>
        <v>398.12500000000006</v>
      </c>
      <c r="M2542" s="33">
        <v>0.35</v>
      </c>
      <c r="O2542" s="38"/>
      <c r="P2542" s="36"/>
      <c r="Q2542" s="34"/>
      <c r="R2542" s="35"/>
    </row>
    <row r="2543" spans="1:18" ht="15.75" customHeight="1">
      <c r="A2543" s="23"/>
      <c r="B2543" s="28" t="s">
        <v>21</v>
      </c>
      <c r="C2543" s="28">
        <v>1185732</v>
      </c>
      <c r="D2543" s="29">
        <v>44271</v>
      </c>
      <c r="E2543" s="28" t="s">
        <v>53</v>
      </c>
      <c r="F2543" s="28" t="s">
        <v>101</v>
      </c>
      <c r="G2543" s="28" t="s">
        <v>102</v>
      </c>
      <c r="H2543" s="28" t="s">
        <v>29</v>
      </c>
      <c r="I2543" s="30">
        <v>0.25</v>
      </c>
      <c r="J2543" s="31">
        <v>4250</v>
      </c>
      <c r="K2543" s="32">
        <f t="shared" si="18"/>
        <v>1062.5</v>
      </c>
      <c r="L2543" s="32">
        <f t="shared" si="19"/>
        <v>531.25</v>
      </c>
      <c r="M2543" s="33">
        <v>0.5</v>
      </c>
      <c r="O2543" s="38"/>
      <c r="P2543" s="36"/>
      <c r="Q2543" s="34"/>
      <c r="R2543" s="35"/>
    </row>
    <row r="2544" spans="1:18" ht="15.75" customHeight="1">
      <c r="A2544" s="23"/>
      <c r="B2544" s="28" t="s">
        <v>21</v>
      </c>
      <c r="C2544" s="28">
        <v>1185732</v>
      </c>
      <c r="D2544" s="29">
        <v>44303</v>
      </c>
      <c r="E2544" s="28" t="s">
        <v>53</v>
      </c>
      <c r="F2544" s="28" t="s">
        <v>101</v>
      </c>
      <c r="G2544" s="28" t="s">
        <v>102</v>
      </c>
      <c r="H2544" s="28" t="s">
        <v>24</v>
      </c>
      <c r="I2544" s="30">
        <v>0.25</v>
      </c>
      <c r="J2544" s="31">
        <v>6750</v>
      </c>
      <c r="K2544" s="32">
        <f t="shared" si="18"/>
        <v>1687.5</v>
      </c>
      <c r="L2544" s="32">
        <f t="shared" si="19"/>
        <v>675</v>
      </c>
      <c r="M2544" s="33">
        <v>0.4</v>
      </c>
      <c r="O2544" s="38"/>
      <c r="P2544" s="36"/>
      <c r="Q2544" s="34"/>
      <c r="R2544" s="35"/>
    </row>
    <row r="2545" spans="1:18" ht="15.75" customHeight="1">
      <c r="A2545" s="23"/>
      <c r="B2545" s="28" t="s">
        <v>21</v>
      </c>
      <c r="C2545" s="28">
        <v>1185732</v>
      </c>
      <c r="D2545" s="29">
        <v>44303</v>
      </c>
      <c r="E2545" s="28" t="s">
        <v>53</v>
      </c>
      <c r="F2545" s="28" t="s">
        <v>101</v>
      </c>
      <c r="G2545" s="28" t="s">
        <v>102</v>
      </c>
      <c r="H2545" s="28" t="s">
        <v>25</v>
      </c>
      <c r="I2545" s="30">
        <v>0.25</v>
      </c>
      <c r="J2545" s="31">
        <v>3750</v>
      </c>
      <c r="K2545" s="32">
        <f t="shared" si="18"/>
        <v>937.5</v>
      </c>
      <c r="L2545" s="32">
        <f t="shared" si="19"/>
        <v>328.125</v>
      </c>
      <c r="M2545" s="33">
        <v>0.35</v>
      </c>
      <c r="O2545" s="38"/>
      <c r="P2545" s="36"/>
      <c r="Q2545" s="34"/>
      <c r="R2545" s="35"/>
    </row>
    <row r="2546" spans="1:18" ht="15.75" customHeight="1">
      <c r="A2546" s="23"/>
      <c r="B2546" s="28" t="s">
        <v>21</v>
      </c>
      <c r="C2546" s="28">
        <v>1185732</v>
      </c>
      <c r="D2546" s="29">
        <v>44303</v>
      </c>
      <c r="E2546" s="28" t="s">
        <v>53</v>
      </c>
      <c r="F2546" s="28" t="s">
        <v>101</v>
      </c>
      <c r="G2546" s="28" t="s">
        <v>102</v>
      </c>
      <c r="H2546" s="28" t="s">
        <v>26</v>
      </c>
      <c r="I2546" s="30">
        <v>0.15000000000000002</v>
      </c>
      <c r="J2546" s="31">
        <v>3750</v>
      </c>
      <c r="K2546" s="32">
        <f t="shared" si="18"/>
        <v>562.50000000000011</v>
      </c>
      <c r="L2546" s="32">
        <f t="shared" si="19"/>
        <v>225.00000000000006</v>
      </c>
      <c r="M2546" s="33">
        <v>0.4</v>
      </c>
      <c r="O2546" s="38"/>
      <c r="P2546" s="36"/>
      <c r="Q2546" s="34"/>
      <c r="R2546" s="35"/>
    </row>
    <row r="2547" spans="1:18" ht="15.75" customHeight="1">
      <c r="A2547" s="23"/>
      <c r="B2547" s="28" t="s">
        <v>21</v>
      </c>
      <c r="C2547" s="28">
        <v>1185732</v>
      </c>
      <c r="D2547" s="29">
        <v>44303</v>
      </c>
      <c r="E2547" s="28" t="s">
        <v>53</v>
      </c>
      <c r="F2547" s="28" t="s">
        <v>101</v>
      </c>
      <c r="G2547" s="28" t="s">
        <v>102</v>
      </c>
      <c r="H2547" s="28" t="s">
        <v>27</v>
      </c>
      <c r="I2547" s="30">
        <v>0.19999999999999996</v>
      </c>
      <c r="J2547" s="31">
        <v>3000</v>
      </c>
      <c r="K2547" s="32">
        <f t="shared" si="18"/>
        <v>599.99999999999989</v>
      </c>
      <c r="L2547" s="32">
        <f t="shared" si="19"/>
        <v>239.99999999999997</v>
      </c>
      <c r="M2547" s="33">
        <v>0.4</v>
      </c>
      <c r="O2547" s="38"/>
      <c r="P2547" s="36"/>
      <c r="Q2547" s="34"/>
      <c r="R2547" s="35"/>
    </row>
    <row r="2548" spans="1:18" ht="15.75" customHeight="1">
      <c r="A2548" s="23"/>
      <c r="B2548" s="28" t="s">
        <v>21</v>
      </c>
      <c r="C2548" s="28">
        <v>1185732</v>
      </c>
      <c r="D2548" s="29">
        <v>44303</v>
      </c>
      <c r="E2548" s="28" t="s">
        <v>53</v>
      </c>
      <c r="F2548" s="28" t="s">
        <v>101</v>
      </c>
      <c r="G2548" s="28" t="s">
        <v>102</v>
      </c>
      <c r="H2548" s="28" t="s">
        <v>28</v>
      </c>
      <c r="I2548" s="30">
        <v>0.4</v>
      </c>
      <c r="J2548" s="31">
        <v>3250</v>
      </c>
      <c r="K2548" s="32">
        <f t="shared" si="18"/>
        <v>1300</v>
      </c>
      <c r="L2548" s="32">
        <f t="shared" si="19"/>
        <v>454.99999999999994</v>
      </c>
      <c r="M2548" s="33">
        <v>0.35</v>
      </c>
      <c r="O2548" s="38"/>
      <c r="P2548" s="36"/>
      <c r="Q2548" s="34"/>
      <c r="R2548" s="35"/>
    </row>
    <row r="2549" spans="1:18" ht="15.75" customHeight="1">
      <c r="A2549" s="23"/>
      <c r="B2549" s="28" t="s">
        <v>21</v>
      </c>
      <c r="C2549" s="28">
        <v>1185732</v>
      </c>
      <c r="D2549" s="29">
        <v>44303</v>
      </c>
      <c r="E2549" s="28" t="s">
        <v>53</v>
      </c>
      <c r="F2549" s="28" t="s">
        <v>101</v>
      </c>
      <c r="G2549" s="28" t="s">
        <v>102</v>
      </c>
      <c r="H2549" s="28" t="s">
        <v>29</v>
      </c>
      <c r="I2549" s="30">
        <v>0.30000000000000004</v>
      </c>
      <c r="J2549" s="31">
        <v>4750</v>
      </c>
      <c r="K2549" s="32">
        <f t="shared" si="18"/>
        <v>1425.0000000000002</v>
      </c>
      <c r="L2549" s="32">
        <f t="shared" si="19"/>
        <v>712.50000000000011</v>
      </c>
      <c r="M2549" s="33">
        <v>0.5</v>
      </c>
      <c r="O2549" s="38"/>
      <c r="P2549" s="36"/>
      <c r="Q2549" s="34"/>
      <c r="R2549" s="35"/>
    </row>
    <row r="2550" spans="1:18" ht="15.75" customHeight="1">
      <c r="A2550" s="23"/>
      <c r="B2550" s="28" t="s">
        <v>21</v>
      </c>
      <c r="C2550" s="28">
        <v>1185732</v>
      </c>
      <c r="D2550" s="29">
        <v>44332</v>
      </c>
      <c r="E2550" s="28" t="s">
        <v>53</v>
      </c>
      <c r="F2550" s="28" t="s">
        <v>101</v>
      </c>
      <c r="G2550" s="28" t="s">
        <v>102</v>
      </c>
      <c r="H2550" s="28" t="s">
        <v>24</v>
      </c>
      <c r="I2550" s="30">
        <v>0.4</v>
      </c>
      <c r="J2550" s="31">
        <v>7450</v>
      </c>
      <c r="K2550" s="32">
        <f t="shared" si="18"/>
        <v>2980</v>
      </c>
      <c r="L2550" s="32">
        <f t="shared" si="19"/>
        <v>1192</v>
      </c>
      <c r="M2550" s="33">
        <v>0.4</v>
      </c>
      <c r="O2550" s="38"/>
      <c r="P2550" s="36"/>
      <c r="Q2550" s="34"/>
      <c r="R2550" s="35"/>
    </row>
    <row r="2551" spans="1:18" ht="15.75" customHeight="1">
      <c r="A2551" s="23"/>
      <c r="B2551" s="28" t="s">
        <v>21</v>
      </c>
      <c r="C2551" s="28">
        <v>1185732</v>
      </c>
      <c r="D2551" s="29">
        <v>44332</v>
      </c>
      <c r="E2551" s="28" t="s">
        <v>53</v>
      </c>
      <c r="F2551" s="28" t="s">
        <v>101</v>
      </c>
      <c r="G2551" s="28" t="s">
        <v>102</v>
      </c>
      <c r="H2551" s="28" t="s">
        <v>25</v>
      </c>
      <c r="I2551" s="30">
        <v>0.4</v>
      </c>
      <c r="J2551" s="31">
        <v>4500</v>
      </c>
      <c r="K2551" s="32">
        <f t="shared" si="18"/>
        <v>1800</v>
      </c>
      <c r="L2551" s="32">
        <f t="shared" si="19"/>
        <v>630</v>
      </c>
      <c r="M2551" s="33">
        <v>0.35</v>
      </c>
      <c r="O2551" s="38"/>
      <c r="P2551" s="36"/>
      <c r="Q2551" s="34"/>
      <c r="R2551" s="35"/>
    </row>
    <row r="2552" spans="1:18" ht="15.75" customHeight="1">
      <c r="A2552" s="23"/>
      <c r="B2552" s="28" t="s">
        <v>21</v>
      </c>
      <c r="C2552" s="28">
        <v>1185732</v>
      </c>
      <c r="D2552" s="29">
        <v>44332</v>
      </c>
      <c r="E2552" s="28" t="s">
        <v>53</v>
      </c>
      <c r="F2552" s="28" t="s">
        <v>101</v>
      </c>
      <c r="G2552" s="28" t="s">
        <v>102</v>
      </c>
      <c r="H2552" s="28" t="s">
        <v>26</v>
      </c>
      <c r="I2552" s="30">
        <v>0.35000000000000003</v>
      </c>
      <c r="J2552" s="31">
        <v>4250</v>
      </c>
      <c r="K2552" s="32">
        <f t="shared" si="18"/>
        <v>1487.5000000000002</v>
      </c>
      <c r="L2552" s="32">
        <f t="shared" si="19"/>
        <v>595.00000000000011</v>
      </c>
      <c r="M2552" s="33">
        <v>0.4</v>
      </c>
      <c r="O2552" s="38"/>
      <c r="P2552" s="36"/>
      <c r="Q2552" s="34"/>
      <c r="R2552" s="35"/>
    </row>
    <row r="2553" spans="1:18" ht="15.75" customHeight="1">
      <c r="A2553" s="23"/>
      <c r="B2553" s="28" t="s">
        <v>21</v>
      </c>
      <c r="C2553" s="28">
        <v>1185732</v>
      </c>
      <c r="D2553" s="29">
        <v>44332</v>
      </c>
      <c r="E2553" s="28" t="s">
        <v>53</v>
      </c>
      <c r="F2553" s="28" t="s">
        <v>101</v>
      </c>
      <c r="G2553" s="28" t="s">
        <v>102</v>
      </c>
      <c r="H2553" s="28" t="s">
        <v>27</v>
      </c>
      <c r="I2553" s="30">
        <v>0.35000000000000003</v>
      </c>
      <c r="J2553" s="31">
        <v>3750</v>
      </c>
      <c r="K2553" s="32">
        <f t="shared" si="18"/>
        <v>1312.5000000000002</v>
      </c>
      <c r="L2553" s="32">
        <f t="shared" si="19"/>
        <v>525.00000000000011</v>
      </c>
      <c r="M2553" s="33">
        <v>0.4</v>
      </c>
      <c r="O2553" s="38"/>
      <c r="P2553" s="36"/>
      <c r="Q2553" s="34"/>
      <c r="R2553" s="35"/>
    </row>
    <row r="2554" spans="1:18" ht="15.75" customHeight="1">
      <c r="A2554" s="23"/>
      <c r="B2554" s="28" t="s">
        <v>21</v>
      </c>
      <c r="C2554" s="28">
        <v>1185732</v>
      </c>
      <c r="D2554" s="29">
        <v>44332</v>
      </c>
      <c r="E2554" s="28" t="s">
        <v>53</v>
      </c>
      <c r="F2554" s="28" t="s">
        <v>101</v>
      </c>
      <c r="G2554" s="28" t="s">
        <v>102</v>
      </c>
      <c r="H2554" s="28" t="s">
        <v>28</v>
      </c>
      <c r="I2554" s="30">
        <v>0.44999999999999996</v>
      </c>
      <c r="J2554" s="31">
        <v>4000</v>
      </c>
      <c r="K2554" s="32">
        <f t="shared" si="18"/>
        <v>1799.9999999999998</v>
      </c>
      <c r="L2554" s="32">
        <f t="shared" si="19"/>
        <v>629.99999999999989</v>
      </c>
      <c r="M2554" s="33">
        <v>0.35</v>
      </c>
      <c r="O2554" s="38"/>
      <c r="P2554" s="36"/>
      <c r="Q2554" s="34"/>
      <c r="R2554" s="35"/>
    </row>
    <row r="2555" spans="1:18" ht="15.75" customHeight="1">
      <c r="A2555" s="23"/>
      <c r="B2555" s="28" t="s">
        <v>21</v>
      </c>
      <c r="C2555" s="28">
        <v>1185732</v>
      </c>
      <c r="D2555" s="29">
        <v>44332</v>
      </c>
      <c r="E2555" s="28" t="s">
        <v>53</v>
      </c>
      <c r="F2555" s="28" t="s">
        <v>101</v>
      </c>
      <c r="G2555" s="28" t="s">
        <v>102</v>
      </c>
      <c r="H2555" s="28" t="s">
        <v>29</v>
      </c>
      <c r="I2555" s="30">
        <v>0.49999999999999994</v>
      </c>
      <c r="J2555" s="31">
        <v>5000</v>
      </c>
      <c r="K2555" s="32">
        <f t="shared" si="18"/>
        <v>2499.9999999999995</v>
      </c>
      <c r="L2555" s="32">
        <f t="shared" si="19"/>
        <v>1249.9999999999998</v>
      </c>
      <c r="M2555" s="33">
        <v>0.5</v>
      </c>
      <c r="O2555" s="38"/>
      <c r="P2555" s="36"/>
      <c r="Q2555" s="34"/>
      <c r="R2555" s="35"/>
    </row>
    <row r="2556" spans="1:18" ht="15.75" customHeight="1">
      <c r="A2556" s="23"/>
      <c r="B2556" s="28" t="s">
        <v>21</v>
      </c>
      <c r="C2556" s="28">
        <v>1185732</v>
      </c>
      <c r="D2556" s="29">
        <v>44365</v>
      </c>
      <c r="E2556" s="28" t="s">
        <v>53</v>
      </c>
      <c r="F2556" s="28" t="s">
        <v>101</v>
      </c>
      <c r="G2556" s="28" t="s">
        <v>102</v>
      </c>
      <c r="H2556" s="28" t="s">
        <v>24</v>
      </c>
      <c r="I2556" s="30">
        <v>0.44999999999999996</v>
      </c>
      <c r="J2556" s="31">
        <v>7500</v>
      </c>
      <c r="K2556" s="32">
        <f t="shared" ref="K2556:K2810" si="20">I2556*J2556</f>
        <v>3374.9999999999995</v>
      </c>
      <c r="L2556" s="32">
        <f t="shared" ref="L2556:L2810" si="21">K2556*M2556</f>
        <v>1350</v>
      </c>
      <c r="M2556" s="33">
        <v>0.4</v>
      </c>
      <c r="O2556" s="38"/>
      <c r="P2556" s="36"/>
      <c r="Q2556" s="34"/>
      <c r="R2556" s="35"/>
    </row>
    <row r="2557" spans="1:18" ht="15.75" customHeight="1">
      <c r="A2557" s="23"/>
      <c r="B2557" s="28" t="s">
        <v>21</v>
      </c>
      <c r="C2557" s="28">
        <v>1185732</v>
      </c>
      <c r="D2557" s="29">
        <v>44365</v>
      </c>
      <c r="E2557" s="28" t="s">
        <v>53</v>
      </c>
      <c r="F2557" s="28" t="s">
        <v>101</v>
      </c>
      <c r="G2557" s="28" t="s">
        <v>102</v>
      </c>
      <c r="H2557" s="28" t="s">
        <v>25</v>
      </c>
      <c r="I2557" s="30">
        <v>0.4</v>
      </c>
      <c r="J2557" s="31">
        <v>5000</v>
      </c>
      <c r="K2557" s="32">
        <f t="shared" si="20"/>
        <v>2000</v>
      </c>
      <c r="L2557" s="32">
        <f t="shared" si="21"/>
        <v>700</v>
      </c>
      <c r="M2557" s="33">
        <v>0.35</v>
      </c>
      <c r="O2557" s="38"/>
      <c r="P2557" s="36"/>
      <c r="Q2557" s="34"/>
      <c r="R2557" s="35"/>
    </row>
    <row r="2558" spans="1:18" ht="15.75" customHeight="1">
      <c r="A2558" s="23"/>
      <c r="B2558" s="28" t="s">
        <v>21</v>
      </c>
      <c r="C2558" s="28">
        <v>1185732</v>
      </c>
      <c r="D2558" s="29">
        <v>44365</v>
      </c>
      <c r="E2558" s="28" t="s">
        <v>53</v>
      </c>
      <c r="F2558" s="28" t="s">
        <v>101</v>
      </c>
      <c r="G2558" s="28" t="s">
        <v>102</v>
      </c>
      <c r="H2558" s="28" t="s">
        <v>26</v>
      </c>
      <c r="I2558" s="30">
        <v>0.45</v>
      </c>
      <c r="J2558" s="31">
        <v>4750</v>
      </c>
      <c r="K2558" s="32">
        <f t="shared" si="20"/>
        <v>2137.5</v>
      </c>
      <c r="L2558" s="32">
        <f t="shared" si="21"/>
        <v>855</v>
      </c>
      <c r="M2558" s="33">
        <v>0.4</v>
      </c>
      <c r="O2558" s="38"/>
      <c r="P2558" s="36"/>
      <c r="Q2558" s="34"/>
      <c r="R2558" s="35"/>
    </row>
    <row r="2559" spans="1:18" ht="15.75" customHeight="1">
      <c r="A2559" s="23"/>
      <c r="B2559" s="28" t="s">
        <v>21</v>
      </c>
      <c r="C2559" s="28">
        <v>1185732</v>
      </c>
      <c r="D2559" s="29">
        <v>44365</v>
      </c>
      <c r="E2559" s="28" t="s">
        <v>53</v>
      </c>
      <c r="F2559" s="28" t="s">
        <v>101</v>
      </c>
      <c r="G2559" s="28" t="s">
        <v>102</v>
      </c>
      <c r="H2559" s="28" t="s">
        <v>27</v>
      </c>
      <c r="I2559" s="30">
        <v>0.45</v>
      </c>
      <c r="J2559" s="31">
        <v>4500</v>
      </c>
      <c r="K2559" s="32">
        <f t="shared" si="20"/>
        <v>2025</v>
      </c>
      <c r="L2559" s="32">
        <f t="shared" si="21"/>
        <v>810</v>
      </c>
      <c r="M2559" s="33">
        <v>0.4</v>
      </c>
      <c r="O2559" s="38"/>
      <c r="P2559" s="36"/>
      <c r="Q2559" s="34"/>
      <c r="R2559" s="35"/>
    </row>
    <row r="2560" spans="1:18" ht="15.75" customHeight="1">
      <c r="A2560" s="23"/>
      <c r="B2560" s="28" t="s">
        <v>21</v>
      </c>
      <c r="C2560" s="28">
        <v>1185732</v>
      </c>
      <c r="D2560" s="29">
        <v>44365</v>
      </c>
      <c r="E2560" s="28" t="s">
        <v>53</v>
      </c>
      <c r="F2560" s="28" t="s">
        <v>101</v>
      </c>
      <c r="G2560" s="28" t="s">
        <v>102</v>
      </c>
      <c r="H2560" s="28" t="s">
        <v>28</v>
      </c>
      <c r="I2560" s="30">
        <v>0.6</v>
      </c>
      <c r="J2560" s="31">
        <v>4500</v>
      </c>
      <c r="K2560" s="32">
        <f t="shared" si="20"/>
        <v>2700</v>
      </c>
      <c r="L2560" s="32">
        <f t="shared" si="21"/>
        <v>944.99999999999989</v>
      </c>
      <c r="M2560" s="33">
        <v>0.35</v>
      </c>
      <c r="O2560" s="38"/>
      <c r="P2560" s="36"/>
      <c r="Q2560" s="34"/>
      <c r="R2560" s="35"/>
    </row>
    <row r="2561" spans="1:18" ht="15.75" customHeight="1">
      <c r="A2561" s="23"/>
      <c r="B2561" s="28" t="s">
        <v>21</v>
      </c>
      <c r="C2561" s="28">
        <v>1185732</v>
      </c>
      <c r="D2561" s="29">
        <v>44365</v>
      </c>
      <c r="E2561" s="28" t="s">
        <v>53</v>
      </c>
      <c r="F2561" s="28" t="s">
        <v>101</v>
      </c>
      <c r="G2561" s="28" t="s">
        <v>102</v>
      </c>
      <c r="H2561" s="28" t="s">
        <v>29</v>
      </c>
      <c r="I2561" s="30">
        <v>0.65</v>
      </c>
      <c r="J2561" s="31">
        <v>6250</v>
      </c>
      <c r="K2561" s="32">
        <f t="shared" si="20"/>
        <v>4062.5</v>
      </c>
      <c r="L2561" s="32">
        <f t="shared" si="21"/>
        <v>2031.25</v>
      </c>
      <c r="M2561" s="33">
        <v>0.5</v>
      </c>
      <c r="O2561" s="38"/>
      <c r="P2561" s="36"/>
      <c r="Q2561" s="34"/>
      <c r="R2561" s="35"/>
    </row>
    <row r="2562" spans="1:18" ht="15.75" customHeight="1">
      <c r="A2562" s="23"/>
      <c r="B2562" s="28" t="s">
        <v>21</v>
      </c>
      <c r="C2562" s="28">
        <v>1185732</v>
      </c>
      <c r="D2562" s="29">
        <v>44393</v>
      </c>
      <c r="E2562" s="28" t="s">
        <v>53</v>
      </c>
      <c r="F2562" s="28" t="s">
        <v>101</v>
      </c>
      <c r="G2562" s="28" t="s">
        <v>102</v>
      </c>
      <c r="H2562" s="28" t="s">
        <v>24</v>
      </c>
      <c r="I2562" s="30">
        <v>0.6</v>
      </c>
      <c r="J2562" s="31">
        <v>8500</v>
      </c>
      <c r="K2562" s="32">
        <f t="shared" si="20"/>
        <v>5100</v>
      </c>
      <c r="L2562" s="32">
        <f t="shared" si="21"/>
        <v>2040</v>
      </c>
      <c r="M2562" s="33">
        <v>0.4</v>
      </c>
      <c r="O2562" s="38"/>
      <c r="P2562" s="36"/>
      <c r="Q2562" s="34"/>
      <c r="R2562" s="35"/>
    </row>
    <row r="2563" spans="1:18" ht="15.75" customHeight="1">
      <c r="A2563" s="23"/>
      <c r="B2563" s="28" t="s">
        <v>21</v>
      </c>
      <c r="C2563" s="28">
        <v>1185732</v>
      </c>
      <c r="D2563" s="29">
        <v>44393</v>
      </c>
      <c r="E2563" s="28" t="s">
        <v>53</v>
      </c>
      <c r="F2563" s="28" t="s">
        <v>101</v>
      </c>
      <c r="G2563" s="28" t="s">
        <v>102</v>
      </c>
      <c r="H2563" s="28" t="s">
        <v>25</v>
      </c>
      <c r="I2563" s="30">
        <v>0.55000000000000004</v>
      </c>
      <c r="J2563" s="31">
        <v>6000</v>
      </c>
      <c r="K2563" s="32">
        <f t="shared" si="20"/>
        <v>3300.0000000000005</v>
      </c>
      <c r="L2563" s="32">
        <f t="shared" si="21"/>
        <v>1155</v>
      </c>
      <c r="M2563" s="33">
        <v>0.35</v>
      </c>
      <c r="O2563" s="38"/>
      <c r="P2563" s="36"/>
      <c r="Q2563" s="34"/>
      <c r="R2563" s="35"/>
    </row>
    <row r="2564" spans="1:18" ht="15.75" customHeight="1">
      <c r="A2564" s="23"/>
      <c r="B2564" s="28" t="s">
        <v>21</v>
      </c>
      <c r="C2564" s="28">
        <v>1185732</v>
      </c>
      <c r="D2564" s="29">
        <v>44393</v>
      </c>
      <c r="E2564" s="28" t="s">
        <v>53</v>
      </c>
      <c r="F2564" s="28" t="s">
        <v>101</v>
      </c>
      <c r="G2564" s="28" t="s">
        <v>102</v>
      </c>
      <c r="H2564" s="28" t="s">
        <v>26</v>
      </c>
      <c r="I2564" s="30">
        <v>0.5</v>
      </c>
      <c r="J2564" s="31">
        <v>5250</v>
      </c>
      <c r="K2564" s="32">
        <f t="shared" si="20"/>
        <v>2625</v>
      </c>
      <c r="L2564" s="32">
        <f t="shared" si="21"/>
        <v>1050</v>
      </c>
      <c r="M2564" s="33">
        <v>0.4</v>
      </c>
      <c r="O2564" s="38"/>
      <c r="P2564" s="36"/>
      <c r="Q2564" s="34"/>
      <c r="R2564" s="35"/>
    </row>
    <row r="2565" spans="1:18" ht="15.75" customHeight="1">
      <c r="A2565" s="23"/>
      <c r="B2565" s="28" t="s">
        <v>21</v>
      </c>
      <c r="C2565" s="28">
        <v>1185732</v>
      </c>
      <c r="D2565" s="29">
        <v>44393</v>
      </c>
      <c r="E2565" s="28" t="s">
        <v>53</v>
      </c>
      <c r="F2565" s="28" t="s">
        <v>101</v>
      </c>
      <c r="G2565" s="28" t="s">
        <v>102</v>
      </c>
      <c r="H2565" s="28" t="s">
        <v>27</v>
      </c>
      <c r="I2565" s="30">
        <v>0.5</v>
      </c>
      <c r="J2565" s="31">
        <v>4750</v>
      </c>
      <c r="K2565" s="32">
        <f t="shared" si="20"/>
        <v>2375</v>
      </c>
      <c r="L2565" s="32">
        <f t="shared" si="21"/>
        <v>950</v>
      </c>
      <c r="M2565" s="33">
        <v>0.4</v>
      </c>
      <c r="O2565" s="38"/>
      <c r="P2565" s="36"/>
      <c r="Q2565" s="34"/>
      <c r="R2565" s="35"/>
    </row>
    <row r="2566" spans="1:18" ht="15.75" customHeight="1">
      <c r="A2566" s="23"/>
      <c r="B2566" s="28" t="s">
        <v>21</v>
      </c>
      <c r="C2566" s="28">
        <v>1185732</v>
      </c>
      <c r="D2566" s="29">
        <v>44393</v>
      </c>
      <c r="E2566" s="28" t="s">
        <v>53</v>
      </c>
      <c r="F2566" s="28" t="s">
        <v>101</v>
      </c>
      <c r="G2566" s="28" t="s">
        <v>102</v>
      </c>
      <c r="H2566" s="28" t="s">
        <v>28</v>
      </c>
      <c r="I2566" s="30">
        <v>0.6</v>
      </c>
      <c r="J2566" s="31">
        <v>5000</v>
      </c>
      <c r="K2566" s="32">
        <f t="shared" si="20"/>
        <v>3000</v>
      </c>
      <c r="L2566" s="32">
        <f t="shared" si="21"/>
        <v>1050</v>
      </c>
      <c r="M2566" s="33">
        <v>0.35</v>
      </c>
      <c r="O2566" s="38"/>
      <c r="P2566" s="36"/>
      <c r="Q2566" s="34"/>
      <c r="R2566" s="35"/>
    </row>
    <row r="2567" spans="1:18" ht="15.75" customHeight="1">
      <c r="A2567" s="23"/>
      <c r="B2567" s="28" t="s">
        <v>21</v>
      </c>
      <c r="C2567" s="28">
        <v>1185732</v>
      </c>
      <c r="D2567" s="29">
        <v>44393</v>
      </c>
      <c r="E2567" s="28" t="s">
        <v>53</v>
      </c>
      <c r="F2567" s="28" t="s">
        <v>101</v>
      </c>
      <c r="G2567" s="28" t="s">
        <v>102</v>
      </c>
      <c r="H2567" s="28" t="s">
        <v>29</v>
      </c>
      <c r="I2567" s="30">
        <v>0.65</v>
      </c>
      <c r="J2567" s="31">
        <v>6750</v>
      </c>
      <c r="K2567" s="32">
        <f t="shared" si="20"/>
        <v>4387.5</v>
      </c>
      <c r="L2567" s="32">
        <f t="shared" si="21"/>
        <v>2193.75</v>
      </c>
      <c r="M2567" s="33">
        <v>0.5</v>
      </c>
      <c r="O2567" s="38"/>
      <c r="P2567" s="36"/>
      <c r="Q2567" s="34"/>
      <c r="R2567" s="35"/>
    </row>
    <row r="2568" spans="1:18" ht="15.75" customHeight="1">
      <c r="A2568" s="23"/>
      <c r="B2568" s="28" t="s">
        <v>21</v>
      </c>
      <c r="C2568" s="28">
        <v>1185732</v>
      </c>
      <c r="D2568" s="29">
        <v>44425</v>
      </c>
      <c r="E2568" s="28" t="s">
        <v>53</v>
      </c>
      <c r="F2568" s="28" t="s">
        <v>101</v>
      </c>
      <c r="G2568" s="28" t="s">
        <v>102</v>
      </c>
      <c r="H2568" s="28" t="s">
        <v>24</v>
      </c>
      <c r="I2568" s="30">
        <v>0.6</v>
      </c>
      <c r="J2568" s="31">
        <v>8250</v>
      </c>
      <c r="K2568" s="32">
        <f t="shared" si="20"/>
        <v>4950</v>
      </c>
      <c r="L2568" s="32">
        <f t="shared" si="21"/>
        <v>1980</v>
      </c>
      <c r="M2568" s="33">
        <v>0.4</v>
      </c>
      <c r="O2568" s="38"/>
      <c r="P2568" s="36"/>
      <c r="Q2568" s="34"/>
      <c r="R2568" s="35"/>
    </row>
    <row r="2569" spans="1:18" ht="15.75" customHeight="1">
      <c r="A2569" s="23"/>
      <c r="B2569" s="28" t="s">
        <v>21</v>
      </c>
      <c r="C2569" s="28">
        <v>1185732</v>
      </c>
      <c r="D2569" s="29">
        <v>44425</v>
      </c>
      <c r="E2569" s="28" t="s">
        <v>53</v>
      </c>
      <c r="F2569" s="28" t="s">
        <v>101</v>
      </c>
      <c r="G2569" s="28" t="s">
        <v>102</v>
      </c>
      <c r="H2569" s="28" t="s">
        <v>25</v>
      </c>
      <c r="I2569" s="30">
        <v>0.55000000000000004</v>
      </c>
      <c r="J2569" s="31">
        <v>6000</v>
      </c>
      <c r="K2569" s="32">
        <f t="shared" si="20"/>
        <v>3300.0000000000005</v>
      </c>
      <c r="L2569" s="32">
        <f t="shared" si="21"/>
        <v>1155</v>
      </c>
      <c r="M2569" s="33">
        <v>0.35</v>
      </c>
      <c r="O2569" s="38"/>
      <c r="P2569" s="36"/>
      <c r="Q2569" s="34"/>
      <c r="R2569" s="35"/>
    </row>
    <row r="2570" spans="1:18" ht="15.75" customHeight="1">
      <c r="A2570" s="23"/>
      <c r="B2570" s="28" t="s">
        <v>21</v>
      </c>
      <c r="C2570" s="28">
        <v>1185732</v>
      </c>
      <c r="D2570" s="29">
        <v>44425</v>
      </c>
      <c r="E2570" s="28" t="s">
        <v>53</v>
      </c>
      <c r="F2570" s="28" t="s">
        <v>101</v>
      </c>
      <c r="G2570" s="28" t="s">
        <v>102</v>
      </c>
      <c r="H2570" s="28" t="s">
        <v>26</v>
      </c>
      <c r="I2570" s="30">
        <v>0.5</v>
      </c>
      <c r="J2570" s="31">
        <v>5250</v>
      </c>
      <c r="K2570" s="32">
        <f t="shared" si="20"/>
        <v>2625</v>
      </c>
      <c r="L2570" s="32">
        <f t="shared" si="21"/>
        <v>1050</v>
      </c>
      <c r="M2570" s="33">
        <v>0.4</v>
      </c>
      <c r="O2570" s="38"/>
      <c r="P2570" s="36"/>
      <c r="Q2570" s="34"/>
      <c r="R2570" s="35"/>
    </row>
    <row r="2571" spans="1:18" ht="15.75" customHeight="1">
      <c r="A2571" s="23"/>
      <c r="B2571" s="28" t="s">
        <v>21</v>
      </c>
      <c r="C2571" s="28">
        <v>1185732</v>
      </c>
      <c r="D2571" s="29">
        <v>44425</v>
      </c>
      <c r="E2571" s="28" t="s">
        <v>53</v>
      </c>
      <c r="F2571" s="28" t="s">
        <v>101</v>
      </c>
      <c r="G2571" s="28" t="s">
        <v>102</v>
      </c>
      <c r="H2571" s="28" t="s">
        <v>27</v>
      </c>
      <c r="I2571" s="30">
        <v>0.4</v>
      </c>
      <c r="J2571" s="31">
        <v>4750</v>
      </c>
      <c r="K2571" s="32">
        <f t="shared" si="20"/>
        <v>1900</v>
      </c>
      <c r="L2571" s="32">
        <f t="shared" si="21"/>
        <v>760</v>
      </c>
      <c r="M2571" s="33">
        <v>0.4</v>
      </c>
      <c r="O2571" s="38"/>
      <c r="P2571" s="36"/>
      <c r="Q2571" s="34"/>
      <c r="R2571" s="35"/>
    </row>
    <row r="2572" spans="1:18" ht="15.75" customHeight="1">
      <c r="A2572" s="23"/>
      <c r="B2572" s="28" t="s">
        <v>21</v>
      </c>
      <c r="C2572" s="28">
        <v>1185732</v>
      </c>
      <c r="D2572" s="29">
        <v>44425</v>
      </c>
      <c r="E2572" s="28" t="s">
        <v>53</v>
      </c>
      <c r="F2572" s="28" t="s">
        <v>101</v>
      </c>
      <c r="G2572" s="28" t="s">
        <v>102</v>
      </c>
      <c r="H2572" s="28" t="s">
        <v>28</v>
      </c>
      <c r="I2572" s="30">
        <v>0.5</v>
      </c>
      <c r="J2572" s="31">
        <v>4500</v>
      </c>
      <c r="K2572" s="32">
        <f t="shared" si="20"/>
        <v>2250</v>
      </c>
      <c r="L2572" s="32">
        <f t="shared" si="21"/>
        <v>787.5</v>
      </c>
      <c r="M2572" s="33">
        <v>0.35</v>
      </c>
      <c r="O2572" s="38"/>
      <c r="P2572" s="36"/>
      <c r="Q2572" s="34"/>
      <c r="R2572" s="35"/>
    </row>
    <row r="2573" spans="1:18" ht="15.75" customHeight="1">
      <c r="A2573" s="23"/>
      <c r="B2573" s="28" t="s">
        <v>21</v>
      </c>
      <c r="C2573" s="28">
        <v>1185732</v>
      </c>
      <c r="D2573" s="29">
        <v>44425</v>
      </c>
      <c r="E2573" s="28" t="s">
        <v>53</v>
      </c>
      <c r="F2573" s="28" t="s">
        <v>101</v>
      </c>
      <c r="G2573" s="28" t="s">
        <v>102</v>
      </c>
      <c r="H2573" s="28" t="s">
        <v>29</v>
      </c>
      <c r="I2573" s="30">
        <v>0.55000000000000004</v>
      </c>
      <c r="J2573" s="31">
        <v>6250</v>
      </c>
      <c r="K2573" s="32">
        <f t="shared" si="20"/>
        <v>3437.5000000000005</v>
      </c>
      <c r="L2573" s="32">
        <f t="shared" si="21"/>
        <v>1718.7500000000002</v>
      </c>
      <c r="M2573" s="33">
        <v>0.5</v>
      </c>
      <c r="O2573" s="38"/>
      <c r="P2573" s="36"/>
      <c r="Q2573" s="34"/>
      <c r="R2573" s="35"/>
    </row>
    <row r="2574" spans="1:18" ht="15.75" customHeight="1">
      <c r="A2574" s="23"/>
      <c r="B2574" s="28" t="s">
        <v>21</v>
      </c>
      <c r="C2574" s="28">
        <v>1185732</v>
      </c>
      <c r="D2574" s="29">
        <v>44455</v>
      </c>
      <c r="E2574" s="28" t="s">
        <v>53</v>
      </c>
      <c r="F2574" s="28" t="s">
        <v>101</v>
      </c>
      <c r="G2574" s="28" t="s">
        <v>102</v>
      </c>
      <c r="H2574" s="28" t="s">
        <v>24</v>
      </c>
      <c r="I2574" s="30">
        <v>0.5</v>
      </c>
      <c r="J2574" s="31">
        <v>7250</v>
      </c>
      <c r="K2574" s="32">
        <f t="shared" si="20"/>
        <v>3625</v>
      </c>
      <c r="L2574" s="32">
        <f t="shared" si="21"/>
        <v>1450</v>
      </c>
      <c r="M2574" s="33">
        <v>0.4</v>
      </c>
      <c r="O2574" s="38"/>
      <c r="P2574" s="36"/>
      <c r="Q2574" s="34"/>
      <c r="R2574" s="35"/>
    </row>
    <row r="2575" spans="1:18" ht="15.75" customHeight="1">
      <c r="A2575" s="23"/>
      <c r="B2575" s="28" t="s">
        <v>21</v>
      </c>
      <c r="C2575" s="28">
        <v>1185732</v>
      </c>
      <c r="D2575" s="29">
        <v>44455</v>
      </c>
      <c r="E2575" s="28" t="s">
        <v>53</v>
      </c>
      <c r="F2575" s="28" t="s">
        <v>101</v>
      </c>
      <c r="G2575" s="28" t="s">
        <v>102</v>
      </c>
      <c r="H2575" s="28" t="s">
        <v>25</v>
      </c>
      <c r="I2575" s="30">
        <v>0.45000000000000012</v>
      </c>
      <c r="J2575" s="31">
        <v>5250</v>
      </c>
      <c r="K2575" s="32">
        <f t="shared" si="20"/>
        <v>2362.5000000000005</v>
      </c>
      <c r="L2575" s="32">
        <f t="shared" si="21"/>
        <v>826.87500000000011</v>
      </c>
      <c r="M2575" s="33">
        <v>0.35</v>
      </c>
      <c r="O2575" s="38"/>
      <c r="P2575" s="36"/>
      <c r="Q2575" s="34"/>
      <c r="R2575" s="35"/>
    </row>
    <row r="2576" spans="1:18" ht="15.75" customHeight="1">
      <c r="A2576" s="23"/>
      <c r="B2576" s="28" t="s">
        <v>21</v>
      </c>
      <c r="C2576" s="28">
        <v>1185732</v>
      </c>
      <c r="D2576" s="29">
        <v>44455</v>
      </c>
      <c r="E2576" s="28" t="s">
        <v>53</v>
      </c>
      <c r="F2576" s="28" t="s">
        <v>101</v>
      </c>
      <c r="G2576" s="28" t="s">
        <v>102</v>
      </c>
      <c r="H2576" s="28" t="s">
        <v>26</v>
      </c>
      <c r="I2576" s="30">
        <v>0.20000000000000007</v>
      </c>
      <c r="J2576" s="31">
        <v>4250</v>
      </c>
      <c r="K2576" s="32">
        <f t="shared" si="20"/>
        <v>850.00000000000023</v>
      </c>
      <c r="L2576" s="32">
        <f t="shared" si="21"/>
        <v>340.00000000000011</v>
      </c>
      <c r="M2576" s="33">
        <v>0.4</v>
      </c>
      <c r="O2576" s="38"/>
      <c r="P2576" s="36"/>
      <c r="Q2576" s="34"/>
      <c r="R2576" s="35"/>
    </row>
    <row r="2577" spans="1:18" ht="15.75" customHeight="1">
      <c r="A2577" s="23"/>
      <c r="B2577" s="28" t="s">
        <v>21</v>
      </c>
      <c r="C2577" s="28">
        <v>1185732</v>
      </c>
      <c r="D2577" s="29">
        <v>44455</v>
      </c>
      <c r="E2577" s="28" t="s">
        <v>53</v>
      </c>
      <c r="F2577" s="28" t="s">
        <v>101</v>
      </c>
      <c r="G2577" s="28" t="s">
        <v>102</v>
      </c>
      <c r="H2577" s="28" t="s">
        <v>27</v>
      </c>
      <c r="I2577" s="30">
        <v>0.20000000000000007</v>
      </c>
      <c r="J2577" s="31">
        <v>4000</v>
      </c>
      <c r="K2577" s="32">
        <f t="shared" si="20"/>
        <v>800.00000000000023</v>
      </c>
      <c r="L2577" s="32">
        <f t="shared" si="21"/>
        <v>320.00000000000011</v>
      </c>
      <c r="M2577" s="33">
        <v>0.4</v>
      </c>
      <c r="O2577" s="38"/>
      <c r="P2577" s="36"/>
      <c r="Q2577" s="34"/>
      <c r="R2577" s="35"/>
    </row>
    <row r="2578" spans="1:18" ht="15.75" customHeight="1">
      <c r="A2578" s="23"/>
      <c r="B2578" s="28" t="s">
        <v>21</v>
      </c>
      <c r="C2578" s="28">
        <v>1185732</v>
      </c>
      <c r="D2578" s="29">
        <v>44455</v>
      </c>
      <c r="E2578" s="28" t="s">
        <v>53</v>
      </c>
      <c r="F2578" s="28" t="s">
        <v>101</v>
      </c>
      <c r="G2578" s="28" t="s">
        <v>102</v>
      </c>
      <c r="H2578" s="28" t="s">
        <v>28</v>
      </c>
      <c r="I2578" s="30">
        <v>0.30000000000000004</v>
      </c>
      <c r="J2578" s="31">
        <v>4000</v>
      </c>
      <c r="K2578" s="32">
        <f t="shared" si="20"/>
        <v>1200.0000000000002</v>
      </c>
      <c r="L2578" s="32">
        <f t="shared" si="21"/>
        <v>420.00000000000006</v>
      </c>
      <c r="M2578" s="33">
        <v>0.35</v>
      </c>
      <c r="O2578" s="38"/>
      <c r="P2578" s="36"/>
      <c r="Q2578" s="34"/>
      <c r="R2578" s="35"/>
    </row>
    <row r="2579" spans="1:18" ht="15.75" customHeight="1">
      <c r="A2579" s="23"/>
      <c r="B2579" s="28" t="s">
        <v>21</v>
      </c>
      <c r="C2579" s="28">
        <v>1185732</v>
      </c>
      <c r="D2579" s="29">
        <v>44455</v>
      </c>
      <c r="E2579" s="28" t="s">
        <v>53</v>
      </c>
      <c r="F2579" s="28" t="s">
        <v>101</v>
      </c>
      <c r="G2579" s="28" t="s">
        <v>102</v>
      </c>
      <c r="H2579" s="28" t="s">
        <v>29</v>
      </c>
      <c r="I2579" s="30">
        <v>0.35000000000000009</v>
      </c>
      <c r="J2579" s="31">
        <v>5000</v>
      </c>
      <c r="K2579" s="32">
        <f t="shared" si="20"/>
        <v>1750.0000000000005</v>
      </c>
      <c r="L2579" s="32">
        <f t="shared" si="21"/>
        <v>875.00000000000023</v>
      </c>
      <c r="M2579" s="33">
        <v>0.5</v>
      </c>
      <c r="O2579" s="38"/>
      <c r="P2579" s="36"/>
      <c r="Q2579" s="34"/>
      <c r="R2579" s="35"/>
    </row>
    <row r="2580" spans="1:18" ht="15.75" customHeight="1">
      <c r="A2580" s="23"/>
      <c r="B2580" s="28" t="s">
        <v>21</v>
      </c>
      <c r="C2580" s="28">
        <v>1185732</v>
      </c>
      <c r="D2580" s="29">
        <v>44487</v>
      </c>
      <c r="E2580" s="28" t="s">
        <v>53</v>
      </c>
      <c r="F2580" s="28" t="s">
        <v>101</v>
      </c>
      <c r="G2580" s="28" t="s">
        <v>102</v>
      </c>
      <c r="H2580" s="28" t="s">
        <v>24</v>
      </c>
      <c r="I2580" s="30">
        <v>0.35000000000000009</v>
      </c>
      <c r="J2580" s="31">
        <v>6750</v>
      </c>
      <c r="K2580" s="32">
        <f t="shared" si="20"/>
        <v>2362.5000000000005</v>
      </c>
      <c r="L2580" s="32">
        <f t="shared" si="21"/>
        <v>945.00000000000023</v>
      </c>
      <c r="M2580" s="33">
        <v>0.4</v>
      </c>
      <c r="O2580" s="38"/>
      <c r="P2580" s="36"/>
      <c r="Q2580" s="34"/>
      <c r="R2580" s="35"/>
    </row>
    <row r="2581" spans="1:18" ht="15.75" customHeight="1">
      <c r="A2581" s="23"/>
      <c r="B2581" s="28" t="s">
        <v>21</v>
      </c>
      <c r="C2581" s="28">
        <v>1185732</v>
      </c>
      <c r="D2581" s="29">
        <v>44487</v>
      </c>
      <c r="E2581" s="28" t="s">
        <v>53</v>
      </c>
      <c r="F2581" s="28" t="s">
        <v>101</v>
      </c>
      <c r="G2581" s="28" t="s">
        <v>102</v>
      </c>
      <c r="H2581" s="28" t="s">
        <v>25</v>
      </c>
      <c r="I2581" s="30">
        <v>0.25000000000000011</v>
      </c>
      <c r="J2581" s="31">
        <v>5000</v>
      </c>
      <c r="K2581" s="32">
        <f t="shared" si="20"/>
        <v>1250.0000000000005</v>
      </c>
      <c r="L2581" s="32">
        <f t="shared" si="21"/>
        <v>437.50000000000011</v>
      </c>
      <c r="M2581" s="33">
        <v>0.35</v>
      </c>
      <c r="O2581" s="38"/>
      <c r="P2581" s="36"/>
      <c r="Q2581" s="34"/>
      <c r="R2581" s="35"/>
    </row>
    <row r="2582" spans="1:18" ht="15.75" customHeight="1">
      <c r="A2582" s="23"/>
      <c r="B2582" s="28" t="s">
        <v>21</v>
      </c>
      <c r="C2582" s="28">
        <v>1185732</v>
      </c>
      <c r="D2582" s="29">
        <v>44487</v>
      </c>
      <c r="E2582" s="28" t="s">
        <v>53</v>
      </c>
      <c r="F2582" s="28" t="s">
        <v>101</v>
      </c>
      <c r="G2582" s="28" t="s">
        <v>102</v>
      </c>
      <c r="H2582" s="28" t="s">
        <v>26</v>
      </c>
      <c r="I2582" s="30">
        <v>0.25000000000000011</v>
      </c>
      <c r="J2582" s="31">
        <v>3750</v>
      </c>
      <c r="K2582" s="32">
        <f t="shared" si="20"/>
        <v>937.50000000000045</v>
      </c>
      <c r="L2582" s="32">
        <f t="shared" si="21"/>
        <v>375.00000000000023</v>
      </c>
      <c r="M2582" s="33">
        <v>0.4</v>
      </c>
      <c r="O2582" s="38"/>
      <c r="P2582" s="36"/>
      <c r="Q2582" s="34"/>
      <c r="R2582" s="35"/>
    </row>
    <row r="2583" spans="1:18" ht="15.75" customHeight="1">
      <c r="A2583" s="23"/>
      <c r="B2583" s="28" t="s">
        <v>21</v>
      </c>
      <c r="C2583" s="28">
        <v>1185732</v>
      </c>
      <c r="D2583" s="29">
        <v>44487</v>
      </c>
      <c r="E2583" s="28" t="s">
        <v>53</v>
      </c>
      <c r="F2583" s="28" t="s">
        <v>101</v>
      </c>
      <c r="G2583" s="28" t="s">
        <v>102</v>
      </c>
      <c r="H2583" s="28" t="s">
        <v>27</v>
      </c>
      <c r="I2583" s="30">
        <v>0.25000000000000011</v>
      </c>
      <c r="J2583" s="31">
        <v>3500</v>
      </c>
      <c r="K2583" s="32">
        <f t="shared" si="20"/>
        <v>875.00000000000034</v>
      </c>
      <c r="L2583" s="32">
        <f t="shared" si="21"/>
        <v>350.00000000000017</v>
      </c>
      <c r="M2583" s="33">
        <v>0.4</v>
      </c>
      <c r="O2583" s="38"/>
      <c r="P2583" s="36"/>
      <c r="Q2583" s="34"/>
      <c r="R2583" s="35"/>
    </row>
    <row r="2584" spans="1:18" ht="15.75" customHeight="1">
      <c r="A2584" s="23"/>
      <c r="B2584" s="28" t="s">
        <v>21</v>
      </c>
      <c r="C2584" s="28">
        <v>1185732</v>
      </c>
      <c r="D2584" s="29">
        <v>44487</v>
      </c>
      <c r="E2584" s="28" t="s">
        <v>53</v>
      </c>
      <c r="F2584" s="28" t="s">
        <v>101</v>
      </c>
      <c r="G2584" s="28" t="s">
        <v>102</v>
      </c>
      <c r="H2584" s="28" t="s">
        <v>28</v>
      </c>
      <c r="I2584" s="30">
        <v>0.35000000000000009</v>
      </c>
      <c r="J2584" s="31">
        <v>3500</v>
      </c>
      <c r="K2584" s="32">
        <f t="shared" si="20"/>
        <v>1225.0000000000002</v>
      </c>
      <c r="L2584" s="32">
        <f t="shared" si="21"/>
        <v>428.75000000000006</v>
      </c>
      <c r="M2584" s="33">
        <v>0.35</v>
      </c>
      <c r="O2584" s="38"/>
      <c r="P2584" s="36"/>
      <c r="Q2584" s="34"/>
      <c r="R2584" s="35"/>
    </row>
    <row r="2585" spans="1:18" ht="15.75" customHeight="1">
      <c r="A2585" s="23"/>
      <c r="B2585" s="28" t="s">
        <v>21</v>
      </c>
      <c r="C2585" s="28">
        <v>1185732</v>
      </c>
      <c r="D2585" s="29">
        <v>44487</v>
      </c>
      <c r="E2585" s="28" t="s">
        <v>53</v>
      </c>
      <c r="F2585" s="28" t="s">
        <v>101</v>
      </c>
      <c r="G2585" s="28" t="s">
        <v>102</v>
      </c>
      <c r="H2585" s="28" t="s">
        <v>29</v>
      </c>
      <c r="I2585" s="30">
        <v>0.35000000000000003</v>
      </c>
      <c r="J2585" s="31">
        <v>4750</v>
      </c>
      <c r="K2585" s="32">
        <f t="shared" si="20"/>
        <v>1662.5000000000002</v>
      </c>
      <c r="L2585" s="32">
        <f t="shared" si="21"/>
        <v>831.25000000000011</v>
      </c>
      <c r="M2585" s="33">
        <v>0.5</v>
      </c>
      <c r="O2585" s="38"/>
      <c r="P2585" s="36"/>
      <c r="Q2585" s="34"/>
      <c r="R2585" s="35"/>
    </row>
    <row r="2586" spans="1:18" ht="15.75" customHeight="1">
      <c r="A2586" s="23"/>
      <c r="B2586" s="28" t="s">
        <v>21</v>
      </c>
      <c r="C2586" s="28">
        <v>1185732</v>
      </c>
      <c r="D2586" s="29">
        <v>44517</v>
      </c>
      <c r="E2586" s="28" t="s">
        <v>53</v>
      </c>
      <c r="F2586" s="28" t="s">
        <v>101</v>
      </c>
      <c r="G2586" s="28" t="s">
        <v>102</v>
      </c>
      <c r="H2586" s="28" t="s">
        <v>24</v>
      </c>
      <c r="I2586" s="30">
        <v>0.3000000000000001</v>
      </c>
      <c r="J2586" s="31">
        <v>6250</v>
      </c>
      <c r="K2586" s="32">
        <f t="shared" si="20"/>
        <v>1875.0000000000007</v>
      </c>
      <c r="L2586" s="32">
        <f t="shared" si="21"/>
        <v>750.00000000000034</v>
      </c>
      <c r="M2586" s="33">
        <v>0.4</v>
      </c>
      <c r="O2586" s="38"/>
      <c r="P2586" s="36"/>
      <c r="Q2586" s="34"/>
      <c r="R2586" s="35"/>
    </row>
    <row r="2587" spans="1:18" ht="15.75" customHeight="1">
      <c r="A2587" s="23"/>
      <c r="B2587" s="28" t="s">
        <v>21</v>
      </c>
      <c r="C2587" s="28">
        <v>1185732</v>
      </c>
      <c r="D2587" s="29">
        <v>44517</v>
      </c>
      <c r="E2587" s="28" t="s">
        <v>53</v>
      </c>
      <c r="F2587" s="28" t="s">
        <v>101</v>
      </c>
      <c r="G2587" s="28" t="s">
        <v>102</v>
      </c>
      <c r="H2587" s="28" t="s">
        <v>25</v>
      </c>
      <c r="I2587" s="30">
        <v>0.20000000000000012</v>
      </c>
      <c r="J2587" s="31">
        <v>4500</v>
      </c>
      <c r="K2587" s="32">
        <f t="shared" si="20"/>
        <v>900.00000000000057</v>
      </c>
      <c r="L2587" s="32">
        <f t="shared" si="21"/>
        <v>315.00000000000017</v>
      </c>
      <c r="M2587" s="33">
        <v>0.35</v>
      </c>
      <c r="O2587" s="38"/>
      <c r="P2587" s="36"/>
      <c r="Q2587" s="34"/>
      <c r="R2587" s="35"/>
    </row>
    <row r="2588" spans="1:18" ht="15.75" customHeight="1">
      <c r="A2588" s="23"/>
      <c r="B2588" s="28" t="s">
        <v>21</v>
      </c>
      <c r="C2588" s="28">
        <v>1185732</v>
      </c>
      <c r="D2588" s="29">
        <v>44517</v>
      </c>
      <c r="E2588" s="28" t="s">
        <v>53</v>
      </c>
      <c r="F2588" s="28" t="s">
        <v>101</v>
      </c>
      <c r="G2588" s="28" t="s">
        <v>102</v>
      </c>
      <c r="H2588" s="28" t="s">
        <v>26</v>
      </c>
      <c r="I2588" s="30">
        <v>0.30000000000000016</v>
      </c>
      <c r="J2588" s="31">
        <v>3950</v>
      </c>
      <c r="K2588" s="32">
        <f t="shared" si="20"/>
        <v>1185.0000000000007</v>
      </c>
      <c r="L2588" s="32">
        <f t="shared" si="21"/>
        <v>474.00000000000028</v>
      </c>
      <c r="M2588" s="33">
        <v>0.4</v>
      </c>
      <c r="O2588" s="38"/>
      <c r="P2588" s="36"/>
      <c r="Q2588" s="34"/>
      <c r="R2588" s="35"/>
    </row>
    <row r="2589" spans="1:18" ht="15.75" customHeight="1">
      <c r="A2589" s="23"/>
      <c r="B2589" s="28" t="s">
        <v>21</v>
      </c>
      <c r="C2589" s="28">
        <v>1185732</v>
      </c>
      <c r="D2589" s="29">
        <v>44517</v>
      </c>
      <c r="E2589" s="28" t="s">
        <v>53</v>
      </c>
      <c r="F2589" s="28" t="s">
        <v>101</v>
      </c>
      <c r="G2589" s="28" t="s">
        <v>102</v>
      </c>
      <c r="H2589" s="28" t="s">
        <v>27</v>
      </c>
      <c r="I2589" s="30">
        <v>0.6000000000000002</v>
      </c>
      <c r="J2589" s="31">
        <v>4500</v>
      </c>
      <c r="K2589" s="32">
        <f t="shared" si="20"/>
        <v>2700.0000000000009</v>
      </c>
      <c r="L2589" s="32">
        <f t="shared" si="21"/>
        <v>1080.0000000000005</v>
      </c>
      <c r="M2589" s="33">
        <v>0.4</v>
      </c>
      <c r="O2589" s="38"/>
      <c r="P2589" s="36"/>
      <c r="Q2589" s="34"/>
      <c r="R2589" s="35"/>
    </row>
    <row r="2590" spans="1:18" ht="15.75" customHeight="1">
      <c r="A2590" s="23"/>
      <c r="B2590" s="28" t="s">
        <v>21</v>
      </c>
      <c r="C2590" s="28">
        <v>1185732</v>
      </c>
      <c r="D2590" s="29">
        <v>44517</v>
      </c>
      <c r="E2590" s="28" t="s">
        <v>53</v>
      </c>
      <c r="F2590" s="28" t="s">
        <v>101</v>
      </c>
      <c r="G2590" s="28" t="s">
        <v>102</v>
      </c>
      <c r="H2590" s="28" t="s">
        <v>28</v>
      </c>
      <c r="I2590" s="30">
        <v>0.75000000000000011</v>
      </c>
      <c r="J2590" s="31">
        <v>4250</v>
      </c>
      <c r="K2590" s="32">
        <f t="shared" si="20"/>
        <v>3187.5000000000005</v>
      </c>
      <c r="L2590" s="32">
        <f t="shared" si="21"/>
        <v>1115.625</v>
      </c>
      <c r="M2590" s="33">
        <v>0.35</v>
      </c>
      <c r="O2590" s="38"/>
      <c r="P2590" s="36"/>
      <c r="Q2590" s="34"/>
      <c r="R2590" s="35"/>
    </row>
    <row r="2591" spans="1:18" ht="15.75" customHeight="1">
      <c r="A2591" s="23"/>
      <c r="B2591" s="28" t="s">
        <v>21</v>
      </c>
      <c r="C2591" s="28">
        <v>1185732</v>
      </c>
      <c r="D2591" s="29">
        <v>44517</v>
      </c>
      <c r="E2591" s="28" t="s">
        <v>53</v>
      </c>
      <c r="F2591" s="28" t="s">
        <v>101</v>
      </c>
      <c r="G2591" s="28" t="s">
        <v>102</v>
      </c>
      <c r="H2591" s="28" t="s">
        <v>29</v>
      </c>
      <c r="I2591" s="30">
        <v>0.75</v>
      </c>
      <c r="J2591" s="31">
        <v>5250</v>
      </c>
      <c r="K2591" s="32">
        <f t="shared" si="20"/>
        <v>3937.5</v>
      </c>
      <c r="L2591" s="32">
        <f t="shared" si="21"/>
        <v>1968.75</v>
      </c>
      <c r="M2591" s="33">
        <v>0.5</v>
      </c>
      <c r="O2591" s="38"/>
      <c r="P2591" s="36"/>
      <c r="Q2591" s="34"/>
      <c r="R2591" s="35"/>
    </row>
    <row r="2592" spans="1:18" ht="15.75" customHeight="1">
      <c r="A2592" s="23"/>
      <c r="B2592" s="28" t="s">
        <v>21</v>
      </c>
      <c r="C2592" s="28">
        <v>1185732</v>
      </c>
      <c r="D2592" s="29">
        <v>44546</v>
      </c>
      <c r="E2592" s="28" t="s">
        <v>53</v>
      </c>
      <c r="F2592" s="28" t="s">
        <v>101</v>
      </c>
      <c r="G2592" s="28" t="s">
        <v>102</v>
      </c>
      <c r="H2592" s="28" t="s">
        <v>24</v>
      </c>
      <c r="I2592" s="30">
        <v>0.70000000000000007</v>
      </c>
      <c r="J2592" s="31">
        <v>7750</v>
      </c>
      <c r="K2592" s="32">
        <f t="shared" si="20"/>
        <v>5425.0000000000009</v>
      </c>
      <c r="L2592" s="32">
        <f t="shared" si="21"/>
        <v>2170.0000000000005</v>
      </c>
      <c r="M2592" s="33">
        <v>0.4</v>
      </c>
      <c r="O2592" s="38"/>
      <c r="P2592" s="36"/>
      <c r="Q2592" s="34"/>
      <c r="R2592" s="35"/>
    </row>
    <row r="2593" spans="1:18" ht="15.75" customHeight="1">
      <c r="A2593" s="23"/>
      <c r="B2593" s="28" t="s">
        <v>21</v>
      </c>
      <c r="C2593" s="28">
        <v>1185732</v>
      </c>
      <c r="D2593" s="29">
        <v>44546</v>
      </c>
      <c r="E2593" s="28" t="s">
        <v>53</v>
      </c>
      <c r="F2593" s="28" t="s">
        <v>101</v>
      </c>
      <c r="G2593" s="28" t="s">
        <v>102</v>
      </c>
      <c r="H2593" s="28" t="s">
        <v>25</v>
      </c>
      <c r="I2593" s="30">
        <v>0.60000000000000009</v>
      </c>
      <c r="J2593" s="31">
        <v>5750</v>
      </c>
      <c r="K2593" s="32">
        <f t="shared" si="20"/>
        <v>3450.0000000000005</v>
      </c>
      <c r="L2593" s="32">
        <f t="shared" si="21"/>
        <v>1207.5</v>
      </c>
      <c r="M2593" s="33">
        <v>0.35</v>
      </c>
      <c r="O2593" s="38"/>
      <c r="P2593" s="36"/>
      <c r="Q2593" s="34"/>
      <c r="R2593" s="35"/>
    </row>
    <row r="2594" spans="1:18" ht="15.75" customHeight="1">
      <c r="A2594" s="23"/>
      <c r="B2594" s="28" t="s">
        <v>21</v>
      </c>
      <c r="C2594" s="28">
        <v>1185732</v>
      </c>
      <c r="D2594" s="29">
        <v>44546</v>
      </c>
      <c r="E2594" s="28" t="s">
        <v>53</v>
      </c>
      <c r="F2594" s="28" t="s">
        <v>101</v>
      </c>
      <c r="G2594" s="28" t="s">
        <v>102</v>
      </c>
      <c r="H2594" s="28" t="s">
        <v>26</v>
      </c>
      <c r="I2594" s="30">
        <v>0.60000000000000009</v>
      </c>
      <c r="J2594" s="31">
        <v>5250</v>
      </c>
      <c r="K2594" s="32">
        <f t="shared" si="20"/>
        <v>3150.0000000000005</v>
      </c>
      <c r="L2594" s="32">
        <f t="shared" si="21"/>
        <v>1260.0000000000002</v>
      </c>
      <c r="M2594" s="33">
        <v>0.4</v>
      </c>
      <c r="O2594" s="38"/>
      <c r="P2594" s="36"/>
      <c r="Q2594" s="34"/>
      <c r="R2594" s="35"/>
    </row>
    <row r="2595" spans="1:18" ht="15.75" customHeight="1">
      <c r="A2595" s="23"/>
      <c r="B2595" s="28" t="s">
        <v>21</v>
      </c>
      <c r="C2595" s="28">
        <v>1185732</v>
      </c>
      <c r="D2595" s="29">
        <v>44546</v>
      </c>
      <c r="E2595" s="28" t="s">
        <v>53</v>
      </c>
      <c r="F2595" s="28" t="s">
        <v>101</v>
      </c>
      <c r="G2595" s="28" t="s">
        <v>102</v>
      </c>
      <c r="H2595" s="28" t="s">
        <v>27</v>
      </c>
      <c r="I2595" s="30">
        <v>0.60000000000000009</v>
      </c>
      <c r="J2595" s="31">
        <v>4750</v>
      </c>
      <c r="K2595" s="32">
        <f t="shared" si="20"/>
        <v>2850.0000000000005</v>
      </c>
      <c r="L2595" s="32">
        <f t="shared" si="21"/>
        <v>1140.0000000000002</v>
      </c>
      <c r="M2595" s="33">
        <v>0.4</v>
      </c>
      <c r="O2595" s="38"/>
      <c r="P2595" s="36"/>
      <c r="Q2595" s="34"/>
      <c r="R2595" s="35"/>
    </row>
    <row r="2596" spans="1:18" ht="15.75" customHeight="1">
      <c r="A2596" s="23"/>
      <c r="B2596" s="28" t="s">
        <v>21</v>
      </c>
      <c r="C2596" s="28">
        <v>1185732</v>
      </c>
      <c r="D2596" s="29">
        <v>44546</v>
      </c>
      <c r="E2596" s="28" t="s">
        <v>53</v>
      </c>
      <c r="F2596" s="28" t="s">
        <v>101</v>
      </c>
      <c r="G2596" s="28" t="s">
        <v>102</v>
      </c>
      <c r="H2596" s="28" t="s">
        <v>28</v>
      </c>
      <c r="I2596" s="30">
        <v>0.70000000000000007</v>
      </c>
      <c r="J2596" s="31">
        <v>4750</v>
      </c>
      <c r="K2596" s="32">
        <f t="shared" si="20"/>
        <v>3325.0000000000005</v>
      </c>
      <c r="L2596" s="32">
        <f t="shared" si="21"/>
        <v>1163.75</v>
      </c>
      <c r="M2596" s="33">
        <v>0.35</v>
      </c>
      <c r="O2596" s="38"/>
      <c r="P2596" s="36"/>
      <c r="Q2596" s="34"/>
      <c r="R2596" s="35"/>
    </row>
    <row r="2597" spans="1:18" ht="15.75" customHeight="1">
      <c r="A2597" s="23"/>
      <c r="B2597" s="28" t="s">
        <v>21</v>
      </c>
      <c r="C2597" s="28">
        <v>1185732</v>
      </c>
      <c r="D2597" s="29">
        <v>44546</v>
      </c>
      <c r="E2597" s="28" t="s">
        <v>53</v>
      </c>
      <c r="F2597" s="28" t="s">
        <v>101</v>
      </c>
      <c r="G2597" s="28" t="s">
        <v>102</v>
      </c>
      <c r="H2597" s="28" t="s">
        <v>29</v>
      </c>
      <c r="I2597" s="30">
        <v>0.75</v>
      </c>
      <c r="J2597" s="31">
        <v>5750</v>
      </c>
      <c r="K2597" s="32">
        <f t="shared" si="20"/>
        <v>4312.5</v>
      </c>
      <c r="L2597" s="32">
        <f t="shared" si="21"/>
        <v>2156.25</v>
      </c>
      <c r="M2597" s="33">
        <v>0.5</v>
      </c>
      <c r="O2597" s="38"/>
      <c r="P2597" s="36"/>
      <c r="Q2597" s="34"/>
      <c r="R2597" s="35"/>
    </row>
    <row r="2598" spans="1:18" ht="15.75" customHeight="1">
      <c r="A2598" s="23" t="s">
        <v>46</v>
      </c>
      <c r="B2598" s="28" t="s">
        <v>30</v>
      </c>
      <c r="C2598" s="28">
        <v>1197831</v>
      </c>
      <c r="D2598" s="29">
        <v>44219</v>
      </c>
      <c r="E2598" s="28" t="s">
        <v>31</v>
      </c>
      <c r="F2598" s="28" t="s">
        <v>103</v>
      </c>
      <c r="G2598" s="28" t="s">
        <v>104</v>
      </c>
      <c r="H2598" s="28" t="s">
        <v>24</v>
      </c>
      <c r="I2598" s="30">
        <v>0.25000000000000006</v>
      </c>
      <c r="J2598" s="31">
        <v>6500</v>
      </c>
      <c r="K2598" s="32">
        <f t="shared" si="20"/>
        <v>1625.0000000000005</v>
      </c>
      <c r="L2598" s="32">
        <f t="shared" si="21"/>
        <v>650.00000000000023</v>
      </c>
      <c r="M2598" s="33">
        <v>0.4</v>
      </c>
      <c r="O2598" s="38"/>
      <c r="P2598" s="36"/>
      <c r="Q2598" s="34"/>
      <c r="R2598" s="35"/>
    </row>
    <row r="2599" spans="1:18" ht="15.75" customHeight="1">
      <c r="A2599" s="23"/>
      <c r="B2599" s="28" t="s">
        <v>30</v>
      </c>
      <c r="C2599" s="28">
        <v>1197831</v>
      </c>
      <c r="D2599" s="29">
        <v>44219</v>
      </c>
      <c r="E2599" s="28" t="s">
        <v>31</v>
      </c>
      <c r="F2599" s="28" t="s">
        <v>103</v>
      </c>
      <c r="G2599" s="28" t="s">
        <v>104</v>
      </c>
      <c r="H2599" s="28" t="s">
        <v>25</v>
      </c>
      <c r="I2599" s="30">
        <v>0.25000000000000006</v>
      </c>
      <c r="J2599" s="31">
        <v>4500</v>
      </c>
      <c r="K2599" s="32">
        <f t="shared" si="20"/>
        <v>1125.0000000000002</v>
      </c>
      <c r="L2599" s="32">
        <f t="shared" si="21"/>
        <v>393.75000000000006</v>
      </c>
      <c r="M2599" s="33">
        <v>0.35</v>
      </c>
      <c r="O2599" s="38"/>
      <c r="P2599" s="36"/>
      <c r="Q2599" s="34"/>
      <c r="R2599" s="35"/>
    </row>
    <row r="2600" spans="1:18" ht="15.75" customHeight="1">
      <c r="A2600" s="23"/>
      <c r="B2600" s="28" t="s">
        <v>30</v>
      </c>
      <c r="C2600" s="28">
        <v>1197831</v>
      </c>
      <c r="D2600" s="29">
        <v>44219</v>
      </c>
      <c r="E2600" s="28" t="s">
        <v>31</v>
      </c>
      <c r="F2600" s="28" t="s">
        <v>103</v>
      </c>
      <c r="G2600" s="28" t="s">
        <v>104</v>
      </c>
      <c r="H2600" s="28" t="s">
        <v>26</v>
      </c>
      <c r="I2600" s="30">
        <v>0.15000000000000008</v>
      </c>
      <c r="J2600" s="31">
        <v>4500</v>
      </c>
      <c r="K2600" s="32">
        <f t="shared" si="20"/>
        <v>675.00000000000034</v>
      </c>
      <c r="L2600" s="32">
        <f t="shared" si="21"/>
        <v>270.00000000000017</v>
      </c>
      <c r="M2600" s="33">
        <v>0.4</v>
      </c>
      <c r="O2600" s="38"/>
      <c r="P2600" s="36"/>
      <c r="Q2600" s="34"/>
      <c r="R2600" s="35"/>
    </row>
    <row r="2601" spans="1:18" ht="15.75" customHeight="1">
      <c r="A2601" s="23"/>
      <c r="B2601" s="28" t="s">
        <v>30</v>
      </c>
      <c r="C2601" s="28">
        <v>1197831</v>
      </c>
      <c r="D2601" s="29">
        <v>44219</v>
      </c>
      <c r="E2601" s="28" t="s">
        <v>31</v>
      </c>
      <c r="F2601" s="28" t="s">
        <v>103</v>
      </c>
      <c r="G2601" s="28" t="s">
        <v>104</v>
      </c>
      <c r="H2601" s="28" t="s">
        <v>27</v>
      </c>
      <c r="I2601" s="30">
        <v>0.2</v>
      </c>
      <c r="J2601" s="31">
        <v>3000</v>
      </c>
      <c r="K2601" s="32">
        <f t="shared" si="20"/>
        <v>600</v>
      </c>
      <c r="L2601" s="32">
        <f t="shared" si="21"/>
        <v>240</v>
      </c>
      <c r="M2601" s="33">
        <v>0.4</v>
      </c>
      <c r="O2601" s="38"/>
      <c r="P2601" s="36"/>
      <c r="Q2601" s="34"/>
      <c r="R2601" s="35"/>
    </row>
    <row r="2602" spans="1:18" ht="15.75" customHeight="1">
      <c r="A2602" s="23"/>
      <c r="B2602" s="28" t="s">
        <v>30</v>
      </c>
      <c r="C2602" s="28">
        <v>1197831</v>
      </c>
      <c r="D2602" s="29">
        <v>44219</v>
      </c>
      <c r="E2602" s="28" t="s">
        <v>31</v>
      </c>
      <c r="F2602" s="28" t="s">
        <v>103</v>
      </c>
      <c r="G2602" s="28" t="s">
        <v>104</v>
      </c>
      <c r="H2602" s="28" t="s">
        <v>28</v>
      </c>
      <c r="I2602" s="30">
        <v>0.35000000000000003</v>
      </c>
      <c r="J2602" s="31">
        <v>3500</v>
      </c>
      <c r="K2602" s="32">
        <f t="shared" si="20"/>
        <v>1225.0000000000002</v>
      </c>
      <c r="L2602" s="32">
        <f t="shared" si="21"/>
        <v>428.75000000000006</v>
      </c>
      <c r="M2602" s="33">
        <v>0.35</v>
      </c>
      <c r="O2602" s="38"/>
      <c r="P2602" s="36"/>
      <c r="Q2602" s="34"/>
      <c r="R2602" s="35"/>
    </row>
    <row r="2603" spans="1:18" ht="15.75" customHeight="1">
      <c r="A2603" s="23"/>
      <c r="B2603" s="28" t="s">
        <v>30</v>
      </c>
      <c r="C2603" s="28">
        <v>1197831</v>
      </c>
      <c r="D2603" s="29">
        <v>44219</v>
      </c>
      <c r="E2603" s="28" t="s">
        <v>31</v>
      </c>
      <c r="F2603" s="28" t="s">
        <v>103</v>
      </c>
      <c r="G2603" s="28" t="s">
        <v>104</v>
      </c>
      <c r="H2603" s="28" t="s">
        <v>29</v>
      </c>
      <c r="I2603" s="30">
        <v>0.25000000000000006</v>
      </c>
      <c r="J2603" s="31">
        <v>4500</v>
      </c>
      <c r="K2603" s="32">
        <f t="shared" si="20"/>
        <v>1125.0000000000002</v>
      </c>
      <c r="L2603" s="32">
        <f t="shared" si="21"/>
        <v>450.00000000000011</v>
      </c>
      <c r="M2603" s="33">
        <v>0.4</v>
      </c>
      <c r="O2603" s="38"/>
      <c r="P2603" s="36"/>
      <c r="Q2603" s="34"/>
      <c r="R2603" s="35"/>
    </row>
    <row r="2604" spans="1:18" ht="15.75" customHeight="1">
      <c r="A2604" s="23"/>
      <c r="B2604" s="28" t="s">
        <v>30</v>
      </c>
      <c r="C2604" s="28">
        <v>1197831</v>
      </c>
      <c r="D2604" s="29">
        <v>44248</v>
      </c>
      <c r="E2604" s="28" t="s">
        <v>31</v>
      </c>
      <c r="F2604" s="28" t="s">
        <v>103</v>
      </c>
      <c r="G2604" s="28" t="s">
        <v>104</v>
      </c>
      <c r="H2604" s="28" t="s">
        <v>24</v>
      </c>
      <c r="I2604" s="30">
        <v>0.25000000000000006</v>
      </c>
      <c r="J2604" s="31">
        <v>7000</v>
      </c>
      <c r="K2604" s="32">
        <f t="shared" si="20"/>
        <v>1750.0000000000005</v>
      </c>
      <c r="L2604" s="32">
        <f t="shared" si="21"/>
        <v>700.00000000000023</v>
      </c>
      <c r="M2604" s="33">
        <v>0.4</v>
      </c>
      <c r="O2604" s="38"/>
      <c r="P2604" s="36"/>
      <c r="Q2604" s="34"/>
      <c r="R2604" s="35"/>
    </row>
    <row r="2605" spans="1:18" ht="15.75" customHeight="1">
      <c r="A2605" s="23"/>
      <c r="B2605" s="28" t="s">
        <v>30</v>
      </c>
      <c r="C2605" s="28">
        <v>1197831</v>
      </c>
      <c r="D2605" s="29">
        <v>44248</v>
      </c>
      <c r="E2605" s="28" t="s">
        <v>31</v>
      </c>
      <c r="F2605" s="28" t="s">
        <v>103</v>
      </c>
      <c r="G2605" s="28" t="s">
        <v>104</v>
      </c>
      <c r="H2605" s="28" t="s">
        <v>25</v>
      </c>
      <c r="I2605" s="30">
        <v>0.25000000000000006</v>
      </c>
      <c r="J2605" s="31">
        <v>3500</v>
      </c>
      <c r="K2605" s="32">
        <f t="shared" si="20"/>
        <v>875.00000000000023</v>
      </c>
      <c r="L2605" s="32">
        <f t="shared" si="21"/>
        <v>306.25000000000006</v>
      </c>
      <c r="M2605" s="33">
        <v>0.35</v>
      </c>
      <c r="O2605" s="38"/>
      <c r="P2605" s="36"/>
      <c r="Q2605" s="34"/>
      <c r="R2605" s="35"/>
    </row>
    <row r="2606" spans="1:18" ht="15.75" customHeight="1">
      <c r="A2606" s="23"/>
      <c r="B2606" s="28" t="s">
        <v>30</v>
      </c>
      <c r="C2606" s="28">
        <v>1197831</v>
      </c>
      <c r="D2606" s="29">
        <v>44248</v>
      </c>
      <c r="E2606" s="28" t="s">
        <v>31</v>
      </c>
      <c r="F2606" s="28" t="s">
        <v>103</v>
      </c>
      <c r="G2606" s="28" t="s">
        <v>104</v>
      </c>
      <c r="H2606" s="28" t="s">
        <v>26</v>
      </c>
      <c r="I2606" s="30">
        <v>0.15000000000000008</v>
      </c>
      <c r="J2606" s="31">
        <v>4000</v>
      </c>
      <c r="K2606" s="32">
        <f t="shared" si="20"/>
        <v>600.00000000000034</v>
      </c>
      <c r="L2606" s="32">
        <f t="shared" si="21"/>
        <v>240.00000000000014</v>
      </c>
      <c r="M2606" s="33">
        <v>0.4</v>
      </c>
      <c r="O2606" s="38"/>
      <c r="P2606" s="36"/>
      <c r="Q2606" s="34"/>
      <c r="R2606" s="35"/>
    </row>
    <row r="2607" spans="1:18" ht="15.75" customHeight="1">
      <c r="A2607" s="23"/>
      <c r="B2607" s="28" t="s">
        <v>30</v>
      </c>
      <c r="C2607" s="28">
        <v>1197831</v>
      </c>
      <c r="D2607" s="29">
        <v>44248</v>
      </c>
      <c r="E2607" s="28" t="s">
        <v>31</v>
      </c>
      <c r="F2607" s="28" t="s">
        <v>103</v>
      </c>
      <c r="G2607" s="28" t="s">
        <v>104</v>
      </c>
      <c r="H2607" s="28" t="s">
        <v>27</v>
      </c>
      <c r="I2607" s="30">
        <v>0.2</v>
      </c>
      <c r="J2607" s="31">
        <v>2500</v>
      </c>
      <c r="K2607" s="32">
        <f t="shared" si="20"/>
        <v>500</v>
      </c>
      <c r="L2607" s="32">
        <f t="shared" si="21"/>
        <v>200</v>
      </c>
      <c r="M2607" s="33">
        <v>0.4</v>
      </c>
      <c r="O2607" s="38"/>
      <c r="P2607" s="36"/>
      <c r="Q2607" s="34"/>
      <c r="R2607" s="35"/>
    </row>
    <row r="2608" spans="1:18" ht="15.75" customHeight="1">
      <c r="A2608" s="23"/>
      <c r="B2608" s="28" t="s">
        <v>30</v>
      </c>
      <c r="C2608" s="28">
        <v>1197831</v>
      </c>
      <c r="D2608" s="29">
        <v>44248</v>
      </c>
      <c r="E2608" s="28" t="s">
        <v>31</v>
      </c>
      <c r="F2608" s="28" t="s">
        <v>103</v>
      </c>
      <c r="G2608" s="28" t="s">
        <v>104</v>
      </c>
      <c r="H2608" s="28" t="s">
        <v>28</v>
      </c>
      <c r="I2608" s="30">
        <v>0.35000000000000003</v>
      </c>
      <c r="J2608" s="31">
        <v>3250</v>
      </c>
      <c r="K2608" s="32">
        <f t="shared" si="20"/>
        <v>1137.5</v>
      </c>
      <c r="L2608" s="32">
        <f t="shared" si="21"/>
        <v>398.125</v>
      </c>
      <c r="M2608" s="33">
        <v>0.35</v>
      </c>
      <c r="O2608" s="38"/>
      <c r="P2608" s="36"/>
      <c r="Q2608" s="34"/>
      <c r="R2608" s="35"/>
    </row>
    <row r="2609" spans="1:18" ht="15.75" customHeight="1">
      <c r="A2609" s="23"/>
      <c r="B2609" s="28" t="s">
        <v>30</v>
      </c>
      <c r="C2609" s="28">
        <v>1197831</v>
      </c>
      <c r="D2609" s="29">
        <v>44248</v>
      </c>
      <c r="E2609" s="28" t="s">
        <v>31</v>
      </c>
      <c r="F2609" s="28" t="s">
        <v>103</v>
      </c>
      <c r="G2609" s="28" t="s">
        <v>104</v>
      </c>
      <c r="H2609" s="28" t="s">
        <v>29</v>
      </c>
      <c r="I2609" s="30">
        <v>0.2</v>
      </c>
      <c r="J2609" s="31">
        <v>4250</v>
      </c>
      <c r="K2609" s="32">
        <f t="shared" si="20"/>
        <v>850</v>
      </c>
      <c r="L2609" s="32">
        <f t="shared" si="21"/>
        <v>340</v>
      </c>
      <c r="M2609" s="33">
        <v>0.4</v>
      </c>
      <c r="O2609" s="38"/>
      <c r="P2609" s="36"/>
      <c r="Q2609" s="34"/>
      <c r="R2609" s="35"/>
    </row>
    <row r="2610" spans="1:18" ht="15.75" customHeight="1">
      <c r="A2610" s="23"/>
      <c r="B2610" s="28" t="s">
        <v>30</v>
      </c>
      <c r="C2610" s="28">
        <v>1197831</v>
      </c>
      <c r="D2610" s="29">
        <v>44274</v>
      </c>
      <c r="E2610" s="28" t="s">
        <v>31</v>
      </c>
      <c r="F2610" s="28" t="s">
        <v>103</v>
      </c>
      <c r="G2610" s="28" t="s">
        <v>104</v>
      </c>
      <c r="H2610" s="28" t="s">
        <v>24</v>
      </c>
      <c r="I2610" s="30">
        <v>0.2</v>
      </c>
      <c r="J2610" s="31">
        <v>6450</v>
      </c>
      <c r="K2610" s="32">
        <f t="shared" si="20"/>
        <v>1290</v>
      </c>
      <c r="L2610" s="32">
        <f t="shared" si="21"/>
        <v>516</v>
      </c>
      <c r="M2610" s="33">
        <v>0.4</v>
      </c>
      <c r="O2610" s="38"/>
      <c r="P2610" s="36"/>
      <c r="Q2610" s="34"/>
      <c r="R2610" s="35"/>
    </row>
    <row r="2611" spans="1:18" ht="15.75" customHeight="1">
      <c r="A2611" s="23"/>
      <c r="B2611" s="28" t="s">
        <v>30</v>
      </c>
      <c r="C2611" s="28">
        <v>1197831</v>
      </c>
      <c r="D2611" s="29">
        <v>44274</v>
      </c>
      <c r="E2611" s="28" t="s">
        <v>31</v>
      </c>
      <c r="F2611" s="28" t="s">
        <v>103</v>
      </c>
      <c r="G2611" s="28" t="s">
        <v>104</v>
      </c>
      <c r="H2611" s="28" t="s">
        <v>25</v>
      </c>
      <c r="I2611" s="30">
        <v>0.2</v>
      </c>
      <c r="J2611" s="31">
        <v>3250</v>
      </c>
      <c r="K2611" s="32">
        <f t="shared" si="20"/>
        <v>650</v>
      </c>
      <c r="L2611" s="32">
        <f t="shared" si="21"/>
        <v>227.49999999999997</v>
      </c>
      <c r="M2611" s="33">
        <v>0.35</v>
      </c>
      <c r="O2611" s="38"/>
      <c r="P2611" s="36"/>
      <c r="Q2611" s="34"/>
      <c r="R2611" s="35"/>
    </row>
    <row r="2612" spans="1:18" ht="15.75" customHeight="1">
      <c r="A2612" s="23"/>
      <c r="B2612" s="28" t="s">
        <v>30</v>
      </c>
      <c r="C2612" s="28">
        <v>1197831</v>
      </c>
      <c r="D2612" s="29">
        <v>44274</v>
      </c>
      <c r="E2612" s="28" t="s">
        <v>31</v>
      </c>
      <c r="F2612" s="28" t="s">
        <v>103</v>
      </c>
      <c r="G2612" s="28" t="s">
        <v>104</v>
      </c>
      <c r="H2612" s="28" t="s">
        <v>26</v>
      </c>
      <c r="I2612" s="30">
        <v>0.10000000000000002</v>
      </c>
      <c r="J2612" s="31">
        <v>3500</v>
      </c>
      <c r="K2612" s="32">
        <f t="shared" si="20"/>
        <v>350.00000000000006</v>
      </c>
      <c r="L2612" s="32">
        <f t="shared" si="21"/>
        <v>140.00000000000003</v>
      </c>
      <c r="M2612" s="33">
        <v>0.4</v>
      </c>
      <c r="O2612" s="38"/>
      <c r="P2612" s="36"/>
      <c r="Q2612" s="34"/>
      <c r="R2612" s="35"/>
    </row>
    <row r="2613" spans="1:18" ht="15.75" customHeight="1">
      <c r="A2613" s="23"/>
      <c r="B2613" s="28" t="s">
        <v>30</v>
      </c>
      <c r="C2613" s="28">
        <v>1197831</v>
      </c>
      <c r="D2613" s="29">
        <v>44274</v>
      </c>
      <c r="E2613" s="28" t="s">
        <v>31</v>
      </c>
      <c r="F2613" s="28" t="s">
        <v>103</v>
      </c>
      <c r="G2613" s="28" t="s">
        <v>104</v>
      </c>
      <c r="H2613" s="28" t="s">
        <v>27</v>
      </c>
      <c r="I2613" s="30">
        <v>0.19999999999999996</v>
      </c>
      <c r="J2613" s="31">
        <v>2000</v>
      </c>
      <c r="K2613" s="32">
        <f t="shared" si="20"/>
        <v>399.99999999999989</v>
      </c>
      <c r="L2613" s="32">
        <f t="shared" si="21"/>
        <v>159.99999999999997</v>
      </c>
      <c r="M2613" s="33">
        <v>0.4</v>
      </c>
      <c r="O2613" s="38"/>
      <c r="P2613" s="36"/>
      <c r="Q2613" s="34"/>
      <c r="R2613" s="35"/>
    </row>
    <row r="2614" spans="1:18" ht="15.75" customHeight="1">
      <c r="A2614" s="23"/>
      <c r="B2614" s="28" t="s">
        <v>30</v>
      </c>
      <c r="C2614" s="28">
        <v>1197831</v>
      </c>
      <c r="D2614" s="29">
        <v>44274</v>
      </c>
      <c r="E2614" s="28" t="s">
        <v>31</v>
      </c>
      <c r="F2614" s="28" t="s">
        <v>103</v>
      </c>
      <c r="G2614" s="28" t="s">
        <v>104</v>
      </c>
      <c r="H2614" s="28" t="s">
        <v>28</v>
      </c>
      <c r="I2614" s="30">
        <v>0.35000000000000009</v>
      </c>
      <c r="J2614" s="31">
        <v>2500</v>
      </c>
      <c r="K2614" s="32">
        <f t="shared" si="20"/>
        <v>875.00000000000023</v>
      </c>
      <c r="L2614" s="32">
        <f t="shared" si="21"/>
        <v>306.25000000000006</v>
      </c>
      <c r="M2614" s="33">
        <v>0.35</v>
      </c>
      <c r="O2614" s="38"/>
      <c r="P2614" s="36"/>
      <c r="Q2614" s="34"/>
      <c r="R2614" s="35"/>
    </row>
    <row r="2615" spans="1:18" ht="15.75" customHeight="1">
      <c r="A2615" s="23"/>
      <c r="B2615" s="28" t="s">
        <v>30</v>
      </c>
      <c r="C2615" s="28">
        <v>1197831</v>
      </c>
      <c r="D2615" s="29">
        <v>44274</v>
      </c>
      <c r="E2615" s="28" t="s">
        <v>31</v>
      </c>
      <c r="F2615" s="28" t="s">
        <v>103</v>
      </c>
      <c r="G2615" s="28" t="s">
        <v>104</v>
      </c>
      <c r="H2615" s="28" t="s">
        <v>29</v>
      </c>
      <c r="I2615" s="30">
        <v>0.25</v>
      </c>
      <c r="J2615" s="31">
        <v>3500</v>
      </c>
      <c r="K2615" s="32">
        <f t="shared" si="20"/>
        <v>875</v>
      </c>
      <c r="L2615" s="32">
        <f t="shared" si="21"/>
        <v>350</v>
      </c>
      <c r="M2615" s="33">
        <v>0.4</v>
      </c>
      <c r="O2615" s="38"/>
      <c r="P2615" s="36"/>
      <c r="Q2615" s="34"/>
      <c r="R2615" s="35"/>
    </row>
    <row r="2616" spans="1:18" ht="15.75" customHeight="1">
      <c r="A2616" s="23"/>
      <c r="B2616" s="28" t="s">
        <v>30</v>
      </c>
      <c r="C2616" s="28">
        <v>1197831</v>
      </c>
      <c r="D2616" s="29">
        <v>44306</v>
      </c>
      <c r="E2616" s="28" t="s">
        <v>31</v>
      </c>
      <c r="F2616" s="28" t="s">
        <v>103</v>
      </c>
      <c r="G2616" s="28" t="s">
        <v>104</v>
      </c>
      <c r="H2616" s="28" t="s">
        <v>24</v>
      </c>
      <c r="I2616" s="30">
        <v>0.25</v>
      </c>
      <c r="J2616" s="31">
        <v>6000</v>
      </c>
      <c r="K2616" s="32">
        <f t="shared" si="20"/>
        <v>1500</v>
      </c>
      <c r="L2616" s="32">
        <f t="shared" si="21"/>
        <v>600</v>
      </c>
      <c r="M2616" s="33">
        <v>0.4</v>
      </c>
      <c r="O2616" s="38"/>
      <c r="P2616" s="36"/>
      <c r="Q2616" s="34"/>
      <c r="R2616" s="35"/>
    </row>
    <row r="2617" spans="1:18" ht="15.75" customHeight="1">
      <c r="A2617" s="23"/>
      <c r="B2617" s="28" t="s">
        <v>30</v>
      </c>
      <c r="C2617" s="28">
        <v>1197831</v>
      </c>
      <c r="D2617" s="29">
        <v>44306</v>
      </c>
      <c r="E2617" s="28" t="s">
        <v>31</v>
      </c>
      <c r="F2617" s="28" t="s">
        <v>103</v>
      </c>
      <c r="G2617" s="28" t="s">
        <v>104</v>
      </c>
      <c r="H2617" s="28" t="s">
        <v>25</v>
      </c>
      <c r="I2617" s="30">
        <v>0.25</v>
      </c>
      <c r="J2617" s="31">
        <v>3000</v>
      </c>
      <c r="K2617" s="32">
        <f t="shared" si="20"/>
        <v>750</v>
      </c>
      <c r="L2617" s="32">
        <f t="shared" si="21"/>
        <v>262.5</v>
      </c>
      <c r="M2617" s="33">
        <v>0.35</v>
      </c>
      <c r="O2617" s="38"/>
      <c r="P2617" s="36"/>
      <c r="Q2617" s="34"/>
      <c r="R2617" s="35"/>
    </row>
    <row r="2618" spans="1:18" ht="15.75" customHeight="1">
      <c r="A2618" s="23"/>
      <c r="B2618" s="28" t="s">
        <v>30</v>
      </c>
      <c r="C2618" s="28">
        <v>1197831</v>
      </c>
      <c r="D2618" s="29">
        <v>44306</v>
      </c>
      <c r="E2618" s="28" t="s">
        <v>31</v>
      </c>
      <c r="F2618" s="28" t="s">
        <v>103</v>
      </c>
      <c r="G2618" s="28" t="s">
        <v>104</v>
      </c>
      <c r="H2618" s="28" t="s">
        <v>26</v>
      </c>
      <c r="I2618" s="30">
        <v>0.15000000000000002</v>
      </c>
      <c r="J2618" s="31">
        <v>3000</v>
      </c>
      <c r="K2618" s="32">
        <f t="shared" si="20"/>
        <v>450.00000000000006</v>
      </c>
      <c r="L2618" s="32">
        <f t="shared" si="21"/>
        <v>180.00000000000003</v>
      </c>
      <c r="M2618" s="33">
        <v>0.4</v>
      </c>
      <c r="O2618" s="38"/>
      <c r="P2618" s="36"/>
      <c r="Q2618" s="34"/>
      <c r="R2618" s="35"/>
    </row>
    <row r="2619" spans="1:18" ht="15.75" customHeight="1">
      <c r="A2619" s="23"/>
      <c r="B2619" s="28" t="s">
        <v>30</v>
      </c>
      <c r="C2619" s="28">
        <v>1197831</v>
      </c>
      <c r="D2619" s="29">
        <v>44306</v>
      </c>
      <c r="E2619" s="28" t="s">
        <v>31</v>
      </c>
      <c r="F2619" s="28" t="s">
        <v>103</v>
      </c>
      <c r="G2619" s="28" t="s">
        <v>104</v>
      </c>
      <c r="H2619" s="28" t="s">
        <v>27</v>
      </c>
      <c r="I2619" s="30">
        <v>0.19999999999999996</v>
      </c>
      <c r="J2619" s="31">
        <v>2250</v>
      </c>
      <c r="K2619" s="32">
        <f t="shared" si="20"/>
        <v>449.99999999999989</v>
      </c>
      <c r="L2619" s="32">
        <f t="shared" si="21"/>
        <v>179.99999999999997</v>
      </c>
      <c r="M2619" s="33">
        <v>0.4</v>
      </c>
      <c r="O2619" s="38"/>
      <c r="P2619" s="36"/>
      <c r="Q2619" s="34"/>
      <c r="R2619" s="35"/>
    </row>
    <row r="2620" spans="1:18" ht="15.75" customHeight="1">
      <c r="A2620" s="23"/>
      <c r="B2620" s="28" t="s">
        <v>30</v>
      </c>
      <c r="C2620" s="28">
        <v>1197831</v>
      </c>
      <c r="D2620" s="29">
        <v>44306</v>
      </c>
      <c r="E2620" s="28" t="s">
        <v>31</v>
      </c>
      <c r="F2620" s="28" t="s">
        <v>103</v>
      </c>
      <c r="G2620" s="28" t="s">
        <v>104</v>
      </c>
      <c r="H2620" s="28" t="s">
        <v>28</v>
      </c>
      <c r="I2620" s="30">
        <v>0.4</v>
      </c>
      <c r="J2620" s="31">
        <v>2500</v>
      </c>
      <c r="K2620" s="32">
        <f t="shared" si="20"/>
        <v>1000</v>
      </c>
      <c r="L2620" s="32">
        <f t="shared" si="21"/>
        <v>350</v>
      </c>
      <c r="M2620" s="33">
        <v>0.35</v>
      </c>
      <c r="O2620" s="38"/>
      <c r="P2620" s="36"/>
      <c r="Q2620" s="34"/>
      <c r="R2620" s="35"/>
    </row>
    <row r="2621" spans="1:18" ht="15.75" customHeight="1">
      <c r="A2621" s="23"/>
      <c r="B2621" s="28" t="s">
        <v>30</v>
      </c>
      <c r="C2621" s="28">
        <v>1197831</v>
      </c>
      <c r="D2621" s="29">
        <v>44306</v>
      </c>
      <c r="E2621" s="28" t="s">
        <v>31</v>
      </c>
      <c r="F2621" s="28" t="s">
        <v>103</v>
      </c>
      <c r="G2621" s="28" t="s">
        <v>104</v>
      </c>
      <c r="H2621" s="28" t="s">
        <v>29</v>
      </c>
      <c r="I2621" s="30">
        <v>0.30000000000000004</v>
      </c>
      <c r="J2621" s="31">
        <v>4000</v>
      </c>
      <c r="K2621" s="32">
        <f t="shared" si="20"/>
        <v>1200.0000000000002</v>
      </c>
      <c r="L2621" s="32">
        <f t="shared" si="21"/>
        <v>480.00000000000011</v>
      </c>
      <c r="M2621" s="33">
        <v>0.4</v>
      </c>
      <c r="O2621" s="38"/>
      <c r="P2621" s="36"/>
      <c r="Q2621" s="34"/>
      <c r="R2621" s="35"/>
    </row>
    <row r="2622" spans="1:18" ht="15.75" customHeight="1">
      <c r="A2622" s="23"/>
      <c r="B2622" s="28" t="s">
        <v>30</v>
      </c>
      <c r="C2622" s="28">
        <v>1197831</v>
      </c>
      <c r="D2622" s="29">
        <v>44335</v>
      </c>
      <c r="E2622" s="28" t="s">
        <v>31</v>
      </c>
      <c r="F2622" s="28" t="s">
        <v>103</v>
      </c>
      <c r="G2622" s="28" t="s">
        <v>104</v>
      </c>
      <c r="H2622" s="28" t="s">
        <v>24</v>
      </c>
      <c r="I2622" s="30">
        <v>0.4</v>
      </c>
      <c r="J2622" s="31">
        <v>6700</v>
      </c>
      <c r="K2622" s="32">
        <f t="shared" si="20"/>
        <v>2680</v>
      </c>
      <c r="L2622" s="32">
        <f t="shared" si="21"/>
        <v>1072</v>
      </c>
      <c r="M2622" s="33">
        <v>0.4</v>
      </c>
      <c r="O2622" s="38"/>
      <c r="P2622" s="36"/>
      <c r="Q2622" s="34"/>
      <c r="R2622" s="35"/>
    </row>
    <row r="2623" spans="1:18" ht="15.75" customHeight="1">
      <c r="A2623" s="23"/>
      <c r="B2623" s="28" t="s">
        <v>30</v>
      </c>
      <c r="C2623" s="28">
        <v>1197831</v>
      </c>
      <c r="D2623" s="29">
        <v>44335</v>
      </c>
      <c r="E2623" s="28" t="s">
        <v>31</v>
      </c>
      <c r="F2623" s="28" t="s">
        <v>103</v>
      </c>
      <c r="G2623" s="28" t="s">
        <v>104</v>
      </c>
      <c r="H2623" s="28" t="s">
        <v>25</v>
      </c>
      <c r="I2623" s="30">
        <v>0.4</v>
      </c>
      <c r="J2623" s="31">
        <v>3750</v>
      </c>
      <c r="K2623" s="32">
        <f t="shared" si="20"/>
        <v>1500</v>
      </c>
      <c r="L2623" s="32">
        <f t="shared" si="21"/>
        <v>525</v>
      </c>
      <c r="M2623" s="33">
        <v>0.35</v>
      </c>
      <c r="O2623" s="38"/>
      <c r="P2623" s="36"/>
      <c r="Q2623" s="34"/>
      <c r="R2623" s="35"/>
    </row>
    <row r="2624" spans="1:18" ht="15.75" customHeight="1">
      <c r="A2624" s="23"/>
      <c r="B2624" s="28" t="s">
        <v>30</v>
      </c>
      <c r="C2624" s="28">
        <v>1197831</v>
      </c>
      <c r="D2624" s="29">
        <v>44335</v>
      </c>
      <c r="E2624" s="28" t="s">
        <v>31</v>
      </c>
      <c r="F2624" s="28" t="s">
        <v>103</v>
      </c>
      <c r="G2624" s="28" t="s">
        <v>104</v>
      </c>
      <c r="H2624" s="28" t="s">
        <v>26</v>
      </c>
      <c r="I2624" s="30">
        <v>0.35000000000000003</v>
      </c>
      <c r="J2624" s="31">
        <v>3500</v>
      </c>
      <c r="K2624" s="32">
        <f t="shared" si="20"/>
        <v>1225.0000000000002</v>
      </c>
      <c r="L2624" s="32">
        <f t="shared" si="21"/>
        <v>490.00000000000011</v>
      </c>
      <c r="M2624" s="33">
        <v>0.4</v>
      </c>
      <c r="O2624" s="38"/>
      <c r="P2624" s="36"/>
      <c r="Q2624" s="34"/>
      <c r="R2624" s="35"/>
    </row>
    <row r="2625" spans="1:18" ht="15.75" customHeight="1">
      <c r="A2625" s="23"/>
      <c r="B2625" s="28" t="s">
        <v>30</v>
      </c>
      <c r="C2625" s="28">
        <v>1197831</v>
      </c>
      <c r="D2625" s="29">
        <v>44335</v>
      </c>
      <c r="E2625" s="28" t="s">
        <v>31</v>
      </c>
      <c r="F2625" s="28" t="s">
        <v>103</v>
      </c>
      <c r="G2625" s="28" t="s">
        <v>104</v>
      </c>
      <c r="H2625" s="28" t="s">
        <v>27</v>
      </c>
      <c r="I2625" s="30">
        <v>0.35000000000000003</v>
      </c>
      <c r="J2625" s="31">
        <v>3000</v>
      </c>
      <c r="K2625" s="32">
        <f t="shared" si="20"/>
        <v>1050</v>
      </c>
      <c r="L2625" s="32">
        <f t="shared" si="21"/>
        <v>420</v>
      </c>
      <c r="M2625" s="33">
        <v>0.4</v>
      </c>
      <c r="O2625" s="38"/>
      <c r="P2625" s="36"/>
      <c r="Q2625" s="34"/>
      <c r="R2625" s="35"/>
    </row>
    <row r="2626" spans="1:18" ht="15.75" customHeight="1">
      <c r="A2626" s="23"/>
      <c r="B2626" s="28" t="s">
        <v>30</v>
      </c>
      <c r="C2626" s="28">
        <v>1197831</v>
      </c>
      <c r="D2626" s="29">
        <v>44335</v>
      </c>
      <c r="E2626" s="28" t="s">
        <v>31</v>
      </c>
      <c r="F2626" s="28" t="s">
        <v>103</v>
      </c>
      <c r="G2626" s="28" t="s">
        <v>104</v>
      </c>
      <c r="H2626" s="28" t="s">
        <v>28</v>
      </c>
      <c r="I2626" s="30">
        <v>0.44999999999999996</v>
      </c>
      <c r="J2626" s="31">
        <v>3250</v>
      </c>
      <c r="K2626" s="32">
        <f t="shared" si="20"/>
        <v>1462.4999999999998</v>
      </c>
      <c r="L2626" s="32">
        <f t="shared" si="21"/>
        <v>511.87499999999989</v>
      </c>
      <c r="M2626" s="33">
        <v>0.35</v>
      </c>
      <c r="O2626" s="38"/>
      <c r="P2626" s="36"/>
      <c r="Q2626" s="34"/>
      <c r="R2626" s="35"/>
    </row>
    <row r="2627" spans="1:18" ht="15.75" customHeight="1">
      <c r="A2627" s="23"/>
      <c r="B2627" s="28" t="s">
        <v>30</v>
      </c>
      <c r="C2627" s="28">
        <v>1197831</v>
      </c>
      <c r="D2627" s="29">
        <v>44335</v>
      </c>
      <c r="E2627" s="28" t="s">
        <v>31</v>
      </c>
      <c r="F2627" s="28" t="s">
        <v>103</v>
      </c>
      <c r="G2627" s="28" t="s">
        <v>104</v>
      </c>
      <c r="H2627" s="28" t="s">
        <v>29</v>
      </c>
      <c r="I2627" s="30">
        <v>0.44999999999999996</v>
      </c>
      <c r="J2627" s="31">
        <v>4250</v>
      </c>
      <c r="K2627" s="32">
        <f t="shared" si="20"/>
        <v>1912.4999999999998</v>
      </c>
      <c r="L2627" s="32">
        <f t="shared" si="21"/>
        <v>765</v>
      </c>
      <c r="M2627" s="33">
        <v>0.4</v>
      </c>
      <c r="O2627" s="38"/>
      <c r="P2627" s="36"/>
      <c r="Q2627" s="34"/>
      <c r="R2627" s="35"/>
    </row>
    <row r="2628" spans="1:18" ht="15.75" customHeight="1">
      <c r="A2628" s="23"/>
      <c r="B2628" s="28" t="s">
        <v>30</v>
      </c>
      <c r="C2628" s="28">
        <v>1197831</v>
      </c>
      <c r="D2628" s="29">
        <v>44368</v>
      </c>
      <c r="E2628" s="28" t="s">
        <v>31</v>
      </c>
      <c r="F2628" s="28" t="s">
        <v>103</v>
      </c>
      <c r="G2628" s="28" t="s">
        <v>104</v>
      </c>
      <c r="H2628" s="28" t="s">
        <v>24</v>
      </c>
      <c r="I2628" s="30">
        <v>0.39999999999999997</v>
      </c>
      <c r="J2628" s="31">
        <v>6750</v>
      </c>
      <c r="K2628" s="32">
        <f t="shared" si="20"/>
        <v>2700</v>
      </c>
      <c r="L2628" s="32">
        <f t="shared" si="21"/>
        <v>1080</v>
      </c>
      <c r="M2628" s="33">
        <v>0.4</v>
      </c>
      <c r="O2628" s="38"/>
      <c r="P2628" s="36"/>
      <c r="Q2628" s="34"/>
      <c r="R2628" s="35"/>
    </row>
    <row r="2629" spans="1:18" ht="15.75" customHeight="1">
      <c r="A2629" s="23"/>
      <c r="B2629" s="28" t="s">
        <v>30</v>
      </c>
      <c r="C2629" s="28">
        <v>1197831</v>
      </c>
      <c r="D2629" s="29">
        <v>44368</v>
      </c>
      <c r="E2629" s="28" t="s">
        <v>31</v>
      </c>
      <c r="F2629" s="28" t="s">
        <v>103</v>
      </c>
      <c r="G2629" s="28" t="s">
        <v>104</v>
      </c>
      <c r="H2629" s="28" t="s">
        <v>25</v>
      </c>
      <c r="I2629" s="30">
        <v>0.35000000000000003</v>
      </c>
      <c r="J2629" s="31">
        <v>4250</v>
      </c>
      <c r="K2629" s="32">
        <f t="shared" si="20"/>
        <v>1487.5000000000002</v>
      </c>
      <c r="L2629" s="32">
        <f t="shared" si="21"/>
        <v>520.625</v>
      </c>
      <c r="M2629" s="33">
        <v>0.35</v>
      </c>
      <c r="O2629" s="38"/>
      <c r="P2629" s="36"/>
      <c r="Q2629" s="34"/>
      <c r="R2629" s="35"/>
    </row>
    <row r="2630" spans="1:18" ht="15.75" customHeight="1">
      <c r="A2630" s="23"/>
      <c r="B2630" s="28" t="s">
        <v>30</v>
      </c>
      <c r="C2630" s="28">
        <v>1197831</v>
      </c>
      <c r="D2630" s="29">
        <v>44368</v>
      </c>
      <c r="E2630" s="28" t="s">
        <v>31</v>
      </c>
      <c r="F2630" s="28" t="s">
        <v>103</v>
      </c>
      <c r="G2630" s="28" t="s">
        <v>104</v>
      </c>
      <c r="H2630" s="28" t="s">
        <v>26</v>
      </c>
      <c r="I2630" s="30">
        <v>0.4</v>
      </c>
      <c r="J2630" s="31">
        <v>4000</v>
      </c>
      <c r="K2630" s="32">
        <f t="shared" si="20"/>
        <v>1600</v>
      </c>
      <c r="L2630" s="32">
        <f t="shared" si="21"/>
        <v>640</v>
      </c>
      <c r="M2630" s="33">
        <v>0.4</v>
      </c>
      <c r="O2630" s="38"/>
      <c r="P2630" s="36"/>
      <c r="Q2630" s="34"/>
      <c r="R2630" s="35"/>
    </row>
    <row r="2631" spans="1:18" ht="15.75" customHeight="1">
      <c r="A2631" s="23"/>
      <c r="B2631" s="28" t="s">
        <v>30</v>
      </c>
      <c r="C2631" s="28">
        <v>1197831</v>
      </c>
      <c r="D2631" s="29">
        <v>44368</v>
      </c>
      <c r="E2631" s="28" t="s">
        <v>31</v>
      </c>
      <c r="F2631" s="28" t="s">
        <v>103</v>
      </c>
      <c r="G2631" s="28" t="s">
        <v>104</v>
      </c>
      <c r="H2631" s="28" t="s">
        <v>27</v>
      </c>
      <c r="I2631" s="30">
        <v>0.4</v>
      </c>
      <c r="J2631" s="31">
        <v>3750</v>
      </c>
      <c r="K2631" s="32">
        <f t="shared" si="20"/>
        <v>1500</v>
      </c>
      <c r="L2631" s="32">
        <f t="shared" si="21"/>
        <v>600</v>
      </c>
      <c r="M2631" s="33">
        <v>0.4</v>
      </c>
      <c r="O2631" s="38"/>
      <c r="P2631" s="36"/>
      <c r="Q2631" s="34"/>
      <c r="R2631" s="35"/>
    </row>
    <row r="2632" spans="1:18" ht="15.75" customHeight="1">
      <c r="A2632" s="23"/>
      <c r="B2632" s="28" t="s">
        <v>30</v>
      </c>
      <c r="C2632" s="28">
        <v>1197831</v>
      </c>
      <c r="D2632" s="29">
        <v>44368</v>
      </c>
      <c r="E2632" s="28" t="s">
        <v>31</v>
      </c>
      <c r="F2632" s="28" t="s">
        <v>103</v>
      </c>
      <c r="G2632" s="28" t="s">
        <v>104</v>
      </c>
      <c r="H2632" s="28" t="s">
        <v>28</v>
      </c>
      <c r="I2632" s="30">
        <v>0.54999999999999993</v>
      </c>
      <c r="J2632" s="31">
        <v>3750</v>
      </c>
      <c r="K2632" s="32">
        <f t="shared" si="20"/>
        <v>2062.4999999999995</v>
      </c>
      <c r="L2632" s="32">
        <f t="shared" si="21"/>
        <v>721.87499999999977</v>
      </c>
      <c r="M2632" s="33">
        <v>0.35</v>
      </c>
      <c r="O2632" s="38"/>
      <c r="P2632" s="36"/>
      <c r="Q2632" s="34"/>
      <c r="R2632" s="35"/>
    </row>
    <row r="2633" spans="1:18" ht="15.75" customHeight="1">
      <c r="A2633" s="23"/>
      <c r="B2633" s="28" t="s">
        <v>30</v>
      </c>
      <c r="C2633" s="28">
        <v>1197831</v>
      </c>
      <c r="D2633" s="29">
        <v>44368</v>
      </c>
      <c r="E2633" s="28" t="s">
        <v>31</v>
      </c>
      <c r="F2633" s="28" t="s">
        <v>103</v>
      </c>
      <c r="G2633" s="28" t="s">
        <v>104</v>
      </c>
      <c r="H2633" s="28" t="s">
        <v>29</v>
      </c>
      <c r="I2633" s="30">
        <v>0.6</v>
      </c>
      <c r="J2633" s="31">
        <v>5500</v>
      </c>
      <c r="K2633" s="32">
        <f t="shared" si="20"/>
        <v>3300</v>
      </c>
      <c r="L2633" s="32">
        <f t="shared" si="21"/>
        <v>1320</v>
      </c>
      <c r="M2633" s="33">
        <v>0.4</v>
      </c>
      <c r="O2633" s="38"/>
      <c r="P2633" s="36"/>
      <c r="Q2633" s="34"/>
      <c r="R2633" s="35"/>
    </row>
    <row r="2634" spans="1:18" ht="15.75" customHeight="1">
      <c r="A2634" s="23"/>
      <c r="B2634" s="28" t="s">
        <v>30</v>
      </c>
      <c r="C2634" s="28">
        <v>1197831</v>
      </c>
      <c r="D2634" s="29">
        <v>44396</v>
      </c>
      <c r="E2634" s="28" t="s">
        <v>31</v>
      </c>
      <c r="F2634" s="28" t="s">
        <v>103</v>
      </c>
      <c r="G2634" s="28" t="s">
        <v>104</v>
      </c>
      <c r="H2634" s="28" t="s">
        <v>24</v>
      </c>
      <c r="I2634" s="30">
        <v>0.54999999999999993</v>
      </c>
      <c r="J2634" s="31">
        <v>7750</v>
      </c>
      <c r="K2634" s="32">
        <f t="shared" si="20"/>
        <v>4262.4999999999991</v>
      </c>
      <c r="L2634" s="32">
        <f t="shared" si="21"/>
        <v>1704.9999999999998</v>
      </c>
      <c r="M2634" s="33">
        <v>0.4</v>
      </c>
      <c r="O2634" s="38"/>
      <c r="P2634" s="36"/>
      <c r="Q2634" s="34"/>
      <c r="R2634" s="35"/>
    </row>
    <row r="2635" spans="1:18" ht="15.75" customHeight="1">
      <c r="A2635" s="23"/>
      <c r="B2635" s="28" t="s">
        <v>30</v>
      </c>
      <c r="C2635" s="28">
        <v>1197831</v>
      </c>
      <c r="D2635" s="29">
        <v>44396</v>
      </c>
      <c r="E2635" s="28" t="s">
        <v>31</v>
      </c>
      <c r="F2635" s="28" t="s">
        <v>103</v>
      </c>
      <c r="G2635" s="28" t="s">
        <v>104</v>
      </c>
      <c r="H2635" s="28" t="s">
        <v>25</v>
      </c>
      <c r="I2635" s="30">
        <v>0.5</v>
      </c>
      <c r="J2635" s="31">
        <v>5250</v>
      </c>
      <c r="K2635" s="32">
        <f t="shared" si="20"/>
        <v>2625</v>
      </c>
      <c r="L2635" s="32">
        <f t="shared" si="21"/>
        <v>918.74999999999989</v>
      </c>
      <c r="M2635" s="33">
        <v>0.35</v>
      </c>
      <c r="O2635" s="38"/>
      <c r="P2635" s="36"/>
      <c r="Q2635" s="34"/>
      <c r="R2635" s="35"/>
    </row>
    <row r="2636" spans="1:18" ht="15.75" customHeight="1">
      <c r="A2636" s="23"/>
      <c r="B2636" s="28" t="s">
        <v>30</v>
      </c>
      <c r="C2636" s="28">
        <v>1197831</v>
      </c>
      <c r="D2636" s="29">
        <v>44396</v>
      </c>
      <c r="E2636" s="28" t="s">
        <v>31</v>
      </c>
      <c r="F2636" s="28" t="s">
        <v>103</v>
      </c>
      <c r="G2636" s="28" t="s">
        <v>104</v>
      </c>
      <c r="H2636" s="28" t="s">
        <v>26</v>
      </c>
      <c r="I2636" s="30">
        <v>0.45</v>
      </c>
      <c r="J2636" s="31">
        <v>4500</v>
      </c>
      <c r="K2636" s="32">
        <f t="shared" si="20"/>
        <v>2025</v>
      </c>
      <c r="L2636" s="32">
        <f t="shared" si="21"/>
        <v>810</v>
      </c>
      <c r="M2636" s="33">
        <v>0.4</v>
      </c>
      <c r="O2636" s="38"/>
      <c r="P2636" s="36"/>
      <c r="Q2636" s="34"/>
      <c r="R2636" s="35"/>
    </row>
    <row r="2637" spans="1:18" ht="15.75" customHeight="1">
      <c r="A2637" s="23"/>
      <c r="B2637" s="28" t="s">
        <v>30</v>
      </c>
      <c r="C2637" s="28">
        <v>1197831</v>
      </c>
      <c r="D2637" s="29">
        <v>44396</v>
      </c>
      <c r="E2637" s="28" t="s">
        <v>31</v>
      </c>
      <c r="F2637" s="28" t="s">
        <v>103</v>
      </c>
      <c r="G2637" s="28" t="s">
        <v>104</v>
      </c>
      <c r="H2637" s="28" t="s">
        <v>27</v>
      </c>
      <c r="I2637" s="30">
        <v>0.45</v>
      </c>
      <c r="J2637" s="31">
        <v>4000</v>
      </c>
      <c r="K2637" s="32">
        <f t="shared" si="20"/>
        <v>1800</v>
      </c>
      <c r="L2637" s="32">
        <f t="shared" si="21"/>
        <v>720</v>
      </c>
      <c r="M2637" s="33">
        <v>0.4</v>
      </c>
      <c r="O2637" s="38"/>
      <c r="P2637" s="36"/>
      <c r="Q2637" s="34"/>
      <c r="R2637" s="35"/>
    </row>
    <row r="2638" spans="1:18" ht="15.75" customHeight="1">
      <c r="A2638" s="23"/>
      <c r="B2638" s="28" t="s">
        <v>30</v>
      </c>
      <c r="C2638" s="28">
        <v>1197831</v>
      </c>
      <c r="D2638" s="29">
        <v>44396</v>
      </c>
      <c r="E2638" s="28" t="s">
        <v>31</v>
      </c>
      <c r="F2638" s="28" t="s">
        <v>103</v>
      </c>
      <c r="G2638" s="28" t="s">
        <v>104</v>
      </c>
      <c r="H2638" s="28" t="s">
        <v>28</v>
      </c>
      <c r="I2638" s="30">
        <v>0.6</v>
      </c>
      <c r="J2638" s="31">
        <v>4250</v>
      </c>
      <c r="K2638" s="32">
        <f t="shared" si="20"/>
        <v>2550</v>
      </c>
      <c r="L2638" s="32">
        <f t="shared" si="21"/>
        <v>892.5</v>
      </c>
      <c r="M2638" s="33">
        <v>0.35</v>
      </c>
      <c r="O2638" s="38"/>
      <c r="P2638" s="36"/>
      <c r="Q2638" s="34"/>
      <c r="R2638" s="35"/>
    </row>
    <row r="2639" spans="1:18" ht="15.75" customHeight="1">
      <c r="A2639" s="23"/>
      <c r="B2639" s="28" t="s">
        <v>30</v>
      </c>
      <c r="C2639" s="28">
        <v>1197831</v>
      </c>
      <c r="D2639" s="29">
        <v>44396</v>
      </c>
      <c r="E2639" s="28" t="s">
        <v>31</v>
      </c>
      <c r="F2639" s="28" t="s">
        <v>103</v>
      </c>
      <c r="G2639" s="28" t="s">
        <v>104</v>
      </c>
      <c r="H2639" s="28" t="s">
        <v>29</v>
      </c>
      <c r="I2639" s="30">
        <v>0.65</v>
      </c>
      <c r="J2639" s="31">
        <v>6000</v>
      </c>
      <c r="K2639" s="32">
        <f t="shared" si="20"/>
        <v>3900</v>
      </c>
      <c r="L2639" s="32">
        <f t="shared" si="21"/>
        <v>1560</v>
      </c>
      <c r="M2639" s="33">
        <v>0.4</v>
      </c>
      <c r="O2639" s="38"/>
      <c r="P2639" s="36"/>
      <c r="Q2639" s="34"/>
      <c r="R2639" s="35"/>
    </row>
    <row r="2640" spans="1:18" ht="15.75" customHeight="1">
      <c r="A2640" s="23"/>
      <c r="B2640" s="28" t="s">
        <v>30</v>
      </c>
      <c r="C2640" s="28">
        <v>1197831</v>
      </c>
      <c r="D2640" s="29">
        <v>44428</v>
      </c>
      <c r="E2640" s="28" t="s">
        <v>31</v>
      </c>
      <c r="F2640" s="28" t="s">
        <v>103</v>
      </c>
      <c r="G2640" s="28" t="s">
        <v>104</v>
      </c>
      <c r="H2640" s="28" t="s">
        <v>24</v>
      </c>
      <c r="I2640" s="30">
        <v>0.6</v>
      </c>
      <c r="J2640" s="31">
        <v>7500</v>
      </c>
      <c r="K2640" s="32">
        <f t="shared" si="20"/>
        <v>4500</v>
      </c>
      <c r="L2640" s="32">
        <f t="shared" si="21"/>
        <v>1800</v>
      </c>
      <c r="M2640" s="33">
        <v>0.4</v>
      </c>
      <c r="O2640" s="38"/>
      <c r="P2640" s="36"/>
      <c r="Q2640" s="34"/>
      <c r="R2640" s="35"/>
    </row>
    <row r="2641" spans="1:18" ht="15.75" customHeight="1">
      <c r="A2641" s="23"/>
      <c r="B2641" s="28" t="s">
        <v>30</v>
      </c>
      <c r="C2641" s="28">
        <v>1197831</v>
      </c>
      <c r="D2641" s="29">
        <v>44428</v>
      </c>
      <c r="E2641" s="28" t="s">
        <v>31</v>
      </c>
      <c r="F2641" s="28" t="s">
        <v>103</v>
      </c>
      <c r="G2641" s="28" t="s">
        <v>104</v>
      </c>
      <c r="H2641" s="28" t="s">
        <v>25</v>
      </c>
      <c r="I2641" s="30">
        <v>0.55000000000000004</v>
      </c>
      <c r="J2641" s="31">
        <v>5250</v>
      </c>
      <c r="K2641" s="32">
        <f t="shared" si="20"/>
        <v>2887.5000000000005</v>
      </c>
      <c r="L2641" s="32">
        <f t="shared" si="21"/>
        <v>1010.6250000000001</v>
      </c>
      <c r="M2641" s="33">
        <v>0.35</v>
      </c>
      <c r="O2641" s="38"/>
      <c r="P2641" s="36"/>
      <c r="Q2641" s="34"/>
      <c r="R2641" s="35"/>
    </row>
    <row r="2642" spans="1:18" ht="15.75" customHeight="1">
      <c r="A2642" s="23"/>
      <c r="B2642" s="28" t="s">
        <v>30</v>
      </c>
      <c r="C2642" s="28">
        <v>1197831</v>
      </c>
      <c r="D2642" s="29">
        <v>44428</v>
      </c>
      <c r="E2642" s="28" t="s">
        <v>31</v>
      </c>
      <c r="F2642" s="28" t="s">
        <v>103</v>
      </c>
      <c r="G2642" s="28" t="s">
        <v>104</v>
      </c>
      <c r="H2642" s="28" t="s">
        <v>26</v>
      </c>
      <c r="I2642" s="30">
        <v>0.5</v>
      </c>
      <c r="J2642" s="31">
        <v>4500</v>
      </c>
      <c r="K2642" s="32">
        <f t="shared" si="20"/>
        <v>2250</v>
      </c>
      <c r="L2642" s="32">
        <f t="shared" si="21"/>
        <v>900</v>
      </c>
      <c r="M2642" s="33">
        <v>0.4</v>
      </c>
      <c r="O2642" s="38"/>
      <c r="P2642" s="36"/>
      <c r="Q2642" s="34"/>
      <c r="R2642" s="35"/>
    </row>
    <row r="2643" spans="1:18" ht="15.75" customHeight="1">
      <c r="A2643" s="23"/>
      <c r="B2643" s="28" t="s">
        <v>30</v>
      </c>
      <c r="C2643" s="28">
        <v>1197831</v>
      </c>
      <c r="D2643" s="29">
        <v>44428</v>
      </c>
      <c r="E2643" s="28" t="s">
        <v>31</v>
      </c>
      <c r="F2643" s="28" t="s">
        <v>103</v>
      </c>
      <c r="G2643" s="28" t="s">
        <v>104</v>
      </c>
      <c r="H2643" s="28" t="s">
        <v>27</v>
      </c>
      <c r="I2643" s="30">
        <v>0.4</v>
      </c>
      <c r="J2643" s="31">
        <v>4000</v>
      </c>
      <c r="K2643" s="32">
        <f t="shared" si="20"/>
        <v>1600</v>
      </c>
      <c r="L2643" s="32">
        <f t="shared" si="21"/>
        <v>640</v>
      </c>
      <c r="M2643" s="33">
        <v>0.4</v>
      </c>
      <c r="O2643" s="38"/>
      <c r="P2643" s="36"/>
      <c r="Q2643" s="34"/>
      <c r="R2643" s="35"/>
    </row>
    <row r="2644" spans="1:18" ht="15.75" customHeight="1">
      <c r="A2644" s="23"/>
      <c r="B2644" s="28" t="s">
        <v>30</v>
      </c>
      <c r="C2644" s="28">
        <v>1197831</v>
      </c>
      <c r="D2644" s="29">
        <v>44428</v>
      </c>
      <c r="E2644" s="28" t="s">
        <v>31</v>
      </c>
      <c r="F2644" s="28" t="s">
        <v>103</v>
      </c>
      <c r="G2644" s="28" t="s">
        <v>104</v>
      </c>
      <c r="H2644" s="28" t="s">
        <v>28</v>
      </c>
      <c r="I2644" s="30">
        <v>0.5</v>
      </c>
      <c r="J2644" s="31">
        <v>3750</v>
      </c>
      <c r="K2644" s="32">
        <f t="shared" si="20"/>
        <v>1875</v>
      </c>
      <c r="L2644" s="32">
        <f t="shared" si="21"/>
        <v>656.25</v>
      </c>
      <c r="M2644" s="33">
        <v>0.35</v>
      </c>
      <c r="O2644" s="38"/>
      <c r="P2644" s="36"/>
      <c r="Q2644" s="34"/>
      <c r="R2644" s="35"/>
    </row>
    <row r="2645" spans="1:18" ht="15.75" customHeight="1">
      <c r="A2645" s="23"/>
      <c r="B2645" s="28" t="s">
        <v>30</v>
      </c>
      <c r="C2645" s="28">
        <v>1197831</v>
      </c>
      <c r="D2645" s="29">
        <v>44428</v>
      </c>
      <c r="E2645" s="28" t="s">
        <v>31</v>
      </c>
      <c r="F2645" s="28" t="s">
        <v>103</v>
      </c>
      <c r="G2645" s="28" t="s">
        <v>104</v>
      </c>
      <c r="H2645" s="28" t="s">
        <v>29</v>
      </c>
      <c r="I2645" s="30">
        <v>0.55000000000000004</v>
      </c>
      <c r="J2645" s="31">
        <v>5500</v>
      </c>
      <c r="K2645" s="32">
        <f t="shared" si="20"/>
        <v>3025.0000000000005</v>
      </c>
      <c r="L2645" s="32">
        <f t="shared" si="21"/>
        <v>1210.0000000000002</v>
      </c>
      <c r="M2645" s="33">
        <v>0.4</v>
      </c>
      <c r="O2645" s="38"/>
      <c r="P2645" s="36"/>
      <c r="Q2645" s="34"/>
      <c r="R2645" s="35"/>
    </row>
    <row r="2646" spans="1:18" ht="15.75" customHeight="1">
      <c r="A2646" s="23"/>
      <c r="B2646" s="28" t="s">
        <v>30</v>
      </c>
      <c r="C2646" s="28">
        <v>1197831</v>
      </c>
      <c r="D2646" s="29">
        <v>44458</v>
      </c>
      <c r="E2646" s="28" t="s">
        <v>31</v>
      </c>
      <c r="F2646" s="28" t="s">
        <v>103</v>
      </c>
      <c r="G2646" s="28" t="s">
        <v>104</v>
      </c>
      <c r="H2646" s="28" t="s">
        <v>24</v>
      </c>
      <c r="I2646" s="30">
        <v>0.5</v>
      </c>
      <c r="J2646" s="31">
        <v>6500</v>
      </c>
      <c r="K2646" s="32">
        <f t="shared" si="20"/>
        <v>3250</v>
      </c>
      <c r="L2646" s="32">
        <f t="shared" si="21"/>
        <v>1300</v>
      </c>
      <c r="M2646" s="33">
        <v>0.4</v>
      </c>
      <c r="O2646" s="38"/>
      <c r="P2646" s="36"/>
      <c r="Q2646" s="34"/>
      <c r="R2646" s="35"/>
    </row>
    <row r="2647" spans="1:18" ht="15.75" customHeight="1">
      <c r="A2647" s="23"/>
      <c r="B2647" s="28" t="s">
        <v>30</v>
      </c>
      <c r="C2647" s="28">
        <v>1197831</v>
      </c>
      <c r="D2647" s="29">
        <v>44458</v>
      </c>
      <c r="E2647" s="28" t="s">
        <v>31</v>
      </c>
      <c r="F2647" s="28" t="s">
        <v>103</v>
      </c>
      <c r="G2647" s="28" t="s">
        <v>104</v>
      </c>
      <c r="H2647" s="28" t="s">
        <v>25</v>
      </c>
      <c r="I2647" s="30">
        <v>0.40000000000000013</v>
      </c>
      <c r="J2647" s="31">
        <v>4500</v>
      </c>
      <c r="K2647" s="32">
        <f t="shared" si="20"/>
        <v>1800.0000000000007</v>
      </c>
      <c r="L2647" s="32">
        <f t="shared" si="21"/>
        <v>630.00000000000023</v>
      </c>
      <c r="M2647" s="33">
        <v>0.35</v>
      </c>
      <c r="O2647" s="38"/>
      <c r="P2647" s="36"/>
      <c r="Q2647" s="34"/>
      <c r="R2647" s="35"/>
    </row>
    <row r="2648" spans="1:18" ht="15.75" customHeight="1">
      <c r="A2648" s="23"/>
      <c r="B2648" s="28" t="s">
        <v>30</v>
      </c>
      <c r="C2648" s="28">
        <v>1197831</v>
      </c>
      <c r="D2648" s="29">
        <v>44458</v>
      </c>
      <c r="E2648" s="28" t="s">
        <v>31</v>
      </c>
      <c r="F2648" s="28" t="s">
        <v>103</v>
      </c>
      <c r="G2648" s="28" t="s">
        <v>104</v>
      </c>
      <c r="H2648" s="28" t="s">
        <v>26</v>
      </c>
      <c r="I2648" s="30">
        <v>0.15000000000000008</v>
      </c>
      <c r="J2648" s="31">
        <v>3500</v>
      </c>
      <c r="K2648" s="32">
        <f t="shared" si="20"/>
        <v>525.00000000000023</v>
      </c>
      <c r="L2648" s="32">
        <f t="shared" si="21"/>
        <v>210.00000000000011</v>
      </c>
      <c r="M2648" s="33">
        <v>0.4</v>
      </c>
      <c r="O2648" s="38"/>
      <c r="P2648" s="36"/>
      <c r="Q2648" s="34"/>
      <c r="R2648" s="35"/>
    </row>
    <row r="2649" spans="1:18" ht="15.75" customHeight="1">
      <c r="A2649" s="23"/>
      <c r="B2649" s="28" t="s">
        <v>30</v>
      </c>
      <c r="C2649" s="28">
        <v>1197831</v>
      </c>
      <c r="D2649" s="29">
        <v>44458</v>
      </c>
      <c r="E2649" s="28" t="s">
        <v>31</v>
      </c>
      <c r="F2649" s="28" t="s">
        <v>103</v>
      </c>
      <c r="G2649" s="28" t="s">
        <v>104</v>
      </c>
      <c r="H2649" s="28" t="s">
        <v>27</v>
      </c>
      <c r="I2649" s="30">
        <v>0.15000000000000008</v>
      </c>
      <c r="J2649" s="31">
        <v>3250</v>
      </c>
      <c r="K2649" s="32">
        <f t="shared" si="20"/>
        <v>487.50000000000023</v>
      </c>
      <c r="L2649" s="32">
        <f t="shared" si="21"/>
        <v>195.00000000000011</v>
      </c>
      <c r="M2649" s="33">
        <v>0.4</v>
      </c>
      <c r="O2649" s="38"/>
      <c r="P2649" s="36"/>
      <c r="Q2649" s="34"/>
      <c r="R2649" s="35"/>
    </row>
    <row r="2650" spans="1:18" ht="15.75" customHeight="1">
      <c r="A2650" s="23"/>
      <c r="B2650" s="28" t="s">
        <v>30</v>
      </c>
      <c r="C2650" s="28">
        <v>1197831</v>
      </c>
      <c r="D2650" s="29">
        <v>44458</v>
      </c>
      <c r="E2650" s="28" t="s">
        <v>31</v>
      </c>
      <c r="F2650" s="28" t="s">
        <v>103</v>
      </c>
      <c r="G2650" s="28" t="s">
        <v>104</v>
      </c>
      <c r="H2650" s="28" t="s">
        <v>28</v>
      </c>
      <c r="I2650" s="30">
        <v>0.25000000000000006</v>
      </c>
      <c r="J2650" s="31">
        <v>3250</v>
      </c>
      <c r="K2650" s="32">
        <f t="shared" si="20"/>
        <v>812.50000000000023</v>
      </c>
      <c r="L2650" s="32">
        <f t="shared" si="21"/>
        <v>284.37500000000006</v>
      </c>
      <c r="M2650" s="33">
        <v>0.35</v>
      </c>
      <c r="O2650" s="38"/>
      <c r="P2650" s="36"/>
      <c r="Q2650" s="34"/>
      <c r="R2650" s="35"/>
    </row>
    <row r="2651" spans="1:18" ht="15.75" customHeight="1">
      <c r="A2651" s="23"/>
      <c r="B2651" s="28" t="s">
        <v>30</v>
      </c>
      <c r="C2651" s="28">
        <v>1197831</v>
      </c>
      <c r="D2651" s="29">
        <v>44458</v>
      </c>
      <c r="E2651" s="28" t="s">
        <v>31</v>
      </c>
      <c r="F2651" s="28" t="s">
        <v>103</v>
      </c>
      <c r="G2651" s="28" t="s">
        <v>104</v>
      </c>
      <c r="H2651" s="28" t="s">
        <v>29</v>
      </c>
      <c r="I2651" s="30">
        <v>0.3000000000000001</v>
      </c>
      <c r="J2651" s="31">
        <v>4250</v>
      </c>
      <c r="K2651" s="32">
        <f t="shared" si="20"/>
        <v>1275.0000000000005</v>
      </c>
      <c r="L2651" s="32">
        <f t="shared" si="21"/>
        <v>510.00000000000023</v>
      </c>
      <c r="M2651" s="33">
        <v>0.4</v>
      </c>
      <c r="O2651" s="38"/>
      <c r="P2651" s="36"/>
      <c r="Q2651" s="34"/>
      <c r="R2651" s="35"/>
    </row>
    <row r="2652" spans="1:18" ht="15.75" customHeight="1">
      <c r="A2652" s="23"/>
      <c r="B2652" s="28" t="s">
        <v>30</v>
      </c>
      <c r="C2652" s="28">
        <v>1197831</v>
      </c>
      <c r="D2652" s="29">
        <v>44490</v>
      </c>
      <c r="E2652" s="28" t="s">
        <v>31</v>
      </c>
      <c r="F2652" s="28" t="s">
        <v>103</v>
      </c>
      <c r="G2652" s="28" t="s">
        <v>104</v>
      </c>
      <c r="H2652" s="28" t="s">
        <v>24</v>
      </c>
      <c r="I2652" s="30">
        <v>0.3000000000000001</v>
      </c>
      <c r="J2652" s="31">
        <v>6000</v>
      </c>
      <c r="K2652" s="32">
        <f t="shared" si="20"/>
        <v>1800.0000000000007</v>
      </c>
      <c r="L2652" s="32">
        <f t="shared" si="21"/>
        <v>720.00000000000034</v>
      </c>
      <c r="M2652" s="33">
        <v>0.4</v>
      </c>
      <c r="O2652" s="38"/>
      <c r="P2652" s="36"/>
      <c r="Q2652" s="34"/>
      <c r="R2652" s="35"/>
    </row>
    <row r="2653" spans="1:18" ht="15.75" customHeight="1">
      <c r="A2653" s="23"/>
      <c r="B2653" s="28" t="s">
        <v>30</v>
      </c>
      <c r="C2653" s="28">
        <v>1197831</v>
      </c>
      <c r="D2653" s="29">
        <v>44490</v>
      </c>
      <c r="E2653" s="28" t="s">
        <v>31</v>
      </c>
      <c r="F2653" s="28" t="s">
        <v>103</v>
      </c>
      <c r="G2653" s="28" t="s">
        <v>104</v>
      </c>
      <c r="H2653" s="28" t="s">
        <v>25</v>
      </c>
      <c r="I2653" s="30">
        <v>0.20000000000000012</v>
      </c>
      <c r="J2653" s="31">
        <v>4250</v>
      </c>
      <c r="K2653" s="32">
        <f t="shared" si="20"/>
        <v>850.00000000000057</v>
      </c>
      <c r="L2653" s="32">
        <f t="shared" si="21"/>
        <v>297.50000000000017</v>
      </c>
      <c r="M2653" s="33">
        <v>0.35</v>
      </c>
      <c r="O2653" s="38"/>
      <c r="P2653" s="36"/>
      <c r="Q2653" s="34"/>
      <c r="R2653" s="35"/>
    </row>
    <row r="2654" spans="1:18" ht="15.75" customHeight="1">
      <c r="A2654" s="23"/>
      <c r="B2654" s="28" t="s">
        <v>30</v>
      </c>
      <c r="C2654" s="28">
        <v>1197831</v>
      </c>
      <c r="D2654" s="29">
        <v>44490</v>
      </c>
      <c r="E2654" s="28" t="s">
        <v>31</v>
      </c>
      <c r="F2654" s="28" t="s">
        <v>103</v>
      </c>
      <c r="G2654" s="28" t="s">
        <v>104</v>
      </c>
      <c r="H2654" s="28" t="s">
        <v>26</v>
      </c>
      <c r="I2654" s="30">
        <v>0.20000000000000012</v>
      </c>
      <c r="J2654" s="31">
        <v>3000</v>
      </c>
      <c r="K2654" s="32">
        <f t="shared" si="20"/>
        <v>600.00000000000034</v>
      </c>
      <c r="L2654" s="32">
        <f t="shared" si="21"/>
        <v>240.00000000000014</v>
      </c>
      <c r="M2654" s="33">
        <v>0.4</v>
      </c>
      <c r="O2654" s="38"/>
      <c r="P2654" s="36"/>
      <c r="Q2654" s="34"/>
      <c r="R2654" s="35"/>
    </row>
    <row r="2655" spans="1:18" ht="15.75" customHeight="1">
      <c r="A2655" s="23"/>
      <c r="B2655" s="28" t="s">
        <v>30</v>
      </c>
      <c r="C2655" s="28">
        <v>1197831</v>
      </c>
      <c r="D2655" s="29">
        <v>44490</v>
      </c>
      <c r="E2655" s="28" t="s">
        <v>31</v>
      </c>
      <c r="F2655" s="28" t="s">
        <v>103</v>
      </c>
      <c r="G2655" s="28" t="s">
        <v>104</v>
      </c>
      <c r="H2655" s="28" t="s">
        <v>27</v>
      </c>
      <c r="I2655" s="30">
        <v>0.20000000000000012</v>
      </c>
      <c r="J2655" s="31">
        <v>2750</v>
      </c>
      <c r="K2655" s="32">
        <f t="shared" si="20"/>
        <v>550.00000000000034</v>
      </c>
      <c r="L2655" s="32">
        <f t="shared" si="21"/>
        <v>220.00000000000014</v>
      </c>
      <c r="M2655" s="33">
        <v>0.4</v>
      </c>
      <c r="O2655" s="38"/>
      <c r="P2655" s="36"/>
      <c r="Q2655" s="34"/>
      <c r="R2655" s="35"/>
    </row>
    <row r="2656" spans="1:18" ht="15.75" customHeight="1">
      <c r="A2656" s="23"/>
      <c r="B2656" s="28" t="s">
        <v>30</v>
      </c>
      <c r="C2656" s="28">
        <v>1197831</v>
      </c>
      <c r="D2656" s="29">
        <v>44490</v>
      </c>
      <c r="E2656" s="28" t="s">
        <v>31</v>
      </c>
      <c r="F2656" s="28" t="s">
        <v>103</v>
      </c>
      <c r="G2656" s="28" t="s">
        <v>104</v>
      </c>
      <c r="H2656" s="28" t="s">
        <v>28</v>
      </c>
      <c r="I2656" s="30">
        <v>0.3000000000000001</v>
      </c>
      <c r="J2656" s="31">
        <v>2750</v>
      </c>
      <c r="K2656" s="32">
        <f t="shared" si="20"/>
        <v>825.00000000000023</v>
      </c>
      <c r="L2656" s="32">
        <f t="shared" si="21"/>
        <v>288.75000000000006</v>
      </c>
      <c r="M2656" s="33">
        <v>0.35</v>
      </c>
      <c r="O2656" s="38"/>
      <c r="P2656" s="36"/>
      <c r="Q2656" s="34"/>
      <c r="R2656" s="35"/>
    </row>
    <row r="2657" spans="1:18" ht="15.75" customHeight="1">
      <c r="A2657" s="23"/>
      <c r="B2657" s="28" t="s">
        <v>30</v>
      </c>
      <c r="C2657" s="28">
        <v>1197831</v>
      </c>
      <c r="D2657" s="29">
        <v>44490</v>
      </c>
      <c r="E2657" s="28" t="s">
        <v>31</v>
      </c>
      <c r="F2657" s="28" t="s">
        <v>103</v>
      </c>
      <c r="G2657" s="28" t="s">
        <v>104</v>
      </c>
      <c r="H2657" s="28" t="s">
        <v>29</v>
      </c>
      <c r="I2657" s="30">
        <v>0.30000000000000004</v>
      </c>
      <c r="J2657" s="31">
        <v>4000</v>
      </c>
      <c r="K2657" s="32">
        <f t="shared" si="20"/>
        <v>1200.0000000000002</v>
      </c>
      <c r="L2657" s="32">
        <f t="shared" si="21"/>
        <v>480.00000000000011</v>
      </c>
      <c r="M2657" s="33">
        <v>0.4</v>
      </c>
      <c r="O2657" s="38"/>
      <c r="P2657" s="36"/>
      <c r="Q2657" s="34"/>
      <c r="R2657" s="35"/>
    </row>
    <row r="2658" spans="1:18" ht="15.75" customHeight="1">
      <c r="A2658" s="23"/>
      <c r="B2658" s="28" t="s">
        <v>30</v>
      </c>
      <c r="C2658" s="28">
        <v>1197831</v>
      </c>
      <c r="D2658" s="29">
        <v>44520</v>
      </c>
      <c r="E2658" s="28" t="s">
        <v>31</v>
      </c>
      <c r="F2658" s="28" t="s">
        <v>103</v>
      </c>
      <c r="G2658" s="28" t="s">
        <v>104</v>
      </c>
      <c r="H2658" s="28" t="s">
        <v>24</v>
      </c>
      <c r="I2658" s="30">
        <v>0.25000000000000011</v>
      </c>
      <c r="J2658" s="31">
        <v>5500</v>
      </c>
      <c r="K2658" s="32">
        <f t="shared" si="20"/>
        <v>1375.0000000000007</v>
      </c>
      <c r="L2658" s="32">
        <f t="shared" si="21"/>
        <v>550.00000000000034</v>
      </c>
      <c r="M2658" s="33">
        <v>0.4</v>
      </c>
      <c r="O2658" s="38"/>
      <c r="P2658" s="36"/>
      <c r="Q2658" s="34"/>
      <c r="R2658" s="35"/>
    </row>
    <row r="2659" spans="1:18" ht="15.75" customHeight="1">
      <c r="A2659" s="23"/>
      <c r="B2659" s="28" t="s">
        <v>30</v>
      </c>
      <c r="C2659" s="28">
        <v>1197831</v>
      </c>
      <c r="D2659" s="29">
        <v>44520</v>
      </c>
      <c r="E2659" s="28" t="s">
        <v>31</v>
      </c>
      <c r="F2659" s="28" t="s">
        <v>103</v>
      </c>
      <c r="G2659" s="28" t="s">
        <v>104</v>
      </c>
      <c r="H2659" s="28" t="s">
        <v>25</v>
      </c>
      <c r="I2659" s="30">
        <v>0.15000000000000013</v>
      </c>
      <c r="J2659" s="31">
        <v>3750</v>
      </c>
      <c r="K2659" s="32">
        <f t="shared" si="20"/>
        <v>562.50000000000045</v>
      </c>
      <c r="L2659" s="32">
        <f t="shared" si="21"/>
        <v>196.87500000000014</v>
      </c>
      <c r="M2659" s="33">
        <v>0.35</v>
      </c>
      <c r="O2659" s="38"/>
      <c r="P2659" s="36"/>
      <c r="Q2659" s="34"/>
      <c r="R2659" s="35"/>
    </row>
    <row r="2660" spans="1:18" ht="15.75" customHeight="1">
      <c r="A2660" s="23"/>
      <c r="B2660" s="28" t="s">
        <v>30</v>
      </c>
      <c r="C2660" s="28">
        <v>1197831</v>
      </c>
      <c r="D2660" s="29">
        <v>44520</v>
      </c>
      <c r="E2660" s="28" t="s">
        <v>31</v>
      </c>
      <c r="F2660" s="28" t="s">
        <v>103</v>
      </c>
      <c r="G2660" s="28" t="s">
        <v>104</v>
      </c>
      <c r="H2660" s="28" t="s">
        <v>26</v>
      </c>
      <c r="I2660" s="30">
        <v>0.25000000000000017</v>
      </c>
      <c r="J2660" s="31">
        <v>3200</v>
      </c>
      <c r="K2660" s="32">
        <f t="shared" si="20"/>
        <v>800.00000000000057</v>
      </c>
      <c r="L2660" s="32">
        <f t="shared" si="21"/>
        <v>320.00000000000023</v>
      </c>
      <c r="M2660" s="33">
        <v>0.4</v>
      </c>
      <c r="O2660" s="38"/>
      <c r="P2660" s="36"/>
      <c r="Q2660" s="34"/>
      <c r="R2660" s="35"/>
    </row>
    <row r="2661" spans="1:18" ht="15.75" customHeight="1">
      <c r="A2661" s="23"/>
      <c r="B2661" s="28" t="s">
        <v>30</v>
      </c>
      <c r="C2661" s="28">
        <v>1197831</v>
      </c>
      <c r="D2661" s="29">
        <v>44520</v>
      </c>
      <c r="E2661" s="28" t="s">
        <v>31</v>
      </c>
      <c r="F2661" s="28" t="s">
        <v>103</v>
      </c>
      <c r="G2661" s="28" t="s">
        <v>104</v>
      </c>
      <c r="H2661" s="28" t="s">
        <v>27</v>
      </c>
      <c r="I2661" s="30">
        <v>0.55000000000000016</v>
      </c>
      <c r="J2661" s="31">
        <v>3750</v>
      </c>
      <c r="K2661" s="32">
        <f t="shared" si="20"/>
        <v>2062.5000000000005</v>
      </c>
      <c r="L2661" s="32">
        <f t="shared" si="21"/>
        <v>825.00000000000023</v>
      </c>
      <c r="M2661" s="33">
        <v>0.4</v>
      </c>
      <c r="O2661" s="38"/>
      <c r="P2661" s="36"/>
      <c r="Q2661" s="34"/>
      <c r="R2661" s="35"/>
    </row>
    <row r="2662" spans="1:18" ht="15.75" customHeight="1">
      <c r="A2662" s="23"/>
      <c r="B2662" s="28" t="s">
        <v>30</v>
      </c>
      <c r="C2662" s="28">
        <v>1197831</v>
      </c>
      <c r="D2662" s="29">
        <v>44520</v>
      </c>
      <c r="E2662" s="28" t="s">
        <v>31</v>
      </c>
      <c r="F2662" s="28" t="s">
        <v>103</v>
      </c>
      <c r="G2662" s="28" t="s">
        <v>104</v>
      </c>
      <c r="H2662" s="28" t="s">
        <v>28</v>
      </c>
      <c r="I2662" s="30">
        <v>0.75000000000000011</v>
      </c>
      <c r="J2662" s="31">
        <v>3500</v>
      </c>
      <c r="K2662" s="32">
        <f t="shared" si="20"/>
        <v>2625.0000000000005</v>
      </c>
      <c r="L2662" s="32">
        <f t="shared" si="21"/>
        <v>918.75000000000011</v>
      </c>
      <c r="M2662" s="33">
        <v>0.35</v>
      </c>
      <c r="O2662" s="38"/>
      <c r="P2662" s="36"/>
      <c r="Q2662" s="34"/>
      <c r="R2662" s="35"/>
    </row>
    <row r="2663" spans="1:18" ht="15.75" customHeight="1">
      <c r="A2663" s="23"/>
      <c r="B2663" s="28" t="s">
        <v>30</v>
      </c>
      <c r="C2663" s="28">
        <v>1197831</v>
      </c>
      <c r="D2663" s="29">
        <v>44520</v>
      </c>
      <c r="E2663" s="28" t="s">
        <v>31</v>
      </c>
      <c r="F2663" s="28" t="s">
        <v>103</v>
      </c>
      <c r="G2663" s="28" t="s">
        <v>104</v>
      </c>
      <c r="H2663" s="28" t="s">
        <v>29</v>
      </c>
      <c r="I2663" s="30">
        <v>0.75</v>
      </c>
      <c r="J2663" s="31">
        <v>4500</v>
      </c>
      <c r="K2663" s="32">
        <f t="shared" si="20"/>
        <v>3375</v>
      </c>
      <c r="L2663" s="32">
        <f t="shared" si="21"/>
        <v>1350</v>
      </c>
      <c r="M2663" s="33">
        <v>0.4</v>
      </c>
      <c r="O2663" s="38"/>
      <c r="P2663" s="36"/>
      <c r="Q2663" s="34"/>
      <c r="R2663" s="35"/>
    </row>
    <row r="2664" spans="1:18" ht="15.75" customHeight="1">
      <c r="A2664" s="23"/>
      <c r="B2664" s="28" t="s">
        <v>30</v>
      </c>
      <c r="C2664" s="28">
        <v>1197831</v>
      </c>
      <c r="D2664" s="29">
        <v>44549</v>
      </c>
      <c r="E2664" s="28" t="s">
        <v>31</v>
      </c>
      <c r="F2664" s="28" t="s">
        <v>103</v>
      </c>
      <c r="G2664" s="28" t="s">
        <v>104</v>
      </c>
      <c r="H2664" s="28" t="s">
        <v>24</v>
      </c>
      <c r="I2664" s="30">
        <v>0.70000000000000007</v>
      </c>
      <c r="J2664" s="31">
        <v>7000</v>
      </c>
      <c r="K2664" s="32">
        <f t="shared" si="20"/>
        <v>4900.0000000000009</v>
      </c>
      <c r="L2664" s="32">
        <f t="shared" si="21"/>
        <v>1960.0000000000005</v>
      </c>
      <c r="M2664" s="33">
        <v>0.4</v>
      </c>
      <c r="O2664" s="38"/>
      <c r="P2664" s="36"/>
      <c r="Q2664" s="34"/>
      <c r="R2664" s="35"/>
    </row>
    <row r="2665" spans="1:18" ht="15.75" customHeight="1">
      <c r="A2665" s="23"/>
      <c r="B2665" s="28" t="s">
        <v>30</v>
      </c>
      <c r="C2665" s="28">
        <v>1197831</v>
      </c>
      <c r="D2665" s="29">
        <v>44549</v>
      </c>
      <c r="E2665" s="28" t="s">
        <v>31</v>
      </c>
      <c r="F2665" s="28" t="s">
        <v>103</v>
      </c>
      <c r="G2665" s="28" t="s">
        <v>104</v>
      </c>
      <c r="H2665" s="28" t="s">
        <v>25</v>
      </c>
      <c r="I2665" s="30">
        <v>0.60000000000000009</v>
      </c>
      <c r="J2665" s="31">
        <v>5000</v>
      </c>
      <c r="K2665" s="32">
        <f t="shared" si="20"/>
        <v>3000.0000000000005</v>
      </c>
      <c r="L2665" s="32">
        <f t="shared" si="21"/>
        <v>1050</v>
      </c>
      <c r="M2665" s="33">
        <v>0.35</v>
      </c>
      <c r="O2665" s="38"/>
      <c r="P2665" s="36"/>
      <c r="Q2665" s="34"/>
      <c r="R2665" s="35"/>
    </row>
    <row r="2666" spans="1:18" ht="15.75" customHeight="1">
      <c r="A2666" s="23"/>
      <c r="B2666" s="28" t="s">
        <v>30</v>
      </c>
      <c r="C2666" s="28">
        <v>1197831</v>
      </c>
      <c r="D2666" s="29">
        <v>44549</v>
      </c>
      <c r="E2666" s="28" t="s">
        <v>31</v>
      </c>
      <c r="F2666" s="28" t="s">
        <v>103</v>
      </c>
      <c r="G2666" s="28" t="s">
        <v>104</v>
      </c>
      <c r="H2666" s="28" t="s">
        <v>26</v>
      </c>
      <c r="I2666" s="30">
        <v>0.60000000000000009</v>
      </c>
      <c r="J2666" s="31">
        <v>4500</v>
      </c>
      <c r="K2666" s="32">
        <f t="shared" si="20"/>
        <v>2700.0000000000005</v>
      </c>
      <c r="L2666" s="32">
        <f t="shared" si="21"/>
        <v>1080.0000000000002</v>
      </c>
      <c r="M2666" s="33">
        <v>0.4</v>
      </c>
      <c r="O2666" s="38"/>
      <c r="P2666" s="36"/>
      <c r="Q2666" s="34"/>
      <c r="R2666" s="35"/>
    </row>
    <row r="2667" spans="1:18" ht="15.75" customHeight="1">
      <c r="A2667" s="23"/>
      <c r="B2667" s="28" t="s">
        <v>30</v>
      </c>
      <c r="C2667" s="28">
        <v>1197831</v>
      </c>
      <c r="D2667" s="29">
        <v>44549</v>
      </c>
      <c r="E2667" s="28" t="s">
        <v>31</v>
      </c>
      <c r="F2667" s="28" t="s">
        <v>103</v>
      </c>
      <c r="G2667" s="28" t="s">
        <v>104</v>
      </c>
      <c r="H2667" s="28" t="s">
        <v>27</v>
      </c>
      <c r="I2667" s="30">
        <v>0.60000000000000009</v>
      </c>
      <c r="J2667" s="31">
        <v>4000</v>
      </c>
      <c r="K2667" s="32">
        <f t="shared" si="20"/>
        <v>2400.0000000000005</v>
      </c>
      <c r="L2667" s="32">
        <f t="shared" si="21"/>
        <v>960.00000000000023</v>
      </c>
      <c r="M2667" s="33">
        <v>0.4</v>
      </c>
      <c r="O2667" s="38"/>
      <c r="P2667" s="36"/>
      <c r="Q2667" s="34"/>
      <c r="R2667" s="35"/>
    </row>
    <row r="2668" spans="1:18" ht="15.75" customHeight="1">
      <c r="A2668" s="23"/>
      <c r="B2668" s="28" t="s">
        <v>30</v>
      </c>
      <c r="C2668" s="28">
        <v>1197831</v>
      </c>
      <c r="D2668" s="29">
        <v>44549</v>
      </c>
      <c r="E2668" s="28" t="s">
        <v>31</v>
      </c>
      <c r="F2668" s="28" t="s">
        <v>103</v>
      </c>
      <c r="G2668" s="28" t="s">
        <v>104</v>
      </c>
      <c r="H2668" s="28" t="s">
        <v>28</v>
      </c>
      <c r="I2668" s="30">
        <v>0.70000000000000007</v>
      </c>
      <c r="J2668" s="31">
        <v>4000</v>
      </c>
      <c r="K2668" s="32">
        <f t="shared" si="20"/>
        <v>2800.0000000000005</v>
      </c>
      <c r="L2668" s="32">
        <f t="shared" si="21"/>
        <v>980.00000000000011</v>
      </c>
      <c r="M2668" s="33">
        <v>0.35</v>
      </c>
      <c r="O2668" s="38"/>
      <c r="P2668" s="36"/>
      <c r="Q2668" s="34"/>
      <c r="R2668" s="35"/>
    </row>
    <row r="2669" spans="1:18" ht="15.75" customHeight="1">
      <c r="A2669" s="23"/>
      <c r="B2669" s="28" t="s">
        <v>30</v>
      </c>
      <c r="C2669" s="28">
        <v>1197831</v>
      </c>
      <c r="D2669" s="29">
        <v>44549</v>
      </c>
      <c r="E2669" s="28" t="s">
        <v>31</v>
      </c>
      <c r="F2669" s="28" t="s">
        <v>103</v>
      </c>
      <c r="G2669" s="28" t="s">
        <v>104</v>
      </c>
      <c r="H2669" s="28" t="s">
        <v>29</v>
      </c>
      <c r="I2669" s="30">
        <v>0.75</v>
      </c>
      <c r="J2669" s="31">
        <v>5000</v>
      </c>
      <c r="K2669" s="32">
        <f t="shared" si="20"/>
        <v>3750</v>
      </c>
      <c r="L2669" s="32">
        <f t="shared" si="21"/>
        <v>1500</v>
      </c>
      <c r="M2669" s="33">
        <v>0.4</v>
      </c>
      <c r="O2669" s="38"/>
      <c r="P2669" s="36"/>
      <c r="Q2669" s="34"/>
      <c r="R2669" s="35"/>
    </row>
    <row r="2670" spans="1:18" ht="15.75" customHeight="1">
      <c r="A2670" s="23" t="s">
        <v>46</v>
      </c>
      <c r="B2670" s="28" t="s">
        <v>30</v>
      </c>
      <c r="C2670" s="28">
        <v>1197831</v>
      </c>
      <c r="D2670" s="29">
        <v>44219</v>
      </c>
      <c r="E2670" s="28" t="s">
        <v>31</v>
      </c>
      <c r="F2670" s="28" t="s">
        <v>105</v>
      </c>
      <c r="G2670" s="28" t="s">
        <v>106</v>
      </c>
      <c r="H2670" s="28" t="s">
        <v>24</v>
      </c>
      <c r="I2670" s="30">
        <v>0.25000000000000006</v>
      </c>
      <c r="J2670" s="31">
        <v>5750</v>
      </c>
      <c r="K2670" s="32">
        <f t="shared" si="20"/>
        <v>1437.5000000000002</v>
      </c>
      <c r="L2670" s="32">
        <f t="shared" si="21"/>
        <v>575.00000000000011</v>
      </c>
      <c r="M2670" s="33">
        <v>0.4</v>
      </c>
      <c r="O2670" s="38"/>
      <c r="P2670" s="36"/>
      <c r="Q2670" s="34"/>
      <c r="R2670" s="35"/>
    </row>
    <row r="2671" spans="1:18" ht="15.75" customHeight="1">
      <c r="A2671" s="23"/>
      <c r="B2671" s="28" t="s">
        <v>30</v>
      </c>
      <c r="C2671" s="28">
        <v>1197831</v>
      </c>
      <c r="D2671" s="29">
        <v>44219</v>
      </c>
      <c r="E2671" s="28" t="s">
        <v>31</v>
      </c>
      <c r="F2671" s="28" t="s">
        <v>105</v>
      </c>
      <c r="G2671" s="28" t="s">
        <v>106</v>
      </c>
      <c r="H2671" s="28" t="s">
        <v>25</v>
      </c>
      <c r="I2671" s="30">
        <v>0.25000000000000006</v>
      </c>
      <c r="J2671" s="31">
        <v>3750</v>
      </c>
      <c r="K2671" s="32">
        <f t="shared" si="20"/>
        <v>937.50000000000023</v>
      </c>
      <c r="L2671" s="32">
        <f t="shared" si="21"/>
        <v>328.12500000000006</v>
      </c>
      <c r="M2671" s="33">
        <v>0.35</v>
      </c>
      <c r="O2671" s="38"/>
      <c r="P2671" s="36"/>
      <c r="Q2671" s="34"/>
      <c r="R2671" s="35"/>
    </row>
    <row r="2672" spans="1:18" ht="15.75" customHeight="1">
      <c r="A2672" s="23"/>
      <c r="B2672" s="28" t="s">
        <v>30</v>
      </c>
      <c r="C2672" s="28">
        <v>1197831</v>
      </c>
      <c r="D2672" s="29">
        <v>44219</v>
      </c>
      <c r="E2672" s="28" t="s">
        <v>31</v>
      </c>
      <c r="F2672" s="28" t="s">
        <v>105</v>
      </c>
      <c r="G2672" s="28" t="s">
        <v>106</v>
      </c>
      <c r="H2672" s="28" t="s">
        <v>26</v>
      </c>
      <c r="I2672" s="30">
        <v>0.15000000000000008</v>
      </c>
      <c r="J2672" s="31">
        <v>3750</v>
      </c>
      <c r="K2672" s="32">
        <f t="shared" si="20"/>
        <v>562.50000000000034</v>
      </c>
      <c r="L2672" s="32">
        <f t="shared" si="21"/>
        <v>225.00000000000014</v>
      </c>
      <c r="M2672" s="33">
        <v>0.4</v>
      </c>
      <c r="O2672" s="38"/>
      <c r="P2672" s="36"/>
      <c r="Q2672" s="34"/>
      <c r="R2672" s="35"/>
    </row>
    <row r="2673" spans="1:18" ht="15.75" customHeight="1">
      <c r="A2673" s="23"/>
      <c r="B2673" s="28" t="s">
        <v>30</v>
      </c>
      <c r="C2673" s="28">
        <v>1197831</v>
      </c>
      <c r="D2673" s="29">
        <v>44219</v>
      </c>
      <c r="E2673" s="28" t="s">
        <v>31</v>
      </c>
      <c r="F2673" s="28" t="s">
        <v>105</v>
      </c>
      <c r="G2673" s="28" t="s">
        <v>106</v>
      </c>
      <c r="H2673" s="28" t="s">
        <v>27</v>
      </c>
      <c r="I2673" s="30">
        <v>0.2</v>
      </c>
      <c r="J2673" s="31">
        <v>2250</v>
      </c>
      <c r="K2673" s="32">
        <f t="shared" si="20"/>
        <v>450</v>
      </c>
      <c r="L2673" s="32">
        <f t="shared" si="21"/>
        <v>180</v>
      </c>
      <c r="M2673" s="33">
        <v>0.4</v>
      </c>
      <c r="O2673" s="38"/>
      <c r="P2673" s="36"/>
      <c r="Q2673" s="34"/>
      <c r="R2673" s="35"/>
    </row>
    <row r="2674" spans="1:18" ht="15.75" customHeight="1">
      <c r="A2674" s="23"/>
      <c r="B2674" s="28" t="s">
        <v>30</v>
      </c>
      <c r="C2674" s="28">
        <v>1197831</v>
      </c>
      <c r="D2674" s="29">
        <v>44219</v>
      </c>
      <c r="E2674" s="28" t="s">
        <v>31</v>
      </c>
      <c r="F2674" s="28" t="s">
        <v>105</v>
      </c>
      <c r="G2674" s="28" t="s">
        <v>106</v>
      </c>
      <c r="H2674" s="28" t="s">
        <v>28</v>
      </c>
      <c r="I2674" s="30">
        <v>0.35000000000000003</v>
      </c>
      <c r="J2674" s="31">
        <v>2750</v>
      </c>
      <c r="K2674" s="32">
        <f t="shared" si="20"/>
        <v>962.50000000000011</v>
      </c>
      <c r="L2674" s="32">
        <f t="shared" si="21"/>
        <v>336.875</v>
      </c>
      <c r="M2674" s="33">
        <v>0.35</v>
      </c>
      <c r="O2674" s="38"/>
      <c r="P2674" s="36"/>
      <c r="Q2674" s="34"/>
      <c r="R2674" s="35"/>
    </row>
    <row r="2675" spans="1:18" ht="15.75" customHeight="1">
      <c r="A2675" s="23"/>
      <c r="B2675" s="28" t="s">
        <v>30</v>
      </c>
      <c r="C2675" s="28">
        <v>1197831</v>
      </c>
      <c r="D2675" s="29">
        <v>44219</v>
      </c>
      <c r="E2675" s="28" t="s">
        <v>31</v>
      </c>
      <c r="F2675" s="28" t="s">
        <v>105</v>
      </c>
      <c r="G2675" s="28" t="s">
        <v>106</v>
      </c>
      <c r="H2675" s="28" t="s">
        <v>29</v>
      </c>
      <c r="I2675" s="30">
        <v>0.25000000000000006</v>
      </c>
      <c r="J2675" s="31">
        <v>3750</v>
      </c>
      <c r="K2675" s="32">
        <f t="shared" si="20"/>
        <v>937.50000000000023</v>
      </c>
      <c r="L2675" s="32">
        <f t="shared" si="21"/>
        <v>375.00000000000011</v>
      </c>
      <c r="M2675" s="33">
        <v>0.4</v>
      </c>
      <c r="O2675" s="38"/>
      <c r="P2675" s="36"/>
      <c r="Q2675" s="34"/>
      <c r="R2675" s="35"/>
    </row>
    <row r="2676" spans="1:18" ht="15.75" customHeight="1">
      <c r="A2676" s="23"/>
      <c r="B2676" s="28" t="s">
        <v>30</v>
      </c>
      <c r="C2676" s="28">
        <v>1197831</v>
      </c>
      <c r="D2676" s="29">
        <v>44248</v>
      </c>
      <c r="E2676" s="28" t="s">
        <v>31</v>
      </c>
      <c r="F2676" s="28" t="s">
        <v>105</v>
      </c>
      <c r="G2676" s="28" t="s">
        <v>106</v>
      </c>
      <c r="H2676" s="28" t="s">
        <v>24</v>
      </c>
      <c r="I2676" s="30">
        <v>0.25000000000000006</v>
      </c>
      <c r="J2676" s="31">
        <v>6250</v>
      </c>
      <c r="K2676" s="32">
        <f t="shared" si="20"/>
        <v>1562.5000000000005</v>
      </c>
      <c r="L2676" s="32">
        <f t="shared" si="21"/>
        <v>625.00000000000023</v>
      </c>
      <c r="M2676" s="33">
        <v>0.4</v>
      </c>
      <c r="O2676" s="38"/>
      <c r="P2676" s="36"/>
      <c r="Q2676" s="34"/>
      <c r="R2676" s="35"/>
    </row>
    <row r="2677" spans="1:18" ht="15.75" customHeight="1">
      <c r="A2677" s="23"/>
      <c r="B2677" s="28" t="s">
        <v>30</v>
      </c>
      <c r="C2677" s="28">
        <v>1197831</v>
      </c>
      <c r="D2677" s="29">
        <v>44248</v>
      </c>
      <c r="E2677" s="28" t="s">
        <v>31</v>
      </c>
      <c r="F2677" s="28" t="s">
        <v>105</v>
      </c>
      <c r="G2677" s="28" t="s">
        <v>106</v>
      </c>
      <c r="H2677" s="28" t="s">
        <v>25</v>
      </c>
      <c r="I2677" s="30">
        <v>0.25000000000000006</v>
      </c>
      <c r="J2677" s="31">
        <v>2750</v>
      </c>
      <c r="K2677" s="32">
        <f t="shared" si="20"/>
        <v>687.50000000000011</v>
      </c>
      <c r="L2677" s="32">
        <f t="shared" si="21"/>
        <v>240.62500000000003</v>
      </c>
      <c r="M2677" s="33">
        <v>0.35</v>
      </c>
      <c r="O2677" s="38"/>
      <c r="P2677" s="36"/>
      <c r="Q2677" s="34"/>
      <c r="R2677" s="35"/>
    </row>
    <row r="2678" spans="1:18" ht="15.75" customHeight="1">
      <c r="A2678" s="23"/>
      <c r="B2678" s="28" t="s">
        <v>30</v>
      </c>
      <c r="C2678" s="28">
        <v>1197831</v>
      </c>
      <c r="D2678" s="29">
        <v>44248</v>
      </c>
      <c r="E2678" s="28" t="s">
        <v>31</v>
      </c>
      <c r="F2678" s="28" t="s">
        <v>105</v>
      </c>
      <c r="G2678" s="28" t="s">
        <v>106</v>
      </c>
      <c r="H2678" s="28" t="s">
        <v>26</v>
      </c>
      <c r="I2678" s="30">
        <v>0.15000000000000008</v>
      </c>
      <c r="J2678" s="31">
        <v>3250</v>
      </c>
      <c r="K2678" s="32">
        <f t="shared" si="20"/>
        <v>487.50000000000023</v>
      </c>
      <c r="L2678" s="32">
        <f t="shared" si="21"/>
        <v>195.00000000000011</v>
      </c>
      <c r="M2678" s="33">
        <v>0.4</v>
      </c>
      <c r="O2678" s="38"/>
      <c r="P2678" s="36"/>
      <c r="Q2678" s="34"/>
      <c r="R2678" s="35"/>
    </row>
    <row r="2679" spans="1:18" ht="15.75" customHeight="1">
      <c r="A2679" s="23"/>
      <c r="B2679" s="28" t="s">
        <v>30</v>
      </c>
      <c r="C2679" s="28">
        <v>1197831</v>
      </c>
      <c r="D2679" s="29">
        <v>44248</v>
      </c>
      <c r="E2679" s="28" t="s">
        <v>31</v>
      </c>
      <c r="F2679" s="28" t="s">
        <v>105</v>
      </c>
      <c r="G2679" s="28" t="s">
        <v>106</v>
      </c>
      <c r="H2679" s="28" t="s">
        <v>27</v>
      </c>
      <c r="I2679" s="30">
        <v>0.2</v>
      </c>
      <c r="J2679" s="31">
        <v>1750</v>
      </c>
      <c r="K2679" s="32">
        <f t="shared" si="20"/>
        <v>350</v>
      </c>
      <c r="L2679" s="32">
        <f t="shared" si="21"/>
        <v>140</v>
      </c>
      <c r="M2679" s="33">
        <v>0.4</v>
      </c>
      <c r="O2679" s="38"/>
      <c r="P2679" s="36"/>
      <c r="Q2679" s="34"/>
      <c r="R2679" s="35"/>
    </row>
    <row r="2680" spans="1:18" ht="15.75" customHeight="1">
      <c r="A2680" s="23"/>
      <c r="B2680" s="28" t="s">
        <v>30</v>
      </c>
      <c r="C2680" s="28">
        <v>1197831</v>
      </c>
      <c r="D2680" s="29">
        <v>44248</v>
      </c>
      <c r="E2680" s="28" t="s">
        <v>31</v>
      </c>
      <c r="F2680" s="28" t="s">
        <v>105</v>
      </c>
      <c r="G2680" s="28" t="s">
        <v>106</v>
      </c>
      <c r="H2680" s="28" t="s">
        <v>28</v>
      </c>
      <c r="I2680" s="30">
        <v>0.35000000000000003</v>
      </c>
      <c r="J2680" s="31">
        <v>2500</v>
      </c>
      <c r="K2680" s="32">
        <f t="shared" si="20"/>
        <v>875.00000000000011</v>
      </c>
      <c r="L2680" s="32">
        <f t="shared" si="21"/>
        <v>306.25</v>
      </c>
      <c r="M2680" s="33">
        <v>0.35</v>
      </c>
      <c r="O2680" s="38"/>
      <c r="P2680" s="36"/>
      <c r="Q2680" s="34"/>
      <c r="R2680" s="35"/>
    </row>
    <row r="2681" spans="1:18" ht="15.75" customHeight="1">
      <c r="A2681" s="23"/>
      <c r="B2681" s="28" t="s">
        <v>30</v>
      </c>
      <c r="C2681" s="28">
        <v>1197831</v>
      </c>
      <c r="D2681" s="29">
        <v>44248</v>
      </c>
      <c r="E2681" s="28" t="s">
        <v>31</v>
      </c>
      <c r="F2681" s="28" t="s">
        <v>105</v>
      </c>
      <c r="G2681" s="28" t="s">
        <v>106</v>
      </c>
      <c r="H2681" s="28" t="s">
        <v>29</v>
      </c>
      <c r="I2681" s="30">
        <v>0.2</v>
      </c>
      <c r="J2681" s="31">
        <v>3500</v>
      </c>
      <c r="K2681" s="32">
        <f t="shared" si="20"/>
        <v>700</v>
      </c>
      <c r="L2681" s="32">
        <f t="shared" si="21"/>
        <v>280</v>
      </c>
      <c r="M2681" s="33">
        <v>0.4</v>
      </c>
      <c r="O2681" s="38"/>
      <c r="P2681" s="36"/>
      <c r="Q2681" s="34"/>
      <c r="R2681" s="35"/>
    </row>
    <row r="2682" spans="1:18" ht="15.75" customHeight="1">
      <c r="A2682" s="23"/>
      <c r="B2682" s="28" t="s">
        <v>30</v>
      </c>
      <c r="C2682" s="28">
        <v>1197831</v>
      </c>
      <c r="D2682" s="29">
        <v>44274</v>
      </c>
      <c r="E2682" s="28" t="s">
        <v>31</v>
      </c>
      <c r="F2682" s="28" t="s">
        <v>105</v>
      </c>
      <c r="G2682" s="28" t="s">
        <v>106</v>
      </c>
      <c r="H2682" s="28" t="s">
        <v>24</v>
      </c>
      <c r="I2682" s="30">
        <v>0.2</v>
      </c>
      <c r="J2682" s="31">
        <v>5700</v>
      </c>
      <c r="K2682" s="32">
        <f t="shared" si="20"/>
        <v>1140</v>
      </c>
      <c r="L2682" s="32">
        <f t="shared" si="21"/>
        <v>456</v>
      </c>
      <c r="M2682" s="33">
        <v>0.4</v>
      </c>
      <c r="O2682" s="38"/>
      <c r="P2682" s="36"/>
      <c r="Q2682" s="34"/>
      <c r="R2682" s="35"/>
    </row>
    <row r="2683" spans="1:18" ht="15.75" customHeight="1">
      <c r="A2683" s="23"/>
      <c r="B2683" s="28" t="s">
        <v>30</v>
      </c>
      <c r="C2683" s="28">
        <v>1197831</v>
      </c>
      <c r="D2683" s="29">
        <v>44274</v>
      </c>
      <c r="E2683" s="28" t="s">
        <v>31</v>
      </c>
      <c r="F2683" s="28" t="s">
        <v>105</v>
      </c>
      <c r="G2683" s="28" t="s">
        <v>106</v>
      </c>
      <c r="H2683" s="28" t="s">
        <v>25</v>
      </c>
      <c r="I2683" s="30">
        <v>0.2</v>
      </c>
      <c r="J2683" s="31">
        <v>2500</v>
      </c>
      <c r="K2683" s="32">
        <f t="shared" si="20"/>
        <v>500</v>
      </c>
      <c r="L2683" s="32">
        <f t="shared" si="21"/>
        <v>175</v>
      </c>
      <c r="M2683" s="33">
        <v>0.35</v>
      </c>
      <c r="O2683" s="38"/>
      <c r="P2683" s="36"/>
      <c r="Q2683" s="34"/>
      <c r="R2683" s="35"/>
    </row>
    <row r="2684" spans="1:18" ht="15.75" customHeight="1">
      <c r="A2684" s="23"/>
      <c r="B2684" s="28" t="s">
        <v>30</v>
      </c>
      <c r="C2684" s="28">
        <v>1197831</v>
      </c>
      <c r="D2684" s="29">
        <v>44274</v>
      </c>
      <c r="E2684" s="28" t="s">
        <v>31</v>
      </c>
      <c r="F2684" s="28" t="s">
        <v>105</v>
      </c>
      <c r="G2684" s="28" t="s">
        <v>106</v>
      </c>
      <c r="H2684" s="28" t="s">
        <v>26</v>
      </c>
      <c r="I2684" s="30">
        <v>0.10000000000000002</v>
      </c>
      <c r="J2684" s="31">
        <v>2750</v>
      </c>
      <c r="K2684" s="32">
        <f t="shared" si="20"/>
        <v>275.00000000000006</v>
      </c>
      <c r="L2684" s="32">
        <f t="shared" si="21"/>
        <v>110.00000000000003</v>
      </c>
      <c r="M2684" s="33">
        <v>0.4</v>
      </c>
      <c r="O2684" s="38"/>
      <c r="P2684" s="36"/>
      <c r="Q2684" s="34"/>
      <c r="R2684" s="35"/>
    </row>
    <row r="2685" spans="1:18" ht="15.75" customHeight="1">
      <c r="A2685" s="23"/>
      <c r="B2685" s="28" t="s">
        <v>30</v>
      </c>
      <c r="C2685" s="28">
        <v>1197831</v>
      </c>
      <c r="D2685" s="29">
        <v>44274</v>
      </c>
      <c r="E2685" s="28" t="s">
        <v>31</v>
      </c>
      <c r="F2685" s="28" t="s">
        <v>105</v>
      </c>
      <c r="G2685" s="28" t="s">
        <v>106</v>
      </c>
      <c r="H2685" s="28" t="s">
        <v>27</v>
      </c>
      <c r="I2685" s="30">
        <v>0.19999999999999996</v>
      </c>
      <c r="J2685" s="31">
        <v>1250</v>
      </c>
      <c r="K2685" s="32">
        <f t="shared" si="20"/>
        <v>249.99999999999994</v>
      </c>
      <c r="L2685" s="32">
        <f t="shared" si="21"/>
        <v>99.999999999999986</v>
      </c>
      <c r="M2685" s="33">
        <v>0.4</v>
      </c>
      <c r="O2685" s="38"/>
      <c r="P2685" s="36"/>
      <c r="Q2685" s="34"/>
      <c r="R2685" s="35"/>
    </row>
    <row r="2686" spans="1:18" ht="15.75" customHeight="1">
      <c r="A2686" s="23"/>
      <c r="B2686" s="28" t="s">
        <v>30</v>
      </c>
      <c r="C2686" s="28">
        <v>1197831</v>
      </c>
      <c r="D2686" s="29">
        <v>44274</v>
      </c>
      <c r="E2686" s="28" t="s">
        <v>31</v>
      </c>
      <c r="F2686" s="28" t="s">
        <v>105</v>
      </c>
      <c r="G2686" s="28" t="s">
        <v>106</v>
      </c>
      <c r="H2686" s="28" t="s">
        <v>28</v>
      </c>
      <c r="I2686" s="30">
        <v>0.35000000000000009</v>
      </c>
      <c r="J2686" s="31">
        <v>1750</v>
      </c>
      <c r="K2686" s="32">
        <f t="shared" si="20"/>
        <v>612.50000000000011</v>
      </c>
      <c r="L2686" s="32">
        <f t="shared" si="21"/>
        <v>214.37500000000003</v>
      </c>
      <c r="M2686" s="33">
        <v>0.35</v>
      </c>
      <c r="O2686" s="38"/>
      <c r="P2686" s="36"/>
      <c r="Q2686" s="34"/>
      <c r="R2686" s="35"/>
    </row>
    <row r="2687" spans="1:18" ht="15.75" customHeight="1">
      <c r="A2687" s="23"/>
      <c r="B2687" s="28" t="s">
        <v>30</v>
      </c>
      <c r="C2687" s="28">
        <v>1197831</v>
      </c>
      <c r="D2687" s="29">
        <v>44274</v>
      </c>
      <c r="E2687" s="28" t="s">
        <v>31</v>
      </c>
      <c r="F2687" s="28" t="s">
        <v>105</v>
      </c>
      <c r="G2687" s="28" t="s">
        <v>106</v>
      </c>
      <c r="H2687" s="28" t="s">
        <v>29</v>
      </c>
      <c r="I2687" s="30">
        <v>0.25</v>
      </c>
      <c r="J2687" s="31">
        <v>2750</v>
      </c>
      <c r="K2687" s="32">
        <f t="shared" si="20"/>
        <v>687.5</v>
      </c>
      <c r="L2687" s="32">
        <f t="shared" si="21"/>
        <v>275</v>
      </c>
      <c r="M2687" s="33">
        <v>0.4</v>
      </c>
      <c r="O2687" s="38"/>
      <c r="P2687" s="36"/>
      <c r="Q2687" s="34"/>
      <c r="R2687" s="35"/>
    </row>
    <row r="2688" spans="1:18" ht="15.75" customHeight="1">
      <c r="A2688" s="23"/>
      <c r="B2688" s="28" t="s">
        <v>30</v>
      </c>
      <c r="C2688" s="28">
        <v>1197831</v>
      </c>
      <c r="D2688" s="29">
        <v>44306</v>
      </c>
      <c r="E2688" s="28" t="s">
        <v>31</v>
      </c>
      <c r="F2688" s="28" t="s">
        <v>105</v>
      </c>
      <c r="G2688" s="28" t="s">
        <v>106</v>
      </c>
      <c r="H2688" s="28" t="s">
        <v>24</v>
      </c>
      <c r="I2688" s="30">
        <v>0.25</v>
      </c>
      <c r="J2688" s="31">
        <v>5250</v>
      </c>
      <c r="K2688" s="32">
        <f t="shared" si="20"/>
        <v>1312.5</v>
      </c>
      <c r="L2688" s="32">
        <f t="shared" si="21"/>
        <v>525</v>
      </c>
      <c r="M2688" s="33">
        <v>0.4</v>
      </c>
      <c r="O2688" s="38"/>
      <c r="P2688" s="36"/>
      <c r="Q2688" s="34"/>
      <c r="R2688" s="35"/>
    </row>
    <row r="2689" spans="1:18" ht="15.75" customHeight="1">
      <c r="A2689" s="23"/>
      <c r="B2689" s="28" t="s">
        <v>30</v>
      </c>
      <c r="C2689" s="28">
        <v>1197831</v>
      </c>
      <c r="D2689" s="29">
        <v>44306</v>
      </c>
      <c r="E2689" s="28" t="s">
        <v>31</v>
      </c>
      <c r="F2689" s="28" t="s">
        <v>105</v>
      </c>
      <c r="G2689" s="28" t="s">
        <v>106</v>
      </c>
      <c r="H2689" s="28" t="s">
        <v>25</v>
      </c>
      <c r="I2689" s="30">
        <v>0.25</v>
      </c>
      <c r="J2689" s="31">
        <v>2250</v>
      </c>
      <c r="K2689" s="32">
        <f t="shared" si="20"/>
        <v>562.5</v>
      </c>
      <c r="L2689" s="32">
        <f t="shared" si="21"/>
        <v>196.875</v>
      </c>
      <c r="M2689" s="33">
        <v>0.35</v>
      </c>
      <c r="O2689" s="38"/>
      <c r="P2689" s="36"/>
      <c r="Q2689" s="34"/>
      <c r="R2689" s="35"/>
    </row>
    <row r="2690" spans="1:18" ht="15.75" customHeight="1">
      <c r="A2690" s="23"/>
      <c r="B2690" s="28" t="s">
        <v>30</v>
      </c>
      <c r="C2690" s="28">
        <v>1197831</v>
      </c>
      <c r="D2690" s="29">
        <v>44306</v>
      </c>
      <c r="E2690" s="28" t="s">
        <v>31</v>
      </c>
      <c r="F2690" s="28" t="s">
        <v>105</v>
      </c>
      <c r="G2690" s="28" t="s">
        <v>106</v>
      </c>
      <c r="H2690" s="28" t="s">
        <v>26</v>
      </c>
      <c r="I2690" s="30">
        <v>0.15000000000000002</v>
      </c>
      <c r="J2690" s="31">
        <v>2250</v>
      </c>
      <c r="K2690" s="32">
        <f t="shared" si="20"/>
        <v>337.50000000000006</v>
      </c>
      <c r="L2690" s="32">
        <f t="shared" si="21"/>
        <v>135.00000000000003</v>
      </c>
      <c r="M2690" s="33">
        <v>0.4</v>
      </c>
      <c r="O2690" s="38"/>
      <c r="P2690" s="36"/>
      <c r="Q2690" s="34"/>
      <c r="R2690" s="35"/>
    </row>
    <row r="2691" spans="1:18" ht="15.75" customHeight="1">
      <c r="A2691" s="23"/>
      <c r="B2691" s="28" t="s">
        <v>30</v>
      </c>
      <c r="C2691" s="28">
        <v>1197831</v>
      </c>
      <c r="D2691" s="29">
        <v>44306</v>
      </c>
      <c r="E2691" s="28" t="s">
        <v>31</v>
      </c>
      <c r="F2691" s="28" t="s">
        <v>105</v>
      </c>
      <c r="G2691" s="28" t="s">
        <v>106</v>
      </c>
      <c r="H2691" s="28" t="s">
        <v>27</v>
      </c>
      <c r="I2691" s="30">
        <v>0.19999999999999996</v>
      </c>
      <c r="J2691" s="31">
        <v>1500</v>
      </c>
      <c r="K2691" s="32">
        <f t="shared" si="20"/>
        <v>299.99999999999994</v>
      </c>
      <c r="L2691" s="32">
        <f t="shared" si="21"/>
        <v>119.99999999999999</v>
      </c>
      <c r="M2691" s="33">
        <v>0.4</v>
      </c>
      <c r="O2691" s="38"/>
      <c r="P2691" s="36"/>
      <c r="Q2691" s="34"/>
      <c r="R2691" s="35"/>
    </row>
    <row r="2692" spans="1:18" ht="15.75" customHeight="1">
      <c r="A2692" s="23"/>
      <c r="B2692" s="28" t="s">
        <v>30</v>
      </c>
      <c r="C2692" s="28">
        <v>1197831</v>
      </c>
      <c r="D2692" s="29">
        <v>44306</v>
      </c>
      <c r="E2692" s="28" t="s">
        <v>31</v>
      </c>
      <c r="F2692" s="28" t="s">
        <v>105</v>
      </c>
      <c r="G2692" s="28" t="s">
        <v>106</v>
      </c>
      <c r="H2692" s="28" t="s">
        <v>28</v>
      </c>
      <c r="I2692" s="30">
        <v>0.4</v>
      </c>
      <c r="J2692" s="31">
        <v>1750</v>
      </c>
      <c r="K2692" s="32">
        <f t="shared" si="20"/>
        <v>700</v>
      </c>
      <c r="L2692" s="32">
        <f t="shared" si="21"/>
        <v>244.99999999999997</v>
      </c>
      <c r="M2692" s="33">
        <v>0.35</v>
      </c>
      <c r="O2692" s="38"/>
      <c r="P2692" s="36"/>
      <c r="Q2692" s="34"/>
      <c r="R2692" s="35"/>
    </row>
    <row r="2693" spans="1:18" ht="15.75" customHeight="1">
      <c r="A2693" s="23"/>
      <c r="B2693" s="28" t="s">
        <v>30</v>
      </c>
      <c r="C2693" s="28">
        <v>1197831</v>
      </c>
      <c r="D2693" s="29">
        <v>44306</v>
      </c>
      <c r="E2693" s="28" t="s">
        <v>31</v>
      </c>
      <c r="F2693" s="28" t="s">
        <v>105</v>
      </c>
      <c r="G2693" s="28" t="s">
        <v>106</v>
      </c>
      <c r="H2693" s="28" t="s">
        <v>29</v>
      </c>
      <c r="I2693" s="30">
        <v>0.30000000000000004</v>
      </c>
      <c r="J2693" s="31">
        <v>3250</v>
      </c>
      <c r="K2693" s="32">
        <f t="shared" si="20"/>
        <v>975.00000000000011</v>
      </c>
      <c r="L2693" s="32">
        <f t="shared" si="21"/>
        <v>390.00000000000006</v>
      </c>
      <c r="M2693" s="33">
        <v>0.4</v>
      </c>
      <c r="O2693" s="38"/>
      <c r="P2693" s="36"/>
      <c r="Q2693" s="34"/>
      <c r="R2693" s="35"/>
    </row>
    <row r="2694" spans="1:18" ht="15.75" customHeight="1">
      <c r="A2694" s="23"/>
      <c r="B2694" s="28" t="s">
        <v>30</v>
      </c>
      <c r="C2694" s="28">
        <v>1197831</v>
      </c>
      <c r="D2694" s="29">
        <v>44335</v>
      </c>
      <c r="E2694" s="28" t="s">
        <v>31</v>
      </c>
      <c r="F2694" s="28" t="s">
        <v>105</v>
      </c>
      <c r="G2694" s="28" t="s">
        <v>106</v>
      </c>
      <c r="H2694" s="28" t="s">
        <v>24</v>
      </c>
      <c r="I2694" s="30">
        <v>0.4</v>
      </c>
      <c r="J2694" s="31">
        <v>5950</v>
      </c>
      <c r="K2694" s="32">
        <f t="shared" si="20"/>
        <v>2380</v>
      </c>
      <c r="L2694" s="32">
        <f t="shared" si="21"/>
        <v>952</v>
      </c>
      <c r="M2694" s="33">
        <v>0.4</v>
      </c>
      <c r="O2694" s="38"/>
      <c r="P2694" s="36"/>
      <c r="Q2694" s="34"/>
      <c r="R2694" s="35"/>
    </row>
    <row r="2695" spans="1:18" ht="15.75" customHeight="1">
      <c r="A2695" s="23"/>
      <c r="B2695" s="28" t="s">
        <v>30</v>
      </c>
      <c r="C2695" s="28">
        <v>1197831</v>
      </c>
      <c r="D2695" s="29">
        <v>44335</v>
      </c>
      <c r="E2695" s="28" t="s">
        <v>31</v>
      </c>
      <c r="F2695" s="28" t="s">
        <v>105</v>
      </c>
      <c r="G2695" s="28" t="s">
        <v>106</v>
      </c>
      <c r="H2695" s="28" t="s">
        <v>25</v>
      </c>
      <c r="I2695" s="30">
        <v>0.4</v>
      </c>
      <c r="J2695" s="31">
        <v>3000</v>
      </c>
      <c r="K2695" s="32">
        <f t="shared" si="20"/>
        <v>1200</v>
      </c>
      <c r="L2695" s="32">
        <f t="shared" si="21"/>
        <v>420</v>
      </c>
      <c r="M2695" s="33">
        <v>0.35</v>
      </c>
      <c r="O2695" s="38"/>
      <c r="P2695" s="36"/>
      <c r="Q2695" s="34"/>
      <c r="R2695" s="35"/>
    </row>
    <row r="2696" spans="1:18" ht="15.75" customHeight="1">
      <c r="A2696" s="23"/>
      <c r="B2696" s="28" t="s">
        <v>30</v>
      </c>
      <c r="C2696" s="28">
        <v>1197831</v>
      </c>
      <c r="D2696" s="29">
        <v>44335</v>
      </c>
      <c r="E2696" s="28" t="s">
        <v>31</v>
      </c>
      <c r="F2696" s="28" t="s">
        <v>105</v>
      </c>
      <c r="G2696" s="28" t="s">
        <v>106</v>
      </c>
      <c r="H2696" s="28" t="s">
        <v>26</v>
      </c>
      <c r="I2696" s="30">
        <v>0.35000000000000003</v>
      </c>
      <c r="J2696" s="31">
        <v>2750</v>
      </c>
      <c r="K2696" s="32">
        <f t="shared" si="20"/>
        <v>962.50000000000011</v>
      </c>
      <c r="L2696" s="32">
        <f t="shared" si="21"/>
        <v>385.00000000000006</v>
      </c>
      <c r="M2696" s="33">
        <v>0.4</v>
      </c>
      <c r="O2696" s="38"/>
      <c r="P2696" s="36"/>
      <c r="Q2696" s="34"/>
      <c r="R2696" s="35"/>
    </row>
    <row r="2697" spans="1:18" ht="15.75" customHeight="1">
      <c r="A2697" s="23"/>
      <c r="B2697" s="28" t="s">
        <v>30</v>
      </c>
      <c r="C2697" s="28">
        <v>1197831</v>
      </c>
      <c r="D2697" s="29">
        <v>44335</v>
      </c>
      <c r="E2697" s="28" t="s">
        <v>31</v>
      </c>
      <c r="F2697" s="28" t="s">
        <v>105</v>
      </c>
      <c r="G2697" s="28" t="s">
        <v>106</v>
      </c>
      <c r="H2697" s="28" t="s">
        <v>27</v>
      </c>
      <c r="I2697" s="30">
        <v>0.35000000000000003</v>
      </c>
      <c r="J2697" s="31">
        <v>2250</v>
      </c>
      <c r="K2697" s="32">
        <f t="shared" si="20"/>
        <v>787.50000000000011</v>
      </c>
      <c r="L2697" s="32">
        <f t="shared" si="21"/>
        <v>315.00000000000006</v>
      </c>
      <c r="M2697" s="33">
        <v>0.4</v>
      </c>
      <c r="O2697" s="38"/>
      <c r="P2697" s="36"/>
      <c r="Q2697" s="34"/>
      <c r="R2697" s="35"/>
    </row>
    <row r="2698" spans="1:18" ht="15.75" customHeight="1">
      <c r="A2698" s="23"/>
      <c r="B2698" s="28" t="s">
        <v>30</v>
      </c>
      <c r="C2698" s="28">
        <v>1197831</v>
      </c>
      <c r="D2698" s="29">
        <v>44335</v>
      </c>
      <c r="E2698" s="28" t="s">
        <v>31</v>
      </c>
      <c r="F2698" s="28" t="s">
        <v>105</v>
      </c>
      <c r="G2698" s="28" t="s">
        <v>106</v>
      </c>
      <c r="H2698" s="28" t="s">
        <v>28</v>
      </c>
      <c r="I2698" s="30">
        <v>0.44999999999999996</v>
      </c>
      <c r="J2698" s="31">
        <v>2500</v>
      </c>
      <c r="K2698" s="32">
        <f t="shared" si="20"/>
        <v>1125</v>
      </c>
      <c r="L2698" s="32">
        <f t="shared" si="21"/>
        <v>393.75</v>
      </c>
      <c r="M2698" s="33">
        <v>0.35</v>
      </c>
      <c r="O2698" s="38"/>
      <c r="P2698" s="36"/>
      <c r="Q2698" s="34"/>
      <c r="R2698" s="35"/>
    </row>
    <row r="2699" spans="1:18" ht="15.75" customHeight="1">
      <c r="A2699" s="23"/>
      <c r="B2699" s="28" t="s">
        <v>30</v>
      </c>
      <c r="C2699" s="28">
        <v>1197831</v>
      </c>
      <c r="D2699" s="29">
        <v>44335</v>
      </c>
      <c r="E2699" s="28" t="s">
        <v>31</v>
      </c>
      <c r="F2699" s="28" t="s">
        <v>105</v>
      </c>
      <c r="G2699" s="28" t="s">
        <v>106</v>
      </c>
      <c r="H2699" s="28" t="s">
        <v>29</v>
      </c>
      <c r="I2699" s="30">
        <v>0.44999999999999996</v>
      </c>
      <c r="J2699" s="31">
        <v>3500</v>
      </c>
      <c r="K2699" s="32">
        <f t="shared" si="20"/>
        <v>1574.9999999999998</v>
      </c>
      <c r="L2699" s="32">
        <f t="shared" si="21"/>
        <v>630</v>
      </c>
      <c r="M2699" s="33">
        <v>0.4</v>
      </c>
      <c r="O2699" s="38"/>
      <c r="P2699" s="36"/>
      <c r="Q2699" s="34"/>
      <c r="R2699" s="35"/>
    </row>
    <row r="2700" spans="1:18" ht="15.75" customHeight="1">
      <c r="A2700" s="23"/>
      <c r="B2700" s="28" t="s">
        <v>30</v>
      </c>
      <c r="C2700" s="28">
        <v>1197831</v>
      </c>
      <c r="D2700" s="29">
        <v>44368</v>
      </c>
      <c r="E2700" s="28" t="s">
        <v>31</v>
      </c>
      <c r="F2700" s="28" t="s">
        <v>105</v>
      </c>
      <c r="G2700" s="28" t="s">
        <v>106</v>
      </c>
      <c r="H2700" s="28" t="s">
        <v>24</v>
      </c>
      <c r="I2700" s="30">
        <v>0.39999999999999997</v>
      </c>
      <c r="J2700" s="31">
        <v>6000</v>
      </c>
      <c r="K2700" s="32">
        <f t="shared" si="20"/>
        <v>2400</v>
      </c>
      <c r="L2700" s="32">
        <f t="shared" si="21"/>
        <v>960</v>
      </c>
      <c r="M2700" s="33">
        <v>0.4</v>
      </c>
      <c r="O2700" s="38"/>
      <c r="P2700" s="36"/>
      <c r="Q2700" s="34"/>
      <c r="R2700" s="35"/>
    </row>
    <row r="2701" spans="1:18" ht="15.75" customHeight="1">
      <c r="A2701" s="23"/>
      <c r="B2701" s="28" t="s">
        <v>30</v>
      </c>
      <c r="C2701" s="28">
        <v>1197831</v>
      </c>
      <c r="D2701" s="29">
        <v>44368</v>
      </c>
      <c r="E2701" s="28" t="s">
        <v>31</v>
      </c>
      <c r="F2701" s="28" t="s">
        <v>105</v>
      </c>
      <c r="G2701" s="28" t="s">
        <v>106</v>
      </c>
      <c r="H2701" s="28" t="s">
        <v>25</v>
      </c>
      <c r="I2701" s="30">
        <v>0.35000000000000003</v>
      </c>
      <c r="J2701" s="31">
        <v>3500</v>
      </c>
      <c r="K2701" s="32">
        <f t="shared" si="20"/>
        <v>1225.0000000000002</v>
      </c>
      <c r="L2701" s="32">
        <f t="shared" si="21"/>
        <v>428.75000000000006</v>
      </c>
      <c r="M2701" s="33">
        <v>0.35</v>
      </c>
      <c r="O2701" s="38"/>
      <c r="P2701" s="36"/>
      <c r="Q2701" s="34"/>
      <c r="R2701" s="35"/>
    </row>
    <row r="2702" spans="1:18" ht="15.75" customHeight="1">
      <c r="A2702" s="23"/>
      <c r="B2702" s="28" t="s">
        <v>30</v>
      </c>
      <c r="C2702" s="28">
        <v>1197831</v>
      </c>
      <c r="D2702" s="29">
        <v>44368</v>
      </c>
      <c r="E2702" s="28" t="s">
        <v>31</v>
      </c>
      <c r="F2702" s="28" t="s">
        <v>105</v>
      </c>
      <c r="G2702" s="28" t="s">
        <v>106</v>
      </c>
      <c r="H2702" s="28" t="s">
        <v>26</v>
      </c>
      <c r="I2702" s="30">
        <v>0.4</v>
      </c>
      <c r="J2702" s="31">
        <v>3250</v>
      </c>
      <c r="K2702" s="32">
        <f t="shared" si="20"/>
        <v>1300</v>
      </c>
      <c r="L2702" s="32">
        <f t="shared" si="21"/>
        <v>520</v>
      </c>
      <c r="M2702" s="33">
        <v>0.4</v>
      </c>
      <c r="O2702" s="38"/>
      <c r="P2702" s="36"/>
      <c r="Q2702" s="34"/>
      <c r="R2702" s="35"/>
    </row>
    <row r="2703" spans="1:18" ht="15.75" customHeight="1">
      <c r="A2703" s="23"/>
      <c r="B2703" s="28" t="s">
        <v>30</v>
      </c>
      <c r="C2703" s="28">
        <v>1197831</v>
      </c>
      <c r="D2703" s="29">
        <v>44368</v>
      </c>
      <c r="E2703" s="28" t="s">
        <v>31</v>
      </c>
      <c r="F2703" s="28" t="s">
        <v>105</v>
      </c>
      <c r="G2703" s="28" t="s">
        <v>106</v>
      </c>
      <c r="H2703" s="28" t="s">
        <v>27</v>
      </c>
      <c r="I2703" s="30">
        <v>0.4</v>
      </c>
      <c r="J2703" s="31">
        <v>3000</v>
      </c>
      <c r="K2703" s="32">
        <f t="shared" si="20"/>
        <v>1200</v>
      </c>
      <c r="L2703" s="32">
        <f t="shared" si="21"/>
        <v>480</v>
      </c>
      <c r="M2703" s="33">
        <v>0.4</v>
      </c>
      <c r="O2703" s="38"/>
      <c r="P2703" s="36"/>
      <c r="Q2703" s="34"/>
      <c r="R2703" s="35"/>
    </row>
    <row r="2704" spans="1:18" ht="15.75" customHeight="1">
      <c r="A2704" s="23"/>
      <c r="B2704" s="28" t="s">
        <v>30</v>
      </c>
      <c r="C2704" s="28">
        <v>1197831</v>
      </c>
      <c r="D2704" s="29">
        <v>44368</v>
      </c>
      <c r="E2704" s="28" t="s">
        <v>31</v>
      </c>
      <c r="F2704" s="28" t="s">
        <v>105</v>
      </c>
      <c r="G2704" s="28" t="s">
        <v>106</v>
      </c>
      <c r="H2704" s="28" t="s">
        <v>28</v>
      </c>
      <c r="I2704" s="30">
        <v>0.54999999999999993</v>
      </c>
      <c r="J2704" s="31">
        <v>3000</v>
      </c>
      <c r="K2704" s="32">
        <f t="shared" si="20"/>
        <v>1649.9999999999998</v>
      </c>
      <c r="L2704" s="32">
        <f t="shared" si="21"/>
        <v>577.49999999999989</v>
      </c>
      <c r="M2704" s="33">
        <v>0.35</v>
      </c>
      <c r="O2704" s="38"/>
      <c r="P2704" s="36"/>
      <c r="Q2704" s="34"/>
      <c r="R2704" s="35"/>
    </row>
    <row r="2705" spans="1:18" ht="15.75" customHeight="1">
      <c r="A2705" s="23"/>
      <c r="B2705" s="28" t="s">
        <v>30</v>
      </c>
      <c r="C2705" s="28">
        <v>1197831</v>
      </c>
      <c r="D2705" s="29">
        <v>44368</v>
      </c>
      <c r="E2705" s="28" t="s">
        <v>31</v>
      </c>
      <c r="F2705" s="28" t="s">
        <v>105</v>
      </c>
      <c r="G2705" s="28" t="s">
        <v>106</v>
      </c>
      <c r="H2705" s="28" t="s">
        <v>29</v>
      </c>
      <c r="I2705" s="30">
        <v>0.6</v>
      </c>
      <c r="J2705" s="31">
        <v>4750</v>
      </c>
      <c r="K2705" s="32">
        <f t="shared" si="20"/>
        <v>2850</v>
      </c>
      <c r="L2705" s="32">
        <f t="shared" si="21"/>
        <v>1140</v>
      </c>
      <c r="M2705" s="33">
        <v>0.4</v>
      </c>
      <c r="O2705" s="38"/>
      <c r="P2705" s="36"/>
      <c r="Q2705" s="34"/>
      <c r="R2705" s="35"/>
    </row>
    <row r="2706" spans="1:18" ht="15.75" customHeight="1">
      <c r="A2706" s="23"/>
      <c r="B2706" s="28" t="s">
        <v>30</v>
      </c>
      <c r="C2706" s="28">
        <v>1197831</v>
      </c>
      <c r="D2706" s="29">
        <v>44396</v>
      </c>
      <c r="E2706" s="28" t="s">
        <v>31</v>
      </c>
      <c r="F2706" s="28" t="s">
        <v>105</v>
      </c>
      <c r="G2706" s="28" t="s">
        <v>106</v>
      </c>
      <c r="H2706" s="28" t="s">
        <v>24</v>
      </c>
      <c r="I2706" s="30">
        <v>0.54999999999999993</v>
      </c>
      <c r="J2706" s="31">
        <v>7000</v>
      </c>
      <c r="K2706" s="32">
        <f t="shared" si="20"/>
        <v>3849.9999999999995</v>
      </c>
      <c r="L2706" s="32">
        <f t="shared" si="21"/>
        <v>1540</v>
      </c>
      <c r="M2706" s="33">
        <v>0.4</v>
      </c>
      <c r="O2706" s="38"/>
      <c r="P2706" s="36"/>
      <c r="Q2706" s="34"/>
      <c r="R2706" s="35"/>
    </row>
    <row r="2707" spans="1:18" ht="15.75" customHeight="1">
      <c r="A2707" s="23"/>
      <c r="B2707" s="28" t="s">
        <v>30</v>
      </c>
      <c r="C2707" s="28">
        <v>1197831</v>
      </c>
      <c r="D2707" s="29">
        <v>44396</v>
      </c>
      <c r="E2707" s="28" t="s">
        <v>31</v>
      </c>
      <c r="F2707" s="28" t="s">
        <v>105</v>
      </c>
      <c r="G2707" s="28" t="s">
        <v>106</v>
      </c>
      <c r="H2707" s="28" t="s">
        <v>25</v>
      </c>
      <c r="I2707" s="30">
        <v>0.5</v>
      </c>
      <c r="J2707" s="31">
        <v>4500</v>
      </c>
      <c r="K2707" s="32">
        <f t="shared" si="20"/>
        <v>2250</v>
      </c>
      <c r="L2707" s="32">
        <f t="shared" si="21"/>
        <v>787.5</v>
      </c>
      <c r="M2707" s="33">
        <v>0.35</v>
      </c>
      <c r="O2707" s="38"/>
      <c r="P2707" s="36"/>
      <c r="Q2707" s="34"/>
      <c r="R2707" s="35"/>
    </row>
    <row r="2708" spans="1:18" ht="15.75" customHeight="1">
      <c r="A2708" s="23"/>
      <c r="B2708" s="28" t="s">
        <v>30</v>
      </c>
      <c r="C2708" s="28">
        <v>1197831</v>
      </c>
      <c r="D2708" s="29">
        <v>44396</v>
      </c>
      <c r="E2708" s="28" t="s">
        <v>31</v>
      </c>
      <c r="F2708" s="28" t="s">
        <v>105</v>
      </c>
      <c r="G2708" s="28" t="s">
        <v>106</v>
      </c>
      <c r="H2708" s="28" t="s">
        <v>26</v>
      </c>
      <c r="I2708" s="30">
        <v>0.45</v>
      </c>
      <c r="J2708" s="31">
        <v>3750</v>
      </c>
      <c r="K2708" s="32">
        <f t="shared" si="20"/>
        <v>1687.5</v>
      </c>
      <c r="L2708" s="32">
        <f t="shared" si="21"/>
        <v>675</v>
      </c>
      <c r="M2708" s="33">
        <v>0.4</v>
      </c>
      <c r="O2708" s="38"/>
      <c r="P2708" s="36"/>
      <c r="Q2708" s="34"/>
      <c r="R2708" s="35"/>
    </row>
    <row r="2709" spans="1:18" ht="15.75" customHeight="1">
      <c r="A2709" s="23"/>
      <c r="B2709" s="28" t="s">
        <v>30</v>
      </c>
      <c r="C2709" s="28">
        <v>1197831</v>
      </c>
      <c r="D2709" s="29">
        <v>44396</v>
      </c>
      <c r="E2709" s="28" t="s">
        <v>31</v>
      </c>
      <c r="F2709" s="28" t="s">
        <v>105</v>
      </c>
      <c r="G2709" s="28" t="s">
        <v>106</v>
      </c>
      <c r="H2709" s="28" t="s">
        <v>27</v>
      </c>
      <c r="I2709" s="30">
        <v>0.45</v>
      </c>
      <c r="J2709" s="31">
        <v>3250</v>
      </c>
      <c r="K2709" s="32">
        <f t="shared" si="20"/>
        <v>1462.5</v>
      </c>
      <c r="L2709" s="32">
        <f t="shared" si="21"/>
        <v>585</v>
      </c>
      <c r="M2709" s="33">
        <v>0.4</v>
      </c>
      <c r="O2709" s="38"/>
      <c r="P2709" s="36"/>
      <c r="Q2709" s="34"/>
      <c r="R2709" s="35"/>
    </row>
    <row r="2710" spans="1:18" ht="15.75" customHeight="1">
      <c r="A2710" s="23"/>
      <c r="B2710" s="28" t="s">
        <v>30</v>
      </c>
      <c r="C2710" s="28">
        <v>1197831</v>
      </c>
      <c r="D2710" s="29">
        <v>44396</v>
      </c>
      <c r="E2710" s="28" t="s">
        <v>31</v>
      </c>
      <c r="F2710" s="28" t="s">
        <v>105</v>
      </c>
      <c r="G2710" s="28" t="s">
        <v>106</v>
      </c>
      <c r="H2710" s="28" t="s">
        <v>28</v>
      </c>
      <c r="I2710" s="30">
        <v>0.6</v>
      </c>
      <c r="J2710" s="31">
        <v>3500</v>
      </c>
      <c r="K2710" s="32">
        <f t="shared" si="20"/>
        <v>2100</v>
      </c>
      <c r="L2710" s="32">
        <f t="shared" si="21"/>
        <v>735</v>
      </c>
      <c r="M2710" s="33">
        <v>0.35</v>
      </c>
      <c r="O2710" s="38"/>
      <c r="P2710" s="36"/>
      <c r="Q2710" s="34"/>
      <c r="R2710" s="35"/>
    </row>
    <row r="2711" spans="1:18" ht="15.75" customHeight="1">
      <c r="A2711" s="23"/>
      <c r="B2711" s="28" t="s">
        <v>30</v>
      </c>
      <c r="C2711" s="28">
        <v>1197831</v>
      </c>
      <c r="D2711" s="29">
        <v>44396</v>
      </c>
      <c r="E2711" s="28" t="s">
        <v>31</v>
      </c>
      <c r="F2711" s="28" t="s">
        <v>105</v>
      </c>
      <c r="G2711" s="28" t="s">
        <v>106</v>
      </c>
      <c r="H2711" s="28" t="s">
        <v>29</v>
      </c>
      <c r="I2711" s="30">
        <v>0.65</v>
      </c>
      <c r="J2711" s="31">
        <v>5250</v>
      </c>
      <c r="K2711" s="32">
        <f t="shared" si="20"/>
        <v>3412.5</v>
      </c>
      <c r="L2711" s="32">
        <f t="shared" si="21"/>
        <v>1365</v>
      </c>
      <c r="M2711" s="33">
        <v>0.4</v>
      </c>
      <c r="O2711" s="38"/>
      <c r="P2711" s="36"/>
      <c r="Q2711" s="34"/>
      <c r="R2711" s="35"/>
    </row>
    <row r="2712" spans="1:18" ht="15.75" customHeight="1">
      <c r="A2712" s="23"/>
      <c r="B2712" s="28" t="s">
        <v>30</v>
      </c>
      <c r="C2712" s="28">
        <v>1197831</v>
      </c>
      <c r="D2712" s="29">
        <v>44428</v>
      </c>
      <c r="E2712" s="28" t="s">
        <v>31</v>
      </c>
      <c r="F2712" s="28" t="s">
        <v>105</v>
      </c>
      <c r="G2712" s="28" t="s">
        <v>106</v>
      </c>
      <c r="H2712" s="28" t="s">
        <v>24</v>
      </c>
      <c r="I2712" s="30">
        <v>0.6</v>
      </c>
      <c r="J2712" s="31">
        <v>6750</v>
      </c>
      <c r="K2712" s="32">
        <f t="shared" si="20"/>
        <v>4050</v>
      </c>
      <c r="L2712" s="32">
        <f t="shared" si="21"/>
        <v>1620</v>
      </c>
      <c r="M2712" s="33">
        <v>0.4</v>
      </c>
      <c r="O2712" s="38"/>
      <c r="P2712" s="36"/>
      <c r="Q2712" s="34"/>
      <c r="R2712" s="35"/>
    </row>
    <row r="2713" spans="1:18" ht="15.75" customHeight="1">
      <c r="A2713" s="23"/>
      <c r="B2713" s="28" t="s">
        <v>30</v>
      </c>
      <c r="C2713" s="28">
        <v>1197831</v>
      </c>
      <c r="D2713" s="29">
        <v>44428</v>
      </c>
      <c r="E2713" s="28" t="s">
        <v>31</v>
      </c>
      <c r="F2713" s="28" t="s">
        <v>105</v>
      </c>
      <c r="G2713" s="28" t="s">
        <v>106</v>
      </c>
      <c r="H2713" s="28" t="s">
        <v>25</v>
      </c>
      <c r="I2713" s="30">
        <v>0.55000000000000004</v>
      </c>
      <c r="J2713" s="31">
        <v>4500</v>
      </c>
      <c r="K2713" s="32">
        <f t="shared" si="20"/>
        <v>2475</v>
      </c>
      <c r="L2713" s="32">
        <f t="shared" si="21"/>
        <v>866.25</v>
      </c>
      <c r="M2713" s="33">
        <v>0.35</v>
      </c>
      <c r="O2713" s="38"/>
      <c r="P2713" s="36"/>
      <c r="Q2713" s="34"/>
      <c r="R2713" s="35"/>
    </row>
    <row r="2714" spans="1:18" ht="15.75" customHeight="1">
      <c r="A2714" s="23"/>
      <c r="B2714" s="28" t="s">
        <v>30</v>
      </c>
      <c r="C2714" s="28">
        <v>1197831</v>
      </c>
      <c r="D2714" s="29">
        <v>44428</v>
      </c>
      <c r="E2714" s="28" t="s">
        <v>31</v>
      </c>
      <c r="F2714" s="28" t="s">
        <v>105</v>
      </c>
      <c r="G2714" s="28" t="s">
        <v>106</v>
      </c>
      <c r="H2714" s="28" t="s">
        <v>26</v>
      </c>
      <c r="I2714" s="30">
        <v>0.5</v>
      </c>
      <c r="J2714" s="31">
        <v>3750</v>
      </c>
      <c r="K2714" s="32">
        <f t="shared" si="20"/>
        <v>1875</v>
      </c>
      <c r="L2714" s="32">
        <f t="shared" si="21"/>
        <v>750</v>
      </c>
      <c r="M2714" s="33">
        <v>0.4</v>
      </c>
      <c r="O2714" s="38"/>
      <c r="P2714" s="36"/>
      <c r="Q2714" s="34"/>
      <c r="R2714" s="35"/>
    </row>
    <row r="2715" spans="1:18" ht="15.75" customHeight="1">
      <c r="A2715" s="23"/>
      <c r="B2715" s="28" t="s">
        <v>30</v>
      </c>
      <c r="C2715" s="28">
        <v>1197831</v>
      </c>
      <c r="D2715" s="29">
        <v>44428</v>
      </c>
      <c r="E2715" s="28" t="s">
        <v>31</v>
      </c>
      <c r="F2715" s="28" t="s">
        <v>105</v>
      </c>
      <c r="G2715" s="28" t="s">
        <v>106</v>
      </c>
      <c r="H2715" s="28" t="s">
        <v>27</v>
      </c>
      <c r="I2715" s="30">
        <v>0.4</v>
      </c>
      <c r="J2715" s="31">
        <v>3250</v>
      </c>
      <c r="K2715" s="32">
        <f t="shared" si="20"/>
        <v>1300</v>
      </c>
      <c r="L2715" s="32">
        <f t="shared" si="21"/>
        <v>520</v>
      </c>
      <c r="M2715" s="33">
        <v>0.4</v>
      </c>
      <c r="O2715" s="38"/>
      <c r="P2715" s="36"/>
      <c r="Q2715" s="34"/>
      <c r="R2715" s="35"/>
    </row>
    <row r="2716" spans="1:18" ht="15.75" customHeight="1">
      <c r="A2716" s="23"/>
      <c r="B2716" s="28" t="s">
        <v>30</v>
      </c>
      <c r="C2716" s="28">
        <v>1197831</v>
      </c>
      <c r="D2716" s="29">
        <v>44428</v>
      </c>
      <c r="E2716" s="28" t="s">
        <v>31</v>
      </c>
      <c r="F2716" s="28" t="s">
        <v>105</v>
      </c>
      <c r="G2716" s="28" t="s">
        <v>106</v>
      </c>
      <c r="H2716" s="28" t="s">
        <v>28</v>
      </c>
      <c r="I2716" s="30">
        <v>0.5</v>
      </c>
      <c r="J2716" s="31">
        <v>3000</v>
      </c>
      <c r="K2716" s="32">
        <f t="shared" si="20"/>
        <v>1500</v>
      </c>
      <c r="L2716" s="32">
        <f t="shared" si="21"/>
        <v>525</v>
      </c>
      <c r="M2716" s="33">
        <v>0.35</v>
      </c>
      <c r="O2716" s="38"/>
      <c r="P2716" s="36"/>
      <c r="Q2716" s="34"/>
      <c r="R2716" s="35"/>
    </row>
    <row r="2717" spans="1:18" ht="15.75" customHeight="1">
      <c r="A2717" s="23"/>
      <c r="B2717" s="28" t="s">
        <v>30</v>
      </c>
      <c r="C2717" s="28">
        <v>1197831</v>
      </c>
      <c r="D2717" s="29">
        <v>44428</v>
      </c>
      <c r="E2717" s="28" t="s">
        <v>31</v>
      </c>
      <c r="F2717" s="28" t="s">
        <v>105</v>
      </c>
      <c r="G2717" s="28" t="s">
        <v>106</v>
      </c>
      <c r="H2717" s="28" t="s">
        <v>29</v>
      </c>
      <c r="I2717" s="30">
        <v>0.55000000000000004</v>
      </c>
      <c r="J2717" s="31">
        <v>4750</v>
      </c>
      <c r="K2717" s="32">
        <f t="shared" si="20"/>
        <v>2612.5</v>
      </c>
      <c r="L2717" s="32">
        <f t="shared" si="21"/>
        <v>1045</v>
      </c>
      <c r="M2717" s="33">
        <v>0.4</v>
      </c>
      <c r="O2717" s="38"/>
      <c r="P2717" s="36"/>
      <c r="Q2717" s="34"/>
      <c r="R2717" s="35"/>
    </row>
    <row r="2718" spans="1:18" ht="15.75" customHeight="1">
      <c r="A2718" s="23"/>
      <c r="B2718" s="28" t="s">
        <v>30</v>
      </c>
      <c r="C2718" s="28">
        <v>1197831</v>
      </c>
      <c r="D2718" s="29">
        <v>44458</v>
      </c>
      <c r="E2718" s="28" t="s">
        <v>31</v>
      </c>
      <c r="F2718" s="28" t="s">
        <v>105</v>
      </c>
      <c r="G2718" s="28" t="s">
        <v>106</v>
      </c>
      <c r="H2718" s="28" t="s">
        <v>24</v>
      </c>
      <c r="I2718" s="30">
        <v>0.5</v>
      </c>
      <c r="J2718" s="31">
        <v>5750</v>
      </c>
      <c r="K2718" s="32">
        <f t="shared" si="20"/>
        <v>2875</v>
      </c>
      <c r="L2718" s="32">
        <f t="shared" si="21"/>
        <v>1150</v>
      </c>
      <c r="M2718" s="33">
        <v>0.4</v>
      </c>
      <c r="O2718" s="38"/>
      <c r="P2718" s="36"/>
      <c r="Q2718" s="34"/>
      <c r="R2718" s="35"/>
    </row>
    <row r="2719" spans="1:18" ht="15.75" customHeight="1">
      <c r="A2719" s="23"/>
      <c r="B2719" s="28" t="s">
        <v>30</v>
      </c>
      <c r="C2719" s="28">
        <v>1197831</v>
      </c>
      <c r="D2719" s="29">
        <v>44458</v>
      </c>
      <c r="E2719" s="28" t="s">
        <v>31</v>
      </c>
      <c r="F2719" s="28" t="s">
        <v>105</v>
      </c>
      <c r="G2719" s="28" t="s">
        <v>106</v>
      </c>
      <c r="H2719" s="28" t="s">
        <v>25</v>
      </c>
      <c r="I2719" s="30">
        <v>0.40000000000000013</v>
      </c>
      <c r="J2719" s="31">
        <v>3750</v>
      </c>
      <c r="K2719" s="32">
        <f t="shared" si="20"/>
        <v>1500.0000000000005</v>
      </c>
      <c r="L2719" s="32">
        <f t="shared" si="21"/>
        <v>525.00000000000011</v>
      </c>
      <c r="M2719" s="33">
        <v>0.35</v>
      </c>
      <c r="O2719" s="38"/>
      <c r="P2719" s="36"/>
      <c r="Q2719" s="34"/>
      <c r="R2719" s="35"/>
    </row>
    <row r="2720" spans="1:18" ht="15.75" customHeight="1">
      <c r="A2720" s="23"/>
      <c r="B2720" s="28" t="s">
        <v>30</v>
      </c>
      <c r="C2720" s="28">
        <v>1197831</v>
      </c>
      <c r="D2720" s="29">
        <v>44458</v>
      </c>
      <c r="E2720" s="28" t="s">
        <v>31</v>
      </c>
      <c r="F2720" s="28" t="s">
        <v>105</v>
      </c>
      <c r="G2720" s="28" t="s">
        <v>106</v>
      </c>
      <c r="H2720" s="28" t="s">
        <v>26</v>
      </c>
      <c r="I2720" s="30">
        <v>0.15000000000000008</v>
      </c>
      <c r="J2720" s="31">
        <v>2750</v>
      </c>
      <c r="K2720" s="32">
        <f t="shared" si="20"/>
        <v>412.50000000000023</v>
      </c>
      <c r="L2720" s="32">
        <f t="shared" si="21"/>
        <v>165.00000000000011</v>
      </c>
      <c r="M2720" s="33">
        <v>0.4</v>
      </c>
      <c r="O2720" s="38"/>
      <c r="P2720" s="36"/>
      <c r="Q2720" s="34"/>
      <c r="R2720" s="35"/>
    </row>
    <row r="2721" spans="1:18" ht="15.75" customHeight="1">
      <c r="A2721" s="23"/>
      <c r="B2721" s="28" t="s">
        <v>30</v>
      </c>
      <c r="C2721" s="28">
        <v>1197831</v>
      </c>
      <c r="D2721" s="29">
        <v>44458</v>
      </c>
      <c r="E2721" s="28" t="s">
        <v>31</v>
      </c>
      <c r="F2721" s="28" t="s">
        <v>105</v>
      </c>
      <c r="G2721" s="28" t="s">
        <v>106</v>
      </c>
      <c r="H2721" s="28" t="s">
        <v>27</v>
      </c>
      <c r="I2721" s="30">
        <v>0.15000000000000008</v>
      </c>
      <c r="J2721" s="31">
        <v>2500</v>
      </c>
      <c r="K2721" s="32">
        <f t="shared" si="20"/>
        <v>375.00000000000017</v>
      </c>
      <c r="L2721" s="32">
        <f t="shared" si="21"/>
        <v>150.00000000000009</v>
      </c>
      <c r="M2721" s="33">
        <v>0.4</v>
      </c>
      <c r="O2721" s="38"/>
      <c r="P2721" s="36"/>
      <c r="Q2721" s="34"/>
      <c r="R2721" s="35"/>
    </row>
    <row r="2722" spans="1:18" ht="15.75" customHeight="1">
      <c r="A2722" s="23"/>
      <c r="B2722" s="28" t="s">
        <v>30</v>
      </c>
      <c r="C2722" s="28">
        <v>1197831</v>
      </c>
      <c r="D2722" s="29">
        <v>44458</v>
      </c>
      <c r="E2722" s="28" t="s">
        <v>31</v>
      </c>
      <c r="F2722" s="28" t="s">
        <v>105</v>
      </c>
      <c r="G2722" s="28" t="s">
        <v>106</v>
      </c>
      <c r="H2722" s="28" t="s">
        <v>28</v>
      </c>
      <c r="I2722" s="30">
        <v>0.25000000000000006</v>
      </c>
      <c r="J2722" s="31">
        <v>2500</v>
      </c>
      <c r="K2722" s="32">
        <f t="shared" si="20"/>
        <v>625.00000000000011</v>
      </c>
      <c r="L2722" s="32">
        <f t="shared" si="21"/>
        <v>218.75000000000003</v>
      </c>
      <c r="M2722" s="33">
        <v>0.35</v>
      </c>
      <c r="O2722" s="38"/>
      <c r="P2722" s="36"/>
      <c r="Q2722" s="34"/>
      <c r="R2722" s="35"/>
    </row>
    <row r="2723" spans="1:18" ht="15.75" customHeight="1">
      <c r="A2723" s="23"/>
      <c r="B2723" s="28" t="s">
        <v>30</v>
      </c>
      <c r="C2723" s="28">
        <v>1197831</v>
      </c>
      <c r="D2723" s="29">
        <v>44458</v>
      </c>
      <c r="E2723" s="28" t="s">
        <v>31</v>
      </c>
      <c r="F2723" s="28" t="s">
        <v>105</v>
      </c>
      <c r="G2723" s="28" t="s">
        <v>106</v>
      </c>
      <c r="H2723" s="28" t="s">
        <v>29</v>
      </c>
      <c r="I2723" s="30">
        <v>0.3000000000000001</v>
      </c>
      <c r="J2723" s="31">
        <v>3500</v>
      </c>
      <c r="K2723" s="32">
        <f t="shared" si="20"/>
        <v>1050.0000000000005</v>
      </c>
      <c r="L2723" s="32">
        <f t="shared" si="21"/>
        <v>420.00000000000023</v>
      </c>
      <c r="M2723" s="33">
        <v>0.4</v>
      </c>
      <c r="O2723" s="38"/>
      <c r="P2723" s="36"/>
      <c r="Q2723" s="34"/>
      <c r="R2723" s="35"/>
    </row>
    <row r="2724" spans="1:18" ht="15.75" customHeight="1">
      <c r="A2724" s="23"/>
      <c r="B2724" s="28" t="s">
        <v>30</v>
      </c>
      <c r="C2724" s="28">
        <v>1197831</v>
      </c>
      <c r="D2724" s="29">
        <v>44490</v>
      </c>
      <c r="E2724" s="28" t="s">
        <v>31</v>
      </c>
      <c r="F2724" s="28" t="s">
        <v>105</v>
      </c>
      <c r="G2724" s="28" t="s">
        <v>106</v>
      </c>
      <c r="H2724" s="28" t="s">
        <v>24</v>
      </c>
      <c r="I2724" s="30">
        <v>0.3000000000000001</v>
      </c>
      <c r="J2724" s="31">
        <v>5250</v>
      </c>
      <c r="K2724" s="32">
        <f t="shared" si="20"/>
        <v>1575.0000000000005</v>
      </c>
      <c r="L2724" s="32">
        <f t="shared" si="21"/>
        <v>630.00000000000023</v>
      </c>
      <c r="M2724" s="33">
        <v>0.4</v>
      </c>
      <c r="O2724" s="38"/>
      <c r="P2724" s="36"/>
      <c r="Q2724" s="34"/>
      <c r="R2724" s="35"/>
    </row>
    <row r="2725" spans="1:18" ht="15.75" customHeight="1">
      <c r="A2725" s="23"/>
      <c r="B2725" s="28" t="s">
        <v>30</v>
      </c>
      <c r="C2725" s="28">
        <v>1197831</v>
      </c>
      <c r="D2725" s="29">
        <v>44490</v>
      </c>
      <c r="E2725" s="28" t="s">
        <v>31</v>
      </c>
      <c r="F2725" s="28" t="s">
        <v>105</v>
      </c>
      <c r="G2725" s="28" t="s">
        <v>106</v>
      </c>
      <c r="H2725" s="28" t="s">
        <v>25</v>
      </c>
      <c r="I2725" s="30">
        <v>0.20000000000000012</v>
      </c>
      <c r="J2725" s="31">
        <v>3500</v>
      </c>
      <c r="K2725" s="32">
        <f t="shared" si="20"/>
        <v>700.00000000000045</v>
      </c>
      <c r="L2725" s="32">
        <f t="shared" si="21"/>
        <v>245.00000000000014</v>
      </c>
      <c r="M2725" s="33">
        <v>0.35</v>
      </c>
      <c r="O2725" s="38"/>
      <c r="P2725" s="36"/>
      <c r="Q2725" s="34"/>
      <c r="R2725" s="35"/>
    </row>
    <row r="2726" spans="1:18" ht="15.75" customHeight="1">
      <c r="A2726" s="23"/>
      <c r="B2726" s="28" t="s">
        <v>30</v>
      </c>
      <c r="C2726" s="28">
        <v>1197831</v>
      </c>
      <c r="D2726" s="29">
        <v>44490</v>
      </c>
      <c r="E2726" s="28" t="s">
        <v>31</v>
      </c>
      <c r="F2726" s="28" t="s">
        <v>105</v>
      </c>
      <c r="G2726" s="28" t="s">
        <v>106</v>
      </c>
      <c r="H2726" s="28" t="s">
        <v>26</v>
      </c>
      <c r="I2726" s="30">
        <v>0.20000000000000012</v>
      </c>
      <c r="J2726" s="31">
        <v>2250</v>
      </c>
      <c r="K2726" s="32">
        <f t="shared" si="20"/>
        <v>450.00000000000028</v>
      </c>
      <c r="L2726" s="32">
        <f t="shared" si="21"/>
        <v>180.00000000000011</v>
      </c>
      <c r="M2726" s="33">
        <v>0.4</v>
      </c>
      <c r="O2726" s="38"/>
      <c r="P2726" s="36"/>
      <c r="Q2726" s="34"/>
      <c r="R2726" s="35"/>
    </row>
    <row r="2727" spans="1:18" ht="15.75" customHeight="1">
      <c r="A2727" s="23"/>
      <c r="B2727" s="28" t="s">
        <v>30</v>
      </c>
      <c r="C2727" s="28">
        <v>1197831</v>
      </c>
      <c r="D2727" s="29">
        <v>44490</v>
      </c>
      <c r="E2727" s="28" t="s">
        <v>31</v>
      </c>
      <c r="F2727" s="28" t="s">
        <v>105</v>
      </c>
      <c r="G2727" s="28" t="s">
        <v>106</v>
      </c>
      <c r="H2727" s="28" t="s">
        <v>27</v>
      </c>
      <c r="I2727" s="30">
        <v>0.20000000000000012</v>
      </c>
      <c r="J2727" s="31">
        <v>2000</v>
      </c>
      <c r="K2727" s="32">
        <f t="shared" si="20"/>
        <v>400.00000000000023</v>
      </c>
      <c r="L2727" s="32">
        <f t="shared" si="21"/>
        <v>160.00000000000011</v>
      </c>
      <c r="M2727" s="33">
        <v>0.4</v>
      </c>
      <c r="O2727" s="38"/>
      <c r="P2727" s="36"/>
      <c r="Q2727" s="34"/>
      <c r="R2727" s="35"/>
    </row>
    <row r="2728" spans="1:18" ht="15.75" customHeight="1">
      <c r="A2728" s="23"/>
      <c r="B2728" s="28" t="s">
        <v>30</v>
      </c>
      <c r="C2728" s="28">
        <v>1197831</v>
      </c>
      <c r="D2728" s="29">
        <v>44490</v>
      </c>
      <c r="E2728" s="28" t="s">
        <v>31</v>
      </c>
      <c r="F2728" s="28" t="s">
        <v>105</v>
      </c>
      <c r="G2728" s="28" t="s">
        <v>106</v>
      </c>
      <c r="H2728" s="28" t="s">
        <v>28</v>
      </c>
      <c r="I2728" s="30">
        <v>0.3000000000000001</v>
      </c>
      <c r="J2728" s="31">
        <v>2000</v>
      </c>
      <c r="K2728" s="32">
        <f t="shared" si="20"/>
        <v>600.00000000000023</v>
      </c>
      <c r="L2728" s="32">
        <f t="shared" si="21"/>
        <v>210.00000000000006</v>
      </c>
      <c r="M2728" s="33">
        <v>0.35</v>
      </c>
      <c r="O2728" s="38"/>
      <c r="P2728" s="36"/>
      <c r="Q2728" s="34"/>
      <c r="R2728" s="35"/>
    </row>
    <row r="2729" spans="1:18" ht="15.75" customHeight="1">
      <c r="A2729" s="23"/>
      <c r="B2729" s="28" t="s">
        <v>30</v>
      </c>
      <c r="C2729" s="28">
        <v>1197831</v>
      </c>
      <c r="D2729" s="29">
        <v>44490</v>
      </c>
      <c r="E2729" s="28" t="s">
        <v>31</v>
      </c>
      <c r="F2729" s="28" t="s">
        <v>105</v>
      </c>
      <c r="G2729" s="28" t="s">
        <v>106</v>
      </c>
      <c r="H2729" s="28" t="s">
        <v>29</v>
      </c>
      <c r="I2729" s="30">
        <v>0.30000000000000004</v>
      </c>
      <c r="J2729" s="31">
        <v>3250</v>
      </c>
      <c r="K2729" s="32">
        <f t="shared" si="20"/>
        <v>975.00000000000011</v>
      </c>
      <c r="L2729" s="32">
        <f t="shared" si="21"/>
        <v>390.00000000000006</v>
      </c>
      <c r="M2729" s="33">
        <v>0.4</v>
      </c>
      <c r="O2729" s="38"/>
      <c r="P2729" s="36"/>
      <c r="Q2729" s="34"/>
      <c r="R2729" s="35"/>
    </row>
    <row r="2730" spans="1:18" ht="15.75" customHeight="1">
      <c r="A2730" s="23"/>
      <c r="B2730" s="28" t="s">
        <v>30</v>
      </c>
      <c r="C2730" s="28">
        <v>1197831</v>
      </c>
      <c r="D2730" s="29">
        <v>44520</v>
      </c>
      <c r="E2730" s="28" t="s">
        <v>31</v>
      </c>
      <c r="F2730" s="28" t="s">
        <v>105</v>
      </c>
      <c r="G2730" s="28" t="s">
        <v>106</v>
      </c>
      <c r="H2730" s="28" t="s">
        <v>24</v>
      </c>
      <c r="I2730" s="30">
        <v>0.25000000000000011</v>
      </c>
      <c r="J2730" s="31">
        <v>4750</v>
      </c>
      <c r="K2730" s="32">
        <f t="shared" si="20"/>
        <v>1187.5000000000005</v>
      </c>
      <c r="L2730" s="32">
        <f t="shared" si="21"/>
        <v>475.00000000000023</v>
      </c>
      <c r="M2730" s="33">
        <v>0.4</v>
      </c>
      <c r="O2730" s="38"/>
      <c r="P2730" s="36"/>
      <c r="Q2730" s="34"/>
      <c r="R2730" s="35"/>
    </row>
    <row r="2731" spans="1:18" ht="15.75" customHeight="1">
      <c r="A2731" s="23"/>
      <c r="B2731" s="28" t="s">
        <v>30</v>
      </c>
      <c r="C2731" s="28">
        <v>1197831</v>
      </c>
      <c r="D2731" s="29">
        <v>44520</v>
      </c>
      <c r="E2731" s="28" t="s">
        <v>31</v>
      </c>
      <c r="F2731" s="28" t="s">
        <v>105</v>
      </c>
      <c r="G2731" s="28" t="s">
        <v>106</v>
      </c>
      <c r="H2731" s="28" t="s">
        <v>25</v>
      </c>
      <c r="I2731" s="30">
        <v>0.15000000000000013</v>
      </c>
      <c r="J2731" s="31">
        <v>3000</v>
      </c>
      <c r="K2731" s="32">
        <f t="shared" si="20"/>
        <v>450.0000000000004</v>
      </c>
      <c r="L2731" s="32">
        <f t="shared" si="21"/>
        <v>157.50000000000014</v>
      </c>
      <c r="M2731" s="33">
        <v>0.35</v>
      </c>
      <c r="O2731" s="38"/>
      <c r="P2731" s="36"/>
      <c r="Q2731" s="34"/>
      <c r="R2731" s="35"/>
    </row>
    <row r="2732" spans="1:18" ht="15.75" customHeight="1">
      <c r="A2732" s="23"/>
      <c r="B2732" s="28" t="s">
        <v>30</v>
      </c>
      <c r="C2732" s="28">
        <v>1197831</v>
      </c>
      <c r="D2732" s="29">
        <v>44520</v>
      </c>
      <c r="E2732" s="28" t="s">
        <v>31</v>
      </c>
      <c r="F2732" s="28" t="s">
        <v>105</v>
      </c>
      <c r="G2732" s="28" t="s">
        <v>106</v>
      </c>
      <c r="H2732" s="28" t="s">
        <v>26</v>
      </c>
      <c r="I2732" s="30">
        <v>0.25000000000000017</v>
      </c>
      <c r="J2732" s="31">
        <v>2450</v>
      </c>
      <c r="K2732" s="32">
        <f t="shared" si="20"/>
        <v>612.50000000000045</v>
      </c>
      <c r="L2732" s="32">
        <f t="shared" si="21"/>
        <v>245.0000000000002</v>
      </c>
      <c r="M2732" s="33">
        <v>0.4</v>
      </c>
      <c r="O2732" s="38"/>
      <c r="P2732" s="36"/>
      <c r="Q2732" s="34"/>
      <c r="R2732" s="35"/>
    </row>
    <row r="2733" spans="1:18" ht="15.75" customHeight="1">
      <c r="A2733" s="23"/>
      <c r="B2733" s="28" t="s">
        <v>30</v>
      </c>
      <c r="C2733" s="28">
        <v>1197831</v>
      </c>
      <c r="D2733" s="29">
        <v>44520</v>
      </c>
      <c r="E2733" s="28" t="s">
        <v>31</v>
      </c>
      <c r="F2733" s="28" t="s">
        <v>105</v>
      </c>
      <c r="G2733" s="28" t="s">
        <v>106</v>
      </c>
      <c r="H2733" s="28" t="s">
        <v>27</v>
      </c>
      <c r="I2733" s="30">
        <v>0.55000000000000016</v>
      </c>
      <c r="J2733" s="31">
        <v>3000</v>
      </c>
      <c r="K2733" s="32">
        <f t="shared" si="20"/>
        <v>1650.0000000000005</v>
      </c>
      <c r="L2733" s="32">
        <f t="shared" si="21"/>
        <v>660.00000000000023</v>
      </c>
      <c r="M2733" s="33">
        <v>0.4</v>
      </c>
      <c r="O2733" s="38"/>
      <c r="P2733" s="36"/>
      <c r="Q2733" s="34"/>
      <c r="R2733" s="35"/>
    </row>
    <row r="2734" spans="1:18" ht="15.75" customHeight="1">
      <c r="A2734" s="23"/>
      <c r="B2734" s="28" t="s">
        <v>30</v>
      </c>
      <c r="C2734" s="28">
        <v>1197831</v>
      </c>
      <c r="D2734" s="29">
        <v>44520</v>
      </c>
      <c r="E2734" s="28" t="s">
        <v>31</v>
      </c>
      <c r="F2734" s="28" t="s">
        <v>105</v>
      </c>
      <c r="G2734" s="28" t="s">
        <v>106</v>
      </c>
      <c r="H2734" s="28" t="s">
        <v>28</v>
      </c>
      <c r="I2734" s="30">
        <v>0.75000000000000011</v>
      </c>
      <c r="J2734" s="31">
        <v>2750</v>
      </c>
      <c r="K2734" s="32">
        <f t="shared" si="20"/>
        <v>2062.5000000000005</v>
      </c>
      <c r="L2734" s="32">
        <f t="shared" si="21"/>
        <v>721.87500000000011</v>
      </c>
      <c r="M2734" s="33">
        <v>0.35</v>
      </c>
      <c r="O2734" s="38"/>
      <c r="P2734" s="36"/>
      <c r="Q2734" s="34"/>
      <c r="R2734" s="35"/>
    </row>
    <row r="2735" spans="1:18" ht="15.75" customHeight="1">
      <c r="A2735" s="23"/>
      <c r="B2735" s="28" t="s">
        <v>30</v>
      </c>
      <c r="C2735" s="28">
        <v>1197831</v>
      </c>
      <c r="D2735" s="29">
        <v>44520</v>
      </c>
      <c r="E2735" s="28" t="s">
        <v>31</v>
      </c>
      <c r="F2735" s="28" t="s">
        <v>105</v>
      </c>
      <c r="G2735" s="28" t="s">
        <v>106</v>
      </c>
      <c r="H2735" s="28" t="s">
        <v>29</v>
      </c>
      <c r="I2735" s="30">
        <v>0.75</v>
      </c>
      <c r="J2735" s="31">
        <v>3750</v>
      </c>
      <c r="K2735" s="32">
        <f t="shared" si="20"/>
        <v>2812.5</v>
      </c>
      <c r="L2735" s="32">
        <f t="shared" si="21"/>
        <v>1125</v>
      </c>
      <c r="M2735" s="33">
        <v>0.4</v>
      </c>
      <c r="O2735" s="38"/>
      <c r="P2735" s="36"/>
      <c r="Q2735" s="34"/>
      <c r="R2735" s="35"/>
    </row>
    <row r="2736" spans="1:18" ht="15.75" customHeight="1">
      <c r="A2736" s="23"/>
      <c r="B2736" s="28" t="s">
        <v>30</v>
      </c>
      <c r="C2736" s="28">
        <v>1197831</v>
      </c>
      <c r="D2736" s="29">
        <v>44549</v>
      </c>
      <c r="E2736" s="28" t="s">
        <v>31</v>
      </c>
      <c r="F2736" s="28" t="s">
        <v>105</v>
      </c>
      <c r="G2736" s="28" t="s">
        <v>106</v>
      </c>
      <c r="H2736" s="28" t="s">
        <v>24</v>
      </c>
      <c r="I2736" s="30">
        <v>0.70000000000000007</v>
      </c>
      <c r="J2736" s="31">
        <v>6250</v>
      </c>
      <c r="K2736" s="32">
        <f t="shared" si="20"/>
        <v>4375</v>
      </c>
      <c r="L2736" s="32">
        <f t="shared" si="21"/>
        <v>1750</v>
      </c>
      <c r="M2736" s="33">
        <v>0.4</v>
      </c>
      <c r="O2736" s="38"/>
      <c r="P2736" s="36"/>
      <c r="Q2736" s="34"/>
      <c r="R2736" s="35"/>
    </row>
    <row r="2737" spans="1:18" ht="15.75" customHeight="1">
      <c r="A2737" s="23"/>
      <c r="B2737" s="28" t="s">
        <v>30</v>
      </c>
      <c r="C2737" s="28">
        <v>1197831</v>
      </c>
      <c r="D2737" s="29">
        <v>44549</v>
      </c>
      <c r="E2737" s="28" t="s">
        <v>31</v>
      </c>
      <c r="F2737" s="28" t="s">
        <v>105</v>
      </c>
      <c r="G2737" s="28" t="s">
        <v>106</v>
      </c>
      <c r="H2737" s="28" t="s">
        <v>25</v>
      </c>
      <c r="I2737" s="30">
        <v>0.60000000000000009</v>
      </c>
      <c r="J2737" s="31">
        <v>4250</v>
      </c>
      <c r="K2737" s="32">
        <f t="shared" si="20"/>
        <v>2550.0000000000005</v>
      </c>
      <c r="L2737" s="32">
        <f t="shared" si="21"/>
        <v>892.50000000000011</v>
      </c>
      <c r="M2737" s="33">
        <v>0.35</v>
      </c>
      <c r="O2737" s="38"/>
      <c r="P2737" s="36"/>
      <c r="Q2737" s="34"/>
      <c r="R2737" s="35"/>
    </row>
    <row r="2738" spans="1:18" ht="15.75" customHeight="1">
      <c r="A2738" s="23"/>
      <c r="B2738" s="28" t="s">
        <v>30</v>
      </c>
      <c r="C2738" s="28">
        <v>1197831</v>
      </c>
      <c r="D2738" s="29">
        <v>44549</v>
      </c>
      <c r="E2738" s="28" t="s">
        <v>31</v>
      </c>
      <c r="F2738" s="28" t="s">
        <v>105</v>
      </c>
      <c r="G2738" s="28" t="s">
        <v>106</v>
      </c>
      <c r="H2738" s="28" t="s">
        <v>26</v>
      </c>
      <c r="I2738" s="30">
        <v>0.60000000000000009</v>
      </c>
      <c r="J2738" s="31">
        <v>3750</v>
      </c>
      <c r="K2738" s="32">
        <f t="shared" si="20"/>
        <v>2250.0000000000005</v>
      </c>
      <c r="L2738" s="32">
        <f t="shared" si="21"/>
        <v>900.00000000000023</v>
      </c>
      <c r="M2738" s="33">
        <v>0.4</v>
      </c>
      <c r="O2738" s="38"/>
      <c r="P2738" s="36"/>
      <c r="Q2738" s="34"/>
      <c r="R2738" s="35"/>
    </row>
    <row r="2739" spans="1:18" ht="15.75" customHeight="1">
      <c r="A2739" s="23"/>
      <c r="B2739" s="28" t="s">
        <v>30</v>
      </c>
      <c r="C2739" s="28">
        <v>1197831</v>
      </c>
      <c r="D2739" s="29">
        <v>44549</v>
      </c>
      <c r="E2739" s="28" t="s">
        <v>31</v>
      </c>
      <c r="F2739" s="28" t="s">
        <v>105</v>
      </c>
      <c r="G2739" s="28" t="s">
        <v>106</v>
      </c>
      <c r="H2739" s="28" t="s">
        <v>27</v>
      </c>
      <c r="I2739" s="30">
        <v>0.60000000000000009</v>
      </c>
      <c r="J2739" s="31">
        <v>3250</v>
      </c>
      <c r="K2739" s="32">
        <f t="shared" si="20"/>
        <v>1950.0000000000002</v>
      </c>
      <c r="L2739" s="32">
        <f t="shared" si="21"/>
        <v>780.00000000000011</v>
      </c>
      <c r="M2739" s="33">
        <v>0.4</v>
      </c>
      <c r="O2739" s="38"/>
      <c r="P2739" s="36"/>
      <c r="Q2739" s="34"/>
      <c r="R2739" s="35"/>
    </row>
    <row r="2740" spans="1:18" ht="15.75" customHeight="1">
      <c r="A2740" s="23"/>
      <c r="B2740" s="28" t="s">
        <v>30</v>
      </c>
      <c r="C2740" s="28">
        <v>1197831</v>
      </c>
      <c r="D2740" s="29">
        <v>44549</v>
      </c>
      <c r="E2740" s="28" t="s">
        <v>31</v>
      </c>
      <c r="F2740" s="28" t="s">
        <v>105</v>
      </c>
      <c r="G2740" s="28" t="s">
        <v>106</v>
      </c>
      <c r="H2740" s="28" t="s">
        <v>28</v>
      </c>
      <c r="I2740" s="30">
        <v>0.70000000000000007</v>
      </c>
      <c r="J2740" s="31">
        <v>3250</v>
      </c>
      <c r="K2740" s="32">
        <f t="shared" si="20"/>
        <v>2275</v>
      </c>
      <c r="L2740" s="32">
        <f t="shared" si="21"/>
        <v>796.25</v>
      </c>
      <c r="M2740" s="33">
        <v>0.35</v>
      </c>
      <c r="O2740" s="38"/>
      <c r="P2740" s="36"/>
      <c r="Q2740" s="34"/>
      <c r="R2740" s="35"/>
    </row>
    <row r="2741" spans="1:18" ht="15.75" customHeight="1">
      <c r="A2741" s="23"/>
      <c r="B2741" s="28" t="s">
        <v>30</v>
      </c>
      <c r="C2741" s="28">
        <v>1197831</v>
      </c>
      <c r="D2741" s="29">
        <v>44549</v>
      </c>
      <c r="E2741" s="28" t="s">
        <v>31</v>
      </c>
      <c r="F2741" s="28" t="s">
        <v>105</v>
      </c>
      <c r="G2741" s="28" t="s">
        <v>106</v>
      </c>
      <c r="H2741" s="28" t="s">
        <v>29</v>
      </c>
      <c r="I2741" s="30">
        <v>0.75</v>
      </c>
      <c r="J2741" s="31">
        <v>4250</v>
      </c>
      <c r="K2741" s="32">
        <f t="shared" si="20"/>
        <v>3187.5</v>
      </c>
      <c r="L2741" s="32">
        <f t="shared" si="21"/>
        <v>1275</v>
      </c>
      <c r="M2741" s="33">
        <v>0.4</v>
      </c>
      <c r="O2741" s="38"/>
      <c r="P2741" s="36"/>
      <c r="Q2741" s="34"/>
      <c r="R2741" s="35"/>
    </row>
    <row r="2742" spans="1:18" ht="15.75" customHeight="1">
      <c r="A2742" s="23" t="s">
        <v>46</v>
      </c>
      <c r="B2742" s="28" t="s">
        <v>30</v>
      </c>
      <c r="C2742" s="28">
        <v>1197831</v>
      </c>
      <c r="D2742" s="29">
        <v>44212</v>
      </c>
      <c r="E2742" s="28" t="s">
        <v>31</v>
      </c>
      <c r="F2742" s="28" t="s">
        <v>107</v>
      </c>
      <c r="G2742" s="28" t="s">
        <v>108</v>
      </c>
      <c r="H2742" s="28" t="s">
        <v>24</v>
      </c>
      <c r="I2742" s="30">
        <v>0.25000000000000006</v>
      </c>
      <c r="J2742" s="31">
        <v>5500</v>
      </c>
      <c r="K2742" s="32">
        <f t="shared" si="20"/>
        <v>1375.0000000000002</v>
      </c>
      <c r="L2742" s="32">
        <f t="shared" si="21"/>
        <v>481.25000000000006</v>
      </c>
      <c r="M2742" s="33">
        <v>0.35</v>
      </c>
      <c r="O2742" s="38"/>
      <c r="P2742" s="36"/>
      <c r="Q2742" s="34"/>
      <c r="R2742" s="35"/>
    </row>
    <row r="2743" spans="1:18" ht="15.75" customHeight="1">
      <c r="A2743" s="23"/>
      <c r="B2743" s="28" t="s">
        <v>30</v>
      </c>
      <c r="C2743" s="28">
        <v>1197831</v>
      </c>
      <c r="D2743" s="29">
        <v>44212</v>
      </c>
      <c r="E2743" s="28" t="s">
        <v>31</v>
      </c>
      <c r="F2743" s="28" t="s">
        <v>107</v>
      </c>
      <c r="G2743" s="28" t="s">
        <v>108</v>
      </c>
      <c r="H2743" s="28" t="s">
        <v>25</v>
      </c>
      <c r="I2743" s="30">
        <v>0.25000000000000006</v>
      </c>
      <c r="J2743" s="31">
        <v>3500</v>
      </c>
      <c r="K2743" s="32">
        <f t="shared" si="20"/>
        <v>875.00000000000023</v>
      </c>
      <c r="L2743" s="32">
        <f t="shared" si="21"/>
        <v>306.25000000000006</v>
      </c>
      <c r="M2743" s="33">
        <v>0.35</v>
      </c>
      <c r="O2743" s="38"/>
      <c r="P2743" s="36"/>
      <c r="Q2743" s="34"/>
      <c r="R2743" s="35"/>
    </row>
    <row r="2744" spans="1:18" ht="15.75" customHeight="1">
      <c r="A2744" s="23"/>
      <c r="B2744" s="28" t="s">
        <v>30</v>
      </c>
      <c r="C2744" s="28">
        <v>1197831</v>
      </c>
      <c r="D2744" s="29">
        <v>44212</v>
      </c>
      <c r="E2744" s="28" t="s">
        <v>31</v>
      </c>
      <c r="F2744" s="28" t="s">
        <v>107</v>
      </c>
      <c r="G2744" s="28" t="s">
        <v>108</v>
      </c>
      <c r="H2744" s="28" t="s">
        <v>26</v>
      </c>
      <c r="I2744" s="30">
        <v>0.15000000000000008</v>
      </c>
      <c r="J2744" s="31">
        <v>3500</v>
      </c>
      <c r="K2744" s="32">
        <f t="shared" si="20"/>
        <v>525.00000000000023</v>
      </c>
      <c r="L2744" s="32">
        <f t="shared" si="21"/>
        <v>183.75000000000006</v>
      </c>
      <c r="M2744" s="33">
        <v>0.35</v>
      </c>
      <c r="O2744" s="38"/>
      <c r="P2744" s="36"/>
      <c r="Q2744" s="34"/>
      <c r="R2744" s="35"/>
    </row>
    <row r="2745" spans="1:18" ht="15.75" customHeight="1">
      <c r="A2745" s="23"/>
      <c r="B2745" s="28" t="s">
        <v>30</v>
      </c>
      <c r="C2745" s="28">
        <v>1197831</v>
      </c>
      <c r="D2745" s="29">
        <v>44212</v>
      </c>
      <c r="E2745" s="28" t="s">
        <v>31</v>
      </c>
      <c r="F2745" s="28" t="s">
        <v>107</v>
      </c>
      <c r="G2745" s="28" t="s">
        <v>108</v>
      </c>
      <c r="H2745" s="28" t="s">
        <v>27</v>
      </c>
      <c r="I2745" s="30">
        <v>0.2</v>
      </c>
      <c r="J2745" s="31">
        <v>2000</v>
      </c>
      <c r="K2745" s="32">
        <f t="shared" si="20"/>
        <v>400</v>
      </c>
      <c r="L2745" s="32">
        <f t="shared" si="21"/>
        <v>140</v>
      </c>
      <c r="M2745" s="33">
        <v>0.35</v>
      </c>
      <c r="O2745" s="38"/>
      <c r="P2745" s="36"/>
      <c r="Q2745" s="34"/>
      <c r="R2745" s="35"/>
    </row>
    <row r="2746" spans="1:18" ht="15.75" customHeight="1">
      <c r="A2746" s="23"/>
      <c r="B2746" s="28" t="s">
        <v>30</v>
      </c>
      <c r="C2746" s="28">
        <v>1197831</v>
      </c>
      <c r="D2746" s="29">
        <v>44212</v>
      </c>
      <c r="E2746" s="28" t="s">
        <v>31</v>
      </c>
      <c r="F2746" s="28" t="s">
        <v>107</v>
      </c>
      <c r="G2746" s="28" t="s">
        <v>108</v>
      </c>
      <c r="H2746" s="28" t="s">
        <v>28</v>
      </c>
      <c r="I2746" s="30">
        <v>0.35000000000000003</v>
      </c>
      <c r="J2746" s="31">
        <v>2500</v>
      </c>
      <c r="K2746" s="32">
        <f t="shared" si="20"/>
        <v>875.00000000000011</v>
      </c>
      <c r="L2746" s="32">
        <f t="shared" si="21"/>
        <v>306.25</v>
      </c>
      <c r="M2746" s="33">
        <v>0.35</v>
      </c>
      <c r="O2746" s="38"/>
      <c r="P2746" s="36"/>
      <c r="Q2746" s="34"/>
      <c r="R2746" s="35"/>
    </row>
    <row r="2747" spans="1:18" ht="15.75" customHeight="1">
      <c r="A2747" s="23"/>
      <c r="B2747" s="28" t="s">
        <v>30</v>
      </c>
      <c r="C2747" s="28">
        <v>1197831</v>
      </c>
      <c r="D2747" s="29">
        <v>44212</v>
      </c>
      <c r="E2747" s="28" t="s">
        <v>31</v>
      </c>
      <c r="F2747" s="28" t="s">
        <v>107</v>
      </c>
      <c r="G2747" s="28" t="s">
        <v>108</v>
      </c>
      <c r="H2747" s="28" t="s">
        <v>29</v>
      </c>
      <c r="I2747" s="30">
        <v>0.25000000000000006</v>
      </c>
      <c r="J2747" s="31">
        <v>3500</v>
      </c>
      <c r="K2747" s="32">
        <f t="shared" si="20"/>
        <v>875.00000000000023</v>
      </c>
      <c r="L2747" s="32">
        <f t="shared" si="21"/>
        <v>306.25000000000006</v>
      </c>
      <c r="M2747" s="33">
        <v>0.35</v>
      </c>
      <c r="O2747" s="38"/>
      <c r="P2747" s="36"/>
      <c r="Q2747" s="34"/>
      <c r="R2747" s="35"/>
    </row>
    <row r="2748" spans="1:18" ht="15.75" customHeight="1">
      <c r="A2748" s="23"/>
      <c r="B2748" s="28" t="s">
        <v>30</v>
      </c>
      <c r="C2748" s="28">
        <v>1197831</v>
      </c>
      <c r="D2748" s="29">
        <v>44241</v>
      </c>
      <c r="E2748" s="28" t="s">
        <v>31</v>
      </c>
      <c r="F2748" s="28" t="s">
        <v>107</v>
      </c>
      <c r="G2748" s="28" t="s">
        <v>108</v>
      </c>
      <c r="H2748" s="28" t="s">
        <v>24</v>
      </c>
      <c r="I2748" s="30">
        <v>0.25000000000000006</v>
      </c>
      <c r="J2748" s="31">
        <v>6000</v>
      </c>
      <c r="K2748" s="32">
        <f t="shared" si="20"/>
        <v>1500.0000000000002</v>
      </c>
      <c r="L2748" s="32">
        <f t="shared" si="21"/>
        <v>525</v>
      </c>
      <c r="M2748" s="33">
        <v>0.35</v>
      </c>
      <c r="O2748" s="38"/>
      <c r="P2748" s="36"/>
      <c r="Q2748" s="34"/>
      <c r="R2748" s="35"/>
    </row>
    <row r="2749" spans="1:18" ht="15.75" customHeight="1">
      <c r="A2749" s="23"/>
      <c r="B2749" s="28" t="s">
        <v>30</v>
      </c>
      <c r="C2749" s="28">
        <v>1197831</v>
      </c>
      <c r="D2749" s="29">
        <v>44241</v>
      </c>
      <c r="E2749" s="28" t="s">
        <v>31</v>
      </c>
      <c r="F2749" s="28" t="s">
        <v>107</v>
      </c>
      <c r="G2749" s="28" t="s">
        <v>108</v>
      </c>
      <c r="H2749" s="28" t="s">
        <v>25</v>
      </c>
      <c r="I2749" s="30">
        <v>0.25000000000000006</v>
      </c>
      <c r="J2749" s="31">
        <v>2500</v>
      </c>
      <c r="K2749" s="32">
        <f t="shared" si="20"/>
        <v>625.00000000000011</v>
      </c>
      <c r="L2749" s="32">
        <f t="shared" si="21"/>
        <v>218.75000000000003</v>
      </c>
      <c r="M2749" s="33">
        <v>0.35</v>
      </c>
      <c r="O2749" s="38"/>
      <c r="P2749" s="36"/>
      <c r="Q2749" s="34"/>
      <c r="R2749" s="35"/>
    </row>
    <row r="2750" spans="1:18" ht="15.75" customHeight="1">
      <c r="A2750" s="23"/>
      <c r="B2750" s="28" t="s">
        <v>30</v>
      </c>
      <c r="C2750" s="28">
        <v>1197831</v>
      </c>
      <c r="D2750" s="29">
        <v>44241</v>
      </c>
      <c r="E2750" s="28" t="s">
        <v>31</v>
      </c>
      <c r="F2750" s="28" t="s">
        <v>107</v>
      </c>
      <c r="G2750" s="28" t="s">
        <v>108</v>
      </c>
      <c r="H2750" s="28" t="s">
        <v>26</v>
      </c>
      <c r="I2750" s="30">
        <v>0.15000000000000008</v>
      </c>
      <c r="J2750" s="31">
        <v>3000</v>
      </c>
      <c r="K2750" s="32">
        <f t="shared" si="20"/>
        <v>450.00000000000023</v>
      </c>
      <c r="L2750" s="32">
        <f t="shared" si="21"/>
        <v>157.50000000000006</v>
      </c>
      <c r="M2750" s="33">
        <v>0.35</v>
      </c>
      <c r="O2750" s="38"/>
      <c r="P2750" s="36"/>
      <c r="Q2750" s="34"/>
      <c r="R2750" s="35"/>
    </row>
    <row r="2751" spans="1:18" ht="15.75" customHeight="1">
      <c r="A2751" s="23"/>
      <c r="B2751" s="28" t="s">
        <v>30</v>
      </c>
      <c r="C2751" s="28">
        <v>1197831</v>
      </c>
      <c r="D2751" s="29">
        <v>44241</v>
      </c>
      <c r="E2751" s="28" t="s">
        <v>31</v>
      </c>
      <c r="F2751" s="28" t="s">
        <v>107</v>
      </c>
      <c r="G2751" s="28" t="s">
        <v>108</v>
      </c>
      <c r="H2751" s="28" t="s">
        <v>27</v>
      </c>
      <c r="I2751" s="30">
        <v>0.2</v>
      </c>
      <c r="J2751" s="31">
        <v>1500</v>
      </c>
      <c r="K2751" s="32">
        <f t="shared" si="20"/>
        <v>300</v>
      </c>
      <c r="L2751" s="32">
        <f t="shared" si="21"/>
        <v>105</v>
      </c>
      <c r="M2751" s="33">
        <v>0.35</v>
      </c>
      <c r="O2751" s="38"/>
      <c r="P2751" s="36"/>
      <c r="Q2751" s="34"/>
      <c r="R2751" s="35"/>
    </row>
    <row r="2752" spans="1:18" ht="15.75" customHeight="1">
      <c r="A2752" s="23"/>
      <c r="B2752" s="28" t="s">
        <v>30</v>
      </c>
      <c r="C2752" s="28">
        <v>1197831</v>
      </c>
      <c r="D2752" s="29">
        <v>44241</v>
      </c>
      <c r="E2752" s="28" t="s">
        <v>31</v>
      </c>
      <c r="F2752" s="28" t="s">
        <v>107</v>
      </c>
      <c r="G2752" s="28" t="s">
        <v>108</v>
      </c>
      <c r="H2752" s="28" t="s">
        <v>28</v>
      </c>
      <c r="I2752" s="30">
        <v>0.35000000000000003</v>
      </c>
      <c r="J2752" s="31">
        <v>2250</v>
      </c>
      <c r="K2752" s="32">
        <f t="shared" si="20"/>
        <v>787.50000000000011</v>
      </c>
      <c r="L2752" s="32">
        <f t="shared" si="21"/>
        <v>275.625</v>
      </c>
      <c r="M2752" s="33">
        <v>0.35</v>
      </c>
      <c r="O2752" s="38"/>
      <c r="P2752" s="36"/>
      <c r="Q2752" s="34"/>
      <c r="R2752" s="35"/>
    </row>
    <row r="2753" spans="1:18" ht="15.75" customHeight="1">
      <c r="A2753" s="23"/>
      <c r="B2753" s="28" t="s">
        <v>30</v>
      </c>
      <c r="C2753" s="28">
        <v>1197831</v>
      </c>
      <c r="D2753" s="29">
        <v>44241</v>
      </c>
      <c r="E2753" s="28" t="s">
        <v>31</v>
      </c>
      <c r="F2753" s="28" t="s">
        <v>107</v>
      </c>
      <c r="G2753" s="28" t="s">
        <v>108</v>
      </c>
      <c r="H2753" s="28" t="s">
        <v>29</v>
      </c>
      <c r="I2753" s="30">
        <v>0.2</v>
      </c>
      <c r="J2753" s="31">
        <v>3250</v>
      </c>
      <c r="K2753" s="32">
        <f t="shared" si="20"/>
        <v>650</v>
      </c>
      <c r="L2753" s="32">
        <f t="shared" si="21"/>
        <v>227.49999999999997</v>
      </c>
      <c r="M2753" s="33">
        <v>0.35</v>
      </c>
      <c r="O2753" s="38"/>
      <c r="P2753" s="36"/>
      <c r="Q2753" s="34"/>
      <c r="R2753" s="35"/>
    </row>
    <row r="2754" spans="1:18" ht="15.75" customHeight="1">
      <c r="A2754" s="23"/>
      <c r="B2754" s="28" t="s">
        <v>30</v>
      </c>
      <c r="C2754" s="28">
        <v>1197831</v>
      </c>
      <c r="D2754" s="29">
        <v>44267</v>
      </c>
      <c r="E2754" s="28" t="s">
        <v>31</v>
      </c>
      <c r="F2754" s="28" t="s">
        <v>107</v>
      </c>
      <c r="G2754" s="28" t="s">
        <v>108</v>
      </c>
      <c r="H2754" s="28" t="s">
        <v>24</v>
      </c>
      <c r="I2754" s="30">
        <v>0.2</v>
      </c>
      <c r="J2754" s="31">
        <v>5450</v>
      </c>
      <c r="K2754" s="32">
        <f t="shared" si="20"/>
        <v>1090</v>
      </c>
      <c r="L2754" s="32">
        <f t="shared" si="21"/>
        <v>381.5</v>
      </c>
      <c r="M2754" s="33">
        <v>0.35</v>
      </c>
      <c r="O2754" s="38"/>
      <c r="P2754" s="36"/>
      <c r="Q2754" s="34"/>
      <c r="R2754" s="35"/>
    </row>
    <row r="2755" spans="1:18" ht="15.75" customHeight="1">
      <c r="A2755" s="23"/>
      <c r="B2755" s="28" t="s">
        <v>30</v>
      </c>
      <c r="C2755" s="28">
        <v>1197831</v>
      </c>
      <c r="D2755" s="29">
        <v>44267</v>
      </c>
      <c r="E2755" s="28" t="s">
        <v>31</v>
      </c>
      <c r="F2755" s="28" t="s">
        <v>107</v>
      </c>
      <c r="G2755" s="28" t="s">
        <v>108</v>
      </c>
      <c r="H2755" s="28" t="s">
        <v>25</v>
      </c>
      <c r="I2755" s="30">
        <v>0.2</v>
      </c>
      <c r="J2755" s="31">
        <v>2250</v>
      </c>
      <c r="K2755" s="32">
        <f t="shared" si="20"/>
        <v>450</v>
      </c>
      <c r="L2755" s="32">
        <f t="shared" si="21"/>
        <v>157.5</v>
      </c>
      <c r="M2755" s="33">
        <v>0.35</v>
      </c>
      <c r="O2755" s="38"/>
      <c r="P2755" s="36"/>
      <c r="Q2755" s="34"/>
      <c r="R2755" s="35"/>
    </row>
    <row r="2756" spans="1:18" ht="15.75" customHeight="1">
      <c r="A2756" s="23"/>
      <c r="B2756" s="28" t="s">
        <v>30</v>
      </c>
      <c r="C2756" s="28">
        <v>1197831</v>
      </c>
      <c r="D2756" s="29">
        <v>44267</v>
      </c>
      <c r="E2756" s="28" t="s">
        <v>31</v>
      </c>
      <c r="F2756" s="28" t="s">
        <v>107</v>
      </c>
      <c r="G2756" s="28" t="s">
        <v>108</v>
      </c>
      <c r="H2756" s="28" t="s">
        <v>26</v>
      </c>
      <c r="I2756" s="30">
        <v>0.10000000000000002</v>
      </c>
      <c r="J2756" s="31">
        <v>2500</v>
      </c>
      <c r="K2756" s="32">
        <f t="shared" si="20"/>
        <v>250.00000000000006</v>
      </c>
      <c r="L2756" s="32">
        <f t="shared" si="21"/>
        <v>87.500000000000014</v>
      </c>
      <c r="M2756" s="33">
        <v>0.35</v>
      </c>
      <c r="O2756" s="38"/>
      <c r="P2756" s="36"/>
      <c r="Q2756" s="34"/>
      <c r="R2756" s="35"/>
    </row>
    <row r="2757" spans="1:18" ht="15.75" customHeight="1">
      <c r="A2757" s="23"/>
      <c r="B2757" s="28" t="s">
        <v>30</v>
      </c>
      <c r="C2757" s="28">
        <v>1197831</v>
      </c>
      <c r="D2757" s="29">
        <v>44267</v>
      </c>
      <c r="E2757" s="28" t="s">
        <v>31</v>
      </c>
      <c r="F2757" s="28" t="s">
        <v>107</v>
      </c>
      <c r="G2757" s="28" t="s">
        <v>108</v>
      </c>
      <c r="H2757" s="28" t="s">
        <v>27</v>
      </c>
      <c r="I2757" s="30">
        <v>0.19999999999999996</v>
      </c>
      <c r="J2757" s="31">
        <v>1000</v>
      </c>
      <c r="K2757" s="32">
        <f t="shared" si="20"/>
        <v>199.99999999999994</v>
      </c>
      <c r="L2757" s="32">
        <f t="shared" si="21"/>
        <v>69.999999999999972</v>
      </c>
      <c r="M2757" s="33">
        <v>0.35</v>
      </c>
      <c r="O2757" s="38"/>
      <c r="P2757" s="36"/>
      <c r="Q2757" s="34"/>
      <c r="R2757" s="35"/>
    </row>
    <row r="2758" spans="1:18" ht="15.75" customHeight="1">
      <c r="A2758" s="23"/>
      <c r="B2758" s="28" t="s">
        <v>30</v>
      </c>
      <c r="C2758" s="28">
        <v>1197831</v>
      </c>
      <c r="D2758" s="29">
        <v>44267</v>
      </c>
      <c r="E2758" s="28" t="s">
        <v>31</v>
      </c>
      <c r="F2758" s="28" t="s">
        <v>107</v>
      </c>
      <c r="G2758" s="28" t="s">
        <v>108</v>
      </c>
      <c r="H2758" s="28" t="s">
        <v>28</v>
      </c>
      <c r="I2758" s="30">
        <v>0.35000000000000009</v>
      </c>
      <c r="J2758" s="31">
        <v>1500</v>
      </c>
      <c r="K2758" s="32">
        <f t="shared" si="20"/>
        <v>525.00000000000011</v>
      </c>
      <c r="L2758" s="32">
        <f t="shared" si="21"/>
        <v>183.75000000000003</v>
      </c>
      <c r="M2758" s="33">
        <v>0.35</v>
      </c>
      <c r="O2758" s="38"/>
      <c r="P2758" s="36"/>
      <c r="Q2758" s="34"/>
      <c r="R2758" s="35"/>
    </row>
    <row r="2759" spans="1:18" ht="15.75" customHeight="1">
      <c r="A2759" s="23"/>
      <c r="B2759" s="28" t="s">
        <v>30</v>
      </c>
      <c r="C2759" s="28">
        <v>1197831</v>
      </c>
      <c r="D2759" s="29">
        <v>44267</v>
      </c>
      <c r="E2759" s="28" t="s">
        <v>31</v>
      </c>
      <c r="F2759" s="28" t="s">
        <v>107</v>
      </c>
      <c r="G2759" s="28" t="s">
        <v>108</v>
      </c>
      <c r="H2759" s="28" t="s">
        <v>29</v>
      </c>
      <c r="I2759" s="30">
        <v>0.25</v>
      </c>
      <c r="J2759" s="31">
        <v>2500</v>
      </c>
      <c r="K2759" s="32">
        <f t="shared" si="20"/>
        <v>625</v>
      </c>
      <c r="L2759" s="32">
        <f t="shared" si="21"/>
        <v>218.75</v>
      </c>
      <c r="M2759" s="33">
        <v>0.35</v>
      </c>
      <c r="O2759" s="38"/>
      <c r="P2759" s="36"/>
      <c r="Q2759" s="34"/>
      <c r="R2759" s="35"/>
    </row>
    <row r="2760" spans="1:18" ht="15.75" customHeight="1">
      <c r="A2760" s="23"/>
      <c r="B2760" s="28" t="s">
        <v>30</v>
      </c>
      <c r="C2760" s="28">
        <v>1197831</v>
      </c>
      <c r="D2760" s="29">
        <v>44299</v>
      </c>
      <c r="E2760" s="28" t="s">
        <v>31</v>
      </c>
      <c r="F2760" s="28" t="s">
        <v>107</v>
      </c>
      <c r="G2760" s="28" t="s">
        <v>108</v>
      </c>
      <c r="H2760" s="28" t="s">
        <v>24</v>
      </c>
      <c r="I2760" s="30">
        <v>0.25</v>
      </c>
      <c r="J2760" s="31">
        <v>5000</v>
      </c>
      <c r="K2760" s="32">
        <f t="shared" si="20"/>
        <v>1250</v>
      </c>
      <c r="L2760" s="32">
        <f t="shared" si="21"/>
        <v>437.5</v>
      </c>
      <c r="M2760" s="33">
        <v>0.35</v>
      </c>
      <c r="O2760" s="38"/>
      <c r="P2760" s="36"/>
      <c r="Q2760" s="34"/>
      <c r="R2760" s="35"/>
    </row>
    <row r="2761" spans="1:18" ht="15.75" customHeight="1">
      <c r="A2761" s="23"/>
      <c r="B2761" s="28" t="s">
        <v>30</v>
      </c>
      <c r="C2761" s="28">
        <v>1197831</v>
      </c>
      <c r="D2761" s="29">
        <v>44299</v>
      </c>
      <c r="E2761" s="28" t="s">
        <v>31</v>
      </c>
      <c r="F2761" s="28" t="s">
        <v>107</v>
      </c>
      <c r="G2761" s="28" t="s">
        <v>108</v>
      </c>
      <c r="H2761" s="28" t="s">
        <v>25</v>
      </c>
      <c r="I2761" s="30">
        <v>0.25</v>
      </c>
      <c r="J2761" s="31">
        <v>2000</v>
      </c>
      <c r="K2761" s="32">
        <f t="shared" si="20"/>
        <v>500</v>
      </c>
      <c r="L2761" s="32">
        <f t="shared" si="21"/>
        <v>175</v>
      </c>
      <c r="M2761" s="33">
        <v>0.35</v>
      </c>
      <c r="O2761" s="38"/>
      <c r="P2761" s="36"/>
      <c r="Q2761" s="34"/>
      <c r="R2761" s="35"/>
    </row>
    <row r="2762" spans="1:18" ht="15.75" customHeight="1">
      <c r="A2762" s="23"/>
      <c r="B2762" s="28" t="s">
        <v>30</v>
      </c>
      <c r="C2762" s="28">
        <v>1197831</v>
      </c>
      <c r="D2762" s="29">
        <v>44299</v>
      </c>
      <c r="E2762" s="28" t="s">
        <v>31</v>
      </c>
      <c r="F2762" s="28" t="s">
        <v>107</v>
      </c>
      <c r="G2762" s="28" t="s">
        <v>108</v>
      </c>
      <c r="H2762" s="28" t="s">
        <v>26</v>
      </c>
      <c r="I2762" s="30">
        <v>0.15000000000000002</v>
      </c>
      <c r="J2762" s="31">
        <v>2000</v>
      </c>
      <c r="K2762" s="32">
        <f t="shared" si="20"/>
        <v>300.00000000000006</v>
      </c>
      <c r="L2762" s="32">
        <f t="shared" si="21"/>
        <v>105.00000000000001</v>
      </c>
      <c r="M2762" s="33">
        <v>0.35</v>
      </c>
      <c r="O2762" s="38"/>
      <c r="P2762" s="36"/>
      <c r="Q2762" s="34"/>
      <c r="R2762" s="35"/>
    </row>
    <row r="2763" spans="1:18" ht="15.75" customHeight="1">
      <c r="A2763" s="23"/>
      <c r="B2763" s="28" t="s">
        <v>30</v>
      </c>
      <c r="C2763" s="28">
        <v>1197831</v>
      </c>
      <c r="D2763" s="29">
        <v>44299</v>
      </c>
      <c r="E2763" s="28" t="s">
        <v>31</v>
      </c>
      <c r="F2763" s="28" t="s">
        <v>107</v>
      </c>
      <c r="G2763" s="28" t="s">
        <v>108</v>
      </c>
      <c r="H2763" s="28" t="s">
        <v>27</v>
      </c>
      <c r="I2763" s="30">
        <v>0.19999999999999996</v>
      </c>
      <c r="J2763" s="31">
        <v>1250</v>
      </c>
      <c r="K2763" s="32">
        <f t="shared" si="20"/>
        <v>249.99999999999994</v>
      </c>
      <c r="L2763" s="32">
        <f t="shared" si="21"/>
        <v>87.499999999999972</v>
      </c>
      <c r="M2763" s="33">
        <v>0.35</v>
      </c>
      <c r="O2763" s="38"/>
      <c r="P2763" s="36"/>
      <c r="Q2763" s="34"/>
      <c r="R2763" s="35"/>
    </row>
    <row r="2764" spans="1:18" ht="15.75" customHeight="1">
      <c r="A2764" s="23"/>
      <c r="B2764" s="28" t="s">
        <v>30</v>
      </c>
      <c r="C2764" s="28">
        <v>1197831</v>
      </c>
      <c r="D2764" s="29">
        <v>44299</v>
      </c>
      <c r="E2764" s="28" t="s">
        <v>31</v>
      </c>
      <c r="F2764" s="28" t="s">
        <v>107</v>
      </c>
      <c r="G2764" s="28" t="s">
        <v>108</v>
      </c>
      <c r="H2764" s="28" t="s">
        <v>28</v>
      </c>
      <c r="I2764" s="30">
        <v>0.4</v>
      </c>
      <c r="J2764" s="31">
        <v>1500</v>
      </c>
      <c r="K2764" s="32">
        <f t="shared" si="20"/>
        <v>600</v>
      </c>
      <c r="L2764" s="32">
        <f t="shared" si="21"/>
        <v>210</v>
      </c>
      <c r="M2764" s="33">
        <v>0.35</v>
      </c>
      <c r="O2764" s="38"/>
      <c r="P2764" s="36"/>
      <c r="Q2764" s="34"/>
      <c r="R2764" s="35"/>
    </row>
    <row r="2765" spans="1:18" ht="15.75" customHeight="1">
      <c r="A2765" s="23"/>
      <c r="B2765" s="28" t="s">
        <v>30</v>
      </c>
      <c r="C2765" s="28">
        <v>1197831</v>
      </c>
      <c r="D2765" s="29">
        <v>44299</v>
      </c>
      <c r="E2765" s="28" t="s">
        <v>31</v>
      </c>
      <c r="F2765" s="28" t="s">
        <v>107</v>
      </c>
      <c r="G2765" s="28" t="s">
        <v>108</v>
      </c>
      <c r="H2765" s="28" t="s">
        <v>29</v>
      </c>
      <c r="I2765" s="30">
        <v>0.30000000000000004</v>
      </c>
      <c r="J2765" s="31">
        <v>3000</v>
      </c>
      <c r="K2765" s="32">
        <f t="shared" si="20"/>
        <v>900.00000000000011</v>
      </c>
      <c r="L2765" s="32">
        <f t="shared" si="21"/>
        <v>315</v>
      </c>
      <c r="M2765" s="33">
        <v>0.35</v>
      </c>
      <c r="O2765" s="38"/>
      <c r="P2765" s="36"/>
      <c r="Q2765" s="34"/>
      <c r="R2765" s="35"/>
    </row>
    <row r="2766" spans="1:18" ht="15.75" customHeight="1">
      <c r="A2766" s="23"/>
      <c r="B2766" s="28" t="s">
        <v>30</v>
      </c>
      <c r="C2766" s="28">
        <v>1197831</v>
      </c>
      <c r="D2766" s="29">
        <v>44328</v>
      </c>
      <c r="E2766" s="28" t="s">
        <v>31</v>
      </c>
      <c r="F2766" s="28" t="s">
        <v>107</v>
      </c>
      <c r="G2766" s="28" t="s">
        <v>108</v>
      </c>
      <c r="H2766" s="28" t="s">
        <v>24</v>
      </c>
      <c r="I2766" s="30">
        <v>0.4</v>
      </c>
      <c r="J2766" s="31">
        <v>5700</v>
      </c>
      <c r="K2766" s="32">
        <f t="shared" si="20"/>
        <v>2280</v>
      </c>
      <c r="L2766" s="32">
        <f t="shared" si="21"/>
        <v>798</v>
      </c>
      <c r="M2766" s="33">
        <v>0.35</v>
      </c>
      <c r="O2766" s="38"/>
      <c r="P2766" s="36"/>
      <c r="Q2766" s="34"/>
      <c r="R2766" s="35"/>
    </row>
    <row r="2767" spans="1:18" ht="15.75" customHeight="1">
      <c r="A2767" s="23"/>
      <c r="B2767" s="28" t="s">
        <v>30</v>
      </c>
      <c r="C2767" s="28">
        <v>1197831</v>
      </c>
      <c r="D2767" s="29">
        <v>44328</v>
      </c>
      <c r="E2767" s="28" t="s">
        <v>31</v>
      </c>
      <c r="F2767" s="28" t="s">
        <v>107</v>
      </c>
      <c r="G2767" s="28" t="s">
        <v>108</v>
      </c>
      <c r="H2767" s="28" t="s">
        <v>25</v>
      </c>
      <c r="I2767" s="30">
        <v>0.4</v>
      </c>
      <c r="J2767" s="31">
        <v>2750</v>
      </c>
      <c r="K2767" s="32">
        <f t="shared" si="20"/>
        <v>1100</v>
      </c>
      <c r="L2767" s="32">
        <f t="shared" si="21"/>
        <v>385</v>
      </c>
      <c r="M2767" s="33">
        <v>0.35</v>
      </c>
      <c r="O2767" s="38"/>
      <c r="P2767" s="36"/>
      <c r="Q2767" s="34"/>
      <c r="R2767" s="35"/>
    </row>
    <row r="2768" spans="1:18" ht="15.75" customHeight="1">
      <c r="A2768" s="23"/>
      <c r="B2768" s="28" t="s">
        <v>30</v>
      </c>
      <c r="C2768" s="28">
        <v>1197831</v>
      </c>
      <c r="D2768" s="29">
        <v>44328</v>
      </c>
      <c r="E2768" s="28" t="s">
        <v>31</v>
      </c>
      <c r="F2768" s="28" t="s">
        <v>107</v>
      </c>
      <c r="G2768" s="28" t="s">
        <v>108</v>
      </c>
      <c r="H2768" s="28" t="s">
        <v>26</v>
      </c>
      <c r="I2768" s="30">
        <v>0.35000000000000003</v>
      </c>
      <c r="J2768" s="31">
        <v>2500</v>
      </c>
      <c r="K2768" s="32">
        <f t="shared" si="20"/>
        <v>875.00000000000011</v>
      </c>
      <c r="L2768" s="32">
        <f t="shared" si="21"/>
        <v>306.25</v>
      </c>
      <c r="M2768" s="33">
        <v>0.35</v>
      </c>
      <c r="O2768" s="38"/>
      <c r="P2768" s="36"/>
      <c r="Q2768" s="34"/>
      <c r="R2768" s="35"/>
    </row>
    <row r="2769" spans="1:18" ht="15.75" customHeight="1">
      <c r="A2769" s="23"/>
      <c r="B2769" s="28" t="s">
        <v>30</v>
      </c>
      <c r="C2769" s="28">
        <v>1197831</v>
      </c>
      <c r="D2769" s="29">
        <v>44328</v>
      </c>
      <c r="E2769" s="28" t="s">
        <v>31</v>
      </c>
      <c r="F2769" s="28" t="s">
        <v>107</v>
      </c>
      <c r="G2769" s="28" t="s">
        <v>108</v>
      </c>
      <c r="H2769" s="28" t="s">
        <v>27</v>
      </c>
      <c r="I2769" s="30">
        <v>0.35000000000000003</v>
      </c>
      <c r="J2769" s="31">
        <v>2000</v>
      </c>
      <c r="K2769" s="32">
        <f t="shared" si="20"/>
        <v>700.00000000000011</v>
      </c>
      <c r="L2769" s="32">
        <f t="shared" si="21"/>
        <v>245.00000000000003</v>
      </c>
      <c r="M2769" s="33">
        <v>0.35</v>
      </c>
      <c r="O2769" s="38"/>
      <c r="P2769" s="36"/>
      <c r="Q2769" s="34"/>
      <c r="R2769" s="35"/>
    </row>
    <row r="2770" spans="1:18" ht="15.75" customHeight="1">
      <c r="A2770" s="23"/>
      <c r="B2770" s="28" t="s">
        <v>30</v>
      </c>
      <c r="C2770" s="28">
        <v>1197831</v>
      </c>
      <c r="D2770" s="29">
        <v>44328</v>
      </c>
      <c r="E2770" s="28" t="s">
        <v>31</v>
      </c>
      <c r="F2770" s="28" t="s">
        <v>107</v>
      </c>
      <c r="G2770" s="28" t="s">
        <v>108</v>
      </c>
      <c r="H2770" s="28" t="s">
        <v>28</v>
      </c>
      <c r="I2770" s="30">
        <v>0.44999999999999996</v>
      </c>
      <c r="J2770" s="31">
        <v>2250</v>
      </c>
      <c r="K2770" s="32">
        <f t="shared" si="20"/>
        <v>1012.4999999999999</v>
      </c>
      <c r="L2770" s="32">
        <f t="shared" si="21"/>
        <v>354.37499999999994</v>
      </c>
      <c r="M2770" s="33">
        <v>0.35</v>
      </c>
      <c r="O2770" s="38"/>
      <c r="P2770" s="36"/>
      <c r="Q2770" s="34"/>
      <c r="R2770" s="35"/>
    </row>
    <row r="2771" spans="1:18" ht="15.75" customHeight="1">
      <c r="A2771" s="23"/>
      <c r="B2771" s="28" t="s">
        <v>30</v>
      </c>
      <c r="C2771" s="28">
        <v>1197831</v>
      </c>
      <c r="D2771" s="29">
        <v>44328</v>
      </c>
      <c r="E2771" s="28" t="s">
        <v>31</v>
      </c>
      <c r="F2771" s="28" t="s">
        <v>107</v>
      </c>
      <c r="G2771" s="28" t="s">
        <v>108</v>
      </c>
      <c r="H2771" s="28" t="s">
        <v>29</v>
      </c>
      <c r="I2771" s="30">
        <v>0.44999999999999996</v>
      </c>
      <c r="J2771" s="31">
        <v>3250</v>
      </c>
      <c r="K2771" s="32">
        <f t="shared" si="20"/>
        <v>1462.4999999999998</v>
      </c>
      <c r="L2771" s="32">
        <f t="shared" si="21"/>
        <v>511.87499999999989</v>
      </c>
      <c r="M2771" s="33">
        <v>0.35</v>
      </c>
      <c r="O2771" s="38"/>
      <c r="P2771" s="36"/>
      <c r="Q2771" s="34"/>
      <c r="R2771" s="35"/>
    </row>
    <row r="2772" spans="1:18" ht="15.75" customHeight="1">
      <c r="A2772" s="23"/>
      <c r="B2772" s="28" t="s">
        <v>30</v>
      </c>
      <c r="C2772" s="28">
        <v>1197831</v>
      </c>
      <c r="D2772" s="29">
        <v>44361</v>
      </c>
      <c r="E2772" s="28" t="s">
        <v>31</v>
      </c>
      <c r="F2772" s="28" t="s">
        <v>107</v>
      </c>
      <c r="G2772" s="28" t="s">
        <v>108</v>
      </c>
      <c r="H2772" s="28" t="s">
        <v>24</v>
      </c>
      <c r="I2772" s="30">
        <v>0.39999999999999997</v>
      </c>
      <c r="J2772" s="31">
        <v>5750</v>
      </c>
      <c r="K2772" s="32">
        <f t="shared" si="20"/>
        <v>2300</v>
      </c>
      <c r="L2772" s="32">
        <f t="shared" si="21"/>
        <v>805</v>
      </c>
      <c r="M2772" s="33">
        <v>0.35</v>
      </c>
      <c r="O2772" s="38"/>
      <c r="P2772" s="36"/>
      <c r="Q2772" s="34"/>
      <c r="R2772" s="35"/>
    </row>
    <row r="2773" spans="1:18" ht="15.75" customHeight="1">
      <c r="A2773" s="23"/>
      <c r="B2773" s="28" t="s">
        <v>30</v>
      </c>
      <c r="C2773" s="28">
        <v>1197831</v>
      </c>
      <c r="D2773" s="29">
        <v>44361</v>
      </c>
      <c r="E2773" s="28" t="s">
        <v>31</v>
      </c>
      <c r="F2773" s="28" t="s">
        <v>107</v>
      </c>
      <c r="G2773" s="28" t="s">
        <v>108</v>
      </c>
      <c r="H2773" s="28" t="s">
        <v>25</v>
      </c>
      <c r="I2773" s="30">
        <v>0.35000000000000003</v>
      </c>
      <c r="J2773" s="31">
        <v>3250</v>
      </c>
      <c r="K2773" s="32">
        <f t="shared" si="20"/>
        <v>1137.5</v>
      </c>
      <c r="L2773" s="32">
        <f t="shared" si="21"/>
        <v>398.125</v>
      </c>
      <c r="M2773" s="33">
        <v>0.35</v>
      </c>
      <c r="O2773" s="38"/>
      <c r="P2773" s="36"/>
      <c r="Q2773" s="34"/>
      <c r="R2773" s="35"/>
    </row>
    <row r="2774" spans="1:18" ht="15.75" customHeight="1">
      <c r="A2774" s="23"/>
      <c r="B2774" s="28" t="s">
        <v>30</v>
      </c>
      <c r="C2774" s="28">
        <v>1197831</v>
      </c>
      <c r="D2774" s="29">
        <v>44361</v>
      </c>
      <c r="E2774" s="28" t="s">
        <v>31</v>
      </c>
      <c r="F2774" s="28" t="s">
        <v>107</v>
      </c>
      <c r="G2774" s="28" t="s">
        <v>108</v>
      </c>
      <c r="H2774" s="28" t="s">
        <v>26</v>
      </c>
      <c r="I2774" s="30">
        <v>0.4</v>
      </c>
      <c r="J2774" s="31">
        <v>3000</v>
      </c>
      <c r="K2774" s="32">
        <f t="shared" si="20"/>
        <v>1200</v>
      </c>
      <c r="L2774" s="32">
        <f t="shared" si="21"/>
        <v>420</v>
      </c>
      <c r="M2774" s="33">
        <v>0.35</v>
      </c>
      <c r="O2774" s="38"/>
      <c r="P2774" s="36"/>
      <c r="Q2774" s="34"/>
      <c r="R2774" s="35"/>
    </row>
    <row r="2775" spans="1:18" ht="15.75" customHeight="1">
      <c r="A2775" s="23"/>
      <c r="B2775" s="28" t="s">
        <v>30</v>
      </c>
      <c r="C2775" s="28">
        <v>1197831</v>
      </c>
      <c r="D2775" s="29">
        <v>44361</v>
      </c>
      <c r="E2775" s="28" t="s">
        <v>31</v>
      </c>
      <c r="F2775" s="28" t="s">
        <v>107</v>
      </c>
      <c r="G2775" s="28" t="s">
        <v>108</v>
      </c>
      <c r="H2775" s="28" t="s">
        <v>27</v>
      </c>
      <c r="I2775" s="30">
        <v>0.4</v>
      </c>
      <c r="J2775" s="31">
        <v>2750</v>
      </c>
      <c r="K2775" s="32">
        <f t="shared" si="20"/>
        <v>1100</v>
      </c>
      <c r="L2775" s="32">
        <f t="shared" si="21"/>
        <v>385</v>
      </c>
      <c r="M2775" s="33">
        <v>0.35</v>
      </c>
      <c r="O2775" s="38"/>
      <c r="P2775" s="36"/>
      <c r="Q2775" s="34"/>
      <c r="R2775" s="35"/>
    </row>
    <row r="2776" spans="1:18" ht="15.75" customHeight="1">
      <c r="A2776" s="23"/>
      <c r="B2776" s="28" t="s">
        <v>30</v>
      </c>
      <c r="C2776" s="28">
        <v>1197831</v>
      </c>
      <c r="D2776" s="29">
        <v>44361</v>
      </c>
      <c r="E2776" s="28" t="s">
        <v>31</v>
      </c>
      <c r="F2776" s="28" t="s">
        <v>107</v>
      </c>
      <c r="G2776" s="28" t="s">
        <v>108</v>
      </c>
      <c r="H2776" s="28" t="s">
        <v>28</v>
      </c>
      <c r="I2776" s="30">
        <v>0.54999999999999993</v>
      </c>
      <c r="J2776" s="31">
        <v>2750</v>
      </c>
      <c r="K2776" s="32">
        <f t="shared" si="20"/>
        <v>1512.4999999999998</v>
      </c>
      <c r="L2776" s="32">
        <f t="shared" si="21"/>
        <v>529.37499999999989</v>
      </c>
      <c r="M2776" s="33">
        <v>0.35</v>
      </c>
      <c r="O2776" s="38"/>
      <c r="P2776" s="36"/>
      <c r="Q2776" s="34"/>
      <c r="R2776" s="35"/>
    </row>
    <row r="2777" spans="1:18" ht="15.75" customHeight="1">
      <c r="A2777" s="23"/>
      <c r="B2777" s="28" t="s">
        <v>30</v>
      </c>
      <c r="C2777" s="28">
        <v>1197831</v>
      </c>
      <c r="D2777" s="29">
        <v>44361</v>
      </c>
      <c r="E2777" s="28" t="s">
        <v>31</v>
      </c>
      <c r="F2777" s="28" t="s">
        <v>107</v>
      </c>
      <c r="G2777" s="28" t="s">
        <v>108</v>
      </c>
      <c r="H2777" s="28" t="s">
        <v>29</v>
      </c>
      <c r="I2777" s="30">
        <v>0.6</v>
      </c>
      <c r="J2777" s="31">
        <v>4500</v>
      </c>
      <c r="K2777" s="32">
        <f t="shared" si="20"/>
        <v>2700</v>
      </c>
      <c r="L2777" s="32">
        <f t="shared" si="21"/>
        <v>944.99999999999989</v>
      </c>
      <c r="M2777" s="33">
        <v>0.35</v>
      </c>
      <c r="O2777" s="38"/>
      <c r="P2777" s="36"/>
      <c r="Q2777" s="34"/>
      <c r="R2777" s="35"/>
    </row>
    <row r="2778" spans="1:18" ht="15.75" customHeight="1">
      <c r="A2778" s="23"/>
      <c r="B2778" s="28" t="s">
        <v>30</v>
      </c>
      <c r="C2778" s="28">
        <v>1197831</v>
      </c>
      <c r="D2778" s="29">
        <v>44389</v>
      </c>
      <c r="E2778" s="28" t="s">
        <v>31</v>
      </c>
      <c r="F2778" s="28" t="s">
        <v>107</v>
      </c>
      <c r="G2778" s="28" t="s">
        <v>108</v>
      </c>
      <c r="H2778" s="28" t="s">
        <v>24</v>
      </c>
      <c r="I2778" s="30">
        <v>0.54999999999999993</v>
      </c>
      <c r="J2778" s="31">
        <v>6750</v>
      </c>
      <c r="K2778" s="32">
        <f t="shared" si="20"/>
        <v>3712.4999999999995</v>
      </c>
      <c r="L2778" s="32">
        <f t="shared" si="21"/>
        <v>1299.3749999999998</v>
      </c>
      <c r="M2778" s="33">
        <v>0.35</v>
      </c>
      <c r="O2778" s="38"/>
      <c r="P2778" s="36"/>
      <c r="Q2778" s="34"/>
      <c r="R2778" s="35"/>
    </row>
    <row r="2779" spans="1:18" ht="15.75" customHeight="1">
      <c r="A2779" s="23"/>
      <c r="B2779" s="28" t="s">
        <v>30</v>
      </c>
      <c r="C2779" s="28">
        <v>1197831</v>
      </c>
      <c r="D2779" s="29">
        <v>44389</v>
      </c>
      <c r="E2779" s="28" t="s">
        <v>31</v>
      </c>
      <c r="F2779" s="28" t="s">
        <v>107</v>
      </c>
      <c r="G2779" s="28" t="s">
        <v>108</v>
      </c>
      <c r="H2779" s="28" t="s">
        <v>25</v>
      </c>
      <c r="I2779" s="30">
        <v>0.5</v>
      </c>
      <c r="J2779" s="31">
        <v>4250</v>
      </c>
      <c r="K2779" s="32">
        <f t="shared" si="20"/>
        <v>2125</v>
      </c>
      <c r="L2779" s="32">
        <f t="shared" si="21"/>
        <v>743.75</v>
      </c>
      <c r="M2779" s="33">
        <v>0.35</v>
      </c>
      <c r="O2779" s="38"/>
      <c r="P2779" s="36"/>
      <c r="Q2779" s="34"/>
      <c r="R2779" s="35"/>
    </row>
    <row r="2780" spans="1:18" ht="15.75" customHeight="1">
      <c r="A2780" s="23"/>
      <c r="B2780" s="28" t="s">
        <v>30</v>
      </c>
      <c r="C2780" s="28">
        <v>1197831</v>
      </c>
      <c r="D2780" s="29">
        <v>44389</v>
      </c>
      <c r="E2780" s="28" t="s">
        <v>31</v>
      </c>
      <c r="F2780" s="28" t="s">
        <v>107</v>
      </c>
      <c r="G2780" s="28" t="s">
        <v>108</v>
      </c>
      <c r="H2780" s="28" t="s">
        <v>26</v>
      </c>
      <c r="I2780" s="30">
        <v>0.45</v>
      </c>
      <c r="J2780" s="31">
        <v>3500</v>
      </c>
      <c r="K2780" s="32">
        <f t="shared" si="20"/>
        <v>1575</v>
      </c>
      <c r="L2780" s="32">
        <f t="shared" si="21"/>
        <v>551.25</v>
      </c>
      <c r="M2780" s="33">
        <v>0.35</v>
      </c>
      <c r="O2780" s="38"/>
      <c r="P2780" s="36"/>
      <c r="Q2780" s="34"/>
      <c r="R2780" s="35"/>
    </row>
    <row r="2781" spans="1:18" ht="15.75" customHeight="1">
      <c r="A2781" s="23"/>
      <c r="B2781" s="28" t="s">
        <v>30</v>
      </c>
      <c r="C2781" s="28">
        <v>1197831</v>
      </c>
      <c r="D2781" s="29">
        <v>44389</v>
      </c>
      <c r="E2781" s="28" t="s">
        <v>31</v>
      </c>
      <c r="F2781" s="28" t="s">
        <v>107</v>
      </c>
      <c r="G2781" s="28" t="s">
        <v>108</v>
      </c>
      <c r="H2781" s="28" t="s">
        <v>27</v>
      </c>
      <c r="I2781" s="30">
        <v>0.45</v>
      </c>
      <c r="J2781" s="31">
        <v>3000</v>
      </c>
      <c r="K2781" s="32">
        <f t="shared" si="20"/>
        <v>1350</v>
      </c>
      <c r="L2781" s="32">
        <f t="shared" si="21"/>
        <v>472.49999999999994</v>
      </c>
      <c r="M2781" s="33">
        <v>0.35</v>
      </c>
      <c r="O2781" s="38"/>
      <c r="P2781" s="36"/>
      <c r="Q2781" s="34"/>
      <c r="R2781" s="35"/>
    </row>
    <row r="2782" spans="1:18" ht="15.75" customHeight="1">
      <c r="A2782" s="23"/>
      <c r="B2782" s="28" t="s">
        <v>30</v>
      </c>
      <c r="C2782" s="28">
        <v>1197831</v>
      </c>
      <c r="D2782" s="29">
        <v>44389</v>
      </c>
      <c r="E2782" s="28" t="s">
        <v>31</v>
      </c>
      <c r="F2782" s="28" t="s">
        <v>107</v>
      </c>
      <c r="G2782" s="28" t="s">
        <v>108</v>
      </c>
      <c r="H2782" s="28" t="s">
        <v>28</v>
      </c>
      <c r="I2782" s="30">
        <v>0.6</v>
      </c>
      <c r="J2782" s="31">
        <v>3250</v>
      </c>
      <c r="K2782" s="32">
        <f t="shared" si="20"/>
        <v>1950</v>
      </c>
      <c r="L2782" s="32">
        <f t="shared" si="21"/>
        <v>682.5</v>
      </c>
      <c r="M2782" s="33">
        <v>0.35</v>
      </c>
      <c r="O2782" s="38"/>
      <c r="P2782" s="36"/>
      <c r="Q2782" s="34"/>
      <c r="R2782" s="35"/>
    </row>
    <row r="2783" spans="1:18" ht="15.75" customHeight="1">
      <c r="A2783" s="23"/>
      <c r="B2783" s="28" t="s">
        <v>30</v>
      </c>
      <c r="C2783" s="28">
        <v>1197831</v>
      </c>
      <c r="D2783" s="29">
        <v>44389</v>
      </c>
      <c r="E2783" s="28" t="s">
        <v>31</v>
      </c>
      <c r="F2783" s="28" t="s">
        <v>107</v>
      </c>
      <c r="G2783" s="28" t="s">
        <v>108</v>
      </c>
      <c r="H2783" s="28" t="s">
        <v>29</v>
      </c>
      <c r="I2783" s="30">
        <v>0.65</v>
      </c>
      <c r="J2783" s="31">
        <v>5000</v>
      </c>
      <c r="K2783" s="32">
        <f t="shared" si="20"/>
        <v>3250</v>
      </c>
      <c r="L2783" s="32">
        <f t="shared" si="21"/>
        <v>1137.5</v>
      </c>
      <c r="M2783" s="33">
        <v>0.35</v>
      </c>
      <c r="O2783" s="38"/>
      <c r="P2783" s="36"/>
      <c r="Q2783" s="34"/>
      <c r="R2783" s="35"/>
    </row>
    <row r="2784" spans="1:18" ht="15.75" customHeight="1">
      <c r="A2784" s="23"/>
      <c r="B2784" s="28" t="s">
        <v>30</v>
      </c>
      <c r="C2784" s="28">
        <v>1197831</v>
      </c>
      <c r="D2784" s="29">
        <v>44421</v>
      </c>
      <c r="E2784" s="28" t="s">
        <v>31</v>
      </c>
      <c r="F2784" s="28" t="s">
        <v>107</v>
      </c>
      <c r="G2784" s="28" t="s">
        <v>108</v>
      </c>
      <c r="H2784" s="28" t="s">
        <v>24</v>
      </c>
      <c r="I2784" s="30">
        <v>0.6</v>
      </c>
      <c r="J2784" s="31">
        <v>6500</v>
      </c>
      <c r="K2784" s="32">
        <f t="shared" si="20"/>
        <v>3900</v>
      </c>
      <c r="L2784" s="32">
        <f t="shared" si="21"/>
        <v>1365</v>
      </c>
      <c r="M2784" s="33">
        <v>0.35</v>
      </c>
      <c r="O2784" s="38"/>
      <c r="P2784" s="36"/>
      <c r="Q2784" s="34"/>
      <c r="R2784" s="35"/>
    </row>
    <row r="2785" spans="1:18" ht="15.75" customHeight="1">
      <c r="A2785" s="23"/>
      <c r="B2785" s="28" t="s">
        <v>30</v>
      </c>
      <c r="C2785" s="28">
        <v>1197831</v>
      </c>
      <c r="D2785" s="29">
        <v>44421</v>
      </c>
      <c r="E2785" s="28" t="s">
        <v>31</v>
      </c>
      <c r="F2785" s="28" t="s">
        <v>107</v>
      </c>
      <c r="G2785" s="28" t="s">
        <v>108</v>
      </c>
      <c r="H2785" s="28" t="s">
        <v>25</v>
      </c>
      <c r="I2785" s="30">
        <v>0.55000000000000004</v>
      </c>
      <c r="J2785" s="31">
        <v>4250</v>
      </c>
      <c r="K2785" s="32">
        <f t="shared" si="20"/>
        <v>2337.5</v>
      </c>
      <c r="L2785" s="32">
        <f t="shared" si="21"/>
        <v>818.125</v>
      </c>
      <c r="M2785" s="33">
        <v>0.35</v>
      </c>
      <c r="O2785" s="38"/>
      <c r="P2785" s="36"/>
      <c r="Q2785" s="34"/>
      <c r="R2785" s="35"/>
    </row>
    <row r="2786" spans="1:18" ht="15.75" customHeight="1">
      <c r="A2786" s="23"/>
      <c r="B2786" s="28" t="s">
        <v>30</v>
      </c>
      <c r="C2786" s="28">
        <v>1197831</v>
      </c>
      <c r="D2786" s="29">
        <v>44421</v>
      </c>
      <c r="E2786" s="28" t="s">
        <v>31</v>
      </c>
      <c r="F2786" s="28" t="s">
        <v>107</v>
      </c>
      <c r="G2786" s="28" t="s">
        <v>108</v>
      </c>
      <c r="H2786" s="28" t="s">
        <v>26</v>
      </c>
      <c r="I2786" s="30">
        <v>0.5</v>
      </c>
      <c r="J2786" s="31">
        <v>3500</v>
      </c>
      <c r="K2786" s="32">
        <f t="shared" si="20"/>
        <v>1750</v>
      </c>
      <c r="L2786" s="32">
        <f t="shared" si="21"/>
        <v>612.5</v>
      </c>
      <c r="M2786" s="33">
        <v>0.35</v>
      </c>
      <c r="O2786" s="38"/>
      <c r="P2786" s="36"/>
      <c r="Q2786" s="34"/>
      <c r="R2786" s="35"/>
    </row>
    <row r="2787" spans="1:18" ht="15.75" customHeight="1">
      <c r="A2787" s="23"/>
      <c r="B2787" s="28" t="s">
        <v>30</v>
      </c>
      <c r="C2787" s="28">
        <v>1197831</v>
      </c>
      <c r="D2787" s="29">
        <v>44421</v>
      </c>
      <c r="E2787" s="28" t="s">
        <v>31</v>
      </c>
      <c r="F2787" s="28" t="s">
        <v>107</v>
      </c>
      <c r="G2787" s="28" t="s">
        <v>108</v>
      </c>
      <c r="H2787" s="28" t="s">
        <v>27</v>
      </c>
      <c r="I2787" s="30">
        <v>0.4</v>
      </c>
      <c r="J2787" s="31">
        <v>3000</v>
      </c>
      <c r="K2787" s="32">
        <f t="shared" si="20"/>
        <v>1200</v>
      </c>
      <c r="L2787" s="32">
        <f t="shared" si="21"/>
        <v>420</v>
      </c>
      <c r="M2787" s="33">
        <v>0.35</v>
      </c>
      <c r="O2787" s="38"/>
      <c r="P2787" s="36"/>
      <c r="Q2787" s="34"/>
      <c r="R2787" s="35"/>
    </row>
    <row r="2788" spans="1:18" ht="15.75" customHeight="1">
      <c r="A2788" s="23"/>
      <c r="B2788" s="28" t="s">
        <v>30</v>
      </c>
      <c r="C2788" s="28">
        <v>1197831</v>
      </c>
      <c r="D2788" s="29">
        <v>44421</v>
      </c>
      <c r="E2788" s="28" t="s">
        <v>31</v>
      </c>
      <c r="F2788" s="28" t="s">
        <v>107</v>
      </c>
      <c r="G2788" s="28" t="s">
        <v>108</v>
      </c>
      <c r="H2788" s="28" t="s">
        <v>28</v>
      </c>
      <c r="I2788" s="30">
        <v>0.5</v>
      </c>
      <c r="J2788" s="31">
        <v>2750</v>
      </c>
      <c r="K2788" s="32">
        <f t="shared" si="20"/>
        <v>1375</v>
      </c>
      <c r="L2788" s="32">
        <f t="shared" si="21"/>
        <v>481.24999999999994</v>
      </c>
      <c r="M2788" s="33">
        <v>0.35</v>
      </c>
      <c r="O2788" s="38"/>
      <c r="P2788" s="36"/>
      <c r="Q2788" s="34"/>
      <c r="R2788" s="35"/>
    </row>
    <row r="2789" spans="1:18" ht="15.75" customHeight="1">
      <c r="A2789" s="23"/>
      <c r="B2789" s="28" t="s">
        <v>30</v>
      </c>
      <c r="C2789" s="28">
        <v>1197831</v>
      </c>
      <c r="D2789" s="29">
        <v>44421</v>
      </c>
      <c r="E2789" s="28" t="s">
        <v>31</v>
      </c>
      <c r="F2789" s="28" t="s">
        <v>107</v>
      </c>
      <c r="G2789" s="28" t="s">
        <v>108</v>
      </c>
      <c r="H2789" s="28" t="s">
        <v>29</v>
      </c>
      <c r="I2789" s="30">
        <v>0.55000000000000004</v>
      </c>
      <c r="J2789" s="31">
        <v>4500</v>
      </c>
      <c r="K2789" s="32">
        <f t="shared" si="20"/>
        <v>2475</v>
      </c>
      <c r="L2789" s="32">
        <f t="shared" si="21"/>
        <v>866.25</v>
      </c>
      <c r="M2789" s="33">
        <v>0.35</v>
      </c>
      <c r="O2789" s="38"/>
      <c r="P2789" s="36"/>
      <c r="Q2789" s="34"/>
      <c r="R2789" s="35"/>
    </row>
    <row r="2790" spans="1:18" ht="15.75" customHeight="1">
      <c r="A2790" s="23"/>
      <c r="B2790" s="28" t="s">
        <v>30</v>
      </c>
      <c r="C2790" s="28">
        <v>1197831</v>
      </c>
      <c r="D2790" s="29">
        <v>44451</v>
      </c>
      <c r="E2790" s="28" t="s">
        <v>31</v>
      </c>
      <c r="F2790" s="28" t="s">
        <v>107</v>
      </c>
      <c r="G2790" s="28" t="s">
        <v>108</v>
      </c>
      <c r="H2790" s="28" t="s">
        <v>24</v>
      </c>
      <c r="I2790" s="30">
        <v>0.5</v>
      </c>
      <c r="J2790" s="31">
        <v>5500</v>
      </c>
      <c r="K2790" s="32">
        <f t="shared" si="20"/>
        <v>2750</v>
      </c>
      <c r="L2790" s="32">
        <f t="shared" si="21"/>
        <v>962.49999999999989</v>
      </c>
      <c r="M2790" s="33">
        <v>0.35</v>
      </c>
      <c r="O2790" s="38"/>
      <c r="P2790" s="36"/>
      <c r="Q2790" s="34"/>
      <c r="R2790" s="35"/>
    </row>
    <row r="2791" spans="1:18" ht="15.75" customHeight="1">
      <c r="A2791" s="23"/>
      <c r="B2791" s="28" t="s">
        <v>30</v>
      </c>
      <c r="C2791" s="28">
        <v>1197831</v>
      </c>
      <c r="D2791" s="29">
        <v>44451</v>
      </c>
      <c r="E2791" s="28" t="s">
        <v>31</v>
      </c>
      <c r="F2791" s="28" t="s">
        <v>107</v>
      </c>
      <c r="G2791" s="28" t="s">
        <v>108</v>
      </c>
      <c r="H2791" s="28" t="s">
        <v>25</v>
      </c>
      <c r="I2791" s="30">
        <v>0.40000000000000013</v>
      </c>
      <c r="J2791" s="31">
        <v>3500</v>
      </c>
      <c r="K2791" s="32">
        <f t="shared" si="20"/>
        <v>1400.0000000000005</v>
      </c>
      <c r="L2791" s="32">
        <f t="shared" si="21"/>
        <v>490.00000000000011</v>
      </c>
      <c r="M2791" s="33">
        <v>0.35</v>
      </c>
      <c r="O2791" s="38"/>
      <c r="P2791" s="36"/>
      <c r="Q2791" s="34"/>
      <c r="R2791" s="35"/>
    </row>
    <row r="2792" spans="1:18" ht="15.75" customHeight="1">
      <c r="A2792" s="23"/>
      <c r="B2792" s="28" t="s">
        <v>30</v>
      </c>
      <c r="C2792" s="28">
        <v>1197831</v>
      </c>
      <c r="D2792" s="29">
        <v>44451</v>
      </c>
      <c r="E2792" s="28" t="s">
        <v>31</v>
      </c>
      <c r="F2792" s="28" t="s">
        <v>107</v>
      </c>
      <c r="G2792" s="28" t="s">
        <v>108</v>
      </c>
      <c r="H2792" s="28" t="s">
        <v>26</v>
      </c>
      <c r="I2792" s="30">
        <v>0.15000000000000008</v>
      </c>
      <c r="J2792" s="31">
        <v>2500</v>
      </c>
      <c r="K2792" s="32">
        <f t="shared" si="20"/>
        <v>375.00000000000017</v>
      </c>
      <c r="L2792" s="32">
        <f t="shared" si="21"/>
        <v>131.25000000000006</v>
      </c>
      <c r="M2792" s="33">
        <v>0.35</v>
      </c>
      <c r="O2792" s="38"/>
      <c r="P2792" s="36"/>
      <c r="Q2792" s="34"/>
      <c r="R2792" s="35"/>
    </row>
    <row r="2793" spans="1:18" ht="15.75" customHeight="1">
      <c r="A2793" s="23"/>
      <c r="B2793" s="28" t="s">
        <v>30</v>
      </c>
      <c r="C2793" s="28">
        <v>1197831</v>
      </c>
      <c r="D2793" s="29">
        <v>44451</v>
      </c>
      <c r="E2793" s="28" t="s">
        <v>31</v>
      </c>
      <c r="F2793" s="28" t="s">
        <v>107</v>
      </c>
      <c r="G2793" s="28" t="s">
        <v>108</v>
      </c>
      <c r="H2793" s="28" t="s">
        <v>27</v>
      </c>
      <c r="I2793" s="30">
        <v>0.15000000000000008</v>
      </c>
      <c r="J2793" s="31">
        <v>2250</v>
      </c>
      <c r="K2793" s="32">
        <f t="shared" si="20"/>
        <v>337.50000000000017</v>
      </c>
      <c r="L2793" s="32">
        <f t="shared" si="21"/>
        <v>118.12500000000006</v>
      </c>
      <c r="M2793" s="33">
        <v>0.35</v>
      </c>
      <c r="O2793" s="38"/>
      <c r="P2793" s="36"/>
      <c r="Q2793" s="34"/>
      <c r="R2793" s="35"/>
    </row>
    <row r="2794" spans="1:18" ht="15.75" customHeight="1">
      <c r="A2794" s="23"/>
      <c r="B2794" s="28" t="s">
        <v>30</v>
      </c>
      <c r="C2794" s="28">
        <v>1197831</v>
      </c>
      <c r="D2794" s="29">
        <v>44451</v>
      </c>
      <c r="E2794" s="28" t="s">
        <v>31</v>
      </c>
      <c r="F2794" s="28" t="s">
        <v>107</v>
      </c>
      <c r="G2794" s="28" t="s">
        <v>108</v>
      </c>
      <c r="H2794" s="28" t="s">
        <v>28</v>
      </c>
      <c r="I2794" s="30">
        <v>0.25000000000000006</v>
      </c>
      <c r="J2794" s="31">
        <v>2250</v>
      </c>
      <c r="K2794" s="32">
        <f t="shared" si="20"/>
        <v>562.50000000000011</v>
      </c>
      <c r="L2794" s="32">
        <f t="shared" si="21"/>
        <v>196.87500000000003</v>
      </c>
      <c r="M2794" s="33">
        <v>0.35</v>
      </c>
      <c r="O2794" s="38"/>
      <c r="P2794" s="36"/>
      <c r="Q2794" s="34"/>
      <c r="R2794" s="35"/>
    </row>
    <row r="2795" spans="1:18" ht="15.75" customHeight="1">
      <c r="A2795" s="23"/>
      <c r="B2795" s="28" t="s">
        <v>30</v>
      </c>
      <c r="C2795" s="28">
        <v>1197831</v>
      </c>
      <c r="D2795" s="29">
        <v>44451</v>
      </c>
      <c r="E2795" s="28" t="s">
        <v>31</v>
      </c>
      <c r="F2795" s="28" t="s">
        <v>107</v>
      </c>
      <c r="G2795" s="28" t="s">
        <v>108</v>
      </c>
      <c r="H2795" s="28" t="s">
        <v>29</v>
      </c>
      <c r="I2795" s="30">
        <v>0.3000000000000001</v>
      </c>
      <c r="J2795" s="31">
        <v>3250</v>
      </c>
      <c r="K2795" s="32">
        <f t="shared" si="20"/>
        <v>975.00000000000034</v>
      </c>
      <c r="L2795" s="32">
        <f t="shared" si="21"/>
        <v>341.25000000000011</v>
      </c>
      <c r="M2795" s="33">
        <v>0.35</v>
      </c>
      <c r="O2795" s="38"/>
      <c r="P2795" s="36"/>
      <c r="Q2795" s="34"/>
      <c r="R2795" s="35"/>
    </row>
    <row r="2796" spans="1:18" ht="15.75" customHeight="1">
      <c r="A2796" s="23"/>
      <c r="B2796" s="28" t="s">
        <v>30</v>
      </c>
      <c r="C2796" s="28">
        <v>1197831</v>
      </c>
      <c r="D2796" s="29">
        <v>44483</v>
      </c>
      <c r="E2796" s="28" t="s">
        <v>31</v>
      </c>
      <c r="F2796" s="28" t="s">
        <v>107</v>
      </c>
      <c r="G2796" s="28" t="s">
        <v>108</v>
      </c>
      <c r="H2796" s="28" t="s">
        <v>24</v>
      </c>
      <c r="I2796" s="30">
        <v>0.3000000000000001</v>
      </c>
      <c r="J2796" s="31">
        <v>5000</v>
      </c>
      <c r="K2796" s="32">
        <f t="shared" si="20"/>
        <v>1500.0000000000005</v>
      </c>
      <c r="L2796" s="32">
        <f t="shared" si="21"/>
        <v>525.00000000000011</v>
      </c>
      <c r="M2796" s="33">
        <v>0.35</v>
      </c>
      <c r="O2796" s="38"/>
      <c r="P2796" s="36"/>
      <c r="Q2796" s="34"/>
      <c r="R2796" s="35"/>
    </row>
    <row r="2797" spans="1:18" ht="15.75" customHeight="1">
      <c r="A2797" s="23"/>
      <c r="B2797" s="28" t="s">
        <v>30</v>
      </c>
      <c r="C2797" s="28">
        <v>1197831</v>
      </c>
      <c r="D2797" s="29">
        <v>44483</v>
      </c>
      <c r="E2797" s="28" t="s">
        <v>31</v>
      </c>
      <c r="F2797" s="28" t="s">
        <v>107</v>
      </c>
      <c r="G2797" s="28" t="s">
        <v>108</v>
      </c>
      <c r="H2797" s="28" t="s">
        <v>25</v>
      </c>
      <c r="I2797" s="30">
        <v>0.20000000000000012</v>
      </c>
      <c r="J2797" s="31">
        <v>3250</v>
      </c>
      <c r="K2797" s="32">
        <f t="shared" si="20"/>
        <v>650.00000000000034</v>
      </c>
      <c r="L2797" s="32">
        <f t="shared" si="21"/>
        <v>227.50000000000011</v>
      </c>
      <c r="M2797" s="33">
        <v>0.35</v>
      </c>
      <c r="O2797" s="38"/>
      <c r="P2797" s="36"/>
      <c r="Q2797" s="34"/>
      <c r="R2797" s="35"/>
    </row>
    <row r="2798" spans="1:18" ht="15.75" customHeight="1">
      <c r="A2798" s="23"/>
      <c r="B2798" s="28" t="s">
        <v>30</v>
      </c>
      <c r="C2798" s="28">
        <v>1197831</v>
      </c>
      <c r="D2798" s="29">
        <v>44483</v>
      </c>
      <c r="E2798" s="28" t="s">
        <v>31</v>
      </c>
      <c r="F2798" s="28" t="s">
        <v>107</v>
      </c>
      <c r="G2798" s="28" t="s">
        <v>108</v>
      </c>
      <c r="H2798" s="28" t="s">
        <v>26</v>
      </c>
      <c r="I2798" s="30">
        <v>0.20000000000000012</v>
      </c>
      <c r="J2798" s="31">
        <v>2000</v>
      </c>
      <c r="K2798" s="32">
        <f t="shared" si="20"/>
        <v>400.00000000000023</v>
      </c>
      <c r="L2798" s="32">
        <f t="shared" si="21"/>
        <v>140.00000000000006</v>
      </c>
      <c r="M2798" s="33">
        <v>0.35</v>
      </c>
      <c r="O2798" s="38"/>
      <c r="P2798" s="36"/>
      <c r="Q2798" s="34"/>
      <c r="R2798" s="35"/>
    </row>
    <row r="2799" spans="1:18" ht="15.75" customHeight="1">
      <c r="A2799" s="23"/>
      <c r="B2799" s="28" t="s">
        <v>30</v>
      </c>
      <c r="C2799" s="28">
        <v>1197831</v>
      </c>
      <c r="D2799" s="29">
        <v>44483</v>
      </c>
      <c r="E2799" s="28" t="s">
        <v>31</v>
      </c>
      <c r="F2799" s="28" t="s">
        <v>107</v>
      </c>
      <c r="G2799" s="28" t="s">
        <v>108</v>
      </c>
      <c r="H2799" s="28" t="s">
        <v>27</v>
      </c>
      <c r="I2799" s="30">
        <v>0.20000000000000012</v>
      </c>
      <c r="J2799" s="31">
        <v>1750</v>
      </c>
      <c r="K2799" s="32">
        <f t="shared" si="20"/>
        <v>350.00000000000023</v>
      </c>
      <c r="L2799" s="32">
        <f t="shared" si="21"/>
        <v>122.50000000000007</v>
      </c>
      <c r="M2799" s="33">
        <v>0.35</v>
      </c>
      <c r="O2799" s="38"/>
      <c r="P2799" s="36"/>
      <c r="Q2799" s="34"/>
      <c r="R2799" s="35"/>
    </row>
    <row r="2800" spans="1:18" ht="15.75" customHeight="1">
      <c r="A2800" s="23"/>
      <c r="B2800" s="28" t="s">
        <v>30</v>
      </c>
      <c r="C2800" s="28">
        <v>1197831</v>
      </c>
      <c r="D2800" s="29">
        <v>44483</v>
      </c>
      <c r="E2800" s="28" t="s">
        <v>31</v>
      </c>
      <c r="F2800" s="28" t="s">
        <v>107</v>
      </c>
      <c r="G2800" s="28" t="s">
        <v>108</v>
      </c>
      <c r="H2800" s="28" t="s">
        <v>28</v>
      </c>
      <c r="I2800" s="30">
        <v>0.3000000000000001</v>
      </c>
      <c r="J2800" s="31">
        <v>1750</v>
      </c>
      <c r="K2800" s="32">
        <f t="shared" si="20"/>
        <v>525.00000000000023</v>
      </c>
      <c r="L2800" s="32">
        <f t="shared" si="21"/>
        <v>183.75000000000006</v>
      </c>
      <c r="M2800" s="33">
        <v>0.35</v>
      </c>
      <c r="O2800" s="38"/>
      <c r="P2800" s="36"/>
      <c r="Q2800" s="34"/>
      <c r="R2800" s="35"/>
    </row>
    <row r="2801" spans="1:18" ht="15.75" customHeight="1">
      <c r="A2801" s="23"/>
      <c r="B2801" s="28" t="s">
        <v>30</v>
      </c>
      <c r="C2801" s="28">
        <v>1197831</v>
      </c>
      <c r="D2801" s="29">
        <v>44483</v>
      </c>
      <c r="E2801" s="28" t="s">
        <v>31</v>
      </c>
      <c r="F2801" s="28" t="s">
        <v>107</v>
      </c>
      <c r="G2801" s="28" t="s">
        <v>108</v>
      </c>
      <c r="H2801" s="28" t="s">
        <v>29</v>
      </c>
      <c r="I2801" s="30">
        <v>0.30000000000000004</v>
      </c>
      <c r="J2801" s="31">
        <v>3000</v>
      </c>
      <c r="K2801" s="32">
        <f t="shared" si="20"/>
        <v>900.00000000000011</v>
      </c>
      <c r="L2801" s="32">
        <f t="shared" si="21"/>
        <v>315</v>
      </c>
      <c r="M2801" s="33">
        <v>0.35</v>
      </c>
      <c r="O2801" s="38"/>
      <c r="P2801" s="36"/>
      <c r="Q2801" s="34"/>
      <c r="R2801" s="35"/>
    </row>
    <row r="2802" spans="1:18" ht="15.75" customHeight="1">
      <c r="A2802" s="23"/>
      <c r="B2802" s="28" t="s">
        <v>30</v>
      </c>
      <c r="C2802" s="28">
        <v>1197831</v>
      </c>
      <c r="D2802" s="29">
        <v>44513</v>
      </c>
      <c r="E2802" s="28" t="s">
        <v>31</v>
      </c>
      <c r="F2802" s="28" t="s">
        <v>107</v>
      </c>
      <c r="G2802" s="28" t="s">
        <v>108</v>
      </c>
      <c r="H2802" s="28" t="s">
        <v>24</v>
      </c>
      <c r="I2802" s="30">
        <v>0.25000000000000011</v>
      </c>
      <c r="J2802" s="31">
        <v>4500</v>
      </c>
      <c r="K2802" s="32">
        <f t="shared" si="20"/>
        <v>1125.0000000000005</v>
      </c>
      <c r="L2802" s="32">
        <f t="shared" si="21"/>
        <v>393.75000000000011</v>
      </c>
      <c r="M2802" s="33">
        <v>0.35</v>
      </c>
      <c r="O2802" s="38"/>
      <c r="P2802" s="36"/>
      <c r="Q2802" s="34"/>
      <c r="R2802" s="35"/>
    </row>
    <row r="2803" spans="1:18" ht="15.75" customHeight="1">
      <c r="A2803" s="23"/>
      <c r="B2803" s="28" t="s">
        <v>30</v>
      </c>
      <c r="C2803" s="28">
        <v>1197831</v>
      </c>
      <c r="D2803" s="29">
        <v>44513</v>
      </c>
      <c r="E2803" s="28" t="s">
        <v>31</v>
      </c>
      <c r="F2803" s="28" t="s">
        <v>107</v>
      </c>
      <c r="G2803" s="28" t="s">
        <v>108</v>
      </c>
      <c r="H2803" s="28" t="s">
        <v>25</v>
      </c>
      <c r="I2803" s="30">
        <v>0.15000000000000013</v>
      </c>
      <c r="J2803" s="31">
        <v>2750</v>
      </c>
      <c r="K2803" s="32">
        <f t="shared" si="20"/>
        <v>412.50000000000034</v>
      </c>
      <c r="L2803" s="32">
        <f t="shared" si="21"/>
        <v>144.37500000000011</v>
      </c>
      <c r="M2803" s="33">
        <v>0.35</v>
      </c>
      <c r="O2803" s="38"/>
      <c r="P2803" s="36"/>
      <c r="Q2803" s="34"/>
      <c r="R2803" s="35"/>
    </row>
    <row r="2804" spans="1:18" ht="15.75" customHeight="1">
      <c r="A2804" s="23"/>
      <c r="B2804" s="28" t="s">
        <v>30</v>
      </c>
      <c r="C2804" s="28">
        <v>1197831</v>
      </c>
      <c r="D2804" s="29">
        <v>44513</v>
      </c>
      <c r="E2804" s="28" t="s">
        <v>31</v>
      </c>
      <c r="F2804" s="28" t="s">
        <v>107</v>
      </c>
      <c r="G2804" s="28" t="s">
        <v>108</v>
      </c>
      <c r="H2804" s="28" t="s">
        <v>26</v>
      </c>
      <c r="I2804" s="30">
        <v>0.25000000000000017</v>
      </c>
      <c r="J2804" s="31">
        <v>2200</v>
      </c>
      <c r="K2804" s="32">
        <f t="shared" si="20"/>
        <v>550.00000000000034</v>
      </c>
      <c r="L2804" s="32">
        <f t="shared" si="21"/>
        <v>192.50000000000011</v>
      </c>
      <c r="M2804" s="33">
        <v>0.35</v>
      </c>
      <c r="O2804" s="38"/>
      <c r="P2804" s="36"/>
      <c r="Q2804" s="34"/>
      <c r="R2804" s="35"/>
    </row>
    <row r="2805" spans="1:18" ht="15.75" customHeight="1">
      <c r="A2805" s="23"/>
      <c r="B2805" s="28" t="s">
        <v>30</v>
      </c>
      <c r="C2805" s="28">
        <v>1197831</v>
      </c>
      <c r="D2805" s="29">
        <v>44513</v>
      </c>
      <c r="E2805" s="28" t="s">
        <v>31</v>
      </c>
      <c r="F2805" s="28" t="s">
        <v>107</v>
      </c>
      <c r="G2805" s="28" t="s">
        <v>108</v>
      </c>
      <c r="H2805" s="28" t="s">
        <v>27</v>
      </c>
      <c r="I2805" s="30">
        <v>0.55000000000000016</v>
      </c>
      <c r="J2805" s="31">
        <v>2750</v>
      </c>
      <c r="K2805" s="32">
        <f t="shared" si="20"/>
        <v>1512.5000000000005</v>
      </c>
      <c r="L2805" s="32">
        <f t="shared" si="21"/>
        <v>529.37500000000011</v>
      </c>
      <c r="M2805" s="33">
        <v>0.35</v>
      </c>
      <c r="O2805" s="38"/>
      <c r="P2805" s="36"/>
      <c r="Q2805" s="34"/>
      <c r="R2805" s="35"/>
    </row>
    <row r="2806" spans="1:18" ht="15.75" customHeight="1">
      <c r="A2806" s="23"/>
      <c r="B2806" s="28" t="s">
        <v>30</v>
      </c>
      <c r="C2806" s="28">
        <v>1197831</v>
      </c>
      <c r="D2806" s="29">
        <v>44513</v>
      </c>
      <c r="E2806" s="28" t="s">
        <v>31</v>
      </c>
      <c r="F2806" s="28" t="s">
        <v>107</v>
      </c>
      <c r="G2806" s="28" t="s">
        <v>108</v>
      </c>
      <c r="H2806" s="28" t="s">
        <v>28</v>
      </c>
      <c r="I2806" s="30">
        <v>0.75000000000000011</v>
      </c>
      <c r="J2806" s="31">
        <v>2500</v>
      </c>
      <c r="K2806" s="32">
        <f t="shared" si="20"/>
        <v>1875.0000000000002</v>
      </c>
      <c r="L2806" s="32">
        <f t="shared" si="21"/>
        <v>656.25</v>
      </c>
      <c r="M2806" s="33">
        <v>0.35</v>
      </c>
      <c r="O2806" s="38"/>
      <c r="P2806" s="36"/>
      <c r="Q2806" s="34"/>
      <c r="R2806" s="35"/>
    </row>
    <row r="2807" spans="1:18" ht="15.75" customHeight="1">
      <c r="A2807" s="23"/>
      <c r="B2807" s="28" t="s">
        <v>30</v>
      </c>
      <c r="C2807" s="28">
        <v>1197831</v>
      </c>
      <c r="D2807" s="29">
        <v>44513</v>
      </c>
      <c r="E2807" s="28" t="s">
        <v>31</v>
      </c>
      <c r="F2807" s="28" t="s">
        <v>107</v>
      </c>
      <c r="G2807" s="28" t="s">
        <v>108</v>
      </c>
      <c r="H2807" s="28" t="s">
        <v>29</v>
      </c>
      <c r="I2807" s="30">
        <v>0.75</v>
      </c>
      <c r="J2807" s="31">
        <v>3500</v>
      </c>
      <c r="K2807" s="32">
        <f t="shared" si="20"/>
        <v>2625</v>
      </c>
      <c r="L2807" s="32">
        <f t="shared" si="21"/>
        <v>918.74999999999989</v>
      </c>
      <c r="M2807" s="33">
        <v>0.35</v>
      </c>
      <c r="O2807" s="38"/>
      <c r="P2807" s="36"/>
      <c r="Q2807" s="34"/>
      <c r="R2807" s="35"/>
    </row>
    <row r="2808" spans="1:18" ht="15.75" customHeight="1">
      <c r="A2808" s="23"/>
      <c r="B2808" s="28" t="s">
        <v>30</v>
      </c>
      <c r="C2808" s="28">
        <v>1197831</v>
      </c>
      <c r="D2808" s="29">
        <v>44542</v>
      </c>
      <c r="E2808" s="28" t="s">
        <v>31</v>
      </c>
      <c r="F2808" s="28" t="s">
        <v>107</v>
      </c>
      <c r="G2808" s="28" t="s">
        <v>108</v>
      </c>
      <c r="H2808" s="28" t="s">
        <v>24</v>
      </c>
      <c r="I2808" s="30">
        <v>0.70000000000000007</v>
      </c>
      <c r="J2808" s="31">
        <v>6000</v>
      </c>
      <c r="K2808" s="32">
        <f t="shared" si="20"/>
        <v>4200</v>
      </c>
      <c r="L2808" s="32">
        <f t="shared" si="21"/>
        <v>1470</v>
      </c>
      <c r="M2808" s="33">
        <v>0.35</v>
      </c>
      <c r="O2808" s="38"/>
      <c r="P2808" s="36"/>
      <c r="Q2808" s="34"/>
      <c r="R2808" s="35"/>
    </row>
    <row r="2809" spans="1:18" ht="15.75" customHeight="1">
      <c r="A2809" s="23"/>
      <c r="B2809" s="28" t="s">
        <v>30</v>
      </c>
      <c r="C2809" s="28">
        <v>1197831</v>
      </c>
      <c r="D2809" s="29">
        <v>44542</v>
      </c>
      <c r="E2809" s="28" t="s">
        <v>31</v>
      </c>
      <c r="F2809" s="28" t="s">
        <v>107</v>
      </c>
      <c r="G2809" s="28" t="s">
        <v>108</v>
      </c>
      <c r="H2809" s="28" t="s">
        <v>25</v>
      </c>
      <c r="I2809" s="30">
        <v>0.60000000000000009</v>
      </c>
      <c r="J2809" s="31">
        <v>4000</v>
      </c>
      <c r="K2809" s="32">
        <f t="shared" si="20"/>
        <v>2400.0000000000005</v>
      </c>
      <c r="L2809" s="32">
        <f t="shared" si="21"/>
        <v>840.00000000000011</v>
      </c>
      <c r="M2809" s="33">
        <v>0.35</v>
      </c>
      <c r="O2809" s="38"/>
      <c r="P2809" s="36"/>
      <c r="Q2809" s="34"/>
      <c r="R2809" s="35"/>
    </row>
    <row r="2810" spans="1:18" ht="15.75" customHeight="1">
      <c r="A2810" s="23"/>
      <c r="B2810" s="28" t="s">
        <v>30</v>
      </c>
      <c r="C2810" s="28">
        <v>1197831</v>
      </c>
      <c r="D2810" s="29">
        <v>44542</v>
      </c>
      <c r="E2810" s="28" t="s">
        <v>31</v>
      </c>
      <c r="F2810" s="28" t="s">
        <v>107</v>
      </c>
      <c r="G2810" s="28" t="s">
        <v>108</v>
      </c>
      <c r="H2810" s="28" t="s">
        <v>26</v>
      </c>
      <c r="I2810" s="30">
        <v>0.60000000000000009</v>
      </c>
      <c r="J2810" s="31">
        <v>3500</v>
      </c>
      <c r="K2810" s="32">
        <f t="shared" si="20"/>
        <v>2100.0000000000005</v>
      </c>
      <c r="L2810" s="32">
        <f t="shared" si="21"/>
        <v>735.00000000000011</v>
      </c>
      <c r="M2810" s="33">
        <v>0.35</v>
      </c>
      <c r="O2810" s="38"/>
      <c r="P2810" s="36"/>
      <c r="Q2810" s="34"/>
      <c r="R2810" s="35"/>
    </row>
    <row r="2811" spans="1:18" ht="15.75" customHeight="1">
      <c r="A2811" s="23"/>
      <c r="B2811" s="28" t="s">
        <v>30</v>
      </c>
      <c r="C2811" s="28">
        <v>1197831</v>
      </c>
      <c r="D2811" s="29">
        <v>44542</v>
      </c>
      <c r="E2811" s="28" t="s">
        <v>31</v>
      </c>
      <c r="F2811" s="28" t="s">
        <v>107</v>
      </c>
      <c r="G2811" s="28" t="s">
        <v>108</v>
      </c>
      <c r="H2811" s="28" t="s">
        <v>27</v>
      </c>
      <c r="I2811" s="30">
        <v>0.60000000000000009</v>
      </c>
      <c r="J2811" s="31">
        <v>3000</v>
      </c>
      <c r="K2811" s="32">
        <f t="shared" ref="K2811:K3065" si="22">I2811*J2811</f>
        <v>1800.0000000000002</v>
      </c>
      <c r="L2811" s="32">
        <f t="shared" ref="L2811:L3065" si="23">K2811*M2811</f>
        <v>630</v>
      </c>
      <c r="M2811" s="33">
        <v>0.35</v>
      </c>
      <c r="O2811" s="38"/>
      <c r="P2811" s="36"/>
      <c r="Q2811" s="34"/>
      <c r="R2811" s="35"/>
    </row>
    <row r="2812" spans="1:18" ht="15.75" customHeight="1">
      <c r="A2812" s="23"/>
      <c r="B2812" s="28" t="s">
        <v>30</v>
      </c>
      <c r="C2812" s="28">
        <v>1197831</v>
      </c>
      <c r="D2812" s="29">
        <v>44542</v>
      </c>
      <c r="E2812" s="28" t="s">
        <v>31</v>
      </c>
      <c r="F2812" s="28" t="s">
        <v>107</v>
      </c>
      <c r="G2812" s="28" t="s">
        <v>108</v>
      </c>
      <c r="H2812" s="28" t="s">
        <v>28</v>
      </c>
      <c r="I2812" s="30">
        <v>0.70000000000000007</v>
      </c>
      <c r="J2812" s="31">
        <v>3000</v>
      </c>
      <c r="K2812" s="32">
        <f t="shared" si="22"/>
        <v>2100</v>
      </c>
      <c r="L2812" s="32">
        <f t="shared" si="23"/>
        <v>735</v>
      </c>
      <c r="M2812" s="33">
        <v>0.35</v>
      </c>
      <c r="O2812" s="38"/>
      <c r="P2812" s="36"/>
      <c r="Q2812" s="34"/>
      <c r="R2812" s="35"/>
    </row>
    <row r="2813" spans="1:18" ht="15.75" customHeight="1">
      <c r="A2813" s="23"/>
      <c r="B2813" s="28" t="s">
        <v>30</v>
      </c>
      <c r="C2813" s="28">
        <v>1197831</v>
      </c>
      <c r="D2813" s="29">
        <v>44542</v>
      </c>
      <c r="E2813" s="28" t="s">
        <v>31</v>
      </c>
      <c r="F2813" s="28" t="s">
        <v>107</v>
      </c>
      <c r="G2813" s="28" t="s">
        <v>108</v>
      </c>
      <c r="H2813" s="28" t="s">
        <v>29</v>
      </c>
      <c r="I2813" s="30">
        <v>0.75</v>
      </c>
      <c r="J2813" s="31">
        <v>4000</v>
      </c>
      <c r="K2813" s="32">
        <f t="shared" si="22"/>
        <v>3000</v>
      </c>
      <c r="L2813" s="32">
        <f t="shared" si="23"/>
        <v>1050</v>
      </c>
      <c r="M2813" s="33">
        <v>0.35</v>
      </c>
      <c r="O2813" s="38"/>
      <c r="P2813" s="36"/>
      <c r="Q2813" s="34"/>
      <c r="R2813" s="35"/>
    </row>
    <row r="2814" spans="1:18" ht="15.75" customHeight="1">
      <c r="A2814" s="23" t="s">
        <v>46</v>
      </c>
      <c r="B2814" s="28" t="s">
        <v>21</v>
      </c>
      <c r="C2814" s="28">
        <v>1185732</v>
      </c>
      <c r="D2814" s="29">
        <v>44208</v>
      </c>
      <c r="E2814" s="28" t="s">
        <v>40</v>
      </c>
      <c r="F2814" s="28" t="s">
        <v>109</v>
      </c>
      <c r="G2814" s="28" t="s">
        <v>110</v>
      </c>
      <c r="H2814" s="28" t="s">
        <v>24</v>
      </c>
      <c r="I2814" s="30">
        <v>0.4</v>
      </c>
      <c r="J2814" s="31">
        <v>4750</v>
      </c>
      <c r="K2814" s="32">
        <f t="shared" si="22"/>
        <v>1900</v>
      </c>
      <c r="L2814" s="32">
        <f t="shared" si="23"/>
        <v>665</v>
      </c>
      <c r="M2814" s="33">
        <v>0.35</v>
      </c>
      <c r="O2814" s="38"/>
      <c r="P2814" s="36"/>
      <c r="Q2814" s="34"/>
      <c r="R2814" s="35"/>
    </row>
    <row r="2815" spans="1:18" ht="15.75" customHeight="1">
      <c r="A2815" s="23"/>
      <c r="B2815" s="28" t="s">
        <v>21</v>
      </c>
      <c r="C2815" s="28">
        <v>1185732</v>
      </c>
      <c r="D2815" s="29">
        <v>44208</v>
      </c>
      <c r="E2815" s="28" t="s">
        <v>40</v>
      </c>
      <c r="F2815" s="28" t="s">
        <v>109</v>
      </c>
      <c r="G2815" s="28" t="s">
        <v>110</v>
      </c>
      <c r="H2815" s="28" t="s">
        <v>25</v>
      </c>
      <c r="I2815" s="30">
        <v>0.4</v>
      </c>
      <c r="J2815" s="31">
        <v>2750</v>
      </c>
      <c r="K2815" s="32">
        <f t="shared" si="22"/>
        <v>1100</v>
      </c>
      <c r="L2815" s="32">
        <f t="shared" si="23"/>
        <v>330</v>
      </c>
      <c r="M2815" s="33">
        <v>0.3</v>
      </c>
      <c r="O2815" s="38"/>
      <c r="P2815" s="36"/>
      <c r="Q2815" s="34"/>
      <c r="R2815" s="35"/>
    </row>
    <row r="2816" spans="1:18" ht="15.75" customHeight="1">
      <c r="A2816" s="23"/>
      <c r="B2816" s="28" t="s">
        <v>21</v>
      </c>
      <c r="C2816" s="28">
        <v>1185732</v>
      </c>
      <c r="D2816" s="29">
        <v>44208</v>
      </c>
      <c r="E2816" s="28" t="s">
        <v>40</v>
      </c>
      <c r="F2816" s="28" t="s">
        <v>109</v>
      </c>
      <c r="G2816" s="28" t="s">
        <v>110</v>
      </c>
      <c r="H2816" s="28" t="s">
        <v>26</v>
      </c>
      <c r="I2816" s="30">
        <v>0.30000000000000004</v>
      </c>
      <c r="J2816" s="31">
        <v>2750</v>
      </c>
      <c r="K2816" s="32">
        <f t="shared" si="22"/>
        <v>825.00000000000011</v>
      </c>
      <c r="L2816" s="32">
        <f t="shared" si="23"/>
        <v>247.50000000000003</v>
      </c>
      <c r="M2816" s="33">
        <v>0.3</v>
      </c>
      <c r="O2816" s="38"/>
      <c r="P2816" s="36"/>
      <c r="Q2816" s="34"/>
      <c r="R2816" s="35"/>
    </row>
    <row r="2817" spans="1:18" ht="15.75" customHeight="1">
      <c r="A2817" s="23"/>
      <c r="B2817" s="28" t="s">
        <v>21</v>
      </c>
      <c r="C2817" s="28">
        <v>1185732</v>
      </c>
      <c r="D2817" s="29">
        <v>44208</v>
      </c>
      <c r="E2817" s="28" t="s">
        <v>40</v>
      </c>
      <c r="F2817" s="28" t="s">
        <v>109</v>
      </c>
      <c r="G2817" s="28" t="s">
        <v>110</v>
      </c>
      <c r="H2817" s="28" t="s">
        <v>27</v>
      </c>
      <c r="I2817" s="30">
        <v>0.35000000000000003</v>
      </c>
      <c r="J2817" s="31">
        <v>1250</v>
      </c>
      <c r="K2817" s="32">
        <f t="shared" si="22"/>
        <v>437.50000000000006</v>
      </c>
      <c r="L2817" s="32">
        <f t="shared" si="23"/>
        <v>131.25</v>
      </c>
      <c r="M2817" s="33">
        <v>0.3</v>
      </c>
      <c r="O2817" s="38"/>
      <c r="P2817" s="36"/>
      <c r="Q2817" s="34"/>
      <c r="R2817" s="35"/>
    </row>
    <row r="2818" spans="1:18" ht="15.75" customHeight="1">
      <c r="A2818" s="23"/>
      <c r="B2818" s="28" t="s">
        <v>21</v>
      </c>
      <c r="C2818" s="28">
        <v>1185732</v>
      </c>
      <c r="D2818" s="29">
        <v>44208</v>
      </c>
      <c r="E2818" s="28" t="s">
        <v>40</v>
      </c>
      <c r="F2818" s="28" t="s">
        <v>109</v>
      </c>
      <c r="G2818" s="28" t="s">
        <v>110</v>
      </c>
      <c r="H2818" s="28" t="s">
        <v>28</v>
      </c>
      <c r="I2818" s="30">
        <v>0.49999999999999994</v>
      </c>
      <c r="J2818" s="31">
        <v>1750</v>
      </c>
      <c r="K2818" s="32">
        <f t="shared" si="22"/>
        <v>874.99999999999989</v>
      </c>
      <c r="L2818" s="32">
        <f t="shared" si="23"/>
        <v>306.24999999999994</v>
      </c>
      <c r="M2818" s="33">
        <v>0.35</v>
      </c>
      <c r="O2818" s="38"/>
      <c r="P2818" s="36"/>
      <c r="Q2818" s="34"/>
      <c r="R2818" s="35"/>
    </row>
    <row r="2819" spans="1:18" ht="15.75" customHeight="1">
      <c r="A2819" s="23"/>
      <c r="B2819" s="28" t="s">
        <v>21</v>
      </c>
      <c r="C2819" s="28">
        <v>1185732</v>
      </c>
      <c r="D2819" s="29">
        <v>44208</v>
      </c>
      <c r="E2819" s="28" t="s">
        <v>40</v>
      </c>
      <c r="F2819" s="28" t="s">
        <v>109</v>
      </c>
      <c r="G2819" s="28" t="s">
        <v>110</v>
      </c>
      <c r="H2819" s="28" t="s">
        <v>29</v>
      </c>
      <c r="I2819" s="30">
        <v>0.4</v>
      </c>
      <c r="J2819" s="31">
        <v>2750</v>
      </c>
      <c r="K2819" s="32">
        <f t="shared" si="22"/>
        <v>1100</v>
      </c>
      <c r="L2819" s="32">
        <f t="shared" si="23"/>
        <v>440</v>
      </c>
      <c r="M2819" s="33">
        <v>0.4</v>
      </c>
      <c r="O2819" s="38"/>
      <c r="P2819" s="36"/>
      <c r="Q2819" s="34"/>
      <c r="R2819" s="35"/>
    </row>
    <row r="2820" spans="1:18" ht="15.75" customHeight="1">
      <c r="A2820" s="23"/>
      <c r="B2820" s="28" t="s">
        <v>21</v>
      </c>
      <c r="C2820" s="28">
        <v>1185732</v>
      </c>
      <c r="D2820" s="29">
        <v>44239</v>
      </c>
      <c r="E2820" s="28" t="s">
        <v>40</v>
      </c>
      <c r="F2820" s="28" t="s">
        <v>109</v>
      </c>
      <c r="G2820" s="28" t="s">
        <v>110</v>
      </c>
      <c r="H2820" s="28" t="s">
        <v>24</v>
      </c>
      <c r="I2820" s="30">
        <v>0.4</v>
      </c>
      <c r="J2820" s="31">
        <v>5250</v>
      </c>
      <c r="K2820" s="32">
        <f t="shared" si="22"/>
        <v>2100</v>
      </c>
      <c r="L2820" s="32">
        <f t="shared" si="23"/>
        <v>735</v>
      </c>
      <c r="M2820" s="33">
        <v>0.35</v>
      </c>
      <c r="O2820" s="38"/>
      <c r="P2820" s="36"/>
      <c r="Q2820" s="34"/>
      <c r="R2820" s="35"/>
    </row>
    <row r="2821" spans="1:18" ht="15.75" customHeight="1">
      <c r="A2821" s="23"/>
      <c r="B2821" s="28" t="s">
        <v>21</v>
      </c>
      <c r="C2821" s="28">
        <v>1185732</v>
      </c>
      <c r="D2821" s="29">
        <v>44239</v>
      </c>
      <c r="E2821" s="28" t="s">
        <v>40</v>
      </c>
      <c r="F2821" s="28" t="s">
        <v>109</v>
      </c>
      <c r="G2821" s="28" t="s">
        <v>110</v>
      </c>
      <c r="H2821" s="28" t="s">
        <v>25</v>
      </c>
      <c r="I2821" s="30">
        <v>0.4</v>
      </c>
      <c r="J2821" s="31">
        <v>1750</v>
      </c>
      <c r="K2821" s="32">
        <f t="shared" si="22"/>
        <v>700</v>
      </c>
      <c r="L2821" s="32">
        <f t="shared" si="23"/>
        <v>210</v>
      </c>
      <c r="M2821" s="33">
        <v>0.3</v>
      </c>
      <c r="O2821" s="38"/>
      <c r="P2821" s="36"/>
      <c r="Q2821" s="34"/>
      <c r="R2821" s="35"/>
    </row>
    <row r="2822" spans="1:18" ht="15.75" customHeight="1">
      <c r="A2822" s="23"/>
      <c r="B2822" s="28" t="s">
        <v>21</v>
      </c>
      <c r="C2822" s="28">
        <v>1185732</v>
      </c>
      <c r="D2822" s="29">
        <v>44239</v>
      </c>
      <c r="E2822" s="28" t="s">
        <v>40</v>
      </c>
      <c r="F2822" s="28" t="s">
        <v>109</v>
      </c>
      <c r="G2822" s="28" t="s">
        <v>110</v>
      </c>
      <c r="H2822" s="28" t="s">
        <v>26</v>
      </c>
      <c r="I2822" s="30">
        <v>0.30000000000000004</v>
      </c>
      <c r="J2822" s="31">
        <v>2250</v>
      </c>
      <c r="K2822" s="32">
        <f t="shared" si="22"/>
        <v>675.00000000000011</v>
      </c>
      <c r="L2822" s="32">
        <f t="shared" si="23"/>
        <v>202.50000000000003</v>
      </c>
      <c r="M2822" s="33">
        <v>0.3</v>
      </c>
      <c r="O2822" s="38"/>
      <c r="P2822" s="36"/>
      <c r="Q2822" s="34"/>
      <c r="R2822" s="35"/>
    </row>
    <row r="2823" spans="1:18" ht="15.75" customHeight="1">
      <c r="A2823" s="23"/>
      <c r="B2823" s="28" t="s">
        <v>21</v>
      </c>
      <c r="C2823" s="28">
        <v>1185732</v>
      </c>
      <c r="D2823" s="29">
        <v>44239</v>
      </c>
      <c r="E2823" s="28" t="s">
        <v>40</v>
      </c>
      <c r="F2823" s="28" t="s">
        <v>109</v>
      </c>
      <c r="G2823" s="28" t="s">
        <v>110</v>
      </c>
      <c r="H2823" s="28" t="s">
        <v>27</v>
      </c>
      <c r="I2823" s="30">
        <v>0.35000000000000003</v>
      </c>
      <c r="J2823" s="31">
        <v>1000</v>
      </c>
      <c r="K2823" s="32">
        <f t="shared" si="22"/>
        <v>350.00000000000006</v>
      </c>
      <c r="L2823" s="32">
        <f t="shared" si="23"/>
        <v>105.00000000000001</v>
      </c>
      <c r="M2823" s="33">
        <v>0.3</v>
      </c>
      <c r="O2823" s="38"/>
      <c r="P2823" s="36"/>
      <c r="Q2823" s="34"/>
      <c r="R2823" s="35"/>
    </row>
    <row r="2824" spans="1:18" ht="15.75" customHeight="1">
      <c r="A2824" s="23"/>
      <c r="B2824" s="28" t="s">
        <v>21</v>
      </c>
      <c r="C2824" s="28">
        <v>1185732</v>
      </c>
      <c r="D2824" s="29">
        <v>44239</v>
      </c>
      <c r="E2824" s="28" t="s">
        <v>40</v>
      </c>
      <c r="F2824" s="28" t="s">
        <v>109</v>
      </c>
      <c r="G2824" s="28" t="s">
        <v>110</v>
      </c>
      <c r="H2824" s="28" t="s">
        <v>28</v>
      </c>
      <c r="I2824" s="30">
        <v>0.49999999999999994</v>
      </c>
      <c r="J2824" s="31">
        <v>1750</v>
      </c>
      <c r="K2824" s="32">
        <f t="shared" si="22"/>
        <v>874.99999999999989</v>
      </c>
      <c r="L2824" s="32">
        <f t="shared" si="23"/>
        <v>306.24999999999994</v>
      </c>
      <c r="M2824" s="33">
        <v>0.35</v>
      </c>
      <c r="O2824" s="38"/>
      <c r="P2824" s="36"/>
      <c r="Q2824" s="34"/>
      <c r="R2824" s="35"/>
    </row>
    <row r="2825" spans="1:18" ht="15.75" customHeight="1">
      <c r="A2825" s="23"/>
      <c r="B2825" s="28" t="s">
        <v>21</v>
      </c>
      <c r="C2825" s="28">
        <v>1185732</v>
      </c>
      <c r="D2825" s="29">
        <v>44239</v>
      </c>
      <c r="E2825" s="28" t="s">
        <v>40</v>
      </c>
      <c r="F2825" s="28" t="s">
        <v>109</v>
      </c>
      <c r="G2825" s="28" t="s">
        <v>110</v>
      </c>
      <c r="H2825" s="28" t="s">
        <v>29</v>
      </c>
      <c r="I2825" s="30">
        <v>0.35</v>
      </c>
      <c r="J2825" s="31">
        <v>2750</v>
      </c>
      <c r="K2825" s="32">
        <f t="shared" si="22"/>
        <v>962.49999999999989</v>
      </c>
      <c r="L2825" s="32">
        <f t="shared" si="23"/>
        <v>385</v>
      </c>
      <c r="M2825" s="33">
        <v>0.4</v>
      </c>
      <c r="O2825" s="38"/>
      <c r="P2825" s="36"/>
      <c r="Q2825" s="34"/>
      <c r="R2825" s="35"/>
    </row>
    <row r="2826" spans="1:18" ht="15.75" customHeight="1">
      <c r="A2826" s="23"/>
      <c r="B2826" s="28" t="s">
        <v>21</v>
      </c>
      <c r="C2826" s="28">
        <v>1185732</v>
      </c>
      <c r="D2826" s="29">
        <v>44266</v>
      </c>
      <c r="E2826" s="28" t="s">
        <v>40</v>
      </c>
      <c r="F2826" s="28" t="s">
        <v>109</v>
      </c>
      <c r="G2826" s="28" t="s">
        <v>110</v>
      </c>
      <c r="H2826" s="28" t="s">
        <v>24</v>
      </c>
      <c r="I2826" s="30">
        <v>0.4</v>
      </c>
      <c r="J2826" s="31">
        <v>4950</v>
      </c>
      <c r="K2826" s="32">
        <f t="shared" si="22"/>
        <v>1980</v>
      </c>
      <c r="L2826" s="32">
        <f t="shared" si="23"/>
        <v>693</v>
      </c>
      <c r="M2826" s="33">
        <v>0.35</v>
      </c>
      <c r="O2826" s="38"/>
      <c r="P2826" s="36"/>
      <c r="Q2826" s="34"/>
      <c r="R2826" s="35"/>
    </row>
    <row r="2827" spans="1:18" ht="15.75" customHeight="1">
      <c r="A2827" s="23"/>
      <c r="B2827" s="28" t="s">
        <v>21</v>
      </c>
      <c r="C2827" s="28">
        <v>1185732</v>
      </c>
      <c r="D2827" s="29">
        <v>44266</v>
      </c>
      <c r="E2827" s="28" t="s">
        <v>40</v>
      </c>
      <c r="F2827" s="28" t="s">
        <v>109</v>
      </c>
      <c r="G2827" s="28" t="s">
        <v>110</v>
      </c>
      <c r="H2827" s="28" t="s">
        <v>25</v>
      </c>
      <c r="I2827" s="30">
        <v>0.4</v>
      </c>
      <c r="J2827" s="31">
        <v>2000</v>
      </c>
      <c r="K2827" s="32">
        <f t="shared" si="22"/>
        <v>800</v>
      </c>
      <c r="L2827" s="32">
        <f t="shared" si="23"/>
        <v>240</v>
      </c>
      <c r="M2827" s="33">
        <v>0.3</v>
      </c>
      <c r="O2827" s="38"/>
      <c r="P2827" s="36"/>
      <c r="Q2827" s="34"/>
      <c r="R2827" s="35"/>
    </row>
    <row r="2828" spans="1:18" ht="15.75" customHeight="1">
      <c r="A2828" s="23"/>
      <c r="B2828" s="28" t="s">
        <v>21</v>
      </c>
      <c r="C2828" s="28">
        <v>1185732</v>
      </c>
      <c r="D2828" s="29">
        <v>44266</v>
      </c>
      <c r="E2828" s="28" t="s">
        <v>40</v>
      </c>
      <c r="F2828" s="28" t="s">
        <v>109</v>
      </c>
      <c r="G2828" s="28" t="s">
        <v>110</v>
      </c>
      <c r="H2828" s="28" t="s">
        <v>26</v>
      </c>
      <c r="I2828" s="30">
        <v>0.30000000000000004</v>
      </c>
      <c r="J2828" s="31">
        <v>2250</v>
      </c>
      <c r="K2828" s="32">
        <f t="shared" si="22"/>
        <v>675.00000000000011</v>
      </c>
      <c r="L2828" s="32">
        <f t="shared" si="23"/>
        <v>202.50000000000003</v>
      </c>
      <c r="M2828" s="33">
        <v>0.3</v>
      </c>
      <c r="O2828" s="38"/>
      <c r="P2828" s="36"/>
      <c r="Q2828" s="34"/>
      <c r="R2828" s="35"/>
    </row>
    <row r="2829" spans="1:18" ht="15.75" customHeight="1">
      <c r="A2829" s="23"/>
      <c r="B2829" s="28" t="s">
        <v>21</v>
      </c>
      <c r="C2829" s="28">
        <v>1185732</v>
      </c>
      <c r="D2829" s="29">
        <v>44266</v>
      </c>
      <c r="E2829" s="28" t="s">
        <v>40</v>
      </c>
      <c r="F2829" s="28" t="s">
        <v>109</v>
      </c>
      <c r="G2829" s="28" t="s">
        <v>110</v>
      </c>
      <c r="H2829" s="28" t="s">
        <v>27</v>
      </c>
      <c r="I2829" s="30">
        <v>0.35</v>
      </c>
      <c r="J2829" s="31">
        <v>750</v>
      </c>
      <c r="K2829" s="32">
        <f t="shared" si="22"/>
        <v>262.5</v>
      </c>
      <c r="L2829" s="32">
        <f t="shared" si="23"/>
        <v>78.75</v>
      </c>
      <c r="M2829" s="33">
        <v>0.3</v>
      </c>
      <c r="O2829" s="38"/>
      <c r="P2829" s="36"/>
      <c r="Q2829" s="34"/>
      <c r="R2829" s="35"/>
    </row>
    <row r="2830" spans="1:18" ht="15.75" customHeight="1">
      <c r="A2830" s="23"/>
      <c r="B2830" s="28" t="s">
        <v>21</v>
      </c>
      <c r="C2830" s="28">
        <v>1185732</v>
      </c>
      <c r="D2830" s="29">
        <v>44266</v>
      </c>
      <c r="E2830" s="28" t="s">
        <v>40</v>
      </c>
      <c r="F2830" s="28" t="s">
        <v>109</v>
      </c>
      <c r="G2830" s="28" t="s">
        <v>110</v>
      </c>
      <c r="H2830" s="28" t="s">
        <v>28</v>
      </c>
      <c r="I2830" s="30">
        <v>0.5</v>
      </c>
      <c r="J2830" s="31">
        <v>1250</v>
      </c>
      <c r="K2830" s="32">
        <f t="shared" si="22"/>
        <v>625</v>
      </c>
      <c r="L2830" s="32">
        <f t="shared" si="23"/>
        <v>218.75</v>
      </c>
      <c r="M2830" s="33">
        <v>0.35</v>
      </c>
      <c r="O2830" s="38"/>
      <c r="P2830" s="36"/>
      <c r="Q2830" s="34"/>
      <c r="R2830" s="35"/>
    </row>
    <row r="2831" spans="1:18" ht="15.75" customHeight="1">
      <c r="A2831" s="23"/>
      <c r="B2831" s="28" t="s">
        <v>21</v>
      </c>
      <c r="C2831" s="28">
        <v>1185732</v>
      </c>
      <c r="D2831" s="29">
        <v>44266</v>
      </c>
      <c r="E2831" s="28" t="s">
        <v>40</v>
      </c>
      <c r="F2831" s="28" t="s">
        <v>109</v>
      </c>
      <c r="G2831" s="28" t="s">
        <v>110</v>
      </c>
      <c r="H2831" s="28" t="s">
        <v>29</v>
      </c>
      <c r="I2831" s="30">
        <v>0.4</v>
      </c>
      <c r="J2831" s="31">
        <v>2250</v>
      </c>
      <c r="K2831" s="32">
        <f t="shared" si="22"/>
        <v>900</v>
      </c>
      <c r="L2831" s="32">
        <f t="shared" si="23"/>
        <v>360</v>
      </c>
      <c r="M2831" s="33">
        <v>0.4</v>
      </c>
      <c r="O2831" s="38"/>
      <c r="P2831" s="36"/>
      <c r="Q2831" s="34"/>
      <c r="R2831" s="35"/>
    </row>
    <row r="2832" spans="1:18" ht="15.75" customHeight="1">
      <c r="A2832" s="23"/>
      <c r="B2832" s="28" t="s">
        <v>21</v>
      </c>
      <c r="C2832" s="28">
        <v>1185732</v>
      </c>
      <c r="D2832" s="29">
        <v>44298</v>
      </c>
      <c r="E2832" s="28" t="s">
        <v>40</v>
      </c>
      <c r="F2832" s="28" t="s">
        <v>109</v>
      </c>
      <c r="G2832" s="28" t="s">
        <v>110</v>
      </c>
      <c r="H2832" s="28" t="s">
        <v>24</v>
      </c>
      <c r="I2832" s="30">
        <v>0.4</v>
      </c>
      <c r="J2832" s="31">
        <v>4500</v>
      </c>
      <c r="K2832" s="32">
        <f t="shared" si="22"/>
        <v>1800</v>
      </c>
      <c r="L2832" s="32">
        <f t="shared" si="23"/>
        <v>630</v>
      </c>
      <c r="M2832" s="33">
        <v>0.35</v>
      </c>
      <c r="O2832" s="38"/>
      <c r="P2832" s="36"/>
      <c r="Q2832" s="34"/>
      <c r="R2832" s="35"/>
    </row>
    <row r="2833" spans="1:18" ht="15.75" customHeight="1">
      <c r="A2833" s="23"/>
      <c r="B2833" s="28" t="s">
        <v>21</v>
      </c>
      <c r="C2833" s="28">
        <v>1185732</v>
      </c>
      <c r="D2833" s="29">
        <v>44298</v>
      </c>
      <c r="E2833" s="28" t="s">
        <v>40</v>
      </c>
      <c r="F2833" s="28" t="s">
        <v>109</v>
      </c>
      <c r="G2833" s="28" t="s">
        <v>110</v>
      </c>
      <c r="H2833" s="28" t="s">
        <v>25</v>
      </c>
      <c r="I2833" s="30">
        <v>0.4</v>
      </c>
      <c r="J2833" s="31">
        <v>1500</v>
      </c>
      <c r="K2833" s="32">
        <f t="shared" si="22"/>
        <v>600</v>
      </c>
      <c r="L2833" s="32">
        <f t="shared" si="23"/>
        <v>180</v>
      </c>
      <c r="M2833" s="33">
        <v>0.3</v>
      </c>
      <c r="O2833" s="38"/>
      <c r="P2833" s="36"/>
      <c r="Q2833" s="34"/>
      <c r="R2833" s="35"/>
    </row>
    <row r="2834" spans="1:18" ht="15.75" customHeight="1">
      <c r="A2834" s="23"/>
      <c r="B2834" s="28" t="s">
        <v>21</v>
      </c>
      <c r="C2834" s="28">
        <v>1185732</v>
      </c>
      <c r="D2834" s="29">
        <v>44298</v>
      </c>
      <c r="E2834" s="28" t="s">
        <v>40</v>
      </c>
      <c r="F2834" s="28" t="s">
        <v>109</v>
      </c>
      <c r="G2834" s="28" t="s">
        <v>110</v>
      </c>
      <c r="H2834" s="28" t="s">
        <v>26</v>
      </c>
      <c r="I2834" s="30">
        <v>0.30000000000000004</v>
      </c>
      <c r="J2834" s="31">
        <v>1500</v>
      </c>
      <c r="K2834" s="32">
        <f t="shared" si="22"/>
        <v>450.00000000000006</v>
      </c>
      <c r="L2834" s="32">
        <f t="shared" si="23"/>
        <v>135</v>
      </c>
      <c r="M2834" s="33">
        <v>0.3</v>
      </c>
      <c r="O2834" s="38"/>
      <c r="P2834" s="36"/>
      <c r="Q2834" s="34"/>
      <c r="R2834" s="35"/>
    </row>
    <row r="2835" spans="1:18" ht="15.75" customHeight="1">
      <c r="A2835" s="23"/>
      <c r="B2835" s="28" t="s">
        <v>21</v>
      </c>
      <c r="C2835" s="28">
        <v>1185732</v>
      </c>
      <c r="D2835" s="29">
        <v>44298</v>
      </c>
      <c r="E2835" s="28" t="s">
        <v>40</v>
      </c>
      <c r="F2835" s="28" t="s">
        <v>109</v>
      </c>
      <c r="G2835" s="28" t="s">
        <v>110</v>
      </c>
      <c r="H2835" s="28" t="s">
        <v>27</v>
      </c>
      <c r="I2835" s="30">
        <v>0.35</v>
      </c>
      <c r="J2835" s="31">
        <v>750</v>
      </c>
      <c r="K2835" s="32">
        <f t="shared" si="22"/>
        <v>262.5</v>
      </c>
      <c r="L2835" s="32">
        <f t="shared" si="23"/>
        <v>78.75</v>
      </c>
      <c r="M2835" s="33">
        <v>0.3</v>
      </c>
      <c r="O2835" s="38"/>
      <c r="P2835" s="36"/>
      <c r="Q2835" s="34"/>
      <c r="R2835" s="35"/>
    </row>
    <row r="2836" spans="1:18" ht="15.75" customHeight="1">
      <c r="A2836" s="23"/>
      <c r="B2836" s="28" t="s">
        <v>21</v>
      </c>
      <c r="C2836" s="28">
        <v>1185732</v>
      </c>
      <c r="D2836" s="29">
        <v>44298</v>
      </c>
      <c r="E2836" s="28" t="s">
        <v>40</v>
      </c>
      <c r="F2836" s="28" t="s">
        <v>109</v>
      </c>
      <c r="G2836" s="28" t="s">
        <v>110</v>
      </c>
      <c r="H2836" s="28" t="s">
        <v>28</v>
      </c>
      <c r="I2836" s="30">
        <v>0.6</v>
      </c>
      <c r="J2836" s="31">
        <v>1000</v>
      </c>
      <c r="K2836" s="32">
        <f t="shared" si="22"/>
        <v>600</v>
      </c>
      <c r="L2836" s="32">
        <f t="shared" si="23"/>
        <v>210</v>
      </c>
      <c r="M2836" s="33">
        <v>0.35</v>
      </c>
      <c r="O2836" s="38"/>
      <c r="P2836" s="36"/>
      <c r="Q2836" s="34"/>
      <c r="R2836" s="35"/>
    </row>
    <row r="2837" spans="1:18" ht="15.75" customHeight="1">
      <c r="A2837" s="23"/>
      <c r="B2837" s="28" t="s">
        <v>21</v>
      </c>
      <c r="C2837" s="28">
        <v>1185732</v>
      </c>
      <c r="D2837" s="29">
        <v>44298</v>
      </c>
      <c r="E2837" s="28" t="s">
        <v>40</v>
      </c>
      <c r="F2837" s="28" t="s">
        <v>109</v>
      </c>
      <c r="G2837" s="28" t="s">
        <v>110</v>
      </c>
      <c r="H2837" s="28" t="s">
        <v>29</v>
      </c>
      <c r="I2837" s="30">
        <v>0.5</v>
      </c>
      <c r="J2837" s="31">
        <v>2250</v>
      </c>
      <c r="K2837" s="32">
        <f t="shared" si="22"/>
        <v>1125</v>
      </c>
      <c r="L2837" s="32">
        <f t="shared" si="23"/>
        <v>450</v>
      </c>
      <c r="M2837" s="33">
        <v>0.4</v>
      </c>
      <c r="O2837" s="38"/>
      <c r="P2837" s="36"/>
      <c r="Q2837" s="34"/>
      <c r="R2837" s="35"/>
    </row>
    <row r="2838" spans="1:18" ht="15.75" customHeight="1">
      <c r="A2838" s="23"/>
      <c r="B2838" s="28" t="s">
        <v>21</v>
      </c>
      <c r="C2838" s="28">
        <v>1185732</v>
      </c>
      <c r="D2838" s="29">
        <v>44329</v>
      </c>
      <c r="E2838" s="28" t="s">
        <v>40</v>
      </c>
      <c r="F2838" s="28" t="s">
        <v>109</v>
      </c>
      <c r="G2838" s="28" t="s">
        <v>110</v>
      </c>
      <c r="H2838" s="28" t="s">
        <v>24</v>
      </c>
      <c r="I2838" s="30">
        <v>0.6</v>
      </c>
      <c r="J2838" s="31">
        <v>4950</v>
      </c>
      <c r="K2838" s="32">
        <f t="shared" si="22"/>
        <v>2970</v>
      </c>
      <c r="L2838" s="32">
        <f t="shared" si="23"/>
        <v>1039.5</v>
      </c>
      <c r="M2838" s="33">
        <v>0.35</v>
      </c>
      <c r="O2838" s="38"/>
      <c r="P2838" s="36"/>
      <c r="Q2838" s="34"/>
      <c r="R2838" s="35"/>
    </row>
    <row r="2839" spans="1:18" ht="15.75" customHeight="1">
      <c r="A2839" s="23"/>
      <c r="B2839" s="28" t="s">
        <v>21</v>
      </c>
      <c r="C2839" s="28">
        <v>1185732</v>
      </c>
      <c r="D2839" s="29">
        <v>44329</v>
      </c>
      <c r="E2839" s="28" t="s">
        <v>40</v>
      </c>
      <c r="F2839" s="28" t="s">
        <v>109</v>
      </c>
      <c r="G2839" s="28" t="s">
        <v>110</v>
      </c>
      <c r="H2839" s="28" t="s">
        <v>25</v>
      </c>
      <c r="I2839" s="30">
        <v>0.5</v>
      </c>
      <c r="J2839" s="31">
        <v>2000</v>
      </c>
      <c r="K2839" s="32">
        <f t="shared" si="22"/>
        <v>1000</v>
      </c>
      <c r="L2839" s="32">
        <f t="shared" si="23"/>
        <v>300</v>
      </c>
      <c r="M2839" s="33">
        <v>0.3</v>
      </c>
      <c r="O2839" s="38"/>
      <c r="P2839" s="36"/>
      <c r="Q2839" s="34"/>
      <c r="R2839" s="35"/>
    </row>
    <row r="2840" spans="1:18" ht="15.75" customHeight="1">
      <c r="A2840" s="23"/>
      <c r="B2840" s="28" t="s">
        <v>21</v>
      </c>
      <c r="C2840" s="28">
        <v>1185732</v>
      </c>
      <c r="D2840" s="29">
        <v>44329</v>
      </c>
      <c r="E2840" s="28" t="s">
        <v>40</v>
      </c>
      <c r="F2840" s="28" t="s">
        <v>109</v>
      </c>
      <c r="G2840" s="28" t="s">
        <v>110</v>
      </c>
      <c r="H2840" s="28" t="s">
        <v>26</v>
      </c>
      <c r="I2840" s="30">
        <v>0.45</v>
      </c>
      <c r="J2840" s="31">
        <v>1750</v>
      </c>
      <c r="K2840" s="32">
        <f t="shared" si="22"/>
        <v>787.5</v>
      </c>
      <c r="L2840" s="32">
        <f t="shared" si="23"/>
        <v>236.25</v>
      </c>
      <c r="M2840" s="33">
        <v>0.3</v>
      </c>
      <c r="O2840" s="38"/>
      <c r="P2840" s="36"/>
      <c r="Q2840" s="34"/>
      <c r="R2840" s="35"/>
    </row>
    <row r="2841" spans="1:18" ht="15.75" customHeight="1">
      <c r="A2841" s="23"/>
      <c r="B2841" s="28" t="s">
        <v>21</v>
      </c>
      <c r="C2841" s="28">
        <v>1185732</v>
      </c>
      <c r="D2841" s="29">
        <v>44329</v>
      </c>
      <c r="E2841" s="28" t="s">
        <v>40</v>
      </c>
      <c r="F2841" s="28" t="s">
        <v>109</v>
      </c>
      <c r="G2841" s="28" t="s">
        <v>110</v>
      </c>
      <c r="H2841" s="28" t="s">
        <v>27</v>
      </c>
      <c r="I2841" s="30">
        <v>0.45</v>
      </c>
      <c r="J2841" s="31">
        <v>1000</v>
      </c>
      <c r="K2841" s="32">
        <f t="shared" si="22"/>
        <v>450</v>
      </c>
      <c r="L2841" s="32">
        <f t="shared" si="23"/>
        <v>135</v>
      </c>
      <c r="M2841" s="33">
        <v>0.3</v>
      </c>
      <c r="O2841" s="38"/>
      <c r="P2841" s="36"/>
      <c r="Q2841" s="34"/>
      <c r="R2841" s="35"/>
    </row>
    <row r="2842" spans="1:18" ht="15.75" customHeight="1">
      <c r="A2842" s="23"/>
      <c r="B2842" s="28" t="s">
        <v>21</v>
      </c>
      <c r="C2842" s="28">
        <v>1185732</v>
      </c>
      <c r="D2842" s="29">
        <v>44329</v>
      </c>
      <c r="E2842" s="28" t="s">
        <v>40</v>
      </c>
      <c r="F2842" s="28" t="s">
        <v>109</v>
      </c>
      <c r="G2842" s="28" t="s">
        <v>110</v>
      </c>
      <c r="H2842" s="28" t="s">
        <v>28</v>
      </c>
      <c r="I2842" s="30">
        <v>0.54999999999999993</v>
      </c>
      <c r="J2842" s="31">
        <v>1250</v>
      </c>
      <c r="K2842" s="32">
        <f t="shared" si="22"/>
        <v>687.49999999999989</v>
      </c>
      <c r="L2842" s="32">
        <f t="shared" si="23"/>
        <v>240.62499999999994</v>
      </c>
      <c r="M2842" s="33">
        <v>0.35</v>
      </c>
      <c r="O2842" s="38"/>
      <c r="P2842" s="36"/>
      <c r="Q2842" s="34"/>
      <c r="R2842" s="35"/>
    </row>
    <row r="2843" spans="1:18" ht="15.75" customHeight="1">
      <c r="A2843" s="23"/>
      <c r="B2843" s="28" t="s">
        <v>21</v>
      </c>
      <c r="C2843" s="28">
        <v>1185732</v>
      </c>
      <c r="D2843" s="29">
        <v>44329</v>
      </c>
      <c r="E2843" s="28" t="s">
        <v>40</v>
      </c>
      <c r="F2843" s="28" t="s">
        <v>109</v>
      </c>
      <c r="G2843" s="28" t="s">
        <v>110</v>
      </c>
      <c r="H2843" s="28" t="s">
        <v>29</v>
      </c>
      <c r="I2843" s="30">
        <v>0.6</v>
      </c>
      <c r="J2843" s="31">
        <v>2500</v>
      </c>
      <c r="K2843" s="32">
        <f t="shared" si="22"/>
        <v>1500</v>
      </c>
      <c r="L2843" s="32">
        <f t="shared" si="23"/>
        <v>600</v>
      </c>
      <c r="M2843" s="33">
        <v>0.4</v>
      </c>
      <c r="O2843" s="38"/>
      <c r="P2843" s="36"/>
      <c r="Q2843" s="34"/>
      <c r="R2843" s="35"/>
    </row>
    <row r="2844" spans="1:18" ht="15.75" customHeight="1">
      <c r="A2844" s="23"/>
      <c r="B2844" s="28" t="s">
        <v>21</v>
      </c>
      <c r="C2844" s="28">
        <v>1185732</v>
      </c>
      <c r="D2844" s="29">
        <v>44359</v>
      </c>
      <c r="E2844" s="28" t="s">
        <v>40</v>
      </c>
      <c r="F2844" s="28" t="s">
        <v>109</v>
      </c>
      <c r="G2844" s="28" t="s">
        <v>110</v>
      </c>
      <c r="H2844" s="28" t="s">
        <v>24</v>
      </c>
      <c r="I2844" s="30">
        <v>0.45</v>
      </c>
      <c r="J2844" s="31">
        <v>5000</v>
      </c>
      <c r="K2844" s="32">
        <f t="shared" si="22"/>
        <v>2250</v>
      </c>
      <c r="L2844" s="32">
        <f t="shared" si="23"/>
        <v>787.5</v>
      </c>
      <c r="M2844" s="33">
        <v>0.35</v>
      </c>
      <c r="O2844" s="38"/>
      <c r="P2844" s="36"/>
      <c r="Q2844" s="34"/>
      <c r="R2844" s="35"/>
    </row>
    <row r="2845" spans="1:18" ht="15.75" customHeight="1">
      <c r="A2845" s="23"/>
      <c r="B2845" s="28" t="s">
        <v>21</v>
      </c>
      <c r="C2845" s="28">
        <v>1185732</v>
      </c>
      <c r="D2845" s="29">
        <v>44359</v>
      </c>
      <c r="E2845" s="28" t="s">
        <v>40</v>
      </c>
      <c r="F2845" s="28" t="s">
        <v>109</v>
      </c>
      <c r="G2845" s="28" t="s">
        <v>110</v>
      </c>
      <c r="H2845" s="28" t="s">
        <v>25</v>
      </c>
      <c r="I2845" s="30">
        <v>0.40000000000000008</v>
      </c>
      <c r="J2845" s="31">
        <v>2500</v>
      </c>
      <c r="K2845" s="32">
        <f t="shared" si="22"/>
        <v>1000.0000000000002</v>
      </c>
      <c r="L2845" s="32">
        <f t="shared" si="23"/>
        <v>300.00000000000006</v>
      </c>
      <c r="M2845" s="33">
        <v>0.3</v>
      </c>
      <c r="O2845" s="38"/>
      <c r="P2845" s="36"/>
      <c r="Q2845" s="34"/>
      <c r="R2845" s="35"/>
    </row>
    <row r="2846" spans="1:18" ht="15.75" customHeight="1">
      <c r="A2846" s="23"/>
      <c r="B2846" s="28" t="s">
        <v>21</v>
      </c>
      <c r="C2846" s="28">
        <v>1185732</v>
      </c>
      <c r="D2846" s="29">
        <v>44359</v>
      </c>
      <c r="E2846" s="28" t="s">
        <v>40</v>
      </c>
      <c r="F2846" s="28" t="s">
        <v>109</v>
      </c>
      <c r="G2846" s="28" t="s">
        <v>110</v>
      </c>
      <c r="H2846" s="28" t="s">
        <v>26</v>
      </c>
      <c r="I2846" s="30">
        <v>0.35000000000000003</v>
      </c>
      <c r="J2846" s="31">
        <v>2000</v>
      </c>
      <c r="K2846" s="32">
        <f t="shared" si="22"/>
        <v>700.00000000000011</v>
      </c>
      <c r="L2846" s="32">
        <f t="shared" si="23"/>
        <v>210.00000000000003</v>
      </c>
      <c r="M2846" s="33">
        <v>0.3</v>
      </c>
      <c r="O2846" s="38"/>
      <c r="P2846" s="36"/>
      <c r="Q2846" s="34"/>
      <c r="R2846" s="35"/>
    </row>
    <row r="2847" spans="1:18" ht="15.75" customHeight="1">
      <c r="A2847" s="23"/>
      <c r="B2847" s="28" t="s">
        <v>21</v>
      </c>
      <c r="C2847" s="28">
        <v>1185732</v>
      </c>
      <c r="D2847" s="29">
        <v>44359</v>
      </c>
      <c r="E2847" s="28" t="s">
        <v>40</v>
      </c>
      <c r="F2847" s="28" t="s">
        <v>109</v>
      </c>
      <c r="G2847" s="28" t="s">
        <v>110</v>
      </c>
      <c r="H2847" s="28" t="s">
        <v>27</v>
      </c>
      <c r="I2847" s="30">
        <v>0.35000000000000003</v>
      </c>
      <c r="J2847" s="31">
        <v>1750</v>
      </c>
      <c r="K2847" s="32">
        <f t="shared" si="22"/>
        <v>612.50000000000011</v>
      </c>
      <c r="L2847" s="32">
        <f t="shared" si="23"/>
        <v>183.75000000000003</v>
      </c>
      <c r="M2847" s="33">
        <v>0.3</v>
      </c>
      <c r="O2847" s="38"/>
      <c r="P2847" s="36"/>
      <c r="Q2847" s="34"/>
      <c r="R2847" s="35"/>
    </row>
    <row r="2848" spans="1:18" ht="15.75" customHeight="1">
      <c r="A2848" s="23"/>
      <c r="B2848" s="28" t="s">
        <v>21</v>
      </c>
      <c r="C2848" s="28">
        <v>1185732</v>
      </c>
      <c r="D2848" s="29">
        <v>44359</v>
      </c>
      <c r="E2848" s="28" t="s">
        <v>40</v>
      </c>
      <c r="F2848" s="28" t="s">
        <v>109</v>
      </c>
      <c r="G2848" s="28" t="s">
        <v>110</v>
      </c>
      <c r="H2848" s="28" t="s">
        <v>28</v>
      </c>
      <c r="I2848" s="30">
        <v>0.45</v>
      </c>
      <c r="J2848" s="31">
        <v>1750</v>
      </c>
      <c r="K2848" s="32">
        <f t="shared" si="22"/>
        <v>787.5</v>
      </c>
      <c r="L2848" s="32">
        <f t="shared" si="23"/>
        <v>275.625</v>
      </c>
      <c r="M2848" s="33">
        <v>0.35</v>
      </c>
      <c r="O2848" s="38"/>
      <c r="P2848" s="36"/>
      <c r="Q2848" s="34"/>
      <c r="R2848" s="35"/>
    </row>
    <row r="2849" spans="1:18" ht="15.75" customHeight="1">
      <c r="A2849" s="23"/>
      <c r="B2849" s="28" t="s">
        <v>21</v>
      </c>
      <c r="C2849" s="28">
        <v>1185732</v>
      </c>
      <c r="D2849" s="29">
        <v>44359</v>
      </c>
      <c r="E2849" s="28" t="s">
        <v>40</v>
      </c>
      <c r="F2849" s="28" t="s">
        <v>109</v>
      </c>
      <c r="G2849" s="28" t="s">
        <v>110</v>
      </c>
      <c r="H2849" s="28" t="s">
        <v>29</v>
      </c>
      <c r="I2849" s="30">
        <v>0.55000000000000004</v>
      </c>
      <c r="J2849" s="31">
        <v>3250</v>
      </c>
      <c r="K2849" s="32">
        <f t="shared" si="22"/>
        <v>1787.5000000000002</v>
      </c>
      <c r="L2849" s="32">
        <f t="shared" si="23"/>
        <v>715.00000000000011</v>
      </c>
      <c r="M2849" s="33">
        <v>0.4</v>
      </c>
      <c r="O2849" s="38"/>
      <c r="P2849" s="36"/>
      <c r="Q2849" s="34"/>
      <c r="R2849" s="35"/>
    </row>
    <row r="2850" spans="1:18" ht="15.75" customHeight="1">
      <c r="A2850" s="23"/>
      <c r="B2850" s="28" t="s">
        <v>21</v>
      </c>
      <c r="C2850" s="28">
        <v>1185732</v>
      </c>
      <c r="D2850" s="29">
        <v>44388</v>
      </c>
      <c r="E2850" s="28" t="s">
        <v>40</v>
      </c>
      <c r="F2850" s="28" t="s">
        <v>109</v>
      </c>
      <c r="G2850" s="28" t="s">
        <v>110</v>
      </c>
      <c r="H2850" s="28" t="s">
        <v>24</v>
      </c>
      <c r="I2850" s="30">
        <v>0.5</v>
      </c>
      <c r="J2850" s="31">
        <v>5500</v>
      </c>
      <c r="K2850" s="32">
        <f t="shared" si="22"/>
        <v>2750</v>
      </c>
      <c r="L2850" s="32">
        <f t="shared" si="23"/>
        <v>962.49999999999989</v>
      </c>
      <c r="M2850" s="33">
        <v>0.35</v>
      </c>
      <c r="O2850" s="38"/>
      <c r="P2850" s="36"/>
      <c r="Q2850" s="34"/>
      <c r="R2850" s="35"/>
    </row>
    <row r="2851" spans="1:18" ht="15.75" customHeight="1">
      <c r="A2851" s="23"/>
      <c r="B2851" s="28" t="s">
        <v>21</v>
      </c>
      <c r="C2851" s="28">
        <v>1185732</v>
      </c>
      <c r="D2851" s="29">
        <v>44388</v>
      </c>
      <c r="E2851" s="28" t="s">
        <v>40</v>
      </c>
      <c r="F2851" s="28" t="s">
        <v>109</v>
      </c>
      <c r="G2851" s="28" t="s">
        <v>110</v>
      </c>
      <c r="H2851" s="28" t="s">
        <v>25</v>
      </c>
      <c r="I2851" s="30">
        <v>0.45000000000000007</v>
      </c>
      <c r="J2851" s="31">
        <v>3000</v>
      </c>
      <c r="K2851" s="32">
        <f t="shared" si="22"/>
        <v>1350.0000000000002</v>
      </c>
      <c r="L2851" s="32">
        <f t="shared" si="23"/>
        <v>405.00000000000006</v>
      </c>
      <c r="M2851" s="33">
        <v>0.3</v>
      </c>
      <c r="O2851" s="38"/>
      <c r="P2851" s="36"/>
      <c r="Q2851" s="34"/>
      <c r="R2851" s="35"/>
    </row>
    <row r="2852" spans="1:18" ht="15.75" customHeight="1">
      <c r="A2852" s="23"/>
      <c r="B2852" s="28" t="s">
        <v>21</v>
      </c>
      <c r="C2852" s="28">
        <v>1185732</v>
      </c>
      <c r="D2852" s="29">
        <v>44388</v>
      </c>
      <c r="E2852" s="28" t="s">
        <v>40</v>
      </c>
      <c r="F2852" s="28" t="s">
        <v>109</v>
      </c>
      <c r="G2852" s="28" t="s">
        <v>110</v>
      </c>
      <c r="H2852" s="28" t="s">
        <v>26</v>
      </c>
      <c r="I2852" s="30">
        <v>0.4</v>
      </c>
      <c r="J2852" s="31">
        <v>2250</v>
      </c>
      <c r="K2852" s="32">
        <f t="shared" si="22"/>
        <v>900</v>
      </c>
      <c r="L2852" s="32">
        <f t="shared" si="23"/>
        <v>270</v>
      </c>
      <c r="M2852" s="33">
        <v>0.3</v>
      </c>
      <c r="O2852" s="38"/>
      <c r="P2852" s="36"/>
      <c r="Q2852" s="34"/>
      <c r="R2852" s="35"/>
    </row>
    <row r="2853" spans="1:18" ht="15.75" customHeight="1">
      <c r="A2853" s="23"/>
      <c r="B2853" s="28" t="s">
        <v>21</v>
      </c>
      <c r="C2853" s="28">
        <v>1185732</v>
      </c>
      <c r="D2853" s="29">
        <v>44388</v>
      </c>
      <c r="E2853" s="28" t="s">
        <v>40</v>
      </c>
      <c r="F2853" s="28" t="s">
        <v>109</v>
      </c>
      <c r="G2853" s="28" t="s">
        <v>110</v>
      </c>
      <c r="H2853" s="28" t="s">
        <v>27</v>
      </c>
      <c r="I2853" s="30">
        <v>0.4</v>
      </c>
      <c r="J2853" s="31">
        <v>1750</v>
      </c>
      <c r="K2853" s="32">
        <f t="shared" si="22"/>
        <v>700</v>
      </c>
      <c r="L2853" s="32">
        <f t="shared" si="23"/>
        <v>210</v>
      </c>
      <c r="M2853" s="33">
        <v>0.3</v>
      </c>
      <c r="O2853" s="38"/>
      <c r="P2853" s="36"/>
      <c r="Q2853" s="34"/>
      <c r="R2853" s="35"/>
    </row>
    <row r="2854" spans="1:18" ht="15.75" customHeight="1">
      <c r="A2854" s="23"/>
      <c r="B2854" s="28" t="s">
        <v>21</v>
      </c>
      <c r="C2854" s="28">
        <v>1185732</v>
      </c>
      <c r="D2854" s="29">
        <v>44388</v>
      </c>
      <c r="E2854" s="28" t="s">
        <v>40</v>
      </c>
      <c r="F2854" s="28" t="s">
        <v>109</v>
      </c>
      <c r="G2854" s="28" t="s">
        <v>110</v>
      </c>
      <c r="H2854" s="28" t="s">
        <v>28</v>
      </c>
      <c r="I2854" s="30">
        <v>0.5</v>
      </c>
      <c r="J2854" s="31">
        <v>2000</v>
      </c>
      <c r="K2854" s="32">
        <f t="shared" si="22"/>
        <v>1000</v>
      </c>
      <c r="L2854" s="32">
        <f t="shared" si="23"/>
        <v>350</v>
      </c>
      <c r="M2854" s="33">
        <v>0.35</v>
      </c>
      <c r="O2854" s="38"/>
      <c r="P2854" s="36"/>
      <c r="Q2854" s="34"/>
      <c r="R2854" s="35"/>
    </row>
    <row r="2855" spans="1:18" ht="15.75" customHeight="1">
      <c r="A2855" s="23"/>
      <c r="B2855" s="28" t="s">
        <v>21</v>
      </c>
      <c r="C2855" s="28">
        <v>1185732</v>
      </c>
      <c r="D2855" s="29">
        <v>44388</v>
      </c>
      <c r="E2855" s="28" t="s">
        <v>40</v>
      </c>
      <c r="F2855" s="28" t="s">
        <v>109</v>
      </c>
      <c r="G2855" s="28" t="s">
        <v>110</v>
      </c>
      <c r="H2855" s="28" t="s">
        <v>29</v>
      </c>
      <c r="I2855" s="30">
        <v>0.55000000000000004</v>
      </c>
      <c r="J2855" s="31">
        <v>3750</v>
      </c>
      <c r="K2855" s="32">
        <f t="shared" si="22"/>
        <v>2062.5</v>
      </c>
      <c r="L2855" s="32">
        <f t="shared" si="23"/>
        <v>825</v>
      </c>
      <c r="M2855" s="33">
        <v>0.4</v>
      </c>
      <c r="O2855" s="38"/>
      <c r="P2855" s="36"/>
      <c r="Q2855" s="34"/>
      <c r="R2855" s="35"/>
    </row>
    <row r="2856" spans="1:18" ht="15.75" customHeight="1">
      <c r="A2856" s="23"/>
      <c r="B2856" s="28" t="s">
        <v>21</v>
      </c>
      <c r="C2856" s="28">
        <v>1185732</v>
      </c>
      <c r="D2856" s="29">
        <v>44420</v>
      </c>
      <c r="E2856" s="28" t="s">
        <v>40</v>
      </c>
      <c r="F2856" s="28" t="s">
        <v>109</v>
      </c>
      <c r="G2856" s="28" t="s">
        <v>110</v>
      </c>
      <c r="H2856" s="28" t="s">
        <v>24</v>
      </c>
      <c r="I2856" s="30">
        <v>0.5</v>
      </c>
      <c r="J2856" s="31">
        <v>5250</v>
      </c>
      <c r="K2856" s="32">
        <f t="shared" si="22"/>
        <v>2625</v>
      </c>
      <c r="L2856" s="32">
        <f t="shared" si="23"/>
        <v>918.74999999999989</v>
      </c>
      <c r="M2856" s="33">
        <v>0.35</v>
      </c>
      <c r="O2856" s="38"/>
      <c r="P2856" s="36"/>
      <c r="Q2856" s="34"/>
      <c r="R2856" s="35"/>
    </row>
    <row r="2857" spans="1:18" ht="15.75" customHeight="1">
      <c r="A2857" s="23"/>
      <c r="B2857" s="28" t="s">
        <v>21</v>
      </c>
      <c r="C2857" s="28">
        <v>1185732</v>
      </c>
      <c r="D2857" s="29">
        <v>44420</v>
      </c>
      <c r="E2857" s="28" t="s">
        <v>40</v>
      </c>
      <c r="F2857" s="28" t="s">
        <v>109</v>
      </c>
      <c r="G2857" s="28" t="s">
        <v>110</v>
      </c>
      <c r="H2857" s="28" t="s">
        <v>25</v>
      </c>
      <c r="I2857" s="30">
        <v>0.45000000000000007</v>
      </c>
      <c r="J2857" s="31">
        <v>3000</v>
      </c>
      <c r="K2857" s="32">
        <f t="shared" si="22"/>
        <v>1350.0000000000002</v>
      </c>
      <c r="L2857" s="32">
        <f t="shared" si="23"/>
        <v>405.00000000000006</v>
      </c>
      <c r="M2857" s="33">
        <v>0.3</v>
      </c>
      <c r="O2857" s="38"/>
      <c r="P2857" s="36"/>
      <c r="Q2857" s="34"/>
      <c r="R2857" s="35"/>
    </row>
    <row r="2858" spans="1:18" ht="15.75" customHeight="1">
      <c r="A2858" s="23"/>
      <c r="B2858" s="28" t="s">
        <v>21</v>
      </c>
      <c r="C2858" s="28">
        <v>1185732</v>
      </c>
      <c r="D2858" s="29">
        <v>44420</v>
      </c>
      <c r="E2858" s="28" t="s">
        <v>40</v>
      </c>
      <c r="F2858" s="28" t="s">
        <v>109</v>
      </c>
      <c r="G2858" s="28" t="s">
        <v>110</v>
      </c>
      <c r="H2858" s="28" t="s">
        <v>26</v>
      </c>
      <c r="I2858" s="30">
        <v>0.4</v>
      </c>
      <c r="J2858" s="31">
        <v>2250</v>
      </c>
      <c r="K2858" s="32">
        <f t="shared" si="22"/>
        <v>900</v>
      </c>
      <c r="L2858" s="32">
        <f t="shared" si="23"/>
        <v>270</v>
      </c>
      <c r="M2858" s="33">
        <v>0.3</v>
      </c>
      <c r="O2858" s="38"/>
      <c r="P2858" s="36"/>
      <c r="Q2858" s="34"/>
      <c r="R2858" s="35"/>
    </row>
    <row r="2859" spans="1:18" ht="15.75" customHeight="1">
      <c r="A2859" s="23"/>
      <c r="B2859" s="28" t="s">
        <v>21</v>
      </c>
      <c r="C2859" s="28">
        <v>1185732</v>
      </c>
      <c r="D2859" s="29">
        <v>44420</v>
      </c>
      <c r="E2859" s="28" t="s">
        <v>40</v>
      </c>
      <c r="F2859" s="28" t="s">
        <v>109</v>
      </c>
      <c r="G2859" s="28" t="s">
        <v>110</v>
      </c>
      <c r="H2859" s="28" t="s">
        <v>27</v>
      </c>
      <c r="I2859" s="30">
        <v>0.4</v>
      </c>
      <c r="J2859" s="31">
        <v>2000</v>
      </c>
      <c r="K2859" s="32">
        <f t="shared" si="22"/>
        <v>800</v>
      </c>
      <c r="L2859" s="32">
        <f t="shared" si="23"/>
        <v>240</v>
      </c>
      <c r="M2859" s="33">
        <v>0.3</v>
      </c>
      <c r="O2859" s="38"/>
      <c r="P2859" s="36"/>
      <c r="Q2859" s="34"/>
      <c r="R2859" s="35"/>
    </row>
    <row r="2860" spans="1:18" ht="15.75" customHeight="1">
      <c r="A2860" s="23"/>
      <c r="B2860" s="28" t="s">
        <v>21</v>
      </c>
      <c r="C2860" s="28">
        <v>1185732</v>
      </c>
      <c r="D2860" s="29">
        <v>44420</v>
      </c>
      <c r="E2860" s="28" t="s">
        <v>40</v>
      </c>
      <c r="F2860" s="28" t="s">
        <v>109</v>
      </c>
      <c r="G2860" s="28" t="s">
        <v>110</v>
      </c>
      <c r="H2860" s="28" t="s">
        <v>28</v>
      </c>
      <c r="I2860" s="30">
        <v>0.5</v>
      </c>
      <c r="J2860" s="31">
        <v>1750</v>
      </c>
      <c r="K2860" s="32">
        <f t="shared" si="22"/>
        <v>875</v>
      </c>
      <c r="L2860" s="32">
        <f t="shared" si="23"/>
        <v>306.25</v>
      </c>
      <c r="M2860" s="33">
        <v>0.35</v>
      </c>
      <c r="O2860" s="38"/>
      <c r="P2860" s="36"/>
      <c r="Q2860" s="34"/>
      <c r="R2860" s="35"/>
    </row>
    <row r="2861" spans="1:18" ht="15.75" customHeight="1">
      <c r="A2861" s="23"/>
      <c r="B2861" s="28" t="s">
        <v>21</v>
      </c>
      <c r="C2861" s="28">
        <v>1185732</v>
      </c>
      <c r="D2861" s="29">
        <v>44420</v>
      </c>
      <c r="E2861" s="28" t="s">
        <v>40</v>
      </c>
      <c r="F2861" s="28" t="s">
        <v>109</v>
      </c>
      <c r="G2861" s="28" t="s">
        <v>110</v>
      </c>
      <c r="H2861" s="28" t="s">
        <v>29</v>
      </c>
      <c r="I2861" s="30">
        <v>0.55000000000000004</v>
      </c>
      <c r="J2861" s="31">
        <v>3500</v>
      </c>
      <c r="K2861" s="32">
        <f t="shared" si="22"/>
        <v>1925.0000000000002</v>
      </c>
      <c r="L2861" s="32">
        <f t="shared" si="23"/>
        <v>770.00000000000011</v>
      </c>
      <c r="M2861" s="33">
        <v>0.4</v>
      </c>
      <c r="O2861" s="38"/>
      <c r="P2861" s="36"/>
      <c r="Q2861" s="34"/>
      <c r="R2861" s="35"/>
    </row>
    <row r="2862" spans="1:18" ht="15.75" customHeight="1">
      <c r="A2862" s="23"/>
      <c r="B2862" s="28" t="s">
        <v>21</v>
      </c>
      <c r="C2862" s="28">
        <v>1185732</v>
      </c>
      <c r="D2862" s="29">
        <v>44452</v>
      </c>
      <c r="E2862" s="28" t="s">
        <v>40</v>
      </c>
      <c r="F2862" s="28" t="s">
        <v>109</v>
      </c>
      <c r="G2862" s="28" t="s">
        <v>110</v>
      </c>
      <c r="H2862" s="28" t="s">
        <v>24</v>
      </c>
      <c r="I2862" s="30">
        <v>0.45</v>
      </c>
      <c r="J2862" s="31">
        <v>4750</v>
      </c>
      <c r="K2862" s="32">
        <f t="shared" si="22"/>
        <v>2137.5</v>
      </c>
      <c r="L2862" s="32">
        <f t="shared" si="23"/>
        <v>748.125</v>
      </c>
      <c r="M2862" s="33">
        <v>0.35</v>
      </c>
      <c r="O2862" s="38"/>
      <c r="P2862" s="36"/>
      <c r="Q2862" s="34"/>
      <c r="R2862" s="35"/>
    </row>
    <row r="2863" spans="1:18" ht="15.75" customHeight="1">
      <c r="A2863" s="23"/>
      <c r="B2863" s="28" t="s">
        <v>21</v>
      </c>
      <c r="C2863" s="28">
        <v>1185732</v>
      </c>
      <c r="D2863" s="29">
        <v>44452</v>
      </c>
      <c r="E2863" s="28" t="s">
        <v>40</v>
      </c>
      <c r="F2863" s="28" t="s">
        <v>109</v>
      </c>
      <c r="G2863" s="28" t="s">
        <v>110</v>
      </c>
      <c r="H2863" s="28" t="s">
        <v>25</v>
      </c>
      <c r="I2863" s="30">
        <v>0.40000000000000008</v>
      </c>
      <c r="J2863" s="31">
        <v>2750</v>
      </c>
      <c r="K2863" s="32">
        <f t="shared" si="22"/>
        <v>1100.0000000000002</v>
      </c>
      <c r="L2863" s="32">
        <f t="shared" si="23"/>
        <v>330.00000000000006</v>
      </c>
      <c r="M2863" s="33">
        <v>0.3</v>
      </c>
      <c r="O2863" s="38"/>
      <c r="P2863" s="36"/>
      <c r="Q2863" s="34"/>
      <c r="R2863" s="35"/>
    </row>
    <row r="2864" spans="1:18" ht="15.75" customHeight="1">
      <c r="A2864" s="23"/>
      <c r="B2864" s="28" t="s">
        <v>21</v>
      </c>
      <c r="C2864" s="28">
        <v>1185732</v>
      </c>
      <c r="D2864" s="29">
        <v>44452</v>
      </c>
      <c r="E2864" s="28" t="s">
        <v>40</v>
      </c>
      <c r="F2864" s="28" t="s">
        <v>109</v>
      </c>
      <c r="G2864" s="28" t="s">
        <v>110</v>
      </c>
      <c r="H2864" s="28" t="s">
        <v>26</v>
      </c>
      <c r="I2864" s="30">
        <v>0.35000000000000003</v>
      </c>
      <c r="J2864" s="31">
        <v>1750</v>
      </c>
      <c r="K2864" s="32">
        <f t="shared" si="22"/>
        <v>612.50000000000011</v>
      </c>
      <c r="L2864" s="32">
        <f t="shared" si="23"/>
        <v>183.75000000000003</v>
      </c>
      <c r="M2864" s="33">
        <v>0.3</v>
      </c>
      <c r="O2864" s="38"/>
      <c r="P2864" s="36"/>
      <c r="Q2864" s="34"/>
      <c r="R2864" s="35"/>
    </row>
    <row r="2865" spans="1:18" ht="15.75" customHeight="1">
      <c r="A2865" s="23"/>
      <c r="B2865" s="28" t="s">
        <v>21</v>
      </c>
      <c r="C2865" s="28">
        <v>1185732</v>
      </c>
      <c r="D2865" s="29">
        <v>44452</v>
      </c>
      <c r="E2865" s="28" t="s">
        <v>40</v>
      </c>
      <c r="F2865" s="28" t="s">
        <v>109</v>
      </c>
      <c r="G2865" s="28" t="s">
        <v>110</v>
      </c>
      <c r="H2865" s="28" t="s">
        <v>27</v>
      </c>
      <c r="I2865" s="30">
        <v>0.35000000000000003</v>
      </c>
      <c r="J2865" s="31">
        <v>1500</v>
      </c>
      <c r="K2865" s="32">
        <f t="shared" si="22"/>
        <v>525</v>
      </c>
      <c r="L2865" s="32">
        <f t="shared" si="23"/>
        <v>157.5</v>
      </c>
      <c r="M2865" s="33">
        <v>0.3</v>
      </c>
      <c r="O2865" s="38"/>
      <c r="P2865" s="36"/>
      <c r="Q2865" s="34"/>
      <c r="R2865" s="35"/>
    </row>
    <row r="2866" spans="1:18" ht="15.75" customHeight="1">
      <c r="A2866" s="23"/>
      <c r="B2866" s="28" t="s">
        <v>21</v>
      </c>
      <c r="C2866" s="28">
        <v>1185732</v>
      </c>
      <c r="D2866" s="29">
        <v>44452</v>
      </c>
      <c r="E2866" s="28" t="s">
        <v>40</v>
      </c>
      <c r="F2866" s="28" t="s">
        <v>109</v>
      </c>
      <c r="G2866" s="28" t="s">
        <v>110</v>
      </c>
      <c r="H2866" s="28" t="s">
        <v>28</v>
      </c>
      <c r="I2866" s="30">
        <v>0.45</v>
      </c>
      <c r="J2866" s="31">
        <v>1500</v>
      </c>
      <c r="K2866" s="32">
        <f t="shared" si="22"/>
        <v>675</v>
      </c>
      <c r="L2866" s="32">
        <f t="shared" si="23"/>
        <v>236.24999999999997</v>
      </c>
      <c r="M2866" s="33">
        <v>0.35</v>
      </c>
      <c r="O2866" s="38"/>
      <c r="P2866" s="36"/>
      <c r="Q2866" s="34"/>
      <c r="R2866" s="35"/>
    </row>
    <row r="2867" spans="1:18" ht="15.75" customHeight="1">
      <c r="A2867" s="23"/>
      <c r="B2867" s="28" t="s">
        <v>21</v>
      </c>
      <c r="C2867" s="28">
        <v>1185732</v>
      </c>
      <c r="D2867" s="29">
        <v>44452</v>
      </c>
      <c r="E2867" s="28" t="s">
        <v>40</v>
      </c>
      <c r="F2867" s="28" t="s">
        <v>109</v>
      </c>
      <c r="G2867" s="28" t="s">
        <v>110</v>
      </c>
      <c r="H2867" s="28" t="s">
        <v>29</v>
      </c>
      <c r="I2867" s="30">
        <v>0.5</v>
      </c>
      <c r="J2867" s="31">
        <v>2250</v>
      </c>
      <c r="K2867" s="32">
        <f t="shared" si="22"/>
        <v>1125</v>
      </c>
      <c r="L2867" s="32">
        <f t="shared" si="23"/>
        <v>450</v>
      </c>
      <c r="M2867" s="33">
        <v>0.4</v>
      </c>
      <c r="O2867" s="38"/>
      <c r="P2867" s="36"/>
      <c r="Q2867" s="34"/>
      <c r="R2867" s="35"/>
    </row>
    <row r="2868" spans="1:18" ht="15.75" customHeight="1">
      <c r="A2868" s="23"/>
      <c r="B2868" s="28" t="s">
        <v>21</v>
      </c>
      <c r="C2868" s="28">
        <v>1185732</v>
      </c>
      <c r="D2868" s="29">
        <v>44481</v>
      </c>
      <c r="E2868" s="28" t="s">
        <v>40</v>
      </c>
      <c r="F2868" s="28" t="s">
        <v>109</v>
      </c>
      <c r="G2868" s="28" t="s">
        <v>110</v>
      </c>
      <c r="H2868" s="28" t="s">
        <v>24</v>
      </c>
      <c r="I2868" s="30">
        <v>0.54999999999999993</v>
      </c>
      <c r="J2868" s="31">
        <v>4000</v>
      </c>
      <c r="K2868" s="32">
        <f t="shared" si="22"/>
        <v>2199.9999999999995</v>
      </c>
      <c r="L2868" s="32">
        <f t="shared" si="23"/>
        <v>769.99999999999977</v>
      </c>
      <c r="M2868" s="33">
        <v>0.35</v>
      </c>
      <c r="O2868" s="38"/>
      <c r="P2868" s="36"/>
      <c r="Q2868" s="34"/>
      <c r="R2868" s="35"/>
    </row>
    <row r="2869" spans="1:18" ht="15.75" customHeight="1">
      <c r="A2869" s="23"/>
      <c r="B2869" s="28" t="s">
        <v>21</v>
      </c>
      <c r="C2869" s="28">
        <v>1185732</v>
      </c>
      <c r="D2869" s="29">
        <v>44481</v>
      </c>
      <c r="E2869" s="28" t="s">
        <v>40</v>
      </c>
      <c r="F2869" s="28" t="s">
        <v>109</v>
      </c>
      <c r="G2869" s="28" t="s">
        <v>110</v>
      </c>
      <c r="H2869" s="28" t="s">
        <v>25</v>
      </c>
      <c r="I2869" s="30">
        <v>0.45</v>
      </c>
      <c r="J2869" s="31">
        <v>2500</v>
      </c>
      <c r="K2869" s="32">
        <f t="shared" si="22"/>
        <v>1125</v>
      </c>
      <c r="L2869" s="32">
        <f t="shared" si="23"/>
        <v>337.5</v>
      </c>
      <c r="M2869" s="33">
        <v>0.3</v>
      </c>
      <c r="O2869" s="38"/>
      <c r="P2869" s="36"/>
      <c r="Q2869" s="34"/>
      <c r="R2869" s="35"/>
    </row>
    <row r="2870" spans="1:18" ht="15.75" customHeight="1">
      <c r="A2870" s="23"/>
      <c r="B2870" s="28" t="s">
        <v>21</v>
      </c>
      <c r="C2870" s="28">
        <v>1185732</v>
      </c>
      <c r="D2870" s="29">
        <v>44481</v>
      </c>
      <c r="E2870" s="28" t="s">
        <v>40</v>
      </c>
      <c r="F2870" s="28" t="s">
        <v>109</v>
      </c>
      <c r="G2870" s="28" t="s">
        <v>110</v>
      </c>
      <c r="H2870" s="28" t="s">
        <v>26</v>
      </c>
      <c r="I2870" s="30">
        <v>0.45</v>
      </c>
      <c r="J2870" s="31">
        <v>1500</v>
      </c>
      <c r="K2870" s="32">
        <f t="shared" si="22"/>
        <v>675</v>
      </c>
      <c r="L2870" s="32">
        <f t="shared" si="23"/>
        <v>202.5</v>
      </c>
      <c r="M2870" s="33">
        <v>0.3</v>
      </c>
      <c r="O2870" s="38"/>
      <c r="P2870" s="36"/>
      <c r="Q2870" s="34"/>
      <c r="R2870" s="35"/>
    </row>
    <row r="2871" spans="1:18" ht="15.75" customHeight="1">
      <c r="A2871" s="23"/>
      <c r="B2871" s="28" t="s">
        <v>21</v>
      </c>
      <c r="C2871" s="28">
        <v>1185732</v>
      </c>
      <c r="D2871" s="29">
        <v>44481</v>
      </c>
      <c r="E2871" s="28" t="s">
        <v>40</v>
      </c>
      <c r="F2871" s="28" t="s">
        <v>109</v>
      </c>
      <c r="G2871" s="28" t="s">
        <v>110</v>
      </c>
      <c r="H2871" s="28" t="s">
        <v>27</v>
      </c>
      <c r="I2871" s="30">
        <v>0.45</v>
      </c>
      <c r="J2871" s="31">
        <v>1250</v>
      </c>
      <c r="K2871" s="32">
        <f t="shared" si="22"/>
        <v>562.5</v>
      </c>
      <c r="L2871" s="32">
        <f t="shared" si="23"/>
        <v>168.75</v>
      </c>
      <c r="M2871" s="33">
        <v>0.3</v>
      </c>
      <c r="O2871" s="38"/>
      <c r="P2871" s="36"/>
      <c r="Q2871" s="34"/>
      <c r="R2871" s="35"/>
    </row>
    <row r="2872" spans="1:18" ht="15.75" customHeight="1">
      <c r="A2872" s="23"/>
      <c r="B2872" s="28" t="s">
        <v>21</v>
      </c>
      <c r="C2872" s="28">
        <v>1185732</v>
      </c>
      <c r="D2872" s="29">
        <v>44481</v>
      </c>
      <c r="E2872" s="28" t="s">
        <v>40</v>
      </c>
      <c r="F2872" s="28" t="s">
        <v>109</v>
      </c>
      <c r="G2872" s="28" t="s">
        <v>110</v>
      </c>
      <c r="H2872" s="28" t="s">
        <v>28</v>
      </c>
      <c r="I2872" s="30">
        <v>0.54999999999999993</v>
      </c>
      <c r="J2872" s="31">
        <v>1250</v>
      </c>
      <c r="K2872" s="32">
        <f t="shared" si="22"/>
        <v>687.49999999999989</v>
      </c>
      <c r="L2872" s="32">
        <f t="shared" si="23"/>
        <v>240.62499999999994</v>
      </c>
      <c r="M2872" s="33">
        <v>0.35</v>
      </c>
      <c r="O2872" s="38"/>
      <c r="P2872" s="36"/>
      <c r="Q2872" s="34"/>
      <c r="R2872" s="35"/>
    </row>
    <row r="2873" spans="1:18" ht="15.75" customHeight="1">
      <c r="A2873" s="23"/>
      <c r="B2873" s="28" t="s">
        <v>21</v>
      </c>
      <c r="C2873" s="28">
        <v>1185732</v>
      </c>
      <c r="D2873" s="29">
        <v>44481</v>
      </c>
      <c r="E2873" s="28" t="s">
        <v>40</v>
      </c>
      <c r="F2873" s="28" t="s">
        <v>109</v>
      </c>
      <c r="G2873" s="28" t="s">
        <v>110</v>
      </c>
      <c r="H2873" s="28" t="s">
        <v>29</v>
      </c>
      <c r="I2873" s="30">
        <v>0.59999999999999987</v>
      </c>
      <c r="J2873" s="31">
        <v>2500</v>
      </c>
      <c r="K2873" s="32">
        <f t="shared" si="22"/>
        <v>1499.9999999999998</v>
      </c>
      <c r="L2873" s="32">
        <f t="shared" si="23"/>
        <v>599.99999999999989</v>
      </c>
      <c r="M2873" s="33">
        <v>0.4</v>
      </c>
      <c r="O2873" s="38"/>
      <c r="P2873" s="36"/>
      <c r="Q2873" s="34"/>
      <c r="R2873" s="35"/>
    </row>
    <row r="2874" spans="1:18" ht="15.75" customHeight="1">
      <c r="A2874" s="23"/>
      <c r="B2874" s="28" t="s">
        <v>21</v>
      </c>
      <c r="C2874" s="28">
        <v>1185732</v>
      </c>
      <c r="D2874" s="29">
        <v>44512</v>
      </c>
      <c r="E2874" s="28" t="s">
        <v>40</v>
      </c>
      <c r="F2874" s="28" t="s">
        <v>109</v>
      </c>
      <c r="G2874" s="28" t="s">
        <v>110</v>
      </c>
      <c r="H2874" s="28" t="s">
        <v>24</v>
      </c>
      <c r="I2874" s="30">
        <v>0.54999999999999993</v>
      </c>
      <c r="J2874" s="31">
        <v>4000</v>
      </c>
      <c r="K2874" s="32">
        <f t="shared" si="22"/>
        <v>2199.9999999999995</v>
      </c>
      <c r="L2874" s="32">
        <f t="shared" si="23"/>
        <v>769.99999999999977</v>
      </c>
      <c r="M2874" s="33">
        <v>0.35</v>
      </c>
      <c r="O2874" s="38"/>
      <c r="P2874" s="36"/>
      <c r="Q2874" s="34"/>
      <c r="R2874" s="35"/>
    </row>
    <row r="2875" spans="1:18" ht="15.75" customHeight="1">
      <c r="A2875" s="23"/>
      <c r="B2875" s="28" t="s">
        <v>21</v>
      </c>
      <c r="C2875" s="28">
        <v>1185732</v>
      </c>
      <c r="D2875" s="29">
        <v>44512</v>
      </c>
      <c r="E2875" s="28" t="s">
        <v>40</v>
      </c>
      <c r="F2875" s="28" t="s">
        <v>109</v>
      </c>
      <c r="G2875" s="28" t="s">
        <v>110</v>
      </c>
      <c r="H2875" s="28" t="s">
        <v>25</v>
      </c>
      <c r="I2875" s="30">
        <v>0.45</v>
      </c>
      <c r="J2875" s="31">
        <v>2500</v>
      </c>
      <c r="K2875" s="32">
        <f t="shared" si="22"/>
        <v>1125</v>
      </c>
      <c r="L2875" s="32">
        <f t="shared" si="23"/>
        <v>337.5</v>
      </c>
      <c r="M2875" s="33">
        <v>0.3</v>
      </c>
      <c r="O2875" s="38"/>
      <c r="P2875" s="36"/>
      <c r="Q2875" s="34"/>
      <c r="R2875" s="35"/>
    </row>
    <row r="2876" spans="1:18" ht="15.75" customHeight="1">
      <c r="A2876" s="23"/>
      <c r="B2876" s="28" t="s">
        <v>21</v>
      </c>
      <c r="C2876" s="28">
        <v>1185732</v>
      </c>
      <c r="D2876" s="29">
        <v>44512</v>
      </c>
      <c r="E2876" s="28" t="s">
        <v>40</v>
      </c>
      <c r="F2876" s="28" t="s">
        <v>109</v>
      </c>
      <c r="G2876" s="28" t="s">
        <v>110</v>
      </c>
      <c r="H2876" s="28" t="s">
        <v>26</v>
      </c>
      <c r="I2876" s="30">
        <v>0.45</v>
      </c>
      <c r="J2876" s="31">
        <v>1950</v>
      </c>
      <c r="K2876" s="32">
        <f t="shared" si="22"/>
        <v>877.5</v>
      </c>
      <c r="L2876" s="32">
        <f t="shared" si="23"/>
        <v>263.25</v>
      </c>
      <c r="M2876" s="33">
        <v>0.3</v>
      </c>
      <c r="O2876" s="38"/>
      <c r="P2876" s="36"/>
      <c r="Q2876" s="34"/>
      <c r="R2876" s="35"/>
    </row>
    <row r="2877" spans="1:18" ht="15.75" customHeight="1">
      <c r="A2877" s="23"/>
      <c r="B2877" s="28" t="s">
        <v>21</v>
      </c>
      <c r="C2877" s="28">
        <v>1185732</v>
      </c>
      <c r="D2877" s="29">
        <v>44512</v>
      </c>
      <c r="E2877" s="28" t="s">
        <v>40</v>
      </c>
      <c r="F2877" s="28" t="s">
        <v>109</v>
      </c>
      <c r="G2877" s="28" t="s">
        <v>110</v>
      </c>
      <c r="H2877" s="28" t="s">
        <v>27</v>
      </c>
      <c r="I2877" s="30">
        <v>0.45</v>
      </c>
      <c r="J2877" s="31">
        <v>1750</v>
      </c>
      <c r="K2877" s="32">
        <f t="shared" si="22"/>
        <v>787.5</v>
      </c>
      <c r="L2877" s="32">
        <f t="shared" si="23"/>
        <v>236.25</v>
      </c>
      <c r="M2877" s="33">
        <v>0.3</v>
      </c>
      <c r="O2877" s="38"/>
      <c r="P2877" s="36"/>
      <c r="Q2877" s="34"/>
      <c r="R2877" s="35"/>
    </row>
    <row r="2878" spans="1:18" ht="15.75" customHeight="1">
      <c r="A2878" s="23"/>
      <c r="B2878" s="28" t="s">
        <v>21</v>
      </c>
      <c r="C2878" s="28">
        <v>1185732</v>
      </c>
      <c r="D2878" s="29">
        <v>44512</v>
      </c>
      <c r="E2878" s="28" t="s">
        <v>40</v>
      </c>
      <c r="F2878" s="28" t="s">
        <v>109</v>
      </c>
      <c r="G2878" s="28" t="s">
        <v>110</v>
      </c>
      <c r="H2878" s="28" t="s">
        <v>28</v>
      </c>
      <c r="I2878" s="30">
        <v>0.6</v>
      </c>
      <c r="J2878" s="31">
        <v>1500</v>
      </c>
      <c r="K2878" s="32">
        <f t="shared" si="22"/>
        <v>900</v>
      </c>
      <c r="L2878" s="32">
        <f t="shared" si="23"/>
        <v>315</v>
      </c>
      <c r="M2878" s="33">
        <v>0.35</v>
      </c>
      <c r="O2878" s="38"/>
      <c r="P2878" s="36"/>
      <c r="Q2878" s="34"/>
      <c r="R2878" s="35"/>
    </row>
    <row r="2879" spans="1:18" ht="15.75" customHeight="1">
      <c r="A2879" s="23"/>
      <c r="B2879" s="28" t="s">
        <v>21</v>
      </c>
      <c r="C2879" s="28">
        <v>1185732</v>
      </c>
      <c r="D2879" s="29">
        <v>44512</v>
      </c>
      <c r="E2879" s="28" t="s">
        <v>40</v>
      </c>
      <c r="F2879" s="28" t="s">
        <v>109</v>
      </c>
      <c r="G2879" s="28" t="s">
        <v>110</v>
      </c>
      <c r="H2879" s="28" t="s">
        <v>29</v>
      </c>
      <c r="I2879" s="30">
        <v>0.64999999999999991</v>
      </c>
      <c r="J2879" s="31">
        <v>2500</v>
      </c>
      <c r="K2879" s="32">
        <f t="shared" si="22"/>
        <v>1624.9999999999998</v>
      </c>
      <c r="L2879" s="32">
        <f t="shared" si="23"/>
        <v>650</v>
      </c>
      <c r="M2879" s="33">
        <v>0.4</v>
      </c>
      <c r="O2879" s="38"/>
      <c r="P2879" s="36"/>
      <c r="Q2879" s="34"/>
      <c r="R2879" s="35"/>
    </row>
    <row r="2880" spans="1:18" ht="15.75" customHeight="1">
      <c r="A2880" s="23"/>
      <c r="B2880" s="28" t="s">
        <v>21</v>
      </c>
      <c r="C2880" s="28">
        <v>1185732</v>
      </c>
      <c r="D2880" s="29">
        <v>44541</v>
      </c>
      <c r="E2880" s="28" t="s">
        <v>40</v>
      </c>
      <c r="F2880" s="28" t="s">
        <v>109</v>
      </c>
      <c r="G2880" s="28" t="s">
        <v>110</v>
      </c>
      <c r="H2880" s="28" t="s">
        <v>24</v>
      </c>
      <c r="I2880" s="30">
        <v>0.6</v>
      </c>
      <c r="J2880" s="31">
        <v>5000</v>
      </c>
      <c r="K2880" s="32">
        <f t="shared" si="22"/>
        <v>3000</v>
      </c>
      <c r="L2880" s="32">
        <f t="shared" si="23"/>
        <v>1050</v>
      </c>
      <c r="M2880" s="33">
        <v>0.35</v>
      </c>
      <c r="O2880" s="38"/>
      <c r="P2880" s="36"/>
      <c r="Q2880" s="34"/>
      <c r="R2880" s="35"/>
    </row>
    <row r="2881" spans="1:18" ht="15.75" customHeight="1">
      <c r="A2881" s="23"/>
      <c r="B2881" s="28" t="s">
        <v>21</v>
      </c>
      <c r="C2881" s="28">
        <v>1185732</v>
      </c>
      <c r="D2881" s="29">
        <v>44541</v>
      </c>
      <c r="E2881" s="28" t="s">
        <v>40</v>
      </c>
      <c r="F2881" s="28" t="s">
        <v>109</v>
      </c>
      <c r="G2881" s="28" t="s">
        <v>110</v>
      </c>
      <c r="H2881" s="28" t="s">
        <v>25</v>
      </c>
      <c r="I2881" s="30">
        <v>0.5</v>
      </c>
      <c r="J2881" s="31">
        <v>3000</v>
      </c>
      <c r="K2881" s="32">
        <f t="shared" si="22"/>
        <v>1500</v>
      </c>
      <c r="L2881" s="32">
        <f t="shared" si="23"/>
        <v>450</v>
      </c>
      <c r="M2881" s="33">
        <v>0.3</v>
      </c>
      <c r="O2881" s="38"/>
      <c r="P2881" s="36"/>
      <c r="Q2881" s="34"/>
      <c r="R2881" s="35"/>
    </row>
    <row r="2882" spans="1:18" ht="15.75" customHeight="1">
      <c r="A2882" s="23"/>
      <c r="B2882" s="28" t="s">
        <v>21</v>
      </c>
      <c r="C2882" s="28">
        <v>1185732</v>
      </c>
      <c r="D2882" s="29">
        <v>44541</v>
      </c>
      <c r="E2882" s="28" t="s">
        <v>40</v>
      </c>
      <c r="F2882" s="28" t="s">
        <v>109</v>
      </c>
      <c r="G2882" s="28" t="s">
        <v>110</v>
      </c>
      <c r="H2882" s="28" t="s">
        <v>26</v>
      </c>
      <c r="I2882" s="30">
        <v>0.5</v>
      </c>
      <c r="J2882" s="31">
        <v>2500</v>
      </c>
      <c r="K2882" s="32">
        <f t="shared" si="22"/>
        <v>1250</v>
      </c>
      <c r="L2882" s="32">
        <f t="shared" si="23"/>
        <v>375</v>
      </c>
      <c r="M2882" s="33">
        <v>0.3</v>
      </c>
      <c r="O2882" s="38"/>
      <c r="P2882" s="36"/>
      <c r="Q2882" s="34"/>
      <c r="R2882" s="35"/>
    </row>
    <row r="2883" spans="1:18" ht="15.75" customHeight="1">
      <c r="A2883" s="23"/>
      <c r="B2883" s="28" t="s">
        <v>21</v>
      </c>
      <c r="C2883" s="28">
        <v>1185732</v>
      </c>
      <c r="D2883" s="29">
        <v>44541</v>
      </c>
      <c r="E2883" s="28" t="s">
        <v>40</v>
      </c>
      <c r="F2883" s="28" t="s">
        <v>109</v>
      </c>
      <c r="G2883" s="28" t="s">
        <v>110</v>
      </c>
      <c r="H2883" s="28" t="s">
        <v>27</v>
      </c>
      <c r="I2883" s="30">
        <v>0.5</v>
      </c>
      <c r="J2883" s="31">
        <v>2000</v>
      </c>
      <c r="K2883" s="32">
        <f t="shared" si="22"/>
        <v>1000</v>
      </c>
      <c r="L2883" s="32">
        <f t="shared" si="23"/>
        <v>300</v>
      </c>
      <c r="M2883" s="33">
        <v>0.3</v>
      </c>
      <c r="O2883" s="38"/>
      <c r="P2883" s="36"/>
      <c r="Q2883" s="34"/>
      <c r="R2883" s="35"/>
    </row>
    <row r="2884" spans="1:18" ht="15.75" customHeight="1">
      <c r="A2884" s="23"/>
      <c r="B2884" s="28" t="s">
        <v>21</v>
      </c>
      <c r="C2884" s="28">
        <v>1185732</v>
      </c>
      <c r="D2884" s="29">
        <v>44541</v>
      </c>
      <c r="E2884" s="28" t="s">
        <v>40</v>
      </c>
      <c r="F2884" s="28" t="s">
        <v>109</v>
      </c>
      <c r="G2884" s="28" t="s">
        <v>110</v>
      </c>
      <c r="H2884" s="28" t="s">
        <v>28</v>
      </c>
      <c r="I2884" s="30">
        <v>0.6</v>
      </c>
      <c r="J2884" s="31">
        <v>2000</v>
      </c>
      <c r="K2884" s="32">
        <f t="shared" si="22"/>
        <v>1200</v>
      </c>
      <c r="L2884" s="32">
        <f t="shared" si="23"/>
        <v>420</v>
      </c>
      <c r="M2884" s="33">
        <v>0.35</v>
      </c>
      <c r="O2884" s="38"/>
      <c r="P2884" s="36"/>
      <c r="Q2884" s="34"/>
      <c r="R2884" s="35"/>
    </row>
    <row r="2885" spans="1:18" ht="15.75" customHeight="1">
      <c r="A2885" s="23"/>
      <c r="B2885" s="28" t="s">
        <v>21</v>
      </c>
      <c r="C2885" s="28">
        <v>1185732</v>
      </c>
      <c r="D2885" s="29">
        <v>44541</v>
      </c>
      <c r="E2885" s="28" t="s">
        <v>40</v>
      </c>
      <c r="F2885" s="28" t="s">
        <v>109</v>
      </c>
      <c r="G2885" s="28" t="s">
        <v>110</v>
      </c>
      <c r="H2885" s="28" t="s">
        <v>29</v>
      </c>
      <c r="I2885" s="30">
        <v>0.64999999999999991</v>
      </c>
      <c r="J2885" s="31">
        <v>3000</v>
      </c>
      <c r="K2885" s="32">
        <f t="shared" si="22"/>
        <v>1949.9999999999998</v>
      </c>
      <c r="L2885" s="32">
        <f t="shared" si="23"/>
        <v>780</v>
      </c>
      <c r="M2885" s="33">
        <v>0.4</v>
      </c>
      <c r="O2885" s="38"/>
      <c r="P2885" s="36"/>
      <c r="Q2885" s="34"/>
      <c r="R2885" s="35"/>
    </row>
    <row r="2886" spans="1:18" ht="15.75" customHeight="1">
      <c r="A2886" s="23" t="s">
        <v>46</v>
      </c>
      <c r="B2886" s="28" t="s">
        <v>21</v>
      </c>
      <c r="C2886" s="28">
        <v>1185732</v>
      </c>
      <c r="D2886" s="29">
        <v>44205</v>
      </c>
      <c r="E2886" s="28" t="s">
        <v>40</v>
      </c>
      <c r="F2886" s="28" t="s">
        <v>111</v>
      </c>
      <c r="G2886" s="28" t="s">
        <v>112</v>
      </c>
      <c r="H2886" s="28" t="s">
        <v>24</v>
      </c>
      <c r="I2886" s="30">
        <v>0.35000000000000003</v>
      </c>
      <c r="J2886" s="31">
        <v>4750</v>
      </c>
      <c r="K2886" s="32">
        <f t="shared" si="22"/>
        <v>1662.5000000000002</v>
      </c>
      <c r="L2886" s="32">
        <f t="shared" si="23"/>
        <v>581.875</v>
      </c>
      <c r="M2886" s="33">
        <v>0.35</v>
      </c>
      <c r="O2886" s="38"/>
      <c r="P2886" s="36"/>
      <c r="Q2886" s="34"/>
      <c r="R2886" s="35"/>
    </row>
    <row r="2887" spans="1:18" ht="15.75" customHeight="1">
      <c r="A2887" s="23"/>
      <c r="B2887" s="28" t="s">
        <v>21</v>
      </c>
      <c r="C2887" s="28">
        <v>1185732</v>
      </c>
      <c r="D2887" s="29">
        <v>44205</v>
      </c>
      <c r="E2887" s="28" t="s">
        <v>40</v>
      </c>
      <c r="F2887" s="28" t="s">
        <v>111</v>
      </c>
      <c r="G2887" s="28" t="s">
        <v>112</v>
      </c>
      <c r="H2887" s="28" t="s">
        <v>25</v>
      </c>
      <c r="I2887" s="30">
        <v>0.35000000000000003</v>
      </c>
      <c r="J2887" s="31">
        <v>2750</v>
      </c>
      <c r="K2887" s="32">
        <f t="shared" si="22"/>
        <v>962.50000000000011</v>
      </c>
      <c r="L2887" s="32">
        <f t="shared" si="23"/>
        <v>288.75</v>
      </c>
      <c r="M2887" s="33">
        <v>0.3</v>
      </c>
      <c r="O2887" s="38"/>
      <c r="P2887" s="36"/>
      <c r="Q2887" s="34"/>
      <c r="R2887" s="35"/>
    </row>
    <row r="2888" spans="1:18" ht="15.75" customHeight="1">
      <c r="A2888" s="23"/>
      <c r="B2888" s="28" t="s">
        <v>21</v>
      </c>
      <c r="C2888" s="28">
        <v>1185732</v>
      </c>
      <c r="D2888" s="29">
        <v>44205</v>
      </c>
      <c r="E2888" s="28" t="s">
        <v>40</v>
      </c>
      <c r="F2888" s="28" t="s">
        <v>111</v>
      </c>
      <c r="G2888" s="28" t="s">
        <v>112</v>
      </c>
      <c r="H2888" s="28" t="s">
        <v>26</v>
      </c>
      <c r="I2888" s="30">
        <v>0.25000000000000006</v>
      </c>
      <c r="J2888" s="31">
        <v>2750</v>
      </c>
      <c r="K2888" s="32">
        <f t="shared" si="22"/>
        <v>687.50000000000011</v>
      </c>
      <c r="L2888" s="32">
        <f t="shared" si="23"/>
        <v>206.25000000000003</v>
      </c>
      <c r="M2888" s="33">
        <v>0.3</v>
      </c>
      <c r="O2888" s="38"/>
      <c r="P2888" s="36"/>
      <c r="Q2888" s="34"/>
      <c r="R2888" s="35"/>
    </row>
    <row r="2889" spans="1:18" ht="15.75" customHeight="1">
      <c r="A2889" s="23"/>
      <c r="B2889" s="28" t="s">
        <v>21</v>
      </c>
      <c r="C2889" s="28">
        <v>1185732</v>
      </c>
      <c r="D2889" s="29">
        <v>44205</v>
      </c>
      <c r="E2889" s="28" t="s">
        <v>40</v>
      </c>
      <c r="F2889" s="28" t="s">
        <v>111</v>
      </c>
      <c r="G2889" s="28" t="s">
        <v>112</v>
      </c>
      <c r="H2889" s="28" t="s">
        <v>27</v>
      </c>
      <c r="I2889" s="30">
        <v>0.30000000000000004</v>
      </c>
      <c r="J2889" s="31">
        <v>1250</v>
      </c>
      <c r="K2889" s="32">
        <f t="shared" si="22"/>
        <v>375.00000000000006</v>
      </c>
      <c r="L2889" s="32">
        <f t="shared" si="23"/>
        <v>112.50000000000001</v>
      </c>
      <c r="M2889" s="33">
        <v>0.3</v>
      </c>
      <c r="O2889" s="38"/>
      <c r="P2889" s="36"/>
      <c r="Q2889" s="34"/>
      <c r="R2889" s="35"/>
    </row>
    <row r="2890" spans="1:18" ht="15.75" customHeight="1">
      <c r="A2890" s="23"/>
      <c r="B2890" s="28" t="s">
        <v>21</v>
      </c>
      <c r="C2890" s="28">
        <v>1185732</v>
      </c>
      <c r="D2890" s="29">
        <v>44205</v>
      </c>
      <c r="E2890" s="28" t="s">
        <v>40</v>
      </c>
      <c r="F2890" s="28" t="s">
        <v>111</v>
      </c>
      <c r="G2890" s="28" t="s">
        <v>112</v>
      </c>
      <c r="H2890" s="28" t="s">
        <v>28</v>
      </c>
      <c r="I2890" s="30">
        <v>0.44999999999999996</v>
      </c>
      <c r="J2890" s="31">
        <v>1750</v>
      </c>
      <c r="K2890" s="32">
        <f t="shared" si="22"/>
        <v>787.49999999999989</v>
      </c>
      <c r="L2890" s="32">
        <f t="shared" si="23"/>
        <v>275.62499999999994</v>
      </c>
      <c r="M2890" s="33">
        <v>0.35</v>
      </c>
      <c r="O2890" s="38"/>
      <c r="P2890" s="36"/>
      <c r="Q2890" s="34"/>
      <c r="R2890" s="35"/>
    </row>
    <row r="2891" spans="1:18" ht="15.75" customHeight="1">
      <c r="A2891" s="23"/>
      <c r="B2891" s="28" t="s">
        <v>21</v>
      </c>
      <c r="C2891" s="28">
        <v>1185732</v>
      </c>
      <c r="D2891" s="29">
        <v>44205</v>
      </c>
      <c r="E2891" s="28" t="s">
        <v>40</v>
      </c>
      <c r="F2891" s="28" t="s">
        <v>111</v>
      </c>
      <c r="G2891" s="28" t="s">
        <v>112</v>
      </c>
      <c r="H2891" s="28" t="s">
        <v>29</v>
      </c>
      <c r="I2891" s="30">
        <v>0.35000000000000003</v>
      </c>
      <c r="J2891" s="31">
        <v>2750</v>
      </c>
      <c r="K2891" s="32">
        <f t="shared" si="22"/>
        <v>962.50000000000011</v>
      </c>
      <c r="L2891" s="32">
        <f t="shared" si="23"/>
        <v>385.00000000000006</v>
      </c>
      <c r="M2891" s="33">
        <v>0.4</v>
      </c>
      <c r="O2891" s="38"/>
      <c r="P2891" s="36"/>
      <c r="Q2891" s="34"/>
      <c r="R2891" s="35"/>
    </row>
    <row r="2892" spans="1:18" ht="15.75" customHeight="1">
      <c r="A2892" s="23"/>
      <c r="B2892" s="28" t="s">
        <v>21</v>
      </c>
      <c r="C2892" s="28">
        <v>1185732</v>
      </c>
      <c r="D2892" s="29">
        <v>44236</v>
      </c>
      <c r="E2892" s="28" t="s">
        <v>40</v>
      </c>
      <c r="F2892" s="28" t="s">
        <v>111</v>
      </c>
      <c r="G2892" s="28" t="s">
        <v>112</v>
      </c>
      <c r="H2892" s="28" t="s">
        <v>24</v>
      </c>
      <c r="I2892" s="30">
        <v>0.35000000000000003</v>
      </c>
      <c r="J2892" s="31">
        <v>5250</v>
      </c>
      <c r="K2892" s="32">
        <f t="shared" si="22"/>
        <v>1837.5000000000002</v>
      </c>
      <c r="L2892" s="32">
        <f t="shared" si="23"/>
        <v>643.125</v>
      </c>
      <c r="M2892" s="33">
        <v>0.35</v>
      </c>
      <c r="O2892" s="38"/>
      <c r="P2892" s="36"/>
      <c r="Q2892" s="34"/>
      <c r="R2892" s="35"/>
    </row>
    <row r="2893" spans="1:18" ht="15.75" customHeight="1">
      <c r="A2893" s="23"/>
      <c r="B2893" s="28" t="s">
        <v>21</v>
      </c>
      <c r="C2893" s="28">
        <v>1185732</v>
      </c>
      <c r="D2893" s="29">
        <v>44236</v>
      </c>
      <c r="E2893" s="28" t="s">
        <v>40</v>
      </c>
      <c r="F2893" s="28" t="s">
        <v>111</v>
      </c>
      <c r="G2893" s="28" t="s">
        <v>112</v>
      </c>
      <c r="H2893" s="28" t="s">
        <v>25</v>
      </c>
      <c r="I2893" s="30">
        <v>0.35000000000000003</v>
      </c>
      <c r="J2893" s="31">
        <v>1750</v>
      </c>
      <c r="K2893" s="32">
        <f t="shared" si="22"/>
        <v>612.50000000000011</v>
      </c>
      <c r="L2893" s="32">
        <f t="shared" si="23"/>
        <v>183.75000000000003</v>
      </c>
      <c r="M2893" s="33">
        <v>0.3</v>
      </c>
      <c r="O2893" s="38"/>
      <c r="P2893" s="36"/>
      <c r="Q2893" s="34"/>
      <c r="R2893" s="35"/>
    </row>
    <row r="2894" spans="1:18" ht="15.75" customHeight="1">
      <c r="A2894" s="23"/>
      <c r="B2894" s="28" t="s">
        <v>21</v>
      </c>
      <c r="C2894" s="28">
        <v>1185732</v>
      </c>
      <c r="D2894" s="29">
        <v>44236</v>
      </c>
      <c r="E2894" s="28" t="s">
        <v>40</v>
      </c>
      <c r="F2894" s="28" t="s">
        <v>111</v>
      </c>
      <c r="G2894" s="28" t="s">
        <v>112</v>
      </c>
      <c r="H2894" s="28" t="s">
        <v>26</v>
      </c>
      <c r="I2894" s="30">
        <v>0.25000000000000006</v>
      </c>
      <c r="J2894" s="31">
        <v>2250</v>
      </c>
      <c r="K2894" s="32">
        <f t="shared" si="22"/>
        <v>562.50000000000011</v>
      </c>
      <c r="L2894" s="32">
        <f t="shared" si="23"/>
        <v>168.75000000000003</v>
      </c>
      <c r="M2894" s="33">
        <v>0.3</v>
      </c>
      <c r="O2894" s="38"/>
      <c r="P2894" s="36"/>
      <c r="Q2894" s="34"/>
      <c r="R2894" s="35"/>
    </row>
    <row r="2895" spans="1:18" ht="15.75" customHeight="1">
      <c r="A2895" s="23"/>
      <c r="B2895" s="28" t="s">
        <v>21</v>
      </c>
      <c r="C2895" s="28">
        <v>1185732</v>
      </c>
      <c r="D2895" s="29">
        <v>44236</v>
      </c>
      <c r="E2895" s="28" t="s">
        <v>40</v>
      </c>
      <c r="F2895" s="28" t="s">
        <v>111</v>
      </c>
      <c r="G2895" s="28" t="s">
        <v>112</v>
      </c>
      <c r="H2895" s="28" t="s">
        <v>27</v>
      </c>
      <c r="I2895" s="30">
        <v>0.30000000000000004</v>
      </c>
      <c r="J2895" s="31">
        <v>1000</v>
      </c>
      <c r="K2895" s="32">
        <f t="shared" si="22"/>
        <v>300.00000000000006</v>
      </c>
      <c r="L2895" s="32">
        <f t="shared" si="23"/>
        <v>90.000000000000014</v>
      </c>
      <c r="M2895" s="33">
        <v>0.3</v>
      </c>
      <c r="O2895" s="38"/>
      <c r="P2895" s="36"/>
      <c r="Q2895" s="34"/>
      <c r="R2895" s="35"/>
    </row>
    <row r="2896" spans="1:18" ht="15.75" customHeight="1">
      <c r="A2896" s="23"/>
      <c r="B2896" s="28" t="s">
        <v>21</v>
      </c>
      <c r="C2896" s="28">
        <v>1185732</v>
      </c>
      <c r="D2896" s="29">
        <v>44236</v>
      </c>
      <c r="E2896" s="28" t="s">
        <v>40</v>
      </c>
      <c r="F2896" s="28" t="s">
        <v>111</v>
      </c>
      <c r="G2896" s="28" t="s">
        <v>112</v>
      </c>
      <c r="H2896" s="28" t="s">
        <v>28</v>
      </c>
      <c r="I2896" s="30">
        <v>0.44999999999999996</v>
      </c>
      <c r="J2896" s="31">
        <v>1750</v>
      </c>
      <c r="K2896" s="32">
        <f t="shared" si="22"/>
        <v>787.49999999999989</v>
      </c>
      <c r="L2896" s="32">
        <f t="shared" si="23"/>
        <v>275.62499999999994</v>
      </c>
      <c r="M2896" s="33">
        <v>0.35</v>
      </c>
      <c r="O2896" s="38"/>
      <c r="P2896" s="36"/>
      <c r="Q2896" s="34"/>
      <c r="R2896" s="35"/>
    </row>
    <row r="2897" spans="1:18" ht="15.75" customHeight="1">
      <c r="A2897" s="23"/>
      <c r="B2897" s="28" t="s">
        <v>21</v>
      </c>
      <c r="C2897" s="28">
        <v>1185732</v>
      </c>
      <c r="D2897" s="29">
        <v>44236</v>
      </c>
      <c r="E2897" s="28" t="s">
        <v>40</v>
      </c>
      <c r="F2897" s="28" t="s">
        <v>111</v>
      </c>
      <c r="G2897" s="28" t="s">
        <v>112</v>
      </c>
      <c r="H2897" s="28" t="s">
        <v>29</v>
      </c>
      <c r="I2897" s="30">
        <v>0.24999999999999997</v>
      </c>
      <c r="J2897" s="31">
        <v>2750</v>
      </c>
      <c r="K2897" s="32">
        <f t="shared" si="22"/>
        <v>687.49999999999989</v>
      </c>
      <c r="L2897" s="32">
        <f t="shared" si="23"/>
        <v>274.99999999999994</v>
      </c>
      <c r="M2897" s="33">
        <v>0.4</v>
      </c>
      <c r="O2897" s="38"/>
      <c r="P2897" s="36"/>
      <c r="Q2897" s="34"/>
      <c r="R2897" s="35"/>
    </row>
    <row r="2898" spans="1:18" ht="15.75" customHeight="1">
      <c r="A2898" s="23"/>
      <c r="B2898" s="28" t="s">
        <v>21</v>
      </c>
      <c r="C2898" s="28">
        <v>1185732</v>
      </c>
      <c r="D2898" s="29">
        <v>44263</v>
      </c>
      <c r="E2898" s="28" t="s">
        <v>40</v>
      </c>
      <c r="F2898" s="28" t="s">
        <v>111</v>
      </c>
      <c r="G2898" s="28" t="s">
        <v>112</v>
      </c>
      <c r="H2898" s="28" t="s">
        <v>24</v>
      </c>
      <c r="I2898" s="30">
        <v>0.30000000000000004</v>
      </c>
      <c r="J2898" s="31">
        <v>4950</v>
      </c>
      <c r="K2898" s="32">
        <f t="shared" si="22"/>
        <v>1485.0000000000002</v>
      </c>
      <c r="L2898" s="32">
        <f t="shared" si="23"/>
        <v>519.75</v>
      </c>
      <c r="M2898" s="33">
        <v>0.35</v>
      </c>
      <c r="O2898" s="38"/>
      <c r="P2898" s="36"/>
      <c r="Q2898" s="34"/>
      <c r="R2898" s="35"/>
    </row>
    <row r="2899" spans="1:18" ht="15.75" customHeight="1">
      <c r="A2899" s="23"/>
      <c r="B2899" s="28" t="s">
        <v>21</v>
      </c>
      <c r="C2899" s="28">
        <v>1185732</v>
      </c>
      <c r="D2899" s="29">
        <v>44263</v>
      </c>
      <c r="E2899" s="28" t="s">
        <v>40</v>
      </c>
      <c r="F2899" s="28" t="s">
        <v>111</v>
      </c>
      <c r="G2899" s="28" t="s">
        <v>112</v>
      </c>
      <c r="H2899" s="28" t="s">
        <v>25</v>
      </c>
      <c r="I2899" s="30">
        <v>0.30000000000000004</v>
      </c>
      <c r="J2899" s="31">
        <v>2000</v>
      </c>
      <c r="K2899" s="32">
        <f t="shared" si="22"/>
        <v>600.00000000000011</v>
      </c>
      <c r="L2899" s="32">
        <f t="shared" si="23"/>
        <v>180.00000000000003</v>
      </c>
      <c r="M2899" s="33">
        <v>0.3</v>
      </c>
      <c r="O2899" s="38"/>
      <c r="P2899" s="36"/>
      <c r="Q2899" s="34"/>
      <c r="R2899" s="35"/>
    </row>
    <row r="2900" spans="1:18" ht="15.75" customHeight="1">
      <c r="A2900" s="23"/>
      <c r="B2900" s="28" t="s">
        <v>21</v>
      </c>
      <c r="C2900" s="28">
        <v>1185732</v>
      </c>
      <c r="D2900" s="29">
        <v>44263</v>
      </c>
      <c r="E2900" s="28" t="s">
        <v>40</v>
      </c>
      <c r="F2900" s="28" t="s">
        <v>111</v>
      </c>
      <c r="G2900" s="28" t="s">
        <v>112</v>
      </c>
      <c r="H2900" s="28" t="s">
        <v>26</v>
      </c>
      <c r="I2900" s="30">
        <v>0.20000000000000004</v>
      </c>
      <c r="J2900" s="31">
        <v>2250</v>
      </c>
      <c r="K2900" s="32">
        <f t="shared" si="22"/>
        <v>450.00000000000011</v>
      </c>
      <c r="L2900" s="32">
        <f t="shared" si="23"/>
        <v>135.00000000000003</v>
      </c>
      <c r="M2900" s="33">
        <v>0.3</v>
      </c>
      <c r="O2900" s="38"/>
      <c r="P2900" s="36"/>
      <c r="Q2900" s="34"/>
      <c r="R2900" s="35"/>
    </row>
    <row r="2901" spans="1:18" ht="15.75" customHeight="1">
      <c r="A2901" s="23"/>
      <c r="B2901" s="28" t="s">
        <v>21</v>
      </c>
      <c r="C2901" s="28">
        <v>1185732</v>
      </c>
      <c r="D2901" s="29">
        <v>44263</v>
      </c>
      <c r="E2901" s="28" t="s">
        <v>40</v>
      </c>
      <c r="F2901" s="28" t="s">
        <v>111</v>
      </c>
      <c r="G2901" s="28" t="s">
        <v>112</v>
      </c>
      <c r="H2901" s="28" t="s">
        <v>27</v>
      </c>
      <c r="I2901" s="30">
        <v>0.24999999999999997</v>
      </c>
      <c r="J2901" s="31">
        <v>750</v>
      </c>
      <c r="K2901" s="32">
        <f t="shared" si="22"/>
        <v>187.49999999999997</v>
      </c>
      <c r="L2901" s="32">
        <f t="shared" si="23"/>
        <v>56.249999999999993</v>
      </c>
      <c r="M2901" s="33">
        <v>0.3</v>
      </c>
      <c r="O2901" s="38"/>
      <c r="P2901" s="36"/>
      <c r="Q2901" s="34"/>
      <c r="R2901" s="35"/>
    </row>
    <row r="2902" spans="1:18" ht="15.75" customHeight="1">
      <c r="A2902" s="23"/>
      <c r="B2902" s="28" t="s">
        <v>21</v>
      </c>
      <c r="C2902" s="28">
        <v>1185732</v>
      </c>
      <c r="D2902" s="29">
        <v>44263</v>
      </c>
      <c r="E2902" s="28" t="s">
        <v>40</v>
      </c>
      <c r="F2902" s="28" t="s">
        <v>111</v>
      </c>
      <c r="G2902" s="28" t="s">
        <v>112</v>
      </c>
      <c r="H2902" s="28" t="s">
        <v>28</v>
      </c>
      <c r="I2902" s="30">
        <v>0.4</v>
      </c>
      <c r="J2902" s="31">
        <v>1250</v>
      </c>
      <c r="K2902" s="32">
        <f t="shared" si="22"/>
        <v>500</v>
      </c>
      <c r="L2902" s="32">
        <f t="shared" si="23"/>
        <v>175</v>
      </c>
      <c r="M2902" s="33">
        <v>0.35</v>
      </c>
      <c r="O2902" s="38"/>
      <c r="P2902" s="36"/>
      <c r="Q2902" s="34"/>
      <c r="R2902" s="35"/>
    </row>
    <row r="2903" spans="1:18" ht="15.75" customHeight="1">
      <c r="A2903" s="23"/>
      <c r="B2903" s="28" t="s">
        <v>21</v>
      </c>
      <c r="C2903" s="28">
        <v>1185732</v>
      </c>
      <c r="D2903" s="29">
        <v>44263</v>
      </c>
      <c r="E2903" s="28" t="s">
        <v>40</v>
      </c>
      <c r="F2903" s="28" t="s">
        <v>111</v>
      </c>
      <c r="G2903" s="28" t="s">
        <v>112</v>
      </c>
      <c r="H2903" s="28" t="s">
        <v>29</v>
      </c>
      <c r="I2903" s="30">
        <v>0.30000000000000004</v>
      </c>
      <c r="J2903" s="31">
        <v>2250</v>
      </c>
      <c r="K2903" s="32">
        <f t="shared" si="22"/>
        <v>675.00000000000011</v>
      </c>
      <c r="L2903" s="32">
        <f t="shared" si="23"/>
        <v>270.00000000000006</v>
      </c>
      <c r="M2903" s="33">
        <v>0.4</v>
      </c>
      <c r="O2903" s="38"/>
      <c r="P2903" s="36"/>
      <c r="Q2903" s="34"/>
      <c r="R2903" s="35"/>
    </row>
    <row r="2904" spans="1:18" ht="15.75" customHeight="1">
      <c r="A2904" s="23"/>
      <c r="B2904" s="28" t="s">
        <v>21</v>
      </c>
      <c r="C2904" s="28">
        <v>1185732</v>
      </c>
      <c r="D2904" s="29">
        <v>44295</v>
      </c>
      <c r="E2904" s="28" t="s">
        <v>40</v>
      </c>
      <c r="F2904" s="28" t="s">
        <v>111</v>
      </c>
      <c r="G2904" s="28" t="s">
        <v>112</v>
      </c>
      <c r="H2904" s="28" t="s">
        <v>24</v>
      </c>
      <c r="I2904" s="30">
        <v>0.30000000000000004</v>
      </c>
      <c r="J2904" s="31">
        <v>4500</v>
      </c>
      <c r="K2904" s="32">
        <f t="shared" si="22"/>
        <v>1350.0000000000002</v>
      </c>
      <c r="L2904" s="32">
        <f t="shared" si="23"/>
        <v>472.50000000000006</v>
      </c>
      <c r="M2904" s="33">
        <v>0.35</v>
      </c>
      <c r="O2904" s="38"/>
      <c r="P2904" s="36"/>
      <c r="Q2904" s="34"/>
      <c r="R2904" s="35"/>
    </row>
    <row r="2905" spans="1:18" ht="15.75" customHeight="1">
      <c r="A2905" s="23"/>
      <c r="B2905" s="28" t="s">
        <v>21</v>
      </c>
      <c r="C2905" s="28">
        <v>1185732</v>
      </c>
      <c r="D2905" s="29">
        <v>44295</v>
      </c>
      <c r="E2905" s="28" t="s">
        <v>40</v>
      </c>
      <c r="F2905" s="28" t="s">
        <v>111</v>
      </c>
      <c r="G2905" s="28" t="s">
        <v>112</v>
      </c>
      <c r="H2905" s="28" t="s">
        <v>25</v>
      </c>
      <c r="I2905" s="30">
        <v>0.30000000000000004</v>
      </c>
      <c r="J2905" s="31">
        <v>1500</v>
      </c>
      <c r="K2905" s="32">
        <f t="shared" si="22"/>
        <v>450.00000000000006</v>
      </c>
      <c r="L2905" s="32">
        <f t="shared" si="23"/>
        <v>135</v>
      </c>
      <c r="M2905" s="33">
        <v>0.3</v>
      </c>
      <c r="O2905" s="38"/>
      <c r="P2905" s="36"/>
      <c r="Q2905" s="34"/>
      <c r="R2905" s="35"/>
    </row>
    <row r="2906" spans="1:18" ht="15.75" customHeight="1">
      <c r="A2906" s="23"/>
      <c r="B2906" s="28" t="s">
        <v>21</v>
      </c>
      <c r="C2906" s="28">
        <v>1185732</v>
      </c>
      <c r="D2906" s="29">
        <v>44295</v>
      </c>
      <c r="E2906" s="28" t="s">
        <v>40</v>
      </c>
      <c r="F2906" s="28" t="s">
        <v>111</v>
      </c>
      <c r="G2906" s="28" t="s">
        <v>112</v>
      </c>
      <c r="H2906" s="28" t="s">
        <v>26</v>
      </c>
      <c r="I2906" s="30">
        <v>0.20000000000000004</v>
      </c>
      <c r="J2906" s="31">
        <v>1500</v>
      </c>
      <c r="K2906" s="32">
        <f t="shared" si="22"/>
        <v>300.00000000000006</v>
      </c>
      <c r="L2906" s="32">
        <f t="shared" si="23"/>
        <v>90.000000000000014</v>
      </c>
      <c r="M2906" s="33">
        <v>0.3</v>
      </c>
      <c r="O2906" s="38"/>
      <c r="P2906" s="36"/>
      <c r="Q2906" s="34"/>
      <c r="R2906" s="35"/>
    </row>
    <row r="2907" spans="1:18" ht="15.75" customHeight="1">
      <c r="A2907" s="23"/>
      <c r="B2907" s="28" t="s">
        <v>21</v>
      </c>
      <c r="C2907" s="28">
        <v>1185732</v>
      </c>
      <c r="D2907" s="29">
        <v>44295</v>
      </c>
      <c r="E2907" s="28" t="s">
        <v>40</v>
      </c>
      <c r="F2907" s="28" t="s">
        <v>111</v>
      </c>
      <c r="G2907" s="28" t="s">
        <v>112</v>
      </c>
      <c r="H2907" s="28" t="s">
        <v>27</v>
      </c>
      <c r="I2907" s="30">
        <v>0.24999999999999997</v>
      </c>
      <c r="J2907" s="31">
        <v>750</v>
      </c>
      <c r="K2907" s="32">
        <f t="shared" si="22"/>
        <v>187.49999999999997</v>
      </c>
      <c r="L2907" s="32">
        <f t="shared" si="23"/>
        <v>56.249999999999993</v>
      </c>
      <c r="M2907" s="33">
        <v>0.3</v>
      </c>
      <c r="O2907" s="38"/>
      <c r="P2907" s="36"/>
      <c r="Q2907" s="34"/>
      <c r="R2907" s="35"/>
    </row>
    <row r="2908" spans="1:18" ht="15.75" customHeight="1">
      <c r="A2908" s="23"/>
      <c r="B2908" s="28" t="s">
        <v>21</v>
      </c>
      <c r="C2908" s="28">
        <v>1185732</v>
      </c>
      <c r="D2908" s="29">
        <v>44295</v>
      </c>
      <c r="E2908" s="28" t="s">
        <v>40</v>
      </c>
      <c r="F2908" s="28" t="s">
        <v>111</v>
      </c>
      <c r="G2908" s="28" t="s">
        <v>112</v>
      </c>
      <c r="H2908" s="28" t="s">
        <v>28</v>
      </c>
      <c r="I2908" s="30">
        <v>0.6</v>
      </c>
      <c r="J2908" s="31">
        <v>1000</v>
      </c>
      <c r="K2908" s="32">
        <f t="shared" si="22"/>
        <v>600</v>
      </c>
      <c r="L2908" s="32">
        <f t="shared" si="23"/>
        <v>210</v>
      </c>
      <c r="M2908" s="33">
        <v>0.35</v>
      </c>
      <c r="O2908" s="38"/>
      <c r="P2908" s="36"/>
      <c r="Q2908" s="34"/>
      <c r="R2908" s="35"/>
    </row>
    <row r="2909" spans="1:18" ht="15.75" customHeight="1">
      <c r="A2909" s="23"/>
      <c r="B2909" s="28" t="s">
        <v>21</v>
      </c>
      <c r="C2909" s="28">
        <v>1185732</v>
      </c>
      <c r="D2909" s="29">
        <v>44295</v>
      </c>
      <c r="E2909" s="28" t="s">
        <v>40</v>
      </c>
      <c r="F2909" s="28" t="s">
        <v>111</v>
      </c>
      <c r="G2909" s="28" t="s">
        <v>112</v>
      </c>
      <c r="H2909" s="28" t="s">
        <v>29</v>
      </c>
      <c r="I2909" s="30">
        <v>0.5</v>
      </c>
      <c r="J2909" s="31">
        <v>2250</v>
      </c>
      <c r="K2909" s="32">
        <f t="shared" si="22"/>
        <v>1125</v>
      </c>
      <c r="L2909" s="32">
        <f t="shared" si="23"/>
        <v>450</v>
      </c>
      <c r="M2909" s="33">
        <v>0.4</v>
      </c>
      <c r="O2909" s="38"/>
      <c r="P2909" s="36"/>
      <c r="Q2909" s="34"/>
      <c r="R2909" s="35"/>
    </row>
    <row r="2910" spans="1:18" ht="15.75" customHeight="1">
      <c r="A2910" s="23"/>
      <c r="B2910" s="28" t="s">
        <v>21</v>
      </c>
      <c r="C2910" s="28">
        <v>1185732</v>
      </c>
      <c r="D2910" s="29">
        <v>44326</v>
      </c>
      <c r="E2910" s="28" t="s">
        <v>40</v>
      </c>
      <c r="F2910" s="28" t="s">
        <v>111</v>
      </c>
      <c r="G2910" s="28" t="s">
        <v>112</v>
      </c>
      <c r="H2910" s="28" t="s">
        <v>24</v>
      </c>
      <c r="I2910" s="30">
        <v>0.6</v>
      </c>
      <c r="J2910" s="31">
        <v>4950</v>
      </c>
      <c r="K2910" s="32">
        <f t="shared" si="22"/>
        <v>2970</v>
      </c>
      <c r="L2910" s="32">
        <f t="shared" si="23"/>
        <v>1039.5</v>
      </c>
      <c r="M2910" s="33">
        <v>0.35</v>
      </c>
      <c r="O2910" s="38"/>
      <c r="P2910" s="36"/>
      <c r="Q2910" s="34"/>
      <c r="R2910" s="35"/>
    </row>
    <row r="2911" spans="1:18" ht="15.75" customHeight="1">
      <c r="A2911" s="23"/>
      <c r="B2911" s="28" t="s">
        <v>21</v>
      </c>
      <c r="C2911" s="28">
        <v>1185732</v>
      </c>
      <c r="D2911" s="29">
        <v>44326</v>
      </c>
      <c r="E2911" s="28" t="s">
        <v>40</v>
      </c>
      <c r="F2911" s="28" t="s">
        <v>111</v>
      </c>
      <c r="G2911" s="28" t="s">
        <v>112</v>
      </c>
      <c r="H2911" s="28" t="s">
        <v>25</v>
      </c>
      <c r="I2911" s="30">
        <v>0.45</v>
      </c>
      <c r="J2911" s="31">
        <v>2000</v>
      </c>
      <c r="K2911" s="32">
        <f t="shared" si="22"/>
        <v>900</v>
      </c>
      <c r="L2911" s="32">
        <f t="shared" si="23"/>
        <v>270</v>
      </c>
      <c r="M2911" s="33">
        <v>0.3</v>
      </c>
      <c r="O2911" s="38"/>
      <c r="P2911" s="36"/>
      <c r="Q2911" s="34"/>
      <c r="R2911" s="35"/>
    </row>
    <row r="2912" spans="1:18" ht="15.75" customHeight="1">
      <c r="A2912" s="23"/>
      <c r="B2912" s="28" t="s">
        <v>21</v>
      </c>
      <c r="C2912" s="28">
        <v>1185732</v>
      </c>
      <c r="D2912" s="29">
        <v>44326</v>
      </c>
      <c r="E2912" s="28" t="s">
        <v>40</v>
      </c>
      <c r="F2912" s="28" t="s">
        <v>111</v>
      </c>
      <c r="G2912" s="28" t="s">
        <v>112</v>
      </c>
      <c r="H2912" s="28" t="s">
        <v>26</v>
      </c>
      <c r="I2912" s="30">
        <v>0.4</v>
      </c>
      <c r="J2912" s="31">
        <v>1750</v>
      </c>
      <c r="K2912" s="32">
        <f t="shared" si="22"/>
        <v>700</v>
      </c>
      <c r="L2912" s="32">
        <f t="shared" si="23"/>
        <v>210</v>
      </c>
      <c r="M2912" s="33">
        <v>0.3</v>
      </c>
      <c r="O2912" s="38"/>
      <c r="P2912" s="36"/>
      <c r="Q2912" s="34"/>
      <c r="R2912" s="35"/>
    </row>
    <row r="2913" spans="1:18" ht="15.75" customHeight="1">
      <c r="A2913" s="23"/>
      <c r="B2913" s="28" t="s">
        <v>21</v>
      </c>
      <c r="C2913" s="28">
        <v>1185732</v>
      </c>
      <c r="D2913" s="29">
        <v>44326</v>
      </c>
      <c r="E2913" s="28" t="s">
        <v>40</v>
      </c>
      <c r="F2913" s="28" t="s">
        <v>111</v>
      </c>
      <c r="G2913" s="28" t="s">
        <v>112</v>
      </c>
      <c r="H2913" s="28" t="s">
        <v>27</v>
      </c>
      <c r="I2913" s="30">
        <v>0.4</v>
      </c>
      <c r="J2913" s="31">
        <v>1000</v>
      </c>
      <c r="K2913" s="32">
        <f t="shared" si="22"/>
        <v>400</v>
      </c>
      <c r="L2913" s="32">
        <f t="shared" si="23"/>
        <v>120</v>
      </c>
      <c r="M2913" s="33">
        <v>0.3</v>
      </c>
      <c r="O2913" s="38"/>
      <c r="P2913" s="36"/>
      <c r="Q2913" s="34"/>
      <c r="R2913" s="35"/>
    </row>
    <row r="2914" spans="1:18" ht="15.75" customHeight="1">
      <c r="A2914" s="23"/>
      <c r="B2914" s="28" t="s">
        <v>21</v>
      </c>
      <c r="C2914" s="28">
        <v>1185732</v>
      </c>
      <c r="D2914" s="29">
        <v>44326</v>
      </c>
      <c r="E2914" s="28" t="s">
        <v>40</v>
      </c>
      <c r="F2914" s="28" t="s">
        <v>111</v>
      </c>
      <c r="G2914" s="28" t="s">
        <v>112</v>
      </c>
      <c r="H2914" s="28" t="s">
        <v>28</v>
      </c>
      <c r="I2914" s="30">
        <v>0.49999999999999994</v>
      </c>
      <c r="J2914" s="31">
        <v>1250</v>
      </c>
      <c r="K2914" s="32">
        <f t="shared" si="22"/>
        <v>624.99999999999989</v>
      </c>
      <c r="L2914" s="32">
        <f t="shared" si="23"/>
        <v>218.74999999999994</v>
      </c>
      <c r="M2914" s="33">
        <v>0.35</v>
      </c>
      <c r="O2914" s="38"/>
      <c r="P2914" s="36"/>
      <c r="Q2914" s="34"/>
      <c r="R2914" s="35"/>
    </row>
    <row r="2915" spans="1:18" ht="15.75" customHeight="1">
      <c r="A2915" s="23"/>
      <c r="B2915" s="28" t="s">
        <v>21</v>
      </c>
      <c r="C2915" s="28">
        <v>1185732</v>
      </c>
      <c r="D2915" s="29">
        <v>44326</v>
      </c>
      <c r="E2915" s="28" t="s">
        <v>40</v>
      </c>
      <c r="F2915" s="28" t="s">
        <v>111</v>
      </c>
      <c r="G2915" s="28" t="s">
        <v>112</v>
      </c>
      <c r="H2915" s="28" t="s">
        <v>29</v>
      </c>
      <c r="I2915" s="30">
        <v>0.54999999999999993</v>
      </c>
      <c r="J2915" s="31">
        <v>2500</v>
      </c>
      <c r="K2915" s="32">
        <f t="shared" si="22"/>
        <v>1374.9999999999998</v>
      </c>
      <c r="L2915" s="32">
        <f t="shared" si="23"/>
        <v>549.99999999999989</v>
      </c>
      <c r="M2915" s="33">
        <v>0.4</v>
      </c>
      <c r="O2915" s="38"/>
      <c r="P2915" s="36"/>
      <c r="Q2915" s="34"/>
      <c r="R2915" s="35"/>
    </row>
    <row r="2916" spans="1:18" ht="15.75" customHeight="1">
      <c r="A2916" s="23"/>
      <c r="B2916" s="28" t="s">
        <v>21</v>
      </c>
      <c r="C2916" s="28">
        <v>1185732</v>
      </c>
      <c r="D2916" s="29">
        <v>44356</v>
      </c>
      <c r="E2916" s="28" t="s">
        <v>40</v>
      </c>
      <c r="F2916" s="28" t="s">
        <v>111</v>
      </c>
      <c r="G2916" s="28" t="s">
        <v>112</v>
      </c>
      <c r="H2916" s="28" t="s">
        <v>24</v>
      </c>
      <c r="I2916" s="30">
        <v>0.4</v>
      </c>
      <c r="J2916" s="31">
        <v>5000</v>
      </c>
      <c r="K2916" s="32">
        <f t="shared" si="22"/>
        <v>2000</v>
      </c>
      <c r="L2916" s="32">
        <f t="shared" si="23"/>
        <v>700</v>
      </c>
      <c r="M2916" s="33">
        <v>0.35</v>
      </c>
      <c r="O2916" s="38"/>
      <c r="P2916" s="36"/>
      <c r="Q2916" s="34"/>
      <c r="R2916" s="35"/>
    </row>
    <row r="2917" spans="1:18" ht="15.75" customHeight="1">
      <c r="A2917" s="23"/>
      <c r="B2917" s="28" t="s">
        <v>21</v>
      </c>
      <c r="C2917" s="28">
        <v>1185732</v>
      </c>
      <c r="D2917" s="29">
        <v>44356</v>
      </c>
      <c r="E2917" s="28" t="s">
        <v>40</v>
      </c>
      <c r="F2917" s="28" t="s">
        <v>111</v>
      </c>
      <c r="G2917" s="28" t="s">
        <v>112</v>
      </c>
      <c r="H2917" s="28" t="s">
        <v>25</v>
      </c>
      <c r="I2917" s="30">
        <v>0.35000000000000009</v>
      </c>
      <c r="J2917" s="31">
        <v>2500</v>
      </c>
      <c r="K2917" s="32">
        <f t="shared" si="22"/>
        <v>875.00000000000023</v>
      </c>
      <c r="L2917" s="32">
        <f t="shared" si="23"/>
        <v>262.50000000000006</v>
      </c>
      <c r="M2917" s="33">
        <v>0.3</v>
      </c>
      <c r="O2917" s="38"/>
      <c r="P2917" s="36"/>
      <c r="Q2917" s="34"/>
      <c r="R2917" s="35"/>
    </row>
    <row r="2918" spans="1:18" ht="15.75" customHeight="1">
      <c r="A2918" s="23"/>
      <c r="B2918" s="28" t="s">
        <v>21</v>
      </c>
      <c r="C2918" s="28">
        <v>1185732</v>
      </c>
      <c r="D2918" s="29">
        <v>44356</v>
      </c>
      <c r="E2918" s="28" t="s">
        <v>40</v>
      </c>
      <c r="F2918" s="28" t="s">
        <v>111</v>
      </c>
      <c r="G2918" s="28" t="s">
        <v>112</v>
      </c>
      <c r="H2918" s="28" t="s">
        <v>26</v>
      </c>
      <c r="I2918" s="30">
        <v>0.30000000000000004</v>
      </c>
      <c r="J2918" s="31">
        <v>2000</v>
      </c>
      <c r="K2918" s="32">
        <f t="shared" si="22"/>
        <v>600.00000000000011</v>
      </c>
      <c r="L2918" s="32">
        <f t="shared" si="23"/>
        <v>180.00000000000003</v>
      </c>
      <c r="M2918" s="33">
        <v>0.3</v>
      </c>
      <c r="O2918" s="38"/>
      <c r="P2918" s="36"/>
      <c r="Q2918" s="34"/>
      <c r="R2918" s="35"/>
    </row>
    <row r="2919" spans="1:18" ht="15.75" customHeight="1">
      <c r="A2919" s="23"/>
      <c r="B2919" s="28" t="s">
        <v>21</v>
      </c>
      <c r="C2919" s="28">
        <v>1185732</v>
      </c>
      <c r="D2919" s="29">
        <v>44356</v>
      </c>
      <c r="E2919" s="28" t="s">
        <v>40</v>
      </c>
      <c r="F2919" s="28" t="s">
        <v>111</v>
      </c>
      <c r="G2919" s="28" t="s">
        <v>112</v>
      </c>
      <c r="H2919" s="28" t="s">
        <v>27</v>
      </c>
      <c r="I2919" s="30">
        <v>0.30000000000000004</v>
      </c>
      <c r="J2919" s="31">
        <v>1750</v>
      </c>
      <c r="K2919" s="32">
        <f t="shared" si="22"/>
        <v>525.00000000000011</v>
      </c>
      <c r="L2919" s="32">
        <f t="shared" si="23"/>
        <v>157.50000000000003</v>
      </c>
      <c r="M2919" s="33">
        <v>0.3</v>
      </c>
      <c r="O2919" s="38"/>
      <c r="P2919" s="36"/>
      <c r="Q2919" s="34"/>
      <c r="R2919" s="35"/>
    </row>
    <row r="2920" spans="1:18" ht="15.75" customHeight="1">
      <c r="A2920" s="23"/>
      <c r="B2920" s="28" t="s">
        <v>21</v>
      </c>
      <c r="C2920" s="28">
        <v>1185732</v>
      </c>
      <c r="D2920" s="29">
        <v>44356</v>
      </c>
      <c r="E2920" s="28" t="s">
        <v>40</v>
      </c>
      <c r="F2920" s="28" t="s">
        <v>111</v>
      </c>
      <c r="G2920" s="28" t="s">
        <v>112</v>
      </c>
      <c r="H2920" s="28" t="s">
        <v>28</v>
      </c>
      <c r="I2920" s="30">
        <v>0.4</v>
      </c>
      <c r="J2920" s="31">
        <v>1750</v>
      </c>
      <c r="K2920" s="32">
        <f t="shared" si="22"/>
        <v>700</v>
      </c>
      <c r="L2920" s="32">
        <f t="shared" si="23"/>
        <v>244.99999999999997</v>
      </c>
      <c r="M2920" s="33">
        <v>0.35</v>
      </c>
      <c r="O2920" s="38"/>
      <c r="P2920" s="36"/>
      <c r="Q2920" s="34"/>
      <c r="R2920" s="35"/>
    </row>
    <row r="2921" spans="1:18" ht="15.75" customHeight="1">
      <c r="A2921" s="23"/>
      <c r="B2921" s="28" t="s">
        <v>21</v>
      </c>
      <c r="C2921" s="28">
        <v>1185732</v>
      </c>
      <c r="D2921" s="29">
        <v>44356</v>
      </c>
      <c r="E2921" s="28" t="s">
        <v>40</v>
      </c>
      <c r="F2921" s="28" t="s">
        <v>111</v>
      </c>
      <c r="G2921" s="28" t="s">
        <v>112</v>
      </c>
      <c r="H2921" s="28" t="s">
        <v>29</v>
      </c>
      <c r="I2921" s="30">
        <v>0.55000000000000004</v>
      </c>
      <c r="J2921" s="31">
        <v>3250</v>
      </c>
      <c r="K2921" s="32">
        <f t="shared" si="22"/>
        <v>1787.5000000000002</v>
      </c>
      <c r="L2921" s="32">
        <f t="shared" si="23"/>
        <v>715.00000000000011</v>
      </c>
      <c r="M2921" s="33">
        <v>0.4</v>
      </c>
      <c r="O2921" s="38"/>
      <c r="P2921" s="36"/>
      <c r="Q2921" s="34"/>
      <c r="R2921" s="35"/>
    </row>
    <row r="2922" spans="1:18" ht="15.75" customHeight="1">
      <c r="A2922" s="23"/>
      <c r="B2922" s="28" t="s">
        <v>21</v>
      </c>
      <c r="C2922" s="28">
        <v>1185732</v>
      </c>
      <c r="D2922" s="29">
        <v>44385</v>
      </c>
      <c r="E2922" s="28" t="s">
        <v>40</v>
      </c>
      <c r="F2922" s="28" t="s">
        <v>111</v>
      </c>
      <c r="G2922" s="28" t="s">
        <v>112</v>
      </c>
      <c r="H2922" s="28" t="s">
        <v>24</v>
      </c>
      <c r="I2922" s="30">
        <v>0.5</v>
      </c>
      <c r="J2922" s="31">
        <v>5500</v>
      </c>
      <c r="K2922" s="32">
        <f t="shared" si="22"/>
        <v>2750</v>
      </c>
      <c r="L2922" s="32">
        <f t="shared" si="23"/>
        <v>962.49999999999989</v>
      </c>
      <c r="M2922" s="33">
        <v>0.35</v>
      </c>
      <c r="O2922" s="38"/>
      <c r="P2922" s="36"/>
      <c r="Q2922" s="34"/>
      <c r="R2922" s="35"/>
    </row>
    <row r="2923" spans="1:18" ht="15.75" customHeight="1">
      <c r="A2923" s="23"/>
      <c r="B2923" s="28" t="s">
        <v>21</v>
      </c>
      <c r="C2923" s="28">
        <v>1185732</v>
      </c>
      <c r="D2923" s="29">
        <v>44385</v>
      </c>
      <c r="E2923" s="28" t="s">
        <v>40</v>
      </c>
      <c r="F2923" s="28" t="s">
        <v>111</v>
      </c>
      <c r="G2923" s="28" t="s">
        <v>112</v>
      </c>
      <c r="H2923" s="28" t="s">
        <v>25</v>
      </c>
      <c r="I2923" s="30">
        <v>0.45000000000000007</v>
      </c>
      <c r="J2923" s="31">
        <v>3000</v>
      </c>
      <c r="K2923" s="32">
        <f t="shared" si="22"/>
        <v>1350.0000000000002</v>
      </c>
      <c r="L2923" s="32">
        <f t="shared" si="23"/>
        <v>405.00000000000006</v>
      </c>
      <c r="M2923" s="33">
        <v>0.3</v>
      </c>
      <c r="O2923" s="38"/>
      <c r="P2923" s="36"/>
      <c r="Q2923" s="34"/>
      <c r="R2923" s="35"/>
    </row>
    <row r="2924" spans="1:18" ht="15.75" customHeight="1">
      <c r="A2924" s="23"/>
      <c r="B2924" s="28" t="s">
        <v>21</v>
      </c>
      <c r="C2924" s="28">
        <v>1185732</v>
      </c>
      <c r="D2924" s="29">
        <v>44385</v>
      </c>
      <c r="E2924" s="28" t="s">
        <v>40</v>
      </c>
      <c r="F2924" s="28" t="s">
        <v>111</v>
      </c>
      <c r="G2924" s="28" t="s">
        <v>112</v>
      </c>
      <c r="H2924" s="28" t="s">
        <v>26</v>
      </c>
      <c r="I2924" s="30">
        <v>0.4</v>
      </c>
      <c r="J2924" s="31">
        <v>2250</v>
      </c>
      <c r="K2924" s="32">
        <f t="shared" si="22"/>
        <v>900</v>
      </c>
      <c r="L2924" s="32">
        <f t="shared" si="23"/>
        <v>270</v>
      </c>
      <c r="M2924" s="33">
        <v>0.3</v>
      </c>
      <c r="O2924" s="38"/>
      <c r="P2924" s="36"/>
      <c r="Q2924" s="34"/>
      <c r="R2924" s="35"/>
    </row>
    <row r="2925" spans="1:18" ht="15.75" customHeight="1">
      <c r="A2925" s="23"/>
      <c r="B2925" s="28" t="s">
        <v>21</v>
      </c>
      <c r="C2925" s="28">
        <v>1185732</v>
      </c>
      <c r="D2925" s="29">
        <v>44385</v>
      </c>
      <c r="E2925" s="28" t="s">
        <v>40</v>
      </c>
      <c r="F2925" s="28" t="s">
        <v>111</v>
      </c>
      <c r="G2925" s="28" t="s">
        <v>112</v>
      </c>
      <c r="H2925" s="28" t="s">
        <v>27</v>
      </c>
      <c r="I2925" s="30">
        <v>0.4</v>
      </c>
      <c r="J2925" s="31">
        <v>1750</v>
      </c>
      <c r="K2925" s="32">
        <f t="shared" si="22"/>
        <v>700</v>
      </c>
      <c r="L2925" s="32">
        <f t="shared" si="23"/>
        <v>210</v>
      </c>
      <c r="M2925" s="33">
        <v>0.3</v>
      </c>
      <c r="O2925" s="38"/>
      <c r="P2925" s="36"/>
      <c r="Q2925" s="34"/>
      <c r="R2925" s="35"/>
    </row>
    <row r="2926" spans="1:18" ht="15.75" customHeight="1">
      <c r="A2926" s="23"/>
      <c r="B2926" s="28" t="s">
        <v>21</v>
      </c>
      <c r="C2926" s="28">
        <v>1185732</v>
      </c>
      <c r="D2926" s="29">
        <v>44385</v>
      </c>
      <c r="E2926" s="28" t="s">
        <v>40</v>
      </c>
      <c r="F2926" s="28" t="s">
        <v>111</v>
      </c>
      <c r="G2926" s="28" t="s">
        <v>112</v>
      </c>
      <c r="H2926" s="28" t="s">
        <v>28</v>
      </c>
      <c r="I2926" s="30">
        <v>0.5</v>
      </c>
      <c r="J2926" s="31">
        <v>2000</v>
      </c>
      <c r="K2926" s="32">
        <f t="shared" si="22"/>
        <v>1000</v>
      </c>
      <c r="L2926" s="32">
        <f t="shared" si="23"/>
        <v>350</v>
      </c>
      <c r="M2926" s="33">
        <v>0.35</v>
      </c>
      <c r="O2926" s="38"/>
      <c r="P2926" s="36"/>
      <c r="Q2926" s="34"/>
      <c r="R2926" s="35"/>
    </row>
    <row r="2927" spans="1:18" ht="15.75" customHeight="1">
      <c r="A2927" s="23"/>
      <c r="B2927" s="28" t="s">
        <v>21</v>
      </c>
      <c r="C2927" s="28">
        <v>1185732</v>
      </c>
      <c r="D2927" s="29">
        <v>44385</v>
      </c>
      <c r="E2927" s="28" t="s">
        <v>40</v>
      </c>
      <c r="F2927" s="28" t="s">
        <v>111</v>
      </c>
      <c r="G2927" s="28" t="s">
        <v>112</v>
      </c>
      <c r="H2927" s="28" t="s">
        <v>29</v>
      </c>
      <c r="I2927" s="30">
        <v>0.55000000000000004</v>
      </c>
      <c r="J2927" s="31">
        <v>3750</v>
      </c>
      <c r="K2927" s="32">
        <f t="shared" si="22"/>
        <v>2062.5</v>
      </c>
      <c r="L2927" s="32">
        <f t="shared" si="23"/>
        <v>825</v>
      </c>
      <c r="M2927" s="33">
        <v>0.4</v>
      </c>
      <c r="O2927" s="38"/>
      <c r="P2927" s="36"/>
      <c r="Q2927" s="34"/>
      <c r="R2927" s="35"/>
    </row>
    <row r="2928" spans="1:18" ht="15.75" customHeight="1">
      <c r="A2928" s="23"/>
      <c r="B2928" s="28" t="s">
        <v>21</v>
      </c>
      <c r="C2928" s="28">
        <v>1185732</v>
      </c>
      <c r="D2928" s="29">
        <v>44417</v>
      </c>
      <c r="E2928" s="28" t="s">
        <v>40</v>
      </c>
      <c r="F2928" s="28" t="s">
        <v>111</v>
      </c>
      <c r="G2928" s="28" t="s">
        <v>112</v>
      </c>
      <c r="H2928" s="28" t="s">
        <v>24</v>
      </c>
      <c r="I2928" s="30">
        <v>0.5</v>
      </c>
      <c r="J2928" s="31">
        <v>5250</v>
      </c>
      <c r="K2928" s="32">
        <f t="shared" si="22"/>
        <v>2625</v>
      </c>
      <c r="L2928" s="32">
        <f t="shared" si="23"/>
        <v>918.74999999999989</v>
      </c>
      <c r="M2928" s="33">
        <v>0.35</v>
      </c>
      <c r="O2928" s="38"/>
      <c r="P2928" s="36"/>
      <c r="Q2928" s="34"/>
      <c r="R2928" s="35"/>
    </row>
    <row r="2929" spans="1:18" ht="15.75" customHeight="1">
      <c r="A2929" s="23"/>
      <c r="B2929" s="28" t="s">
        <v>21</v>
      </c>
      <c r="C2929" s="28">
        <v>1185732</v>
      </c>
      <c r="D2929" s="29">
        <v>44417</v>
      </c>
      <c r="E2929" s="28" t="s">
        <v>40</v>
      </c>
      <c r="F2929" s="28" t="s">
        <v>111</v>
      </c>
      <c r="G2929" s="28" t="s">
        <v>112</v>
      </c>
      <c r="H2929" s="28" t="s">
        <v>25</v>
      </c>
      <c r="I2929" s="30">
        <v>0.45000000000000007</v>
      </c>
      <c r="J2929" s="31">
        <v>3000</v>
      </c>
      <c r="K2929" s="32">
        <f t="shared" si="22"/>
        <v>1350.0000000000002</v>
      </c>
      <c r="L2929" s="32">
        <f t="shared" si="23"/>
        <v>405.00000000000006</v>
      </c>
      <c r="M2929" s="33">
        <v>0.3</v>
      </c>
      <c r="O2929" s="38"/>
      <c r="P2929" s="36"/>
      <c r="Q2929" s="34"/>
      <c r="R2929" s="35"/>
    </row>
    <row r="2930" spans="1:18" ht="15.75" customHeight="1">
      <c r="A2930" s="23"/>
      <c r="B2930" s="28" t="s">
        <v>21</v>
      </c>
      <c r="C2930" s="28">
        <v>1185732</v>
      </c>
      <c r="D2930" s="29">
        <v>44417</v>
      </c>
      <c r="E2930" s="28" t="s">
        <v>40</v>
      </c>
      <c r="F2930" s="28" t="s">
        <v>111</v>
      </c>
      <c r="G2930" s="28" t="s">
        <v>112</v>
      </c>
      <c r="H2930" s="28" t="s">
        <v>26</v>
      </c>
      <c r="I2930" s="30">
        <v>0.4</v>
      </c>
      <c r="J2930" s="31">
        <v>2250</v>
      </c>
      <c r="K2930" s="32">
        <f t="shared" si="22"/>
        <v>900</v>
      </c>
      <c r="L2930" s="32">
        <f t="shared" si="23"/>
        <v>270</v>
      </c>
      <c r="M2930" s="33">
        <v>0.3</v>
      </c>
      <c r="O2930" s="38"/>
      <c r="P2930" s="36"/>
      <c r="Q2930" s="34"/>
      <c r="R2930" s="35"/>
    </row>
    <row r="2931" spans="1:18" ht="15.75" customHeight="1">
      <c r="A2931" s="23"/>
      <c r="B2931" s="28" t="s">
        <v>21</v>
      </c>
      <c r="C2931" s="28">
        <v>1185732</v>
      </c>
      <c r="D2931" s="29">
        <v>44417</v>
      </c>
      <c r="E2931" s="28" t="s">
        <v>40</v>
      </c>
      <c r="F2931" s="28" t="s">
        <v>111</v>
      </c>
      <c r="G2931" s="28" t="s">
        <v>112</v>
      </c>
      <c r="H2931" s="28" t="s">
        <v>27</v>
      </c>
      <c r="I2931" s="30">
        <v>0.4</v>
      </c>
      <c r="J2931" s="31">
        <v>2000</v>
      </c>
      <c r="K2931" s="32">
        <f t="shared" si="22"/>
        <v>800</v>
      </c>
      <c r="L2931" s="32">
        <f t="shared" si="23"/>
        <v>240</v>
      </c>
      <c r="M2931" s="33">
        <v>0.3</v>
      </c>
      <c r="O2931" s="38"/>
      <c r="P2931" s="36"/>
      <c r="Q2931" s="34"/>
      <c r="R2931" s="35"/>
    </row>
    <row r="2932" spans="1:18" ht="15.75" customHeight="1">
      <c r="A2932" s="23"/>
      <c r="B2932" s="28" t="s">
        <v>21</v>
      </c>
      <c r="C2932" s="28">
        <v>1185732</v>
      </c>
      <c r="D2932" s="29">
        <v>44417</v>
      </c>
      <c r="E2932" s="28" t="s">
        <v>40</v>
      </c>
      <c r="F2932" s="28" t="s">
        <v>111</v>
      </c>
      <c r="G2932" s="28" t="s">
        <v>112</v>
      </c>
      <c r="H2932" s="28" t="s">
        <v>28</v>
      </c>
      <c r="I2932" s="30">
        <v>0.5</v>
      </c>
      <c r="J2932" s="31">
        <v>1750</v>
      </c>
      <c r="K2932" s="32">
        <f t="shared" si="22"/>
        <v>875</v>
      </c>
      <c r="L2932" s="32">
        <f t="shared" si="23"/>
        <v>306.25</v>
      </c>
      <c r="M2932" s="33">
        <v>0.35</v>
      </c>
      <c r="O2932" s="38"/>
      <c r="P2932" s="36"/>
      <c r="Q2932" s="34"/>
      <c r="R2932" s="35"/>
    </row>
    <row r="2933" spans="1:18" ht="15.75" customHeight="1">
      <c r="A2933" s="23"/>
      <c r="B2933" s="28" t="s">
        <v>21</v>
      </c>
      <c r="C2933" s="28">
        <v>1185732</v>
      </c>
      <c r="D2933" s="29">
        <v>44417</v>
      </c>
      <c r="E2933" s="28" t="s">
        <v>40</v>
      </c>
      <c r="F2933" s="28" t="s">
        <v>111</v>
      </c>
      <c r="G2933" s="28" t="s">
        <v>112</v>
      </c>
      <c r="H2933" s="28" t="s">
        <v>29</v>
      </c>
      <c r="I2933" s="30">
        <v>0.55000000000000004</v>
      </c>
      <c r="J2933" s="31">
        <v>3500</v>
      </c>
      <c r="K2933" s="32">
        <f t="shared" si="22"/>
        <v>1925.0000000000002</v>
      </c>
      <c r="L2933" s="32">
        <f t="shared" si="23"/>
        <v>770.00000000000011</v>
      </c>
      <c r="M2933" s="33">
        <v>0.4</v>
      </c>
      <c r="O2933" s="38"/>
      <c r="P2933" s="36"/>
      <c r="Q2933" s="34"/>
      <c r="R2933" s="35"/>
    </row>
    <row r="2934" spans="1:18" ht="15.75" customHeight="1">
      <c r="A2934" s="23"/>
      <c r="B2934" s="28" t="s">
        <v>21</v>
      </c>
      <c r="C2934" s="28">
        <v>1185732</v>
      </c>
      <c r="D2934" s="29">
        <v>44449</v>
      </c>
      <c r="E2934" s="28" t="s">
        <v>40</v>
      </c>
      <c r="F2934" s="28" t="s">
        <v>111</v>
      </c>
      <c r="G2934" s="28" t="s">
        <v>112</v>
      </c>
      <c r="H2934" s="28" t="s">
        <v>24</v>
      </c>
      <c r="I2934" s="30">
        <v>0.4</v>
      </c>
      <c r="J2934" s="31">
        <v>4750</v>
      </c>
      <c r="K2934" s="32">
        <f t="shared" si="22"/>
        <v>1900</v>
      </c>
      <c r="L2934" s="32">
        <f t="shared" si="23"/>
        <v>665</v>
      </c>
      <c r="M2934" s="33">
        <v>0.35</v>
      </c>
      <c r="O2934" s="38"/>
      <c r="P2934" s="36"/>
      <c r="Q2934" s="34"/>
      <c r="R2934" s="35"/>
    </row>
    <row r="2935" spans="1:18" ht="15.75" customHeight="1">
      <c r="A2935" s="23"/>
      <c r="B2935" s="28" t="s">
        <v>21</v>
      </c>
      <c r="C2935" s="28">
        <v>1185732</v>
      </c>
      <c r="D2935" s="29">
        <v>44449</v>
      </c>
      <c r="E2935" s="28" t="s">
        <v>40</v>
      </c>
      <c r="F2935" s="28" t="s">
        <v>111</v>
      </c>
      <c r="G2935" s="28" t="s">
        <v>112</v>
      </c>
      <c r="H2935" s="28" t="s">
        <v>25</v>
      </c>
      <c r="I2935" s="30">
        <v>0.35000000000000009</v>
      </c>
      <c r="J2935" s="31">
        <v>2750</v>
      </c>
      <c r="K2935" s="32">
        <f t="shared" si="22"/>
        <v>962.50000000000023</v>
      </c>
      <c r="L2935" s="32">
        <f t="shared" si="23"/>
        <v>288.75000000000006</v>
      </c>
      <c r="M2935" s="33">
        <v>0.3</v>
      </c>
      <c r="O2935" s="38"/>
      <c r="P2935" s="36"/>
      <c r="Q2935" s="34"/>
      <c r="R2935" s="35"/>
    </row>
    <row r="2936" spans="1:18" ht="15.75" customHeight="1">
      <c r="A2936" s="23"/>
      <c r="B2936" s="28" t="s">
        <v>21</v>
      </c>
      <c r="C2936" s="28">
        <v>1185732</v>
      </c>
      <c r="D2936" s="29">
        <v>44449</v>
      </c>
      <c r="E2936" s="28" t="s">
        <v>40</v>
      </c>
      <c r="F2936" s="28" t="s">
        <v>111</v>
      </c>
      <c r="G2936" s="28" t="s">
        <v>112</v>
      </c>
      <c r="H2936" s="28" t="s">
        <v>26</v>
      </c>
      <c r="I2936" s="30">
        <v>0.30000000000000004</v>
      </c>
      <c r="J2936" s="31">
        <v>1750</v>
      </c>
      <c r="K2936" s="32">
        <f t="shared" si="22"/>
        <v>525.00000000000011</v>
      </c>
      <c r="L2936" s="32">
        <f t="shared" si="23"/>
        <v>157.50000000000003</v>
      </c>
      <c r="M2936" s="33">
        <v>0.3</v>
      </c>
      <c r="O2936" s="38"/>
      <c r="P2936" s="36"/>
      <c r="Q2936" s="34"/>
      <c r="R2936" s="35"/>
    </row>
    <row r="2937" spans="1:18" ht="15.75" customHeight="1">
      <c r="A2937" s="23"/>
      <c r="B2937" s="28" t="s">
        <v>21</v>
      </c>
      <c r="C2937" s="28">
        <v>1185732</v>
      </c>
      <c r="D2937" s="29">
        <v>44449</v>
      </c>
      <c r="E2937" s="28" t="s">
        <v>40</v>
      </c>
      <c r="F2937" s="28" t="s">
        <v>111</v>
      </c>
      <c r="G2937" s="28" t="s">
        <v>112</v>
      </c>
      <c r="H2937" s="28" t="s">
        <v>27</v>
      </c>
      <c r="I2937" s="30">
        <v>0.30000000000000004</v>
      </c>
      <c r="J2937" s="31">
        <v>1500</v>
      </c>
      <c r="K2937" s="32">
        <f t="shared" si="22"/>
        <v>450.00000000000006</v>
      </c>
      <c r="L2937" s="32">
        <f t="shared" si="23"/>
        <v>135</v>
      </c>
      <c r="M2937" s="33">
        <v>0.3</v>
      </c>
      <c r="O2937" s="38"/>
      <c r="P2937" s="36"/>
      <c r="Q2937" s="34"/>
      <c r="R2937" s="35"/>
    </row>
    <row r="2938" spans="1:18" ht="15.75" customHeight="1">
      <c r="A2938" s="23"/>
      <c r="B2938" s="28" t="s">
        <v>21</v>
      </c>
      <c r="C2938" s="28">
        <v>1185732</v>
      </c>
      <c r="D2938" s="29">
        <v>44449</v>
      </c>
      <c r="E2938" s="28" t="s">
        <v>40</v>
      </c>
      <c r="F2938" s="28" t="s">
        <v>111</v>
      </c>
      <c r="G2938" s="28" t="s">
        <v>112</v>
      </c>
      <c r="H2938" s="28" t="s">
        <v>28</v>
      </c>
      <c r="I2938" s="30">
        <v>0.4</v>
      </c>
      <c r="J2938" s="31">
        <v>1500</v>
      </c>
      <c r="K2938" s="32">
        <f t="shared" si="22"/>
        <v>600</v>
      </c>
      <c r="L2938" s="32">
        <f t="shared" si="23"/>
        <v>210</v>
      </c>
      <c r="M2938" s="33">
        <v>0.35</v>
      </c>
      <c r="O2938" s="38"/>
      <c r="P2938" s="36"/>
      <c r="Q2938" s="34"/>
      <c r="R2938" s="35"/>
    </row>
    <row r="2939" spans="1:18" ht="15.75" customHeight="1">
      <c r="A2939" s="23"/>
      <c r="B2939" s="28" t="s">
        <v>21</v>
      </c>
      <c r="C2939" s="28">
        <v>1185732</v>
      </c>
      <c r="D2939" s="29">
        <v>44449</v>
      </c>
      <c r="E2939" s="28" t="s">
        <v>40</v>
      </c>
      <c r="F2939" s="28" t="s">
        <v>111</v>
      </c>
      <c r="G2939" s="28" t="s">
        <v>112</v>
      </c>
      <c r="H2939" s="28" t="s">
        <v>29</v>
      </c>
      <c r="I2939" s="30">
        <v>0.45</v>
      </c>
      <c r="J2939" s="31">
        <v>2250</v>
      </c>
      <c r="K2939" s="32">
        <f t="shared" si="22"/>
        <v>1012.5</v>
      </c>
      <c r="L2939" s="32">
        <f t="shared" si="23"/>
        <v>405</v>
      </c>
      <c r="M2939" s="33">
        <v>0.4</v>
      </c>
      <c r="O2939" s="38"/>
      <c r="P2939" s="36"/>
      <c r="Q2939" s="34"/>
      <c r="R2939" s="35"/>
    </row>
    <row r="2940" spans="1:18" ht="15.75" customHeight="1">
      <c r="A2940" s="23"/>
      <c r="B2940" s="28" t="s">
        <v>21</v>
      </c>
      <c r="C2940" s="28">
        <v>1185732</v>
      </c>
      <c r="D2940" s="29">
        <v>44478</v>
      </c>
      <c r="E2940" s="28" t="s">
        <v>40</v>
      </c>
      <c r="F2940" s="28" t="s">
        <v>111</v>
      </c>
      <c r="G2940" s="28" t="s">
        <v>112</v>
      </c>
      <c r="H2940" s="28" t="s">
        <v>24</v>
      </c>
      <c r="I2940" s="30">
        <v>0.49999999999999994</v>
      </c>
      <c r="J2940" s="31">
        <v>4000</v>
      </c>
      <c r="K2940" s="32">
        <f t="shared" si="22"/>
        <v>1999.9999999999998</v>
      </c>
      <c r="L2940" s="32">
        <f t="shared" si="23"/>
        <v>699.99999999999989</v>
      </c>
      <c r="M2940" s="33">
        <v>0.35</v>
      </c>
      <c r="O2940" s="38"/>
      <c r="P2940" s="36"/>
      <c r="Q2940" s="34"/>
      <c r="R2940" s="35"/>
    </row>
    <row r="2941" spans="1:18" ht="15.75" customHeight="1">
      <c r="A2941" s="23"/>
      <c r="B2941" s="28" t="s">
        <v>21</v>
      </c>
      <c r="C2941" s="28">
        <v>1185732</v>
      </c>
      <c r="D2941" s="29">
        <v>44478</v>
      </c>
      <c r="E2941" s="28" t="s">
        <v>40</v>
      </c>
      <c r="F2941" s="28" t="s">
        <v>111</v>
      </c>
      <c r="G2941" s="28" t="s">
        <v>112</v>
      </c>
      <c r="H2941" s="28" t="s">
        <v>25</v>
      </c>
      <c r="I2941" s="30">
        <v>0.4</v>
      </c>
      <c r="J2941" s="31">
        <v>2500</v>
      </c>
      <c r="K2941" s="32">
        <f t="shared" si="22"/>
        <v>1000</v>
      </c>
      <c r="L2941" s="32">
        <f t="shared" si="23"/>
        <v>300</v>
      </c>
      <c r="M2941" s="33">
        <v>0.3</v>
      </c>
      <c r="O2941" s="38"/>
      <c r="P2941" s="36"/>
      <c r="Q2941" s="34"/>
      <c r="R2941" s="35"/>
    </row>
    <row r="2942" spans="1:18" ht="15.75" customHeight="1">
      <c r="A2942" s="23"/>
      <c r="B2942" s="28" t="s">
        <v>21</v>
      </c>
      <c r="C2942" s="28">
        <v>1185732</v>
      </c>
      <c r="D2942" s="29">
        <v>44478</v>
      </c>
      <c r="E2942" s="28" t="s">
        <v>40</v>
      </c>
      <c r="F2942" s="28" t="s">
        <v>111</v>
      </c>
      <c r="G2942" s="28" t="s">
        <v>112</v>
      </c>
      <c r="H2942" s="28" t="s">
        <v>26</v>
      </c>
      <c r="I2942" s="30">
        <v>0.4</v>
      </c>
      <c r="J2942" s="31">
        <v>1500</v>
      </c>
      <c r="K2942" s="32">
        <f t="shared" si="22"/>
        <v>600</v>
      </c>
      <c r="L2942" s="32">
        <f t="shared" si="23"/>
        <v>180</v>
      </c>
      <c r="M2942" s="33">
        <v>0.3</v>
      </c>
      <c r="O2942" s="38"/>
      <c r="P2942" s="36"/>
      <c r="Q2942" s="34"/>
      <c r="R2942" s="35"/>
    </row>
    <row r="2943" spans="1:18" ht="15.75" customHeight="1">
      <c r="A2943" s="23"/>
      <c r="B2943" s="28" t="s">
        <v>21</v>
      </c>
      <c r="C2943" s="28">
        <v>1185732</v>
      </c>
      <c r="D2943" s="29">
        <v>44478</v>
      </c>
      <c r="E2943" s="28" t="s">
        <v>40</v>
      </c>
      <c r="F2943" s="28" t="s">
        <v>111</v>
      </c>
      <c r="G2943" s="28" t="s">
        <v>112</v>
      </c>
      <c r="H2943" s="28" t="s">
        <v>27</v>
      </c>
      <c r="I2943" s="30">
        <v>0.4</v>
      </c>
      <c r="J2943" s="31">
        <v>1250</v>
      </c>
      <c r="K2943" s="32">
        <f t="shared" si="22"/>
        <v>500</v>
      </c>
      <c r="L2943" s="32">
        <f t="shared" si="23"/>
        <v>150</v>
      </c>
      <c r="M2943" s="33">
        <v>0.3</v>
      </c>
      <c r="O2943" s="38"/>
      <c r="P2943" s="36"/>
      <c r="Q2943" s="34"/>
      <c r="R2943" s="35"/>
    </row>
    <row r="2944" spans="1:18" ht="15.75" customHeight="1">
      <c r="A2944" s="23"/>
      <c r="B2944" s="28" t="s">
        <v>21</v>
      </c>
      <c r="C2944" s="28">
        <v>1185732</v>
      </c>
      <c r="D2944" s="29">
        <v>44478</v>
      </c>
      <c r="E2944" s="28" t="s">
        <v>40</v>
      </c>
      <c r="F2944" s="28" t="s">
        <v>111</v>
      </c>
      <c r="G2944" s="28" t="s">
        <v>112</v>
      </c>
      <c r="H2944" s="28" t="s">
        <v>28</v>
      </c>
      <c r="I2944" s="30">
        <v>0.49999999999999994</v>
      </c>
      <c r="J2944" s="31">
        <v>1250</v>
      </c>
      <c r="K2944" s="32">
        <f t="shared" si="22"/>
        <v>624.99999999999989</v>
      </c>
      <c r="L2944" s="32">
        <f t="shared" si="23"/>
        <v>218.74999999999994</v>
      </c>
      <c r="M2944" s="33">
        <v>0.35</v>
      </c>
      <c r="O2944" s="38"/>
      <c r="P2944" s="36"/>
      <c r="Q2944" s="34"/>
      <c r="R2944" s="35"/>
    </row>
    <row r="2945" spans="1:18" ht="15.75" customHeight="1">
      <c r="A2945" s="23"/>
      <c r="B2945" s="28" t="s">
        <v>21</v>
      </c>
      <c r="C2945" s="28">
        <v>1185732</v>
      </c>
      <c r="D2945" s="29">
        <v>44478</v>
      </c>
      <c r="E2945" s="28" t="s">
        <v>40</v>
      </c>
      <c r="F2945" s="28" t="s">
        <v>111</v>
      </c>
      <c r="G2945" s="28" t="s">
        <v>112</v>
      </c>
      <c r="H2945" s="28" t="s">
        <v>29</v>
      </c>
      <c r="I2945" s="30">
        <v>0.54999999999999982</v>
      </c>
      <c r="J2945" s="31">
        <v>2500</v>
      </c>
      <c r="K2945" s="32">
        <f t="shared" si="22"/>
        <v>1374.9999999999995</v>
      </c>
      <c r="L2945" s="32">
        <f t="shared" si="23"/>
        <v>549.99999999999989</v>
      </c>
      <c r="M2945" s="33">
        <v>0.4</v>
      </c>
      <c r="O2945" s="38"/>
      <c r="P2945" s="36"/>
      <c r="Q2945" s="34"/>
      <c r="R2945" s="35"/>
    </row>
    <row r="2946" spans="1:18" ht="15.75" customHeight="1">
      <c r="A2946" s="23"/>
      <c r="B2946" s="28" t="s">
        <v>21</v>
      </c>
      <c r="C2946" s="28">
        <v>1185732</v>
      </c>
      <c r="D2946" s="29">
        <v>44509</v>
      </c>
      <c r="E2946" s="28" t="s">
        <v>40</v>
      </c>
      <c r="F2946" s="28" t="s">
        <v>111</v>
      </c>
      <c r="G2946" s="28" t="s">
        <v>112</v>
      </c>
      <c r="H2946" s="28" t="s">
        <v>24</v>
      </c>
      <c r="I2946" s="30">
        <v>0.49999999999999994</v>
      </c>
      <c r="J2946" s="31">
        <v>4000</v>
      </c>
      <c r="K2946" s="32">
        <f t="shared" si="22"/>
        <v>1999.9999999999998</v>
      </c>
      <c r="L2946" s="32">
        <f t="shared" si="23"/>
        <v>699.99999999999989</v>
      </c>
      <c r="M2946" s="33">
        <v>0.35</v>
      </c>
      <c r="O2946" s="38"/>
      <c r="P2946" s="36"/>
      <c r="Q2946" s="34"/>
      <c r="R2946" s="35"/>
    </row>
    <row r="2947" spans="1:18" ht="15.75" customHeight="1">
      <c r="A2947" s="23"/>
      <c r="B2947" s="28" t="s">
        <v>21</v>
      </c>
      <c r="C2947" s="28">
        <v>1185732</v>
      </c>
      <c r="D2947" s="29">
        <v>44509</v>
      </c>
      <c r="E2947" s="28" t="s">
        <v>40</v>
      </c>
      <c r="F2947" s="28" t="s">
        <v>111</v>
      </c>
      <c r="G2947" s="28" t="s">
        <v>112</v>
      </c>
      <c r="H2947" s="28" t="s">
        <v>25</v>
      </c>
      <c r="I2947" s="30">
        <v>0.4</v>
      </c>
      <c r="J2947" s="31">
        <v>2500</v>
      </c>
      <c r="K2947" s="32">
        <f t="shared" si="22"/>
        <v>1000</v>
      </c>
      <c r="L2947" s="32">
        <f t="shared" si="23"/>
        <v>300</v>
      </c>
      <c r="M2947" s="33">
        <v>0.3</v>
      </c>
      <c r="O2947" s="38"/>
      <c r="P2947" s="36"/>
      <c r="Q2947" s="34"/>
      <c r="R2947" s="35"/>
    </row>
    <row r="2948" spans="1:18" ht="15.75" customHeight="1">
      <c r="A2948" s="23"/>
      <c r="B2948" s="28" t="s">
        <v>21</v>
      </c>
      <c r="C2948" s="28">
        <v>1185732</v>
      </c>
      <c r="D2948" s="29">
        <v>44509</v>
      </c>
      <c r="E2948" s="28" t="s">
        <v>40</v>
      </c>
      <c r="F2948" s="28" t="s">
        <v>111</v>
      </c>
      <c r="G2948" s="28" t="s">
        <v>112</v>
      </c>
      <c r="H2948" s="28" t="s">
        <v>26</v>
      </c>
      <c r="I2948" s="30">
        <v>0.4</v>
      </c>
      <c r="J2948" s="31">
        <v>1950</v>
      </c>
      <c r="K2948" s="32">
        <f t="shared" si="22"/>
        <v>780</v>
      </c>
      <c r="L2948" s="32">
        <f t="shared" si="23"/>
        <v>234</v>
      </c>
      <c r="M2948" s="33">
        <v>0.3</v>
      </c>
      <c r="O2948" s="38"/>
      <c r="P2948" s="36"/>
      <c r="Q2948" s="34"/>
      <c r="R2948" s="35"/>
    </row>
    <row r="2949" spans="1:18" ht="15.75" customHeight="1">
      <c r="A2949" s="23"/>
      <c r="B2949" s="28" t="s">
        <v>21</v>
      </c>
      <c r="C2949" s="28">
        <v>1185732</v>
      </c>
      <c r="D2949" s="29">
        <v>44509</v>
      </c>
      <c r="E2949" s="28" t="s">
        <v>40</v>
      </c>
      <c r="F2949" s="28" t="s">
        <v>111</v>
      </c>
      <c r="G2949" s="28" t="s">
        <v>112</v>
      </c>
      <c r="H2949" s="28" t="s">
        <v>27</v>
      </c>
      <c r="I2949" s="30">
        <v>0.4</v>
      </c>
      <c r="J2949" s="31">
        <v>1750</v>
      </c>
      <c r="K2949" s="32">
        <f t="shared" si="22"/>
        <v>700</v>
      </c>
      <c r="L2949" s="32">
        <f t="shared" si="23"/>
        <v>210</v>
      </c>
      <c r="M2949" s="33">
        <v>0.3</v>
      </c>
      <c r="O2949" s="38"/>
      <c r="P2949" s="36"/>
      <c r="Q2949" s="34"/>
      <c r="R2949" s="35"/>
    </row>
    <row r="2950" spans="1:18" ht="15.75" customHeight="1">
      <c r="A2950" s="23"/>
      <c r="B2950" s="28" t="s">
        <v>21</v>
      </c>
      <c r="C2950" s="28">
        <v>1185732</v>
      </c>
      <c r="D2950" s="29">
        <v>44509</v>
      </c>
      <c r="E2950" s="28" t="s">
        <v>40</v>
      </c>
      <c r="F2950" s="28" t="s">
        <v>111</v>
      </c>
      <c r="G2950" s="28" t="s">
        <v>112</v>
      </c>
      <c r="H2950" s="28" t="s">
        <v>28</v>
      </c>
      <c r="I2950" s="30">
        <v>0.6</v>
      </c>
      <c r="J2950" s="31">
        <v>1500</v>
      </c>
      <c r="K2950" s="32">
        <f t="shared" si="22"/>
        <v>900</v>
      </c>
      <c r="L2950" s="32">
        <f t="shared" si="23"/>
        <v>315</v>
      </c>
      <c r="M2950" s="33">
        <v>0.35</v>
      </c>
      <c r="O2950" s="38"/>
      <c r="P2950" s="36"/>
      <c r="Q2950" s="34"/>
      <c r="R2950" s="35"/>
    </row>
    <row r="2951" spans="1:18" ht="15.75" customHeight="1">
      <c r="A2951" s="23"/>
      <c r="B2951" s="28" t="s">
        <v>21</v>
      </c>
      <c r="C2951" s="28">
        <v>1185732</v>
      </c>
      <c r="D2951" s="29">
        <v>44509</v>
      </c>
      <c r="E2951" s="28" t="s">
        <v>40</v>
      </c>
      <c r="F2951" s="28" t="s">
        <v>111</v>
      </c>
      <c r="G2951" s="28" t="s">
        <v>112</v>
      </c>
      <c r="H2951" s="28" t="s">
        <v>29</v>
      </c>
      <c r="I2951" s="30">
        <v>0.64999999999999991</v>
      </c>
      <c r="J2951" s="31">
        <v>2500</v>
      </c>
      <c r="K2951" s="32">
        <f t="shared" si="22"/>
        <v>1624.9999999999998</v>
      </c>
      <c r="L2951" s="32">
        <f t="shared" si="23"/>
        <v>650</v>
      </c>
      <c r="M2951" s="33">
        <v>0.4</v>
      </c>
      <c r="O2951" s="38"/>
      <c r="P2951" s="36"/>
      <c r="Q2951" s="34"/>
      <c r="R2951" s="35"/>
    </row>
    <row r="2952" spans="1:18" ht="15.75" customHeight="1">
      <c r="A2952" s="23"/>
      <c r="B2952" s="28" t="s">
        <v>21</v>
      </c>
      <c r="C2952" s="28">
        <v>1185732</v>
      </c>
      <c r="D2952" s="29">
        <v>44538</v>
      </c>
      <c r="E2952" s="28" t="s">
        <v>40</v>
      </c>
      <c r="F2952" s="28" t="s">
        <v>111</v>
      </c>
      <c r="G2952" s="28" t="s">
        <v>112</v>
      </c>
      <c r="H2952" s="28" t="s">
        <v>24</v>
      </c>
      <c r="I2952" s="30">
        <v>0.6</v>
      </c>
      <c r="J2952" s="31">
        <v>5000</v>
      </c>
      <c r="K2952" s="32">
        <f t="shared" si="22"/>
        <v>3000</v>
      </c>
      <c r="L2952" s="32">
        <f t="shared" si="23"/>
        <v>1050</v>
      </c>
      <c r="M2952" s="33">
        <v>0.35</v>
      </c>
      <c r="O2952" s="38"/>
      <c r="P2952" s="36"/>
      <c r="Q2952" s="34"/>
      <c r="R2952" s="35"/>
    </row>
    <row r="2953" spans="1:18" ht="15.75" customHeight="1">
      <c r="A2953" s="23"/>
      <c r="B2953" s="28" t="s">
        <v>21</v>
      </c>
      <c r="C2953" s="28">
        <v>1185732</v>
      </c>
      <c r="D2953" s="29">
        <v>44538</v>
      </c>
      <c r="E2953" s="28" t="s">
        <v>40</v>
      </c>
      <c r="F2953" s="28" t="s">
        <v>111</v>
      </c>
      <c r="G2953" s="28" t="s">
        <v>112</v>
      </c>
      <c r="H2953" s="28" t="s">
        <v>25</v>
      </c>
      <c r="I2953" s="30">
        <v>0.5</v>
      </c>
      <c r="J2953" s="31">
        <v>3000</v>
      </c>
      <c r="K2953" s="32">
        <f t="shared" si="22"/>
        <v>1500</v>
      </c>
      <c r="L2953" s="32">
        <f t="shared" si="23"/>
        <v>450</v>
      </c>
      <c r="M2953" s="33">
        <v>0.3</v>
      </c>
      <c r="O2953" s="38"/>
      <c r="P2953" s="36"/>
      <c r="Q2953" s="34"/>
      <c r="R2953" s="35"/>
    </row>
    <row r="2954" spans="1:18" ht="15.75" customHeight="1">
      <c r="A2954" s="23"/>
      <c r="B2954" s="28" t="s">
        <v>21</v>
      </c>
      <c r="C2954" s="28">
        <v>1185732</v>
      </c>
      <c r="D2954" s="29">
        <v>44538</v>
      </c>
      <c r="E2954" s="28" t="s">
        <v>40</v>
      </c>
      <c r="F2954" s="28" t="s">
        <v>111</v>
      </c>
      <c r="G2954" s="28" t="s">
        <v>112</v>
      </c>
      <c r="H2954" s="28" t="s">
        <v>26</v>
      </c>
      <c r="I2954" s="30">
        <v>0.5</v>
      </c>
      <c r="J2954" s="31">
        <v>2500</v>
      </c>
      <c r="K2954" s="32">
        <f t="shared" si="22"/>
        <v>1250</v>
      </c>
      <c r="L2954" s="32">
        <f t="shared" si="23"/>
        <v>375</v>
      </c>
      <c r="M2954" s="33">
        <v>0.3</v>
      </c>
      <c r="O2954" s="38"/>
      <c r="P2954" s="36"/>
      <c r="Q2954" s="34"/>
      <c r="R2954" s="35"/>
    </row>
    <row r="2955" spans="1:18" ht="15.75" customHeight="1">
      <c r="A2955" s="23"/>
      <c r="B2955" s="28" t="s">
        <v>21</v>
      </c>
      <c r="C2955" s="28">
        <v>1185732</v>
      </c>
      <c r="D2955" s="29">
        <v>44538</v>
      </c>
      <c r="E2955" s="28" t="s">
        <v>40</v>
      </c>
      <c r="F2955" s="28" t="s">
        <v>111</v>
      </c>
      <c r="G2955" s="28" t="s">
        <v>112</v>
      </c>
      <c r="H2955" s="28" t="s">
        <v>27</v>
      </c>
      <c r="I2955" s="30">
        <v>0.5</v>
      </c>
      <c r="J2955" s="31">
        <v>2000</v>
      </c>
      <c r="K2955" s="32">
        <f t="shared" si="22"/>
        <v>1000</v>
      </c>
      <c r="L2955" s="32">
        <f t="shared" si="23"/>
        <v>300</v>
      </c>
      <c r="M2955" s="33">
        <v>0.3</v>
      </c>
      <c r="O2955" s="38"/>
      <c r="P2955" s="36"/>
      <c r="Q2955" s="34"/>
      <c r="R2955" s="35"/>
    </row>
    <row r="2956" spans="1:18" ht="15.75" customHeight="1">
      <c r="A2956" s="23"/>
      <c r="B2956" s="28" t="s">
        <v>21</v>
      </c>
      <c r="C2956" s="28">
        <v>1185732</v>
      </c>
      <c r="D2956" s="29">
        <v>44538</v>
      </c>
      <c r="E2956" s="28" t="s">
        <v>40</v>
      </c>
      <c r="F2956" s="28" t="s">
        <v>111</v>
      </c>
      <c r="G2956" s="28" t="s">
        <v>112</v>
      </c>
      <c r="H2956" s="28" t="s">
        <v>28</v>
      </c>
      <c r="I2956" s="30">
        <v>0.6</v>
      </c>
      <c r="J2956" s="31">
        <v>2000</v>
      </c>
      <c r="K2956" s="32">
        <f t="shared" si="22"/>
        <v>1200</v>
      </c>
      <c r="L2956" s="32">
        <f t="shared" si="23"/>
        <v>420</v>
      </c>
      <c r="M2956" s="33">
        <v>0.35</v>
      </c>
      <c r="O2956" s="38"/>
      <c r="P2956" s="36"/>
      <c r="Q2956" s="34"/>
      <c r="R2956" s="35"/>
    </row>
    <row r="2957" spans="1:18" ht="15.75" customHeight="1">
      <c r="A2957" s="23"/>
      <c r="B2957" s="28" t="s">
        <v>21</v>
      </c>
      <c r="C2957" s="28">
        <v>1185732</v>
      </c>
      <c r="D2957" s="29">
        <v>44538</v>
      </c>
      <c r="E2957" s="28" t="s">
        <v>40</v>
      </c>
      <c r="F2957" s="28" t="s">
        <v>111</v>
      </c>
      <c r="G2957" s="28" t="s">
        <v>112</v>
      </c>
      <c r="H2957" s="28" t="s">
        <v>29</v>
      </c>
      <c r="I2957" s="30">
        <v>0.64999999999999991</v>
      </c>
      <c r="J2957" s="31">
        <v>3000</v>
      </c>
      <c r="K2957" s="32">
        <f t="shared" si="22"/>
        <v>1949.9999999999998</v>
      </c>
      <c r="L2957" s="32">
        <f t="shared" si="23"/>
        <v>780</v>
      </c>
      <c r="M2957" s="33">
        <v>0.4</v>
      </c>
      <c r="O2957" s="38"/>
      <c r="P2957" s="36"/>
      <c r="Q2957" s="34"/>
      <c r="R2957" s="35"/>
    </row>
    <row r="2958" spans="1:18" ht="15.75" customHeight="1">
      <c r="A2958" s="23" t="s">
        <v>46</v>
      </c>
      <c r="B2958" s="28" t="s">
        <v>21</v>
      </c>
      <c r="C2958" s="28">
        <v>1185732</v>
      </c>
      <c r="D2958" s="29">
        <v>44202</v>
      </c>
      <c r="E2958" s="28" t="s">
        <v>40</v>
      </c>
      <c r="F2958" s="28" t="s">
        <v>113</v>
      </c>
      <c r="G2958" s="28" t="s">
        <v>114</v>
      </c>
      <c r="H2958" s="28" t="s">
        <v>24</v>
      </c>
      <c r="I2958" s="30">
        <v>0.30000000000000004</v>
      </c>
      <c r="J2958" s="31">
        <v>4500</v>
      </c>
      <c r="K2958" s="32">
        <f t="shared" si="22"/>
        <v>1350.0000000000002</v>
      </c>
      <c r="L2958" s="32">
        <f t="shared" si="23"/>
        <v>405.00000000000006</v>
      </c>
      <c r="M2958" s="33">
        <v>0.3</v>
      </c>
      <c r="O2958" s="38"/>
      <c r="P2958" s="36"/>
      <c r="Q2958" s="34"/>
      <c r="R2958" s="35"/>
    </row>
    <row r="2959" spans="1:18" ht="15.75" customHeight="1">
      <c r="A2959" s="23"/>
      <c r="B2959" s="28" t="s">
        <v>21</v>
      </c>
      <c r="C2959" s="28">
        <v>1185732</v>
      </c>
      <c r="D2959" s="29">
        <v>44202</v>
      </c>
      <c r="E2959" s="28" t="s">
        <v>40</v>
      </c>
      <c r="F2959" s="28" t="s">
        <v>113</v>
      </c>
      <c r="G2959" s="28" t="s">
        <v>114</v>
      </c>
      <c r="H2959" s="28" t="s">
        <v>25</v>
      </c>
      <c r="I2959" s="30">
        <v>0.30000000000000004</v>
      </c>
      <c r="J2959" s="31">
        <v>2500</v>
      </c>
      <c r="K2959" s="32">
        <f t="shared" si="22"/>
        <v>750.00000000000011</v>
      </c>
      <c r="L2959" s="32">
        <f t="shared" si="23"/>
        <v>262.5</v>
      </c>
      <c r="M2959" s="33">
        <v>0.35</v>
      </c>
      <c r="O2959" s="38"/>
      <c r="P2959" s="36"/>
      <c r="Q2959" s="34"/>
      <c r="R2959" s="35"/>
    </row>
    <row r="2960" spans="1:18" ht="15.75" customHeight="1">
      <c r="A2960" s="23"/>
      <c r="B2960" s="28" t="s">
        <v>21</v>
      </c>
      <c r="C2960" s="28">
        <v>1185732</v>
      </c>
      <c r="D2960" s="29">
        <v>44202</v>
      </c>
      <c r="E2960" s="28" t="s">
        <v>40</v>
      </c>
      <c r="F2960" s="28" t="s">
        <v>113</v>
      </c>
      <c r="G2960" s="28" t="s">
        <v>114</v>
      </c>
      <c r="H2960" s="28" t="s">
        <v>26</v>
      </c>
      <c r="I2960" s="30">
        <v>0.20000000000000007</v>
      </c>
      <c r="J2960" s="31">
        <v>2500</v>
      </c>
      <c r="K2960" s="32">
        <f t="shared" si="22"/>
        <v>500.00000000000017</v>
      </c>
      <c r="L2960" s="32">
        <f t="shared" si="23"/>
        <v>150.00000000000006</v>
      </c>
      <c r="M2960" s="33">
        <v>0.3</v>
      </c>
      <c r="O2960" s="38"/>
      <c r="P2960" s="36"/>
      <c r="Q2960" s="34"/>
      <c r="R2960" s="35"/>
    </row>
    <row r="2961" spans="1:18" ht="15.75" customHeight="1">
      <c r="A2961" s="23"/>
      <c r="B2961" s="28" t="s">
        <v>21</v>
      </c>
      <c r="C2961" s="28">
        <v>1185732</v>
      </c>
      <c r="D2961" s="29">
        <v>44202</v>
      </c>
      <c r="E2961" s="28" t="s">
        <v>40</v>
      </c>
      <c r="F2961" s="28" t="s">
        <v>113</v>
      </c>
      <c r="G2961" s="28" t="s">
        <v>114</v>
      </c>
      <c r="H2961" s="28" t="s">
        <v>27</v>
      </c>
      <c r="I2961" s="30">
        <v>0.25000000000000006</v>
      </c>
      <c r="J2961" s="31">
        <v>1000</v>
      </c>
      <c r="K2961" s="32">
        <f t="shared" si="22"/>
        <v>250.00000000000006</v>
      </c>
      <c r="L2961" s="32">
        <f t="shared" si="23"/>
        <v>75.000000000000014</v>
      </c>
      <c r="M2961" s="33">
        <v>0.3</v>
      </c>
      <c r="O2961" s="38"/>
      <c r="P2961" s="36"/>
      <c r="Q2961" s="34"/>
      <c r="R2961" s="35"/>
    </row>
    <row r="2962" spans="1:18" ht="15.75" customHeight="1">
      <c r="A2962" s="23"/>
      <c r="B2962" s="28" t="s">
        <v>21</v>
      </c>
      <c r="C2962" s="28">
        <v>1185732</v>
      </c>
      <c r="D2962" s="29">
        <v>44202</v>
      </c>
      <c r="E2962" s="28" t="s">
        <v>40</v>
      </c>
      <c r="F2962" s="28" t="s">
        <v>113</v>
      </c>
      <c r="G2962" s="28" t="s">
        <v>114</v>
      </c>
      <c r="H2962" s="28" t="s">
        <v>28</v>
      </c>
      <c r="I2962" s="30">
        <v>0.39999999999999997</v>
      </c>
      <c r="J2962" s="31">
        <v>1500</v>
      </c>
      <c r="K2962" s="32">
        <f t="shared" si="22"/>
        <v>600</v>
      </c>
      <c r="L2962" s="32">
        <f t="shared" si="23"/>
        <v>300</v>
      </c>
      <c r="M2962" s="33">
        <v>0.5</v>
      </c>
      <c r="O2962" s="38"/>
      <c r="P2962" s="36"/>
      <c r="Q2962" s="34"/>
      <c r="R2962" s="35"/>
    </row>
    <row r="2963" spans="1:18" ht="15.75" customHeight="1">
      <c r="A2963" s="23"/>
      <c r="B2963" s="28" t="s">
        <v>21</v>
      </c>
      <c r="C2963" s="28">
        <v>1185732</v>
      </c>
      <c r="D2963" s="29">
        <v>44202</v>
      </c>
      <c r="E2963" s="28" t="s">
        <v>40</v>
      </c>
      <c r="F2963" s="28" t="s">
        <v>113</v>
      </c>
      <c r="G2963" s="28" t="s">
        <v>114</v>
      </c>
      <c r="H2963" s="28" t="s">
        <v>29</v>
      </c>
      <c r="I2963" s="30">
        <v>0.30000000000000004</v>
      </c>
      <c r="J2963" s="31">
        <v>2500</v>
      </c>
      <c r="K2963" s="32">
        <f t="shared" si="22"/>
        <v>750.00000000000011</v>
      </c>
      <c r="L2963" s="32">
        <f t="shared" si="23"/>
        <v>300.00000000000006</v>
      </c>
      <c r="M2963" s="33">
        <v>0.4</v>
      </c>
      <c r="O2963" s="38"/>
      <c r="P2963" s="36"/>
      <c r="Q2963" s="34"/>
      <c r="R2963" s="35"/>
    </row>
    <row r="2964" spans="1:18" ht="15.75" customHeight="1">
      <c r="A2964" s="23"/>
      <c r="B2964" s="28" t="s">
        <v>21</v>
      </c>
      <c r="C2964" s="28">
        <v>1185732</v>
      </c>
      <c r="D2964" s="29">
        <v>44233</v>
      </c>
      <c r="E2964" s="28" t="s">
        <v>40</v>
      </c>
      <c r="F2964" s="28" t="s">
        <v>113</v>
      </c>
      <c r="G2964" s="28" t="s">
        <v>114</v>
      </c>
      <c r="H2964" s="28" t="s">
        <v>24</v>
      </c>
      <c r="I2964" s="30">
        <v>0.30000000000000004</v>
      </c>
      <c r="J2964" s="31">
        <v>5000</v>
      </c>
      <c r="K2964" s="32">
        <f t="shared" si="22"/>
        <v>1500.0000000000002</v>
      </c>
      <c r="L2964" s="32">
        <f t="shared" si="23"/>
        <v>450.00000000000006</v>
      </c>
      <c r="M2964" s="33">
        <v>0.3</v>
      </c>
      <c r="O2964" s="38"/>
      <c r="P2964" s="36"/>
      <c r="Q2964" s="34"/>
      <c r="R2964" s="35"/>
    </row>
    <row r="2965" spans="1:18" ht="15.75" customHeight="1">
      <c r="A2965" s="23"/>
      <c r="B2965" s="28" t="s">
        <v>21</v>
      </c>
      <c r="C2965" s="28">
        <v>1185732</v>
      </c>
      <c r="D2965" s="29">
        <v>44233</v>
      </c>
      <c r="E2965" s="28" t="s">
        <v>40</v>
      </c>
      <c r="F2965" s="28" t="s">
        <v>113</v>
      </c>
      <c r="G2965" s="28" t="s">
        <v>114</v>
      </c>
      <c r="H2965" s="28" t="s">
        <v>25</v>
      </c>
      <c r="I2965" s="30">
        <v>0.30000000000000004</v>
      </c>
      <c r="J2965" s="31">
        <v>1500</v>
      </c>
      <c r="K2965" s="32">
        <f t="shared" si="22"/>
        <v>450.00000000000006</v>
      </c>
      <c r="L2965" s="32">
        <f t="shared" si="23"/>
        <v>157.5</v>
      </c>
      <c r="M2965" s="33">
        <v>0.35</v>
      </c>
      <c r="O2965" s="38"/>
      <c r="P2965" s="36"/>
      <c r="Q2965" s="34"/>
      <c r="R2965" s="35"/>
    </row>
    <row r="2966" spans="1:18" ht="15.75" customHeight="1">
      <c r="A2966" s="23"/>
      <c r="B2966" s="28" t="s">
        <v>21</v>
      </c>
      <c r="C2966" s="28">
        <v>1185732</v>
      </c>
      <c r="D2966" s="29">
        <v>44233</v>
      </c>
      <c r="E2966" s="28" t="s">
        <v>40</v>
      </c>
      <c r="F2966" s="28" t="s">
        <v>113</v>
      </c>
      <c r="G2966" s="28" t="s">
        <v>114</v>
      </c>
      <c r="H2966" s="28" t="s">
        <v>26</v>
      </c>
      <c r="I2966" s="30">
        <v>0.20000000000000007</v>
      </c>
      <c r="J2966" s="31">
        <v>2000</v>
      </c>
      <c r="K2966" s="32">
        <f t="shared" si="22"/>
        <v>400.00000000000011</v>
      </c>
      <c r="L2966" s="32">
        <f t="shared" si="23"/>
        <v>120.00000000000003</v>
      </c>
      <c r="M2966" s="33">
        <v>0.3</v>
      </c>
      <c r="O2966" s="38"/>
      <c r="P2966" s="36"/>
      <c r="Q2966" s="34"/>
      <c r="R2966" s="35"/>
    </row>
    <row r="2967" spans="1:18" ht="15.75" customHeight="1">
      <c r="A2967" s="23"/>
      <c r="B2967" s="28" t="s">
        <v>21</v>
      </c>
      <c r="C2967" s="28">
        <v>1185732</v>
      </c>
      <c r="D2967" s="29">
        <v>44233</v>
      </c>
      <c r="E2967" s="28" t="s">
        <v>40</v>
      </c>
      <c r="F2967" s="28" t="s">
        <v>113</v>
      </c>
      <c r="G2967" s="28" t="s">
        <v>114</v>
      </c>
      <c r="H2967" s="28" t="s">
        <v>27</v>
      </c>
      <c r="I2967" s="30">
        <v>0.25000000000000006</v>
      </c>
      <c r="J2967" s="31">
        <v>750</v>
      </c>
      <c r="K2967" s="32">
        <f t="shared" si="22"/>
        <v>187.50000000000003</v>
      </c>
      <c r="L2967" s="32">
        <f t="shared" si="23"/>
        <v>56.250000000000007</v>
      </c>
      <c r="M2967" s="33">
        <v>0.3</v>
      </c>
      <c r="O2967" s="38"/>
      <c r="P2967" s="36"/>
      <c r="Q2967" s="34"/>
      <c r="R2967" s="35"/>
    </row>
    <row r="2968" spans="1:18" ht="15.75" customHeight="1">
      <c r="A2968" s="23"/>
      <c r="B2968" s="28" t="s">
        <v>21</v>
      </c>
      <c r="C2968" s="28">
        <v>1185732</v>
      </c>
      <c r="D2968" s="29">
        <v>44233</v>
      </c>
      <c r="E2968" s="28" t="s">
        <v>40</v>
      </c>
      <c r="F2968" s="28" t="s">
        <v>113</v>
      </c>
      <c r="G2968" s="28" t="s">
        <v>114</v>
      </c>
      <c r="H2968" s="28" t="s">
        <v>28</v>
      </c>
      <c r="I2968" s="30">
        <v>0.39999999999999997</v>
      </c>
      <c r="J2968" s="31">
        <v>1500</v>
      </c>
      <c r="K2968" s="32">
        <f t="shared" si="22"/>
        <v>600</v>
      </c>
      <c r="L2968" s="32">
        <f t="shared" si="23"/>
        <v>300</v>
      </c>
      <c r="M2968" s="33">
        <v>0.5</v>
      </c>
      <c r="O2968" s="38"/>
      <c r="P2968" s="36"/>
      <c r="Q2968" s="34"/>
      <c r="R2968" s="35"/>
    </row>
    <row r="2969" spans="1:18" ht="15.75" customHeight="1">
      <c r="A2969" s="23"/>
      <c r="B2969" s="28" t="s">
        <v>21</v>
      </c>
      <c r="C2969" s="28">
        <v>1185732</v>
      </c>
      <c r="D2969" s="29">
        <v>44233</v>
      </c>
      <c r="E2969" s="28" t="s">
        <v>40</v>
      </c>
      <c r="F2969" s="28" t="s">
        <v>113</v>
      </c>
      <c r="G2969" s="28" t="s">
        <v>114</v>
      </c>
      <c r="H2969" s="28" t="s">
        <v>29</v>
      </c>
      <c r="I2969" s="30">
        <v>0.14999999999999997</v>
      </c>
      <c r="J2969" s="31">
        <v>2500</v>
      </c>
      <c r="K2969" s="32">
        <f t="shared" si="22"/>
        <v>374.99999999999994</v>
      </c>
      <c r="L2969" s="32">
        <f t="shared" si="23"/>
        <v>149.99999999999997</v>
      </c>
      <c r="M2969" s="33">
        <v>0.4</v>
      </c>
      <c r="O2969" s="38"/>
      <c r="P2969" s="36"/>
      <c r="Q2969" s="34"/>
      <c r="R2969" s="35"/>
    </row>
    <row r="2970" spans="1:18" ht="15.75" customHeight="1">
      <c r="A2970" s="23"/>
      <c r="B2970" s="28" t="s">
        <v>21</v>
      </c>
      <c r="C2970" s="28">
        <v>1185732</v>
      </c>
      <c r="D2970" s="29">
        <v>44260</v>
      </c>
      <c r="E2970" s="28" t="s">
        <v>40</v>
      </c>
      <c r="F2970" s="28" t="s">
        <v>113</v>
      </c>
      <c r="G2970" s="28" t="s">
        <v>114</v>
      </c>
      <c r="H2970" s="28" t="s">
        <v>24</v>
      </c>
      <c r="I2970" s="30">
        <v>0.20000000000000004</v>
      </c>
      <c r="J2970" s="31">
        <v>4700</v>
      </c>
      <c r="K2970" s="32">
        <f t="shared" si="22"/>
        <v>940.00000000000023</v>
      </c>
      <c r="L2970" s="32">
        <f t="shared" si="23"/>
        <v>282.00000000000006</v>
      </c>
      <c r="M2970" s="33">
        <v>0.3</v>
      </c>
      <c r="O2970" s="38"/>
      <c r="P2970" s="36"/>
      <c r="Q2970" s="34"/>
      <c r="R2970" s="35"/>
    </row>
    <row r="2971" spans="1:18" ht="15.75" customHeight="1">
      <c r="A2971" s="23"/>
      <c r="B2971" s="28" t="s">
        <v>21</v>
      </c>
      <c r="C2971" s="28">
        <v>1185732</v>
      </c>
      <c r="D2971" s="29">
        <v>44260</v>
      </c>
      <c r="E2971" s="28" t="s">
        <v>40</v>
      </c>
      <c r="F2971" s="28" t="s">
        <v>113</v>
      </c>
      <c r="G2971" s="28" t="s">
        <v>114</v>
      </c>
      <c r="H2971" s="28" t="s">
        <v>25</v>
      </c>
      <c r="I2971" s="30">
        <v>0.20000000000000004</v>
      </c>
      <c r="J2971" s="31">
        <v>1750</v>
      </c>
      <c r="K2971" s="32">
        <f t="shared" si="22"/>
        <v>350.00000000000006</v>
      </c>
      <c r="L2971" s="32">
        <f t="shared" si="23"/>
        <v>122.50000000000001</v>
      </c>
      <c r="M2971" s="33">
        <v>0.35</v>
      </c>
      <c r="O2971" s="38"/>
      <c r="P2971" s="36"/>
      <c r="Q2971" s="34"/>
      <c r="R2971" s="35"/>
    </row>
    <row r="2972" spans="1:18" ht="15.75" customHeight="1">
      <c r="A2972" s="23"/>
      <c r="B2972" s="28" t="s">
        <v>21</v>
      </c>
      <c r="C2972" s="28">
        <v>1185732</v>
      </c>
      <c r="D2972" s="29">
        <v>44260</v>
      </c>
      <c r="E2972" s="28" t="s">
        <v>40</v>
      </c>
      <c r="F2972" s="28" t="s">
        <v>113</v>
      </c>
      <c r="G2972" s="28" t="s">
        <v>114</v>
      </c>
      <c r="H2972" s="28" t="s">
        <v>26</v>
      </c>
      <c r="I2972" s="30">
        <v>0.10000000000000003</v>
      </c>
      <c r="J2972" s="31">
        <v>2250</v>
      </c>
      <c r="K2972" s="32">
        <f t="shared" si="22"/>
        <v>225.00000000000009</v>
      </c>
      <c r="L2972" s="32">
        <f t="shared" si="23"/>
        <v>67.500000000000028</v>
      </c>
      <c r="M2972" s="33">
        <v>0.3</v>
      </c>
      <c r="O2972" s="38"/>
      <c r="P2972" s="36"/>
      <c r="Q2972" s="34"/>
      <c r="R2972" s="35"/>
    </row>
    <row r="2973" spans="1:18" ht="15.75" customHeight="1">
      <c r="A2973" s="23"/>
      <c r="B2973" s="28" t="s">
        <v>21</v>
      </c>
      <c r="C2973" s="28">
        <v>1185732</v>
      </c>
      <c r="D2973" s="29">
        <v>44260</v>
      </c>
      <c r="E2973" s="28" t="s">
        <v>40</v>
      </c>
      <c r="F2973" s="28" t="s">
        <v>113</v>
      </c>
      <c r="G2973" s="28" t="s">
        <v>114</v>
      </c>
      <c r="H2973" s="28" t="s">
        <v>27</v>
      </c>
      <c r="I2973" s="30">
        <v>0.14999999999999997</v>
      </c>
      <c r="J2973" s="31">
        <v>1000</v>
      </c>
      <c r="K2973" s="32">
        <f t="shared" si="22"/>
        <v>149.99999999999997</v>
      </c>
      <c r="L2973" s="32">
        <f t="shared" si="23"/>
        <v>44.999999999999993</v>
      </c>
      <c r="M2973" s="33">
        <v>0.3</v>
      </c>
      <c r="O2973" s="38"/>
      <c r="P2973" s="36"/>
      <c r="Q2973" s="34"/>
      <c r="R2973" s="35"/>
    </row>
    <row r="2974" spans="1:18" ht="15.75" customHeight="1">
      <c r="A2974" s="23"/>
      <c r="B2974" s="28" t="s">
        <v>21</v>
      </c>
      <c r="C2974" s="28">
        <v>1185732</v>
      </c>
      <c r="D2974" s="29">
        <v>44260</v>
      </c>
      <c r="E2974" s="28" t="s">
        <v>40</v>
      </c>
      <c r="F2974" s="28" t="s">
        <v>113</v>
      </c>
      <c r="G2974" s="28" t="s">
        <v>114</v>
      </c>
      <c r="H2974" s="28" t="s">
        <v>28</v>
      </c>
      <c r="I2974" s="30">
        <v>0.30000000000000004</v>
      </c>
      <c r="J2974" s="31">
        <v>1500</v>
      </c>
      <c r="K2974" s="32">
        <f t="shared" si="22"/>
        <v>450.00000000000006</v>
      </c>
      <c r="L2974" s="32">
        <f t="shared" si="23"/>
        <v>225.00000000000003</v>
      </c>
      <c r="M2974" s="33">
        <v>0.5</v>
      </c>
      <c r="O2974" s="38"/>
      <c r="P2974" s="36"/>
      <c r="Q2974" s="34"/>
      <c r="R2974" s="35"/>
    </row>
    <row r="2975" spans="1:18" ht="15.75" customHeight="1">
      <c r="A2975" s="23"/>
      <c r="B2975" s="28" t="s">
        <v>21</v>
      </c>
      <c r="C2975" s="28">
        <v>1185732</v>
      </c>
      <c r="D2975" s="29">
        <v>44260</v>
      </c>
      <c r="E2975" s="28" t="s">
        <v>40</v>
      </c>
      <c r="F2975" s="28" t="s">
        <v>113</v>
      </c>
      <c r="G2975" s="28" t="s">
        <v>114</v>
      </c>
      <c r="H2975" s="28" t="s">
        <v>29</v>
      </c>
      <c r="I2975" s="30">
        <v>0.20000000000000004</v>
      </c>
      <c r="J2975" s="31">
        <v>2500</v>
      </c>
      <c r="K2975" s="32">
        <f t="shared" si="22"/>
        <v>500.00000000000011</v>
      </c>
      <c r="L2975" s="32">
        <f t="shared" si="23"/>
        <v>200.00000000000006</v>
      </c>
      <c r="M2975" s="33">
        <v>0.4</v>
      </c>
      <c r="O2975" s="38"/>
      <c r="P2975" s="36"/>
      <c r="Q2975" s="34"/>
      <c r="R2975" s="35"/>
    </row>
    <row r="2976" spans="1:18" ht="15.75" customHeight="1">
      <c r="A2976" s="23"/>
      <c r="B2976" s="28" t="s">
        <v>21</v>
      </c>
      <c r="C2976" s="28">
        <v>1185732</v>
      </c>
      <c r="D2976" s="29">
        <v>44292</v>
      </c>
      <c r="E2976" s="28" t="s">
        <v>40</v>
      </c>
      <c r="F2976" s="28" t="s">
        <v>113</v>
      </c>
      <c r="G2976" s="28" t="s">
        <v>114</v>
      </c>
      <c r="H2976" s="28" t="s">
        <v>24</v>
      </c>
      <c r="I2976" s="30">
        <v>0.20000000000000004</v>
      </c>
      <c r="J2976" s="31">
        <v>4750</v>
      </c>
      <c r="K2976" s="32">
        <f t="shared" si="22"/>
        <v>950.00000000000023</v>
      </c>
      <c r="L2976" s="32">
        <f t="shared" si="23"/>
        <v>285.00000000000006</v>
      </c>
      <c r="M2976" s="33">
        <v>0.3</v>
      </c>
      <c r="O2976" s="38"/>
      <c r="P2976" s="36"/>
      <c r="Q2976" s="34"/>
      <c r="R2976" s="35"/>
    </row>
    <row r="2977" spans="1:18" ht="15.75" customHeight="1">
      <c r="A2977" s="23"/>
      <c r="B2977" s="28" t="s">
        <v>21</v>
      </c>
      <c r="C2977" s="28">
        <v>1185732</v>
      </c>
      <c r="D2977" s="29">
        <v>44292</v>
      </c>
      <c r="E2977" s="28" t="s">
        <v>40</v>
      </c>
      <c r="F2977" s="28" t="s">
        <v>113</v>
      </c>
      <c r="G2977" s="28" t="s">
        <v>114</v>
      </c>
      <c r="H2977" s="28" t="s">
        <v>25</v>
      </c>
      <c r="I2977" s="30">
        <v>0.20000000000000004</v>
      </c>
      <c r="J2977" s="31">
        <v>1750</v>
      </c>
      <c r="K2977" s="32">
        <f t="shared" si="22"/>
        <v>350.00000000000006</v>
      </c>
      <c r="L2977" s="32">
        <f t="shared" si="23"/>
        <v>122.50000000000001</v>
      </c>
      <c r="M2977" s="33">
        <v>0.35</v>
      </c>
      <c r="O2977" s="38"/>
      <c r="P2977" s="36"/>
      <c r="Q2977" s="34"/>
      <c r="R2977" s="35"/>
    </row>
    <row r="2978" spans="1:18" ht="15.75" customHeight="1">
      <c r="A2978" s="23"/>
      <c r="B2978" s="28" t="s">
        <v>21</v>
      </c>
      <c r="C2978" s="28">
        <v>1185732</v>
      </c>
      <c r="D2978" s="29">
        <v>44292</v>
      </c>
      <c r="E2978" s="28" t="s">
        <v>40</v>
      </c>
      <c r="F2978" s="28" t="s">
        <v>113</v>
      </c>
      <c r="G2978" s="28" t="s">
        <v>114</v>
      </c>
      <c r="H2978" s="28" t="s">
        <v>26</v>
      </c>
      <c r="I2978" s="30">
        <v>0.10000000000000003</v>
      </c>
      <c r="J2978" s="31">
        <v>1750</v>
      </c>
      <c r="K2978" s="32">
        <f t="shared" si="22"/>
        <v>175.00000000000006</v>
      </c>
      <c r="L2978" s="32">
        <f t="shared" si="23"/>
        <v>52.500000000000014</v>
      </c>
      <c r="M2978" s="33">
        <v>0.3</v>
      </c>
      <c r="O2978" s="38"/>
      <c r="P2978" s="36"/>
      <c r="Q2978" s="34"/>
      <c r="R2978" s="35"/>
    </row>
    <row r="2979" spans="1:18" ht="15.75" customHeight="1">
      <c r="A2979" s="23"/>
      <c r="B2979" s="28" t="s">
        <v>21</v>
      </c>
      <c r="C2979" s="28">
        <v>1185732</v>
      </c>
      <c r="D2979" s="29">
        <v>44292</v>
      </c>
      <c r="E2979" s="28" t="s">
        <v>40</v>
      </c>
      <c r="F2979" s="28" t="s">
        <v>113</v>
      </c>
      <c r="G2979" s="28" t="s">
        <v>114</v>
      </c>
      <c r="H2979" s="28" t="s">
        <v>27</v>
      </c>
      <c r="I2979" s="30">
        <v>0.14999999999999997</v>
      </c>
      <c r="J2979" s="31">
        <v>1000</v>
      </c>
      <c r="K2979" s="32">
        <f t="shared" si="22"/>
        <v>149.99999999999997</v>
      </c>
      <c r="L2979" s="32">
        <f t="shared" si="23"/>
        <v>44.999999999999993</v>
      </c>
      <c r="M2979" s="33">
        <v>0.3</v>
      </c>
      <c r="O2979" s="38"/>
      <c r="P2979" s="36"/>
      <c r="Q2979" s="34"/>
      <c r="R2979" s="35"/>
    </row>
    <row r="2980" spans="1:18" ht="15.75" customHeight="1">
      <c r="A2980" s="23"/>
      <c r="B2980" s="28" t="s">
        <v>21</v>
      </c>
      <c r="C2980" s="28">
        <v>1185732</v>
      </c>
      <c r="D2980" s="29">
        <v>44292</v>
      </c>
      <c r="E2980" s="28" t="s">
        <v>40</v>
      </c>
      <c r="F2980" s="28" t="s">
        <v>113</v>
      </c>
      <c r="G2980" s="28" t="s">
        <v>114</v>
      </c>
      <c r="H2980" s="28" t="s">
        <v>28</v>
      </c>
      <c r="I2980" s="30">
        <v>0.6</v>
      </c>
      <c r="J2980" s="31">
        <v>1250</v>
      </c>
      <c r="K2980" s="32">
        <f t="shared" si="22"/>
        <v>750</v>
      </c>
      <c r="L2980" s="32">
        <f t="shared" si="23"/>
        <v>375</v>
      </c>
      <c r="M2980" s="33">
        <v>0.5</v>
      </c>
      <c r="O2980" s="38"/>
      <c r="P2980" s="36"/>
      <c r="Q2980" s="34"/>
      <c r="R2980" s="35"/>
    </row>
    <row r="2981" spans="1:18" ht="15.75" customHeight="1">
      <c r="A2981" s="23"/>
      <c r="B2981" s="28" t="s">
        <v>21</v>
      </c>
      <c r="C2981" s="28">
        <v>1185732</v>
      </c>
      <c r="D2981" s="29">
        <v>44292</v>
      </c>
      <c r="E2981" s="28" t="s">
        <v>40</v>
      </c>
      <c r="F2981" s="28" t="s">
        <v>113</v>
      </c>
      <c r="G2981" s="28" t="s">
        <v>114</v>
      </c>
      <c r="H2981" s="28" t="s">
        <v>29</v>
      </c>
      <c r="I2981" s="30">
        <v>0.5</v>
      </c>
      <c r="J2981" s="31">
        <v>2500</v>
      </c>
      <c r="K2981" s="32">
        <f t="shared" si="22"/>
        <v>1250</v>
      </c>
      <c r="L2981" s="32">
        <f t="shared" si="23"/>
        <v>500</v>
      </c>
      <c r="M2981" s="33">
        <v>0.4</v>
      </c>
      <c r="O2981" s="38"/>
      <c r="P2981" s="36"/>
      <c r="Q2981" s="34"/>
      <c r="R2981" s="35"/>
    </row>
    <row r="2982" spans="1:18" ht="15.75" customHeight="1">
      <c r="A2982" s="23"/>
      <c r="B2982" s="28" t="s">
        <v>21</v>
      </c>
      <c r="C2982" s="28">
        <v>1185732</v>
      </c>
      <c r="D2982" s="29">
        <v>44323</v>
      </c>
      <c r="E2982" s="28" t="s">
        <v>40</v>
      </c>
      <c r="F2982" s="28" t="s">
        <v>113</v>
      </c>
      <c r="G2982" s="28" t="s">
        <v>114</v>
      </c>
      <c r="H2982" s="28" t="s">
        <v>24</v>
      </c>
      <c r="I2982" s="30">
        <v>0.6</v>
      </c>
      <c r="J2982" s="31">
        <v>5200</v>
      </c>
      <c r="K2982" s="32">
        <f t="shared" si="22"/>
        <v>3120</v>
      </c>
      <c r="L2982" s="32">
        <f t="shared" si="23"/>
        <v>936</v>
      </c>
      <c r="M2982" s="33">
        <v>0.3</v>
      </c>
      <c r="O2982" s="38"/>
      <c r="P2982" s="36"/>
      <c r="Q2982" s="34"/>
      <c r="R2982" s="35"/>
    </row>
    <row r="2983" spans="1:18" ht="15.75" customHeight="1">
      <c r="A2983" s="23"/>
      <c r="B2983" s="28" t="s">
        <v>21</v>
      </c>
      <c r="C2983" s="28">
        <v>1185732</v>
      </c>
      <c r="D2983" s="29">
        <v>44323</v>
      </c>
      <c r="E2983" s="28" t="s">
        <v>40</v>
      </c>
      <c r="F2983" s="28" t="s">
        <v>113</v>
      </c>
      <c r="G2983" s="28" t="s">
        <v>114</v>
      </c>
      <c r="H2983" s="28" t="s">
        <v>25</v>
      </c>
      <c r="I2983" s="30">
        <v>0.4</v>
      </c>
      <c r="J2983" s="31">
        <v>2250</v>
      </c>
      <c r="K2983" s="32">
        <f t="shared" si="22"/>
        <v>900</v>
      </c>
      <c r="L2983" s="32">
        <f t="shared" si="23"/>
        <v>315</v>
      </c>
      <c r="M2983" s="33">
        <v>0.35</v>
      </c>
      <c r="O2983" s="38"/>
      <c r="P2983" s="36"/>
      <c r="Q2983" s="34"/>
      <c r="R2983" s="35"/>
    </row>
    <row r="2984" spans="1:18" ht="15.75" customHeight="1">
      <c r="A2984" s="23"/>
      <c r="B2984" s="28" t="s">
        <v>21</v>
      </c>
      <c r="C2984" s="28">
        <v>1185732</v>
      </c>
      <c r="D2984" s="29">
        <v>44323</v>
      </c>
      <c r="E2984" s="28" t="s">
        <v>40</v>
      </c>
      <c r="F2984" s="28" t="s">
        <v>113</v>
      </c>
      <c r="G2984" s="28" t="s">
        <v>114</v>
      </c>
      <c r="H2984" s="28" t="s">
        <v>26</v>
      </c>
      <c r="I2984" s="30">
        <v>0.35000000000000003</v>
      </c>
      <c r="J2984" s="31">
        <v>2000</v>
      </c>
      <c r="K2984" s="32">
        <f t="shared" si="22"/>
        <v>700.00000000000011</v>
      </c>
      <c r="L2984" s="32">
        <f t="shared" si="23"/>
        <v>210.00000000000003</v>
      </c>
      <c r="M2984" s="33">
        <v>0.3</v>
      </c>
      <c r="O2984" s="38"/>
      <c r="P2984" s="36"/>
      <c r="Q2984" s="34"/>
      <c r="R2984" s="35"/>
    </row>
    <row r="2985" spans="1:18" ht="15.75" customHeight="1">
      <c r="A2985" s="23"/>
      <c r="B2985" s="28" t="s">
        <v>21</v>
      </c>
      <c r="C2985" s="28">
        <v>1185732</v>
      </c>
      <c r="D2985" s="29">
        <v>44323</v>
      </c>
      <c r="E2985" s="28" t="s">
        <v>40</v>
      </c>
      <c r="F2985" s="28" t="s">
        <v>113</v>
      </c>
      <c r="G2985" s="28" t="s">
        <v>114</v>
      </c>
      <c r="H2985" s="28" t="s">
        <v>27</v>
      </c>
      <c r="I2985" s="30">
        <v>0.35000000000000003</v>
      </c>
      <c r="J2985" s="31">
        <v>1250</v>
      </c>
      <c r="K2985" s="32">
        <f t="shared" si="22"/>
        <v>437.50000000000006</v>
      </c>
      <c r="L2985" s="32">
        <f t="shared" si="23"/>
        <v>131.25</v>
      </c>
      <c r="M2985" s="33">
        <v>0.3</v>
      </c>
      <c r="O2985" s="38"/>
      <c r="P2985" s="36"/>
      <c r="Q2985" s="34"/>
      <c r="R2985" s="35"/>
    </row>
    <row r="2986" spans="1:18" ht="15.75" customHeight="1">
      <c r="A2986" s="23"/>
      <c r="B2986" s="28" t="s">
        <v>21</v>
      </c>
      <c r="C2986" s="28">
        <v>1185732</v>
      </c>
      <c r="D2986" s="29">
        <v>44323</v>
      </c>
      <c r="E2986" s="28" t="s">
        <v>40</v>
      </c>
      <c r="F2986" s="28" t="s">
        <v>113</v>
      </c>
      <c r="G2986" s="28" t="s">
        <v>114</v>
      </c>
      <c r="H2986" s="28" t="s">
        <v>28</v>
      </c>
      <c r="I2986" s="30">
        <v>0.44999999999999996</v>
      </c>
      <c r="J2986" s="31">
        <v>1500</v>
      </c>
      <c r="K2986" s="32">
        <f t="shared" si="22"/>
        <v>674.99999999999989</v>
      </c>
      <c r="L2986" s="32">
        <f t="shared" si="23"/>
        <v>337.49999999999994</v>
      </c>
      <c r="M2986" s="33">
        <v>0.5</v>
      </c>
      <c r="O2986" s="38"/>
      <c r="P2986" s="36"/>
      <c r="Q2986" s="34"/>
      <c r="R2986" s="35"/>
    </row>
    <row r="2987" spans="1:18" ht="15.75" customHeight="1">
      <c r="A2987" s="23"/>
      <c r="B2987" s="28" t="s">
        <v>21</v>
      </c>
      <c r="C2987" s="28">
        <v>1185732</v>
      </c>
      <c r="D2987" s="29">
        <v>44323</v>
      </c>
      <c r="E2987" s="28" t="s">
        <v>40</v>
      </c>
      <c r="F2987" s="28" t="s">
        <v>113</v>
      </c>
      <c r="G2987" s="28" t="s">
        <v>114</v>
      </c>
      <c r="H2987" s="28" t="s">
        <v>29</v>
      </c>
      <c r="I2987" s="30">
        <v>0.49999999999999994</v>
      </c>
      <c r="J2987" s="31">
        <v>2750</v>
      </c>
      <c r="K2987" s="32">
        <f t="shared" si="22"/>
        <v>1374.9999999999998</v>
      </c>
      <c r="L2987" s="32">
        <f t="shared" si="23"/>
        <v>549.99999999999989</v>
      </c>
      <c r="M2987" s="33">
        <v>0.4</v>
      </c>
      <c r="O2987" s="38"/>
      <c r="P2987" s="36"/>
      <c r="Q2987" s="34"/>
      <c r="R2987" s="35"/>
    </row>
    <row r="2988" spans="1:18" ht="15.75" customHeight="1">
      <c r="A2988" s="23"/>
      <c r="B2988" s="28" t="s">
        <v>21</v>
      </c>
      <c r="C2988" s="28">
        <v>1185732</v>
      </c>
      <c r="D2988" s="29">
        <v>44353</v>
      </c>
      <c r="E2988" s="28" t="s">
        <v>40</v>
      </c>
      <c r="F2988" s="28" t="s">
        <v>113</v>
      </c>
      <c r="G2988" s="28" t="s">
        <v>114</v>
      </c>
      <c r="H2988" s="28" t="s">
        <v>24</v>
      </c>
      <c r="I2988" s="30">
        <v>0.35000000000000003</v>
      </c>
      <c r="J2988" s="31">
        <v>5250</v>
      </c>
      <c r="K2988" s="32">
        <f t="shared" si="22"/>
        <v>1837.5000000000002</v>
      </c>
      <c r="L2988" s="32">
        <f t="shared" si="23"/>
        <v>551.25</v>
      </c>
      <c r="M2988" s="33">
        <v>0.3</v>
      </c>
      <c r="O2988" s="38"/>
      <c r="P2988" s="36"/>
      <c r="Q2988" s="34"/>
      <c r="R2988" s="35"/>
    </row>
    <row r="2989" spans="1:18" ht="15.75" customHeight="1">
      <c r="A2989" s="23"/>
      <c r="B2989" s="28" t="s">
        <v>21</v>
      </c>
      <c r="C2989" s="28">
        <v>1185732</v>
      </c>
      <c r="D2989" s="29">
        <v>44353</v>
      </c>
      <c r="E2989" s="28" t="s">
        <v>40</v>
      </c>
      <c r="F2989" s="28" t="s">
        <v>113</v>
      </c>
      <c r="G2989" s="28" t="s">
        <v>114</v>
      </c>
      <c r="H2989" s="28" t="s">
        <v>25</v>
      </c>
      <c r="I2989" s="30">
        <v>0.3000000000000001</v>
      </c>
      <c r="J2989" s="31">
        <v>2750</v>
      </c>
      <c r="K2989" s="32">
        <f t="shared" si="22"/>
        <v>825.00000000000023</v>
      </c>
      <c r="L2989" s="32">
        <f t="shared" si="23"/>
        <v>288.75000000000006</v>
      </c>
      <c r="M2989" s="33">
        <v>0.35</v>
      </c>
      <c r="O2989" s="38"/>
      <c r="P2989" s="36"/>
      <c r="Q2989" s="34"/>
      <c r="R2989" s="35"/>
    </row>
    <row r="2990" spans="1:18" ht="15.75" customHeight="1">
      <c r="A2990" s="23"/>
      <c r="B2990" s="28" t="s">
        <v>21</v>
      </c>
      <c r="C2990" s="28">
        <v>1185732</v>
      </c>
      <c r="D2990" s="29">
        <v>44353</v>
      </c>
      <c r="E2990" s="28" t="s">
        <v>40</v>
      </c>
      <c r="F2990" s="28" t="s">
        <v>113</v>
      </c>
      <c r="G2990" s="28" t="s">
        <v>114</v>
      </c>
      <c r="H2990" s="28" t="s">
        <v>26</v>
      </c>
      <c r="I2990" s="30">
        <v>0.25000000000000006</v>
      </c>
      <c r="J2990" s="31">
        <v>2000</v>
      </c>
      <c r="K2990" s="32">
        <f t="shared" si="22"/>
        <v>500.00000000000011</v>
      </c>
      <c r="L2990" s="32">
        <f t="shared" si="23"/>
        <v>150.00000000000003</v>
      </c>
      <c r="M2990" s="33">
        <v>0.3</v>
      </c>
      <c r="O2990" s="38"/>
      <c r="P2990" s="36"/>
      <c r="Q2990" s="34"/>
      <c r="R2990" s="35"/>
    </row>
    <row r="2991" spans="1:18" ht="15.75" customHeight="1">
      <c r="A2991" s="23"/>
      <c r="B2991" s="28" t="s">
        <v>21</v>
      </c>
      <c r="C2991" s="28">
        <v>1185732</v>
      </c>
      <c r="D2991" s="29">
        <v>44353</v>
      </c>
      <c r="E2991" s="28" t="s">
        <v>40</v>
      </c>
      <c r="F2991" s="28" t="s">
        <v>113</v>
      </c>
      <c r="G2991" s="28" t="s">
        <v>114</v>
      </c>
      <c r="H2991" s="28" t="s">
        <v>27</v>
      </c>
      <c r="I2991" s="30">
        <v>0.25000000000000006</v>
      </c>
      <c r="J2991" s="31">
        <v>1750</v>
      </c>
      <c r="K2991" s="32">
        <f t="shared" si="22"/>
        <v>437.50000000000011</v>
      </c>
      <c r="L2991" s="32">
        <f t="shared" si="23"/>
        <v>131.25000000000003</v>
      </c>
      <c r="M2991" s="33">
        <v>0.3</v>
      </c>
      <c r="O2991" s="38"/>
      <c r="P2991" s="36"/>
      <c r="Q2991" s="34"/>
      <c r="R2991" s="35"/>
    </row>
    <row r="2992" spans="1:18" ht="15.75" customHeight="1">
      <c r="A2992" s="23"/>
      <c r="B2992" s="28" t="s">
        <v>21</v>
      </c>
      <c r="C2992" s="28">
        <v>1185732</v>
      </c>
      <c r="D2992" s="29">
        <v>44353</v>
      </c>
      <c r="E2992" s="28" t="s">
        <v>40</v>
      </c>
      <c r="F2992" s="28" t="s">
        <v>113</v>
      </c>
      <c r="G2992" s="28" t="s">
        <v>114</v>
      </c>
      <c r="H2992" s="28" t="s">
        <v>28</v>
      </c>
      <c r="I2992" s="30">
        <v>0.35000000000000003</v>
      </c>
      <c r="J2992" s="31">
        <v>1750</v>
      </c>
      <c r="K2992" s="32">
        <f t="shared" si="22"/>
        <v>612.50000000000011</v>
      </c>
      <c r="L2992" s="32">
        <f t="shared" si="23"/>
        <v>306.25000000000006</v>
      </c>
      <c r="M2992" s="33">
        <v>0.5</v>
      </c>
      <c r="O2992" s="38"/>
      <c r="P2992" s="36"/>
      <c r="Q2992" s="34"/>
      <c r="R2992" s="35"/>
    </row>
    <row r="2993" spans="1:18" ht="15.75" customHeight="1">
      <c r="A2993" s="23"/>
      <c r="B2993" s="28" t="s">
        <v>21</v>
      </c>
      <c r="C2993" s="28">
        <v>1185732</v>
      </c>
      <c r="D2993" s="29">
        <v>44353</v>
      </c>
      <c r="E2993" s="28" t="s">
        <v>40</v>
      </c>
      <c r="F2993" s="28" t="s">
        <v>113</v>
      </c>
      <c r="G2993" s="28" t="s">
        <v>114</v>
      </c>
      <c r="H2993" s="28" t="s">
        <v>29</v>
      </c>
      <c r="I2993" s="30">
        <v>0.55000000000000004</v>
      </c>
      <c r="J2993" s="31">
        <v>3250</v>
      </c>
      <c r="K2993" s="32">
        <f t="shared" si="22"/>
        <v>1787.5000000000002</v>
      </c>
      <c r="L2993" s="32">
        <f t="shared" si="23"/>
        <v>715.00000000000011</v>
      </c>
      <c r="M2993" s="33">
        <v>0.4</v>
      </c>
      <c r="O2993" s="38"/>
      <c r="P2993" s="36"/>
      <c r="Q2993" s="34"/>
      <c r="R2993" s="35"/>
    </row>
    <row r="2994" spans="1:18" ht="15.75" customHeight="1">
      <c r="A2994" s="23"/>
      <c r="B2994" s="28" t="s">
        <v>21</v>
      </c>
      <c r="C2994" s="28">
        <v>1185732</v>
      </c>
      <c r="D2994" s="29">
        <v>44382</v>
      </c>
      <c r="E2994" s="28" t="s">
        <v>40</v>
      </c>
      <c r="F2994" s="28" t="s">
        <v>113</v>
      </c>
      <c r="G2994" s="28" t="s">
        <v>114</v>
      </c>
      <c r="H2994" s="28" t="s">
        <v>24</v>
      </c>
      <c r="I2994" s="30">
        <v>0.5</v>
      </c>
      <c r="J2994" s="31">
        <v>5500</v>
      </c>
      <c r="K2994" s="32">
        <f t="shared" si="22"/>
        <v>2750</v>
      </c>
      <c r="L2994" s="32">
        <f t="shared" si="23"/>
        <v>825</v>
      </c>
      <c r="M2994" s="33">
        <v>0.3</v>
      </c>
      <c r="O2994" s="38"/>
      <c r="P2994" s="36"/>
      <c r="Q2994" s="34"/>
      <c r="R2994" s="35"/>
    </row>
    <row r="2995" spans="1:18" ht="15.75" customHeight="1">
      <c r="A2995" s="23"/>
      <c r="B2995" s="28" t="s">
        <v>21</v>
      </c>
      <c r="C2995" s="28">
        <v>1185732</v>
      </c>
      <c r="D2995" s="29">
        <v>44382</v>
      </c>
      <c r="E2995" s="28" t="s">
        <v>40</v>
      </c>
      <c r="F2995" s="28" t="s">
        <v>113</v>
      </c>
      <c r="G2995" s="28" t="s">
        <v>114</v>
      </c>
      <c r="H2995" s="28" t="s">
        <v>25</v>
      </c>
      <c r="I2995" s="30">
        <v>0.45000000000000007</v>
      </c>
      <c r="J2995" s="31">
        <v>3000</v>
      </c>
      <c r="K2995" s="32">
        <f t="shared" si="22"/>
        <v>1350.0000000000002</v>
      </c>
      <c r="L2995" s="32">
        <f t="shared" si="23"/>
        <v>472.50000000000006</v>
      </c>
      <c r="M2995" s="33">
        <v>0.35</v>
      </c>
      <c r="O2995" s="38"/>
      <c r="P2995" s="36"/>
      <c r="Q2995" s="34"/>
      <c r="R2995" s="35"/>
    </row>
    <row r="2996" spans="1:18" ht="15.75" customHeight="1">
      <c r="A2996" s="23"/>
      <c r="B2996" s="28" t="s">
        <v>21</v>
      </c>
      <c r="C2996" s="28">
        <v>1185732</v>
      </c>
      <c r="D2996" s="29">
        <v>44382</v>
      </c>
      <c r="E2996" s="28" t="s">
        <v>40</v>
      </c>
      <c r="F2996" s="28" t="s">
        <v>113</v>
      </c>
      <c r="G2996" s="28" t="s">
        <v>114</v>
      </c>
      <c r="H2996" s="28" t="s">
        <v>26</v>
      </c>
      <c r="I2996" s="30">
        <v>0.4</v>
      </c>
      <c r="J2996" s="31">
        <v>2250</v>
      </c>
      <c r="K2996" s="32">
        <f t="shared" si="22"/>
        <v>900</v>
      </c>
      <c r="L2996" s="32">
        <f t="shared" si="23"/>
        <v>270</v>
      </c>
      <c r="M2996" s="33">
        <v>0.3</v>
      </c>
      <c r="O2996" s="38"/>
      <c r="P2996" s="36"/>
      <c r="Q2996" s="34"/>
      <c r="R2996" s="35"/>
    </row>
    <row r="2997" spans="1:18" ht="15.75" customHeight="1">
      <c r="A2997" s="23"/>
      <c r="B2997" s="28" t="s">
        <v>21</v>
      </c>
      <c r="C2997" s="28">
        <v>1185732</v>
      </c>
      <c r="D2997" s="29">
        <v>44382</v>
      </c>
      <c r="E2997" s="28" t="s">
        <v>40</v>
      </c>
      <c r="F2997" s="28" t="s">
        <v>113</v>
      </c>
      <c r="G2997" s="28" t="s">
        <v>114</v>
      </c>
      <c r="H2997" s="28" t="s">
        <v>27</v>
      </c>
      <c r="I2997" s="30">
        <v>0.4</v>
      </c>
      <c r="J2997" s="31">
        <v>1750</v>
      </c>
      <c r="K2997" s="32">
        <f t="shared" si="22"/>
        <v>700</v>
      </c>
      <c r="L2997" s="32">
        <f t="shared" si="23"/>
        <v>210</v>
      </c>
      <c r="M2997" s="33">
        <v>0.3</v>
      </c>
      <c r="O2997" s="38"/>
      <c r="P2997" s="36"/>
      <c r="Q2997" s="34"/>
      <c r="R2997" s="35"/>
    </row>
    <row r="2998" spans="1:18" ht="15.75" customHeight="1">
      <c r="A2998" s="23"/>
      <c r="B2998" s="28" t="s">
        <v>21</v>
      </c>
      <c r="C2998" s="28">
        <v>1185732</v>
      </c>
      <c r="D2998" s="29">
        <v>44382</v>
      </c>
      <c r="E2998" s="28" t="s">
        <v>40</v>
      </c>
      <c r="F2998" s="28" t="s">
        <v>113</v>
      </c>
      <c r="G2998" s="28" t="s">
        <v>114</v>
      </c>
      <c r="H2998" s="28" t="s">
        <v>28</v>
      </c>
      <c r="I2998" s="30">
        <v>0.5</v>
      </c>
      <c r="J2998" s="31">
        <v>2000</v>
      </c>
      <c r="K2998" s="32">
        <f t="shared" si="22"/>
        <v>1000</v>
      </c>
      <c r="L2998" s="32">
        <f t="shared" si="23"/>
        <v>500</v>
      </c>
      <c r="M2998" s="33">
        <v>0.5</v>
      </c>
      <c r="O2998" s="38"/>
      <c r="P2998" s="36"/>
      <c r="Q2998" s="34"/>
      <c r="R2998" s="35"/>
    </row>
    <row r="2999" spans="1:18" ht="15.75" customHeight="1">
      <c r="A2999" s="23"/>
      <c r="B2999" s="28" t="s">
        <v>21</v>
      </c>
      <c r="C2999" s="28">
        <v>1185732</v>
      </c>
      <c r="D2999" s="29">
        <v>44382</v>
      </c>
      <c r="E2999" s="28" t="s">
        <v>40</v>
      </c>
      <c r="F2999" s="28" t="s">
        <v>113</v>
      </c>
      <c r="G2999" s="28" t="s">
        <v>114</v>
      </c>
      <c r="H2999" s="28" t="s">
        <v>29</v>
      </c>
      <c r="I2999" s="30">
        <v>0.55000000000000004</v>
      </c>
      <c r="J2999" s="31">
        <v>3750</v>
      </c>
      <c r="K2999" s="32">
        <f t="shared" si="22"/>
        <v>2062.5</v>
      </c>
      <c r="L2999" s="32">
        <f t="shared" si="23"/>
        <v>825</v>
      </c>
      <c r="M2999" s="33">
        <v>0.4</v>
      </c>
      <c r="O2999" s="38"/>
      <c r="P2999" s="36"/>
      <c r="Q2999" s="34"/>
      <c r="R2999" s="35"/>
    </row>
    <row r="3000" spans="1:18" ht="15.75" customHeight="1">
      <c r="A3000" s="23"/>
      <c r="B3000" s="28" t="s">
        <v>21</v>
      </c>
      <c r="C3000" s="28">
        <v>1185732</v>
      </c>
      <c r="D3000" s="29">
        <v>44414</v>
      </c>
      <c r="E3000" s="28" t="s">
        <v>40</v>
      </c>
      <c r="F3000" s="28" t="s">
        <v>113</v>
      </c>
      <c r="G3000" s="28" t="s">
        <v>114</v>
      </c>
      <c r="H3000" s="28" t="s">
        <v>24</v>
      </c>
      <c r="I3000" s="30">
        <v>0.5</v>
      </c>
      <c r="J3000" s="31">
        <v>5250</v>
      </c>
      <c r="K3000" s="32">
        <f t="shared" si="22"/>
        <v>2625</v>
      </c>
      <c r="L3000" s="32">
        <f t="shared" si="23"/>
        <v>787.5</v>
      </c>
      <c r="M3000" s="33">
        <v>0.3</v>
      </c>
      <c r="O3000" s="38"/>
      <c r="P3000" s="36"/>
      <c r="Q3000" s="34"/>
      <c r="R3000" s="35"/>
    </row>
    <row r="3001" spans="1:18" ht="15.75" customHeight="1">
      <c r="A3001" s="23"/>
      <c r="B3001" s="28" t="s">
        <v>21</v>
      </c>
      <c r="C3001" s="28">
        <v>1185732</v>
      </c>
      <c r="D3001" s="29">
        <v>44414</v>
      </c>
      <c r="E3001" s="28" t="s">
        <v>40</v>
      </c>
      <c r="F3001" s="28" t="s">
        <v>113</v>
      </c>
      <c r="G3001" s="28" t="s">
        <v>114</v>
      </c>
      <c r="H3001" s="28" t="s">
        <v>25</v>
      </c>
      <c r="I3001" s="30">
        <v>0.45000000000000007</v>
      </c>
      <c r="J3001" s="31">
        <v>3000</v>
      </c>
      <c r="K3001" s="32">
        <f t="shared" si="22"/>
        <v>1350.0000000000002</v>
      </c>
      <c r="L3001" s="32">
        <f t="shared" si="23"/>
        <v>472.50000000000006</v>
      </c>
      <c r="M3001" s="33">
        <v>0.35</v>
      </c>
      <c r="O3001" s="38"/>
      <c r="P3001" s="36"/>
      <c r="Q3001" s="34"/>
      <c r="R3001" s="35"/>
    </row>
    <row r="3002" spans="1:18" ht="15.75" customHeight="1">
      <c r="A3002" s="23"/>
      <c r="B3002" s="28" t="s">
        <v>21</v>
      </c>
      <c r="C3002" s="28">
        <v>1185732</v>
      </c>
      <c r="D3002" s="29">
        <v>44414</v>
      </c>
      <c r="E3002" s="28" t="s">
        <v>40</v>
      </c>
      <c r="F3002" s="28" t="s">
        <v>113</v>
      </c>
      <c r="G3002" s="28" t="s">
        <v>114</v>
      </c>
      <c r="H3002" s="28" t="s">
        <v>26</v>
      </c>
      <c r="I3002" s="30">
        <v>0.4</v>
      </c>
      <c r="J3002" s="31">
        <v>2250</v>
      </c>
      <c r="K3002" s="32">
        <f t="shared" si="22"/>
        <v>900</v>
      </c>
      <c r="L3002" s="32">
        <f t="shared" si="23"/>
        <v>270</v>
      </c>
      <c r="M3002" s="33">
        <v>0.3</v>
      </c>
      <c r="O3002" s="38"/>
      <c r="P3002" s="36"/>
      <c r="Q3002" s="34"/>
      <c r="R3002" s="35"/>
    </row>
    <row r="3003" spans="1:18" ht="15.75" customHeight="1">
      <c r="A3003" s="23"/>
      <c r="B3003" s="28" t="s">
        <v>21</v>
      </c>
      <c r="C3003" s="28">
        <v>1185732</v>
      </c>
      <c r="D3003" s="29">
        <v>44414</v>
      </c>
      <c r="E3003" s="28" t="s">
        <v>40</v>
      </c>
      <c r="F3003" s="28" t="s">
        <v>113</v>
      </c>
      <c r="G3003" s="28" t="s">
        <v>114</v>
      </c>
      <c r="H3003" s="28" t="s">
        <v>27</v>
      </c>
      <c r="I3003" s="30">
        <v>0.4</v>
      </c>
      <c r="J3003" s="31">
        <v>2000</v>
      </c>
      <c r="K3003" s="32">
        <f t="shared" si="22"/>
        <v>800</v>
      </c>
      <c r="L3003" s="32">
        <f t="shared" si="23"/>
        <v>240</v>
      </c>
      <c r="M3003" s="33">
        <v>0.3</v>
      </c>
      <c r="O3003" s="38"/>
      <c r="P3003" s="36"/>
      <c r="Q3003" s="34"/>
      <c r="R3003" s="35"/>
    </row>
    <row r="3004" spans="1:18" ht="15.75" customHeight="1">
      <c r="A3004" s="23"/>
      <c r="B3004" s="28" t="s">
        <v>21</v>
      </c>
      <c r="C3004" s="28">
        <v>1185732</v>
      </c>
      <c r="D3004" s="29">
        <v>44414</v>
      </c>
      <c r="E3004" s="28" t="s">
        <v>40</v>
      </c>
      <c r="F3004" s="28" t="s">
        <v>113</v>
      </c>
      <c r="G3004" s="28" t="s">
        <v>114</v>
      </c>
      <c r="H3004" s="28" t="s">
        <v>28</v>
      </c>
      <c r="I3004" s="30">
        <v>0.5</v>
      </c>
      <c r="J3004" s="31">
        <v>1750</v>
      </c>
      <c r="K3004" s="32">
        <f t="shared" si="22"/>
        <v>875</v>
      </c>
      <c r="L3004" s="32">
        <f t="shared" si="23"/>
        <v>437.5</v>
      </c>
      <c r="M3004" s="33">
        <v>0.5</v>
      </c>
      <c r="O3004" s="38"/>
      <c r="P3004" s="36"/>
      <c r="Q3004" s="34"/>
      <c r="R3004" s="35"/>
    </row>
    <row r="3005" spans="1:18" ht="15.75" customHeight="1">
      <c r="A3005" s="23"/>
      <c r="B3005" s="28" t="s">
        <v>21</v>
      </c>
      <c r="C3005" s="28">
        <v>1185732</v>
      </c>
      <c r="D3005" s="29">
        <v>44414</v>
      </c>
      <c r="E3005" s="28" t="s">
        <v>40</v>
      </c>
      <c r="F3005" s="28" t="s">
        <v>113</v>
      </c>
      <c r="G3005" s="28" t="s">
        <v>114</v>
      </c>
      <c r="H3005" s="28" t="s">
        <v>29</v>
      </c>
      <c r="I3005" s="30">
        <v>0.55000000000000004</v>
      </c>
      <c r="J3005" s="31">
        <v>3500</v>
      </c>
      <c r="K3005" s="32">
        <f t="shared" si="22"/>
        <v>1925.0000000000002</v>
      </c>
      <c r="L3005" s="32">
        <f t="shared" si="23"/>
        <v>770.00000000000011</v>
      </c>
      <c r="M3005" s="33">
        <v>0.4</v>
      </c>
      <c r="O3005" s="38"/>
      <c r="P3005" s="36"/>
      <c r="Q3005" s="34"/>
      <c r="R3005" s="35"/>
    </row>
    <row r="3006" spans="1:18" ht="15.75" customHeight="1">
      <c r="A3006" s="23"/>
      <c r="B3006" s="28" t="s">
        <v>21</v>
      </c>
      <c r="C3006" s="28">
        <v>1185732</v>
      </c>
      <c r="D3006" s="29">
        <v>44446</v>
      </c>
      <c r="E3006" s="28" t="s">
        <v>40</v>
      </c>
      <c r="F3006" s="28" t="s">
        <v>113</v>
      </c>
      <c r="G3006" s="28" t="s">
        <v>114</v>
      </c>
      <c r="H3006" s="28" t="s">
        <v>24</v>
      </c>
      <c r="I3006" s="30">
        <v>0.35000000000000003</v>
      </c>
      <c r="J3006" s="31">
        <v>4750</v>
      </c>
      <c r="K3006" s="32">
        <f t="shared" si="22"/>
        <v>1662.5000000000002</v>
      </c>
      <c r="L3006" s="32">
        <f t="shared" si="23"/>
        <v>498.75000000000006</v>
      </c>
      <c r="M3006" s="33">
        <v>0.3</v>
      </c>
      <c r="O3006" s="38"/>
      <c r="P3006" s="36"/>
      <c r="Q3006" s="34"/>
      <c r="R3006" s="35"/>
    </row>
    <row r="3007" spans="1:18" ht="15.75" customHeight="1">
      <c r="A3007" s="23"/>
      <c r="B3007" s="28" t="s">
        <v>21</v>
      </c>
      <c r="C3007" s="28">
        <v>1185732</v>
      </c>
      <c r="D3007" s="29">
        <v>44446</v>
      </c>
      <c r="E3007" s="28" t="s">
        <v>40</v>
      </c>
      <c r="F3007" s="28" t="s">
        <v>113</v>
      </c>
      <c r="G3007" s="28" t="s">
        <v>114</v>
      </c>
      <c r="H3007" s="28" t="s">
        <v>25</v>
      </c>
      <c r="I3007" s="30">
        <v>0.3000000000000001</v>
      </c>
      <c r="J3007" s="31">
        <v>2750</v>
      </c>
      <c r="K3007" s="32">
        <f t="shared" si="22"/>
        <v>825.00000000000023</v>
      </c>
      <c r="L3007" s="32">
        <f t="shared" si="23"/>
        <v>288.75000000000006</v>
      </c>
      <c r="M3007" s="33">
        <v>0.35</v>
      </c>
      <c r="O3007" s="38"/>
      <c r="P3007" s="36"/>
      <c r="Q3007" s="34"/>
      <c r="R3007" s="35"/>
    </row>
    <row r="3008" spans="1:18" ht="15.75" customHeight="1">
      <c r="A3008" s="23"/>
      <c r="B3008" s="28" t="s">
        <v>21</v>
      </c>
      <c r="C3008" s="28">
        <v>1185732</v>
      </c>
      <c r="D3008" s="29">
        <v>44446</v>
      </c>
      <c r="E3008" s="28" t="s">
        <v>40</v>
      </c>
      <c r="F3008" s="28" t="s">
        <v>113</v>
      </c>
      <c r="G3008" s="28" t="s">
        <v>114</v>
      </c>
      <c r="H3008" s="28" t="s">
        <v>26</v>
      </c>
      <c r="I3008" s="30">
        <v>0.25000000000000006</v>
      </c>
      <c r="J3008" s="31">
        <v>1750</v>
      </c>
      <c r="K3008" s="32">
        <f t="shared" si="22"/>
        <v>437.50000000000011</v>
      </c>
      <c r="L3008" s="32">
        <f t="shared" si="23"/>
        <v>131.25000000000003</v>
      </c>
      <c r="M3008" s="33">
        <v>0.3</v>
      </c>
      <c r="O3008" s="38"/>
      <c r="P3008" s="36"/>
      <c r="Q3008" s="34"/>
      <c r="R3008" s="35"/>
    </row>
    <row r="3009" spans="1:18" ht="15.75" customHeight="1">
      <c r="A3009" s="23"/>
      <c r="B3009" s="28" t="s">
        <v>21</v>
      </c>
      <c r="C3009" s="28">
        <v>1185732</v>
      </c>
      <c r="D3009" s="29">
        <v>44446</v>
      </c>
      <c r="E3009" s="28" t="s">
        <v>40</v>
      </c>
      <c r="F3009" s="28" t="s">
        <v>113</v>
      </c>
      <c r="G3009" s="28" t="s">
        <v>114</v>
      </c>
      <c r="H3009" s="28" t="s">
        <v>27</v>
      </c>
      <c r="I3009" s="30">
        <v>0.25000000000000006</v>
      </c>
      <c r="J3009" s="31">
        <v>1500</v>
      </c>
      <c r="K3009" s="32">
        <f t="shared" si="22"/>
        <v>375.00000000000006</v>
      </c>
      <c r="L3009" s="32">
        <f t="shared" si="23"/>
        <v>112.50000000000001</v>
      </c>
      <c r="M3009" s="33">
        <v>0.3</v>
      </c>
      <c r="O3009" s="38"/>
      <c r="P3009" s="36"/>
      <c r="Q3009" s="34"/>
      <c r="R3009" s="35"/>
    </row>
    <row r="3010" spans="1:18" ht="15.75" customHeight="1">
      <c r="A3010" s="23"/>
      <c r="B3010" s="28" t="s">
        <v>21</v>
      </c>
      <c r="C3010" s="28">
        <v>1185732</v>
      </c>
      <c r="D3010" s="29">
        <v>44446</v>
      </c>
      <c r="E3010" s="28" t="s">
        <v>40</v>
      </c>
      <c r="F3010" s="28" t="s">
        <v>113</v>
      </c>
      <c r="G3010" s="28" t="s">
        <v>114</v>
      </c>
      <c r="H3010" s="28" t="s">
        <v>28</v>
      </c>
      <c r="I3010" s="30">
        <v>0.35000000000000003</v>
      </c>
      <c r="J3010" s="31">
        <v>1500</v>
      </c>
      <c r="K3010" s="32">
        <f t="shared" si="22"/>
        <v>525</v>
      </c>
      <c r="L3010" s="32">
        <f t="shared" si="23"/>
        <v>262.5</v>
      </c>
      <c r="M3010" s="33">
        <v>0.5</v>
      </c>
      <c r="O3010" s="38"/>
      <c r="P3010" s="36"/>
      <c r="Q3010" s="34"/>
      <c r="R3010" s="35"/>
    </row>
    <row r="3011" spans="1:18" ht="15.75" customHeight="1">
      <c r="A3011" s="23"/>
      <c r="B3011" s="28" t="s">
        <v>21</v>
      </c>
      <c r="C3011" s="28">
        <v>1185732</v>
      </c>
      <c r="D3011" s="29">
        <v>44446</v>
      </c>
      <c r="E3011" s="28" t="s">
        <v>40</v>
      </c>
      <c r="F3011" s="28" t="s">
        <v>113</v>
      </c>
      <c r="G3011" s="28" t="s">
        <v>114</v>
      </c>
      <c r="H3011" s="28" t="s">
        <v>29</v>
      </c>
      <c r="I3011" s="30">
        <v>0.4</v>
      </c>
      <c r="J3011" s="31">
        <v>2250</v>
      </c>
      <c r="K3011" s="32">
        <f t="shared" si="22"/>
        <v>900</v>
      </c>
      <c r="L3011" s="32">
        <f t="shared" si="23"/>
        <v>360</v>
      </c>
      <c r="M3011" s="33">
        <v>0.4</v>
      </c>
      <c r="O3011" s="38"/>
      <c r="P3011" s="36"/>
      <c r="Q3011" s="34"/>
      <c r="R3011" s="35"/>
    </row>
    <row r="3012" spans="1:18" ht="15.75" customHeight="1">
      <c r="A3012" s="23"/>
      <c r="B3012" s="28" t="s">
        <v>21</v>
      </c>
      <c r="C3012" s="28">
        <v>1185732</v>
      </c>
      <c r="D3012" s="29">
        <v>44475</v>
      </c>
      <c r="E3012" s="28" t="s">
        <v>40</v>
      </c>
      <c r="F3012" s="28" t="s">
        <v>113</v>
      </c>
      <c r="G3012" s="28" t="s">
        <v>114</v>
      </c>
      <c r="H3012" s="28" t="s">
        <v>24</v>
      </c>
      <c r="I3012" s="30">
        <v>0.44999999999999996</v>
      </c>
      <c r="J3012" s="31">
        <v>4000</v>
      </c>
      <c r="K3012" s="32">
        <f t="shared" si="22"/>
        <v>1799.9999999999998</v>
      </c>
      <c r="L3012" s="32">
        <f t="shared" si="23"/>
        <v>539.99999999999989</v>
      </c>
      <c r="M3012" s="33">
        <v>0.3</v>
      </c>
      <c r="O3012" s="38"/>
      <c r="P3012" s="36"/>
      <c r="Q3012" s="34"/>
      <c r="R3012" s="35"/>
    </row>
    <row r="3013" spans="1:18" ht="15.75" customHeight="1">
      <c r="A3013" s="23"/>
      <c r="B3013" s="28" t="s">
        <v>21</v>
      </c>
      <c r="C3013" s="28">
        <v>1185732</v>
      </c>
      <c r="D3013" s="29">
        <v>44475</v>
      </c>
      <c r="E3013" s="28" t="s">
        <v>40</v>
      </c>
      <c r="F3013" s="28" t="s">
        <v>113</v>
      </c>
      <c r="G3013" s="28" t="s">
        <v>114</v>
      </c>
      <c r="H3013" s="28" t="s">
        <v>25</v>
      </c>
      <c r="I3013" s="30">
        <v>0.35000000000000003</v>
      </c>
      <c r="J3013" s="31">
        <v>2500</v>
      </c>
      <c r="K3013" s="32">
        <f t="shared" si="22"/>
        <v>875.00000000000011</v>
      </c>
      <c r="L3013" s="32">
        <f t="shared" si="23"/>
        <v>306.25</v>
      </c>
      <c r="M3013" s="33">
        <v>0.35</v>
      </c>
      <c r="O3013" s="38"/>
      <c r="P3013" s="36"/>
      <c r="Q3013" s="34"/>
      <c r="R3013" s="35"/>
    </row>
    <row r="3014" spans="1:18" ht="15.75" customHeight="1">
      <c r="A3014" s="23"/>
      <c r="B3014" s="28" t="s">
        <v>21</v>
      </c>
      <c r="C3014" s="28">
        <v>1185732</v>
      </c>
      <c r="D3014" s="29">
        <v>44475</v>
      </c>
      <c r="E3014" s="28" t="s">
        <v>40</v>
      </c>
      <c r="F3014" s="28" t="s">
        <v>113</v>
      </c>
      <c r="G3014" s="28" t="s">
        <v>114</v>
      </c>
      <c r="H3014" s="28" t="s">
        <v>26</v>
      </c>
      <c r="I3014" s="30">
        <v>0.35000000000000003</v>
      </c>
      <c r="J3014" s="31">
        <v>1500</v>
      </c>
      <c r="K3014" s="32">
        <f t="shared" si="22"/>
        <v>525</v>
      </c>
      <c r="L3014" s="32">
        <f t="shared" si="23"/>
        <v>157.5</v>
      </c>
      <c r="M3014" s="33">
        <v>0.3</v>
      </c>
      <c r="O3014" s="38"/>
      <c r="P3014" s="36"/>
      <c r="Q3014" s="34"/>
      <c r="R3014" s="35"/>
    </row>
    <row r="3015" spans="1:18" ht="15.75" customHeight="1">
      <c r="A3015" s="23"/>
      <c r="B3015" s="28" t="s">
        <v>21</v>
      </c>
      <c r="C3015" s="28">
        <v>1185732</v>
      </c>
      <c r="D3015" s="29">
        <v>44475</v>
      </c>
      <c r="E3015" s="28" t="s">
        <v>40</v>
      </c>
      <c r="F3015" s="28" t="s">
        <v>113</v>
      </c>
      <c r="G3015" s="28" t="s">
        <v>114</v>
      </c>
      <c r="H3015" s="28" t="s">
        <v>27</v>
      </c>
      <c r="I3015" s="30">
        <v>0.35000000000000003</v>
      </c>
      <c r="J3015" s="31">
        <v>1250</v>
      </c>
      <c r="K3015" s="32">
        <f t="shared" si="22"/>
        <v>437.50000000000006</v>
      </c>
      <c r="L3015" s="32">
        <f t="shared" si="23"/>
        <v>131.25</v>
      </c>
      <c r="M3015" s="33">
        <v>0.3</v>
      </c>
      <c r="O3015" s="38"/>
      <c r="P3015" s="36"/>
      <c r="Q3015" s="34"/>
      <c r="R3015" s="35"/>
    </row>
    <row r="3016" spans="1:18" ht="15.75" customHeight="1">
      <c r="A3016" s="23"/>
      <c r="B3016" s="28" t="s">
        <v>21</v>
      </c>
      <c r="C3016" s="28">
        <v>1185732</v>
      </c>
      <c r="D3016" s="29">
        <v>44475</v>
      </c>
      <c r="E3016" s="28" t="s">
        <v>40</v>
      </c>
      <c r="F3016" s="28" t="s">
        <v>113</v>
      </c>
      <c r="G3016" s="28" t="s">
        <v>114</v>
      </c>
      <c r="H3016" s="28" t="s">
        <v>28</v>
      </c>
      <c r="I3016" s="30">
        <v>0.44999999999999996</v>
      </c>
      <c r="J3016" s="31">
        <v>1250</v>
      </c>
      <c r="K3016" s="32">
        <f t="shared" si="22"/>
        <v>562.5</v>
      </c>
      <c r="L3016" s="32">
        <f t="shared" si="23"/>
        <v>281.25</v>
      </c>
      <c r="M3016" s="33">
        <v>0.5</v>
      </c>
      <c r="O3016" s="38"/>
      <c r="P3016" s="36"/>
      <c r="Q3016" s="34"/>
      <c r="R3016" s="35"/>
    </row>
    <row r="3017" spans="1:18" ht="15.75" customHeight="1">
      <c r="A3017" s="23"/>
      <c r="B3017" s="28" t="s">
        <v>21</v>
      </c>
      <c r="C3017" s="28">
        <v>1185732</v>
      </c>
      <c r="D3017" s="29">
        <v>44475</v>
      </c>
      <c r="E3017" s="28" t="s">
        <v>40</v>
      </c>
      <c r="F3017" s="28" t="s">
        <v>113</v>
      </c>
      <c r="G3017" s="28" t="s">
        <v>114</v>
      </c>
      <c r="H3017" s="28" t="s">
        <v>29</v>
      </c>
      <c r="I3017" s="30">
        <v>0.49999999999999983</v>
      </c>
      <c r="J3017" s="31">
        <v>2500</v>
      </c>
      <c r="K3017" s="32">
        <f t="shared" si="22"/>
        <v>1249.9999999999995</v>
      </c>
      <c r="L3017" s="32">
        <f t="shared" si="23"/>
        <v>499.99999999999983</v>
      </c>
      <c r="M3017" s="33">
        <v>0.4</v>
      </c>
      <c r="O3017" s="38"/>
      <c r="P3017" s="36"/>
      <c r="Q3017" s="34"/>
      <c r="R3017" s="35"/>
    </row>
    <row r="3018" spans="1:18" ht="15.75" customHeight="1">
      <c r="A3018" s="23"/>
      <c r="B3018" s="28" t="s">
        <v>21</v>
      </c>
      <c r="C3018" s="28">
        <v>1185732</v>
      </c>
      <c r="D3018" s="29">
        <v>44506</v>
      </c>
      <c r="E3018" s="28" t="s">
        <v>40</v>
      </c>
      <c r="F3018" s="28" t="s">
        <v>113</v>
      </c>
      <c r="G3018" s="28" t="s">
        <v>114</v>
      </c>
      <c r="H3018" s="28" t="s">
        <v>24</v>
      </c>
      <c r="I3018" s="30">
        <v>0.44999999999999996</v>
      </c>
      <c r="J3018" s="31">
        <v>4000</v>
      </c>
      <c r="K3018" s="32">
        <f t="shared" si="22"/>
        <v>1799.9999999999998</v>
      </c>
      <c r="L3018" s="32">
        <f t="shared" si="23"/>
        <v>539.99999999999989</v>
      </c>
      <c r="M3018" s="33">
        <v>0.3</v>
      </c>
      <c r="O3018" s="38"/>
      <c r="P3018" s="36"/>
      <c r="Q3018" s="34"/>
      <c r="R3018" s="35"/>
    </row>
    <row r="3019" spans="1:18" ht="15.75" customHeight="1">
      <c r="A3019" s="23"/>
      <c r="B3019" s="28" t="s">
        <v>21</v>
      </c>
      <c r="C3019" s="28">
        <v>1185732</v>
      </c>
      <c r="D3019" s="29">
        <v>44506</v>
      </c>
      <c r="E3019" s="28" t="s">
        <v>40</v>
      </c>
      <c r="F3019" s="28" t="s">
        <v>113</v>
      </c>
      <c r="G3019" s="28" t="s">
        <v>114</v>
      </c>
      <c r="H3019" s="28" t="s">
        <v>25</v>
      </c>
      <c r="I3019" s="30">
        <v>0.35000000000000003</v>
      </c>
      <c r="J3019" s="31">
        <v>2750</v>
      </c>
      <c r="K3019" s="32">
        <f t="shared" si="22"/>
        <v>962.50000000000011</v>
      </c>
      <c r="L3019" s="32">
        <f t="shared" si="23"/>
        <v>336.875</v>
      </c>
      <c r="M3019" s="33">
        <v>0.35</v>
      </c>
      <c r="O3019" s="38"/>
      <c r="P3019" s="36"/>
      <c r="Q3019" s="34"/>
      <c r="R3019" s="35"/>
    </row>
    <row r="3020" spans="1:18" ht="15.75" customHeight="1">
      <c r="A3020" s="23"/>
      <c r="B3020" s="28" t="s">
        <v>21</v>
      </c>
      <c r="C3020" s="28">
        <v>1185732</v>
      </c>
      <c r="D3020" s="29">
        <v>44506</v>
      </c>
      <c r="E3020" s="28" t="s">
        <v>40</v>
      </c>
      <c r="F3020" s="28" t="s">
        <v>113</v>
      </c>
      <c r="G3020" s="28" t="s">
        <v>114</v>
      </c>
      <c r="H3020" s="28" t="s">
        <v>26</v>
      </c>
      <c r="I3020" s="30">
        <v>0.35000000000000003</v>
      </c>
      <c r="J3020" s="31">
        <v>2200</v>
      </c>
      <c r="K3020" s="32">
        <f t="shared" si="22"/>
        <v>770.00000000000011</v>
      </c>
      <c r="L3020" s="32">
        <f t="shared" si="23"/>
        <v>231.00000000000003</v>
      </c>
      <c r="M3020" s="33">
        <v>0.3</v>
      </c>
      <c r="O3020" s="38"/>
      <c r="P3020" s="36"/>
      <c r="Q3020" s="34"/>
      <c r="R3020" s="35"/>
    </row>
    <row r="3021" spans="1:18" ht="15.75" customHeight="1">
      <c r="A3021" s="23"/>
      <c r="B3021" s="28" t="s">
        <v>21</v>
      </c>
      <c r="C3021" s="28">
        <v>1185732</v>
      </c>
      <c r="D3021" s="29">
        <v>44506</v>
      </c>
      <c r="E3021" s="28" t="s">
        <v>40</v>
      </c>
      <c r="F3021" s="28" t="s">
        <v>113</v>
      </c>
      <c r="G3021" s="28" t="s">
        <v>114</v>
      </c>
      <c r="H3021" s="28" t="s">
        <v>27</v>
      </c>
      <c r="I3021" s="30">
        <v>0.35000000000000003</v>
      </c>
      <c r="J3021" s="31">
        <v>2000</v>
      </c>
      <c r="K3021" s="32">
        <f t="shared" si="22"/>
        <v>700.00000000000011</v>
      </c>
      <c r="L3021" s="32">
        <f t="shared" si="23"/>
        <v>210.00000000000003</v>
      </c>
      <c r="M3021" s="33">
        <v>0.3</v>
      </c>
      <c r="O3021" s="38"/>
      <c r="P3021" s="36"/>
      <c r="Q3021" s="34"/>
      <c r="R3021" s="35"/>
    </row>
    <row r="3022" spans="1:18" ht="15.75" customHeight="1">
      <c r="A3022" s="23"/>
      <c r="B3022" s="28" t="s">
        <v>21</v>
      </c>
      <c r="C3022" s="28">
        <v>1185732</v>
      </c>
      <c r="D3022" s="29">
        <v>44506</v>
      </c>
      <c r="E3022" s="28" t="s">
        <v>40</v>
      </c>
      <c r="F3022" s="28" t="s">
        <v>113</v>
      </c>
      <c r="G3022" s="28" t="s">
        <v>114</v>
      </c>
      <c r="H3022" s="28" t="s">
        <v>28</v>
      </c>
      <c r="I3022" s="30">
        <v>0.6</v>
      </c>
      <c r="J3022" s="31">
        <v>1750</v>
      </c>
      <c r="K3022" s="32">
        <f t="shared" si="22"/>
        <v>1050</v>
      </c>
      <c r="L3022" s="32">
        <f t="shared" si="23"/>
        <v>525</v>
      </c>
      <c r="M3022" s="33">
        <v>0.5</v>
      </c>
      <c r="O3022" s="38"/>
      <c r="P3022" s="36"/>
      <c r="Q3022" s="34"/>
      <c r="R3022" s="35"/>
    </row>
    <row r="3023" spans="1:18" ht="15.75" customHeight="1">
      <c r="A3023" s="23"/>
      <c r="B3023" s="28" t="s">
        <v>21</v>
      </c>
      <c r="C3023" s="28">
        <v>1185732</v>
      </c>
      <c r="D3023" s="29">
        <v>44506</v>
      </c>
      <c r="E3023" s="28" t="s">
        <v>40</v>
      </c>
      <c r="F3023" s="28" t="s">
        <v>113</v>
      </c>
      <c r="G3023" s="28" t="s">
        <v>114</v>
      </c>
      <c r="H3023" s="28" t="s">
        <v>29</v>
      </c>
      <c r="I3023" s="30">
        <v>0.64999999999999991</v>
      </c>
      <c r="J3023" s="31">
        <v>2750</v>
      </c>
      <c r="K3023" s="32">
        <f t="shared" si="22"/>
        <v>1787.4999999999998</v>
      </c>
      <c r="L3023" s="32">
        <f t="shared" si="23"/>
        <v>715</v>
      </c>
      <c r="M3023" s="33">
        <v>0.4</v>
      </c>
      <c r="O3023" s="38"/>
      <c r="P3023" s="36"/>
      <c r="Q3023" s="34"/>
      <c r="R3023" s="35"/>
    </row>
    <row r="3024" spans="1:18" ht="15.75" customHeight="1">
      <c r="A3024" s="23"/>
      <c r="B3024" s="28" t="s">
        <v>21</v>
      </c>
      <c r="C3024" s="28">
        <v>1185732</v>
      </c>
      <c r="D3024" s="29">
        <v>44535</v>
      </c>
      <c r="E3024" s="28" t="s">
        <v>40</v>
      </c>
      <c r="F3024" s="28" t="s">
        <v>113</v>
      </c>
      <c r="G3024" s="28" t="s">
        <v>114</v>
      </c>
      <c r="H3024" s="28" t="s">
        <v>24</v>
      </c>
      <c r="I3024" s="30">
        <v>0.6</v>
      </c>
      <c r="J3024" s="31">
        <v>5250</v>
      </c>
      <c r="K3024" s="32">
        <f t="shared" si="22"/>
        <v>3150</v>
      </c>
      <c r="L3024" s="32">
        <f t="shared" si="23"/>
        <v>945</v>
      </c>
      <c r="M3024" s="33">
        <v>0.3</v>
      </c>
      <c r="O3024" s="38"/>
      <c r="P3024" s="36"/>
      <c r="Q3024" s="34"/>
      <c r="R3024" s="35"/>
    </row>
    <row r="3025" spans="1:18" ht="15.75" customHeight="1">
      <c r="A3025" s="23"/>
      <c r="B3025" s="28" t="s">
        <v>21</v>
      </c>
      <c r="C3025" s="28">
        <v>1185732</v>
      </c>
      <c r="D3025" s="29">
        <v>44535</v>
      </c>
      <c r="E3025" s="28" t="s">
        <v>40</v>
      </c>
      <c r="F3025" s="28" t="s">
        <v>113</v>
      </c>
      <c r="G3025" s="28" t="s">
        <v>114</v>
      </c>
      <c r="H3025" s="28" t="s">
        <v>25</v>
      </c>
      <c r="I3025" s="30">
        <v>0.5</v>
      </c>
      <c r="J3025" s="31">
        <v>3250</v>
      </c>
      <c r="K3025" s="32">
        <f t="shared" si="22"/>
        <v>1625</v>
      </c>
      <c r="L3025" s="32">
        <f t="shared" si="23"/>
        <v>568.75</v>
      </c>
      <c r="M3025" s="33">
        <v>0.35</v>
      </c>
      <c r="O3025" s="38"/>
      <c r="P3025" s="36"/>
      <c r="Q3025" s="34"/>
      <c r="R3025" s="35"/>
    </row>
    <row r="3026" spans="1:18" ht="15.75" customHeight="1">
      <c r="A3026" s="23"/>
      <c r="B3026" s="28" t="s">
        <v>21</v>
      </c>
      <c r="C3026" s="28">
        <v>1185732</v>
      </c>
      <c r="D3026" s="29">
        <v>44535</v>
      </c>
      <c r="E3026" s="28" t="s">
        <v>40</v>
      </c>
      <c r="F3026" s="28" t="s">
        <v>113</v>
      </c>
      <c r="G3026" s="28" t="s">
        <v>114</v>
      </c>
      <c r="H3026" s="28" t="s">
        <v>26</v>
      </c>
      <c r="I3026" s="30">
        <v>0.5</v>
      </c>
      <c r="J3026" s="31">
        <v>2750</v>
      </c>
      <c r="K3026" s="32">
        <f t="shared" si="22"/>
        <v>1375</v>
      </c>
      <c r="L3026" s="32">
        <f t="shared" si="23"/>
        <v>412.5</v>
      </c>
      <c r="M3026" s="33">
        <v>0.3</v>
      </c>
      <c r="O3026" s="38"/>
      <c r="P3026" s="36"/>
      <c r="Q3026" s="34"/>
      <c r="R3026" s="35"/>
    </row>
    <row r="3027" spans="1:18" ht="15.75" customHeight="1">
      <c r="A3027" s="23"/>
      <c r="B3027" s="28" t="s">
        <v>21</v>
      </c>
      <c r="C3027" s="28">
        <v>1185732</v>
      </c>
      <c r="D3027" s="29">
        <v>44535</v>
      </c>
      <c r="E3027" s="28" t="s">
        <v>40</v>
      </c>
      <c r="F3027" s="28" t="s">
        <v>113</v>
      </c>
      <c r="G3027" s="28" t="s">
        <v>114</v>
      </c>
      <c r="H3027" s="28" t="s">
        <v>27</v>
      </c>
      <c r="I3027" s="30">
        <v>0.5</v>
      </c>
      <c r="J3027" s="31">
        <v>2250</v>
      </c>
      <c r="K3027" s="32">
        <f t="shared" si="22"/>
        <v>1125</v>
      </c>
      <c r="L3027" s="32">
        <f t="shared" si="23"/>
        <v>337.5</v>
      </c>
      <c r="M3027" s="33">
        <v>0.3</v>
      </c>
      <c r="O3027" s="38"/>
      <c r="P3027" s="36"/>
      <c r="Q3027" s="34"/>
      <c r="R3027" s="35"/>
    </row>
    <row r="3028" spans="1:18" ht="15.75" customHeight="1">
      <c r="A3028" s="23"/>
      <c r="B3028" s="28" t="s">
        <v>21</v>
      </c>
      <c r="C3028" s="28">
        <v>1185732</v>
      </c>
      <c r="D3028" s="29">
        <v>44535</v>
      </c>
      <c r="E3028" s="28" t="s">
        <v>40</v>
      </c>
      <c r="F3028" s="28" t="s">
        <v>113</v>
      </c>
      <c r="G3028" s="28" t="s">
        <v>114</v>
      </c>
      <c r="H3028" s="28" t="s">
        <v>28</v>
      </c>
      <c r="I3028" s="30">
        <v>0.6</v>
      </c>
      <c r="J3028" s="31">
        <v>2250</v>
      </c>
      <c r="K3028" s="32">
        <f t="shared" si="22"/>
        <v>1350</v>
      </c>
      <c r="L3028" s="32">
        <f t="shared" si="23"/>
        <v>675</v>
      </c>
      <c r="M3028" s="33">
        <v>0.5</v>
      </c>
      <c r="O3028" s="38"/>
      <c r="P3028" s="36"/>
      <c r="Q3028" s="34"/>
      <c r="R3028" s="35"/>
    </row>
    <row r="3029" spans="1:18" ht="15.75" customHeight="1">
      <c r="A3029" s="23"/>
      <c r="B3029" s="28" t="s">
        <v>21</v>
      </c>
      <c r="C3029" s="28">
        <v>1185732</v>
      </c>
      <c r="D3029" s="29">
        <v>44535</v>
      </c>
      <c r="E3029" s="28" t="s">
        <v>40</v>
      </c>
      <c r="F3029" s="28" t="s">
        <v>113</v>
      </c>
      <c r="G3029" s="28" t="s">
        <v>114</v>
      </c>
      <c r="H3029" s="28" t="s">
        <v>29</v>
      </c>
      <c r="I3029" s="30">
        <v>0.64999999999999991</v>
      </c>
      <c r="J3029" s="31">
        <v>3250</v>
      </c>
      <c r="K3029" s="32">
        <f t="shared" si="22"/>
        <v>2112.4999999999995</v>
      </c>
      <c r="L3029" s="32">
        <f t="shared" si="23"/>
        <v>844.99999999999989</v>
      </c>
      <c r="M3029" s="33">
        <v>0.4</v>
      </c>
      <c r="O3029" s="38"/>
      <c r="P3029" s="36"/>
      <c r="Q3029" s="34"/>
      <c r="R3029" s="35"/>
    </row>
    <row r="3030" spans="1:18" ht="15.75" customHeight="1">
      <c r="A3030" s="23" t="s">
        <v>46</v>
      </c>
      <c r="B3030" s="28" t="s">
        <v>21</v>
      </c>
      <c r="C3030" s="28">
        <v>1185732</v>
      </c>
      <c r="D3030" s="29">
        <v>44199</v>
      </c>
      <c r="E3030" s="28" t="s">
        <v>40</v>
      </c>
      <c r="F3030" s="28" t="s">
        <v>115</v>
      </c>
      <c r="G3030" s="28" t="s">
        <v>116</v>
      </c>
      <c r="H3030" s="28" t="s">
        <v>24</v>
      </c>
      <c r="I3030" s="30">
        <v>0.30000000000000004</v>
      </c>
      <c r="J3030" s="31">
        <v>4500</v>
      </c>
      <c r="K3030" s="32">
        <f t="shared" si="22"/>
        <v>1350.0000000000002</v>
      </c>
      <c r="L3030" s="32">
        <f t="shared" si="23"/>
        <v>405.00000000000006</v>
      </c>
      <c r="M3030" s="33">
        <v>0.3</v>
      </c>
      <c r="O3030" s="38"/>
      <c r="P3030" s="36"/>
      <c r="Q3030" s="34"/>
      <c r="R3030" s="35"/>
    </row>
    <row r="3031" spans="1:18" ht="15.75" customHeight="1">
      <c r="A3031" s="23"/>
      <c r="B3031" s="28" t="s">
        <v>21</v>
      </c>
      <c r="C3031" s="28">
        <v>1185732</v>
      </c>
      <c r="D3031" s="29">
        <v>44199</v>
      </c>
      <c r="E3031" s="28" t="s">
        <v>40</v>
      </c>
      <c r="F3031" s="28" t="s">
        <v>115</v>
      </c>
      <c r="G3031" s="28" t="s">
        <v>116</v>
      </c>
      <c r="H3031" s="28" t="s">
        <v>25</v>
      </c>
      <c r="I3031" s="30">
        <v>0.30000000000000004</v>
      </c>
      <c r="J3031" s="31">
        <v>2500</v>
      </c>
      <c r="K3031" s="32">
        <f t="shared" si="22"/>
        <v>750.00000000000011</v>
      </c>
      <c r="L3031" s="32">
        <f t="shared" si="23"/>
        <v>262.5</v>
      </c>
      <c r="M3031" s="33">
        <v>0.35</v>
      </c>
      <c r="O3031" s="38"/>
      <c r="P3031" s="36"/>
      <c r="Q3031" s="34"/>
      <c r="R3031" s="35"/>
    </row>
    <row r="3032" spans="1:18" ht="15.75" customHeight="1">
      <c r="A3032" s="23"/>
      <c r="B3032" s="28" t="s">
        <v>21</v>
      </c>
      <c r="C3032" s="28">
        <v>1185732</v>
      </c>
      <c r="D3032" s="29">
        <v>44199</v>
      </c>
      <c r="E3032" s="28" t="s">
        <v>40</v>
      </c>
      <c r="F3032" s="28" t="s">
        <v>115</v>
      </c>
      <c r="G3032" s="28" t="s">
        <v>116</v>
      </c>
      <c r="H3032" s="28" t="s">
        <v>26</v>
      </c>
      <c r="I3032" s="30">
        <v>0.20000000000000007</v>
      </c>
      <c r="J3032" s="31">
        <v>2500</v>
      </c>
      <c r="K3032" s="32">
        <f t="shared" si="22"/>
        <v>500.00000000000017</v>
      </c>
      <c r="L3032" s="32">
        <f t="shared" si="23"/>
        <v>150.00000000000006</v>
      </c>
      <c r="M3032" s="33">
        <v>0.3</v>
      </c>
      <c r="O3032" s="38"/>
      <c r="P3032" s="36"/>
      <c r="Q3032" s="34"/>
      <c r="R3032" s="35"/>
    </row>
    <row r="3033" spans="1:18" ht="15.75" customHeight="1">
      <c r="A3033" s="23"/>
      <c r="B3033" s="28" t="s">
        <v>21</v>
      </c>
      <c r="C3033" s="28">
        <v>1185732</v>
      </c>
      <c r="D3033" s="29">
        <v>44199</v>
      </c>
      <c r="E3033" s="28" t="s">
        <v>40</v>
      </c>
      <c r="F3033" s="28" t="s">
        <v>115</v>
      </c>
      <c r="G3033" s="28" t="s">
        <v>116</v>
      </c>
      <c r="H3033" s="28" t="s">
        <v>27</v>
      </c>
      <c r="I3033" s="30">
        <v>0.25000000000000006</v>
      </c>
      <c r="J3033" s="31">
        <v>1000</v>
      </c>
      <c r="K3033" s="32">
        <f t="shared" si="22"/>
        <v>250.00000000000006</v>
      </c>
      <c r="L3033" s="32">
        <f t="shared" si="23"/>
        <v>75.000000000000014</v>
      </c>
      <c r="M3033" s="33">
        <v>0.3</v>
      </c>
      <c r="O3033" s="38"/>
      <c r="P3033" s="36"/>
      <c r="Q3033" s="34"/>
      <c r="R3033" s="35"/>
    </row>
    <row r="3034" spans="1:18" ht="15.75" customHeight="1">
      <c r="A3034" s="23"/>
      <c r="B3034" s="28" t="s">
        <v>21</v>
      </c>
      <c r="C3034" s="28">
        <v>1185732</v>
      </c>
      <c r="D3034" s="29">
        <v>44199</v>
      </c>
      <c r="E3034" s="28" t="s">
        <v>40</v>
      </c>
      <c r="F3034" s="28" t="s">
        <v>115</v>
      </c>
      <c r="G3034" s="28" t="s">
        <v>116</v>
      </c>
      <c r="H3034" s="28" t="s">
        <v>28</v>
      </c>
      <c r="I3034" s="30">
        <v>0.39999999999999997</v>
      </c>
      <c r="J3034" s="31">
        <v>1500</v>
      </c>
      <c r="K3034" s="32">
        <f t="shared" si="22"/>
        <v>600</v>
      </c>
      <c r="L3034" s="32">
        <f t="shared" si="23"/>
        <v>300</v>
      </c>
      <c r="M3034" s="33">
        <v>0.5</v>
      </c>
      <c r="O3034" s="38"/>
      <c r="P3034" s="36"/>
      <c r="Q3034" s="34"/>
      <c r="R3034" s="35"/>
    </row>
    <row r="3035" spans="1:18" ht="15.75" customHeight="1">
      <c r="A3035" s="23"/>
      <c r="B3035" s="28" t="s">
        <v>21</v>
      </c>
      <c r="C3035" s="28">
        <v>1185732</v>
      </c>
      <c r="D3035" s="29">
        <v>44199</v>
      </c>
      <c r="E3035" s="28" t="s">
        <v>40</v>
      </c>
      <c r="F3035" s="28" t="s">
        <v>115</v>
      </c>
      <c r="G3035" s="28" t="s">
        <v>116</v>
      </c>
      <c r="H3035" s="28" t="s">
        <v>29</v>
      </c>
      <c r="I3035" s="30">
        <v>0.30000000000000004</v>
      </c>
      <c r="J3035" s="31">
        <v>2500</v>
      </c>
      <c r="K3035" s="32">
        <f t="shared" si="22"/>
        <v>750.00000000000011</v>
      </c>
      <c r="L3035" s="32">
        <f t="shared" si="23"/>
        <v>300.00000000000006</v>
      </c>
      <c r="M3035" s="33">
        <v>0.4</v>
      </c>
      <c r="O3035" s="38"/>
      <c r="P3035" s="36"/>
      <c r="Q3035" s="34"/>
      <c r="R3035" s="35"/>
    </row>
    <row r="3036" spans="1:18" ht="15.75" customHeight="1">
      <c r="A3036" s="23"/>
      <c r="B3036" s="28" t="s">
        <v>21</v>
      </c>
      <c r="C3036" s="28">
        <v>1185732</v>
      </c>
      <c r="D3036" s="29">
        <v>44230</v>
      </c>
      <c r="E3036" s="28" t="s">
        <v>40</v>
      </c>
      <c r="F3036" s="28" t="s">
        <v>115</v>
      </c>
      <c r="G3036" s="28" t="s">
        <v>116</v>
      </c>
      <c r="H3036" s="28" t="s">
        <v>24</v>
      </c>
      <c r="I3036" s="30">
        <v>0.30000000000000004</v>
      </c>
      <c r="J3036" s="31">
        <v>5000</v>
      </c>
      <c r="K3036" s="32">
        <f t="shared" si="22"/>
        <v>1500.0000000000002</v>
      </c>
      <c r="L3036" s="32">
        <f t="shared" si="23"/>
        <v>450.00000000000006</v>
      </c>
      <c r="M3036" s="33">
        <v>0.3</v>
      </c>
      <c r="O3036" s="38"/>
      <c r="P3036" s="36"/>
      <c r="Q3036" s="34"/>
      <c r="R3036" s="35"/>
    </row>
    <row r="3037" spans="1:18" ht="15.75" customHeight="1">
      <c r="A3037" s="23"/>
      <c r="B3037" s="28" t="s">
        <v>21</v>
      </c>
      <c r="C3037" s="28">
        <v>1185732</v>
      </c>
      <c r="D3037" s="29">
        <v>44230</v>
      </c>
      <c r="E3037" s="28" t="s">
        <v>40</v>
      </c>
      <c r="F3037" s="28" t="s">
        <v>115</v>
      </c>
      <c r="G3037" s="28" t="s">
        <v>116</v>
      </c>
      <c r="H3037" s="28" t="s">
        <v>25</v>
      </c>
      <c r="I3037" s="30">
        <v>0.30000000000000004</v>
      </c>
      <c r="J3037" s="31">
        <v>1500</v>
      </c>
      <c r="K3037" s="32">
        <f t="shared" si="22"/>
        <v>450.00000000000006</v>
      </c>
      <c r="L3037" s="32">
        <f t="shared" si="23"/>
        <v>157.5</v>
      </c>
      <c r="M3037" s="33">
        <v>0.35</v>
      </c>
      <c r="O3037" s="38"/>
      <c r="P3037" s="36"/>
      <c r="Q3037" s="34"/>
      <c r="R3037" s="35"/>
    </row>
    <row r="3038" spans="1:18" ht="15.75" customHeight="1">
      <c r="A3038" s="23"/>
      <c r="B3038" s="28" t="s">
        <v>21</v>
      </c>
      <c r="C3038" s="28">
        <v>1185732</v>
      </c>
      <c r="D3038" s="29">
        <v>44230</v>
      </c>
      <c r="E3038" s="28" t="s">
        <v>40</v>
      </c>
      <c r="F3038" s="28" t="s">
        <v>115</v>
      </c>
      <c r="G3038" s="28" t="s">
        <v>116</v>
      </c>
      <c r="H3038" s="28" t="s">
        <v>26</v>
      </c>
      <c r="I3038" s="30">
        <v>0.20000000000000007</v>
      </c>
      <c r="J3038" s="31">
        <v>2000</v>
      </c>
      <c r="K3038" s="32">
        <f t="shared" si="22"/>
        <v>400.00000000000011</v>
      </c>
      <c r="L3038" s="32">
        <f t="shared" si="23"/>
        <v>120.00000000000003</v>
      </c>
      <c r="M3038" s="33">
        <v>0.3</v>
      </c>
      <c r="O3038" s="38"/>
      <c r="P3038" s="36"/>
      <c r="Q3038" s="34"/>
      <c r="R3038" s="35"/>
    </row>
    <row r="3039" spans="1:18" ht="15.75" customHeight="1">
      <c r="A3039" s="23"/>
      <c r="B3039" s="28" t="s">
        <v>21</v>
      </c>
      <c r="C3039" s="28">
        <v>1185732</v>
      </c>
      <c r="D3039" s="29">
        <v>44230</v>
      </c>
      <c r="E3039" s="28" t="s">
        <v>40</v>
      </c>
      <c r="F3039" s="28" t="s">
        <v>115</v>
      </c>
      <c r="G3039" s="28" t="s">
        <v>116</v>
      </c>
      <c r="H3039" s="28" t="s">
        <v>27</v>
      </c>
      <c r="I3039" s="30">
        <v>0.25000000000000006</v>
      </c>
      <c r="J3039" s="31">
        <v>750</v>
      </c>
      <c r="K3039" s="32">
        <f t="shared" si="22"/>
        <v>187.50000000000003</v>
      </c>
      <c r="L3039" s="32">
        <f t="shared" si="23"/>
        <v>56.250000000000007</v>
      </c>
      <c r="M3039" s="33">
        <v>0.3</v>
      </c>
      <c r="O3039" s="38"/>
      <c r="P3039" s="36"/>
      <c r="Q3039" s="34"/>
      <c r="R3039" s="35"/>
    </row>
    <row r="3040" spans="1:18" ht="15.75" customHeight="1">
      <c r="A3040" s="23"/>
      <c r="B3040" s="28" t="s">
        <v>21</v>
      </c>
      <c r="C3040" s="28">
        <v>1185732</v>
      </c>
      <c r="D3040" s="29">
        <v>44230</v>
      </c>
      <c r="E3040" s="28" t="s">
        <v>40</v>
      </c>
      <c r="F3040" s="28" t="s">
        <v>115</v>
      </c>
      <c r="G3040" s="28" t="s">
        <v>116</v>
      </c>
      <c r="H3040" s="28" t="s">
        <v>28</v>
      </c>
      <c r="I3040" s="30">
        <v>0.39999999999999997</v>
      </c>
      <c r="J3040" s="31">
        <v>1500</v>
      </c>
      <c r="K3040" s="32">
        <f t="shared" si="22"/>
        <v>600</v>
      </c>
      <c r="L3040" s="32">
        <f t="shared" si="23"/>
        <v>300</v>
      </c>
      <c r="M3040" s="33">
        <v>0.5</v>
      </c>
      <c r="O3040" s="38"/>
      <c r="P3040" s="36"/>
      <c r="Q3040" s="34"/>
      <c r="R3040" s="35"/>
    </row>
    <row r="3041" spans="1:18" ht="15.75" customHeight="1">
      <c r="A3041" s="23"/>
      <c r="B3041" s="28" t="s">
        <v>21</v>
      </c>
      <c r="C3041" s="28">
        <v>1185732</v>
      </c>
      <c r="D3041" s="29">
        <v>44230</v>
      </c>
      <c r="E3041" s="28" t="s">
        <v>40</v>
      </c>
      <c r="F3041" s="28" t="s">
        <v>115</v>
      </c>
      <c r="G3041" s="28" t="s">
        <v>116</v>
      </c>
      <c r="H3041" s="28" t="s">
        <v>29</v>
      </c>
      <c r="I3041" s="30">
        <v>0.14999999999999997</v>
      </c>
      <c r="J3041" s="31">
        <v>2500</v>
      </c>
      <c r="K3041" s="32">
        <f t="shared" si="22"/>
        <v>374.99999999999994</v>
      </c>
      <c r="L3041" s="32">
        <f t="shared" si="23"/>
        <v>149.99999999999997</v>
      </c>
      <c r="M3041" s="33">
        <v>0.4</v>
      </c>
      <c r="O3041" s="38"/>
      <c r="P3041" s="36"/>
      <c r="Q3041" s="34"/>
      <c r="R3041" s="35"/>
    </row>
    <row r="3042" spans="1:18" ht="15.75" customHeight="1">
      <c r="A3042" s="23"/>
      <c r="B3042" s="28" t="s">
        <v>21</v>
      </c>
      <c r="C3042" s="28">
        <v>1185732</v>
      </c>
      <c r="D3042" s="29">
        <v>44257</v>
      </c>
      <c r="E3042" s="28" t="s">
        <v>40</v>
      </c>
      <c r="F3042" s="28" t="s">
        <v>115</v>
      </c>
      <c r="G3042" s="28" t="s">
        <v>116</v>
      </c>
      <c r="H3042" s="28" t="s">
        <v>24</v>
      </c>
      <c r="I3042" s="30">
        <v>0.20000000000000004</v>
      </c>
      <c r="J3042" s="31">
        <v>4700</v>
      </c>
      <c r="K3042" s="32">
        <f t="shared" si="22"/>
        <v>940.00000000000023</v>
      </c>
      <c r="L3042" s="32">
        <f t="shared" si="23"/>
        <v>282.00000000000006</v>
      </c>
      <c r="M3042" s="33">
        <v>0.3</v>
      </c>
      <c r="O3042" s="38"/>
      <c r="P3042" s="36"/>
      <c r="Q3042" s="34"/>
      <c r="R3042" s="35"/>
    </row>
    <row r="3043" spans="1:18" ht="15.75" customHeight="1">
      <c r="A3043" s="23"/>
      <c r="B3043" s="28" t="s">
        <v>21</v>
      </c>
      <c r="C3043" s="28">
        <v>1185732</v>
      </c>
      <c r="D3043" s="29">
        <v>44257</v>
      </c>
      <c r="E3043" s="28" t="s">
        <v>40</v>
      </c>
      <c r="F3043" s="28" t="s">
        <v>115</v>
      </c>
      <c r="G3043" s="28" t="s">
        <v>116</v>
      </c>
      <c r="H3043" s="28" t="s">
        <v>25</v>
      </c>
      <c r="I3043" s="30">
        <v>0.20000000000000004</v>
      </c>
      <c r="J3043" s="31">
        <v>1750</v>
      </c>
      <c r="K3043" s="32">
        <f t="shared" si="22"/>
        <v>350.00000000000006</v>
      </c>
      <c r="L3043" s="32">
        <f t="shared" si="23"/>
        <v>122.50000000000001</v>
      </c>
      <c r="M3043" s="33">
        <v>0.35</v>
      </c>
      <c r="O3043" s="38"/>
      <c r="P3043" s="36"/>
      <c r="Q3043" s="34"/>
      <c r="R3043" s="35"/>
    </row>
    <row r="3044" spans="1:18" ht="15.75" customHeight="1">
      <c r="A3044" s="23"/>
      <c r="B3044" s="28" t="s">
        <v>21</v>
      </c>
      <c r="C3044" s="28">
        <v>1185732</v>
      </c>
      <c r="D3044" s="29">
        <v>44257</v>
      </c>
      <c r="E3044" s="28" t="s">
        <v>40</v>
      </c>
      <c r="F3044" s="28" t="s">
        <v>115</v>
      </c>
      <c r="G3044" s="28" t="s">
        <v>116</v>
      </c>
      <c r="H3044" s="28" t="s">
        <v>26</v>
      </c>
      <c r="I3044" s="30">
        <v>0.10000000000000003</v>
      </c>
      <c r="J3044" s="31">
        <v>2250</v>
      </c>
      <c r="K3044" s="32">
        <f t="shared" si="22"/>
        <v>225.00000000000009</v>
      </c>
      <c r="L3044" s="32">
        <f t="shared" si="23"/>
        <v>67.500000000000028</v>
      </c>
      <c r="M3044" s="33">
        <v>0.3</v>
      </c>
      <c r="O3044" s="38"/>
      <c r="P3044" s="36"/>
      <c r="Q3044" s="34"/>
      <c r="R3044" s="35"/>
    </row>
    <row r="3045" spans="1:18" ht="15.75" customHeight="1">
      <c r="A3045" s="23"/>
      <c r="B3045" s="28" t="s">
        <v>21</v>
      </c>
      <c r="C3045" s="28">
        <v>1185732</v>
      </c>
      <c r="D3045" s="29">
        <v>44257</v>
      </c>
      <c r="E3045" s="28" t="s">
        <v>40</v>
      </c>
      <c r="F3045" s="28" t="s">
        <v>115</v>
      </c>
      <c r="G3045" s="28" t="s">
        <v>116</v>
      </c>
      <c r="H3045" s="28" t="s">
        <v>27</v>
      </c>
      <c r="I3045" s="30">
        <v>0.14999999999999997</v>
      </c>
      <c r="J3045" s="31">
        <v>750</v>
      </c>
      <c r="K3045" s="32">
        <f t="shared" si="22"/>
        <v>112.49999999999997</v>
      </c>
      <c r="L3045" s="32">
        <f t="shared" si="23"/>
        <v>33.749999999999993</v>
      </c>
      <c r="M3045" s="33">
        <v>0.3</v>
      </c>
      <c r="O3045" s="38"/>
      <c r="P3045" s="36"/>
      <c r="Q3045" s="34"/>
      <c r="R3045" s="35"/>
    </row>
    <row r="3046" spans="1:18" ht="15.75" customHeight="1">
      <c r="A3046" s="23"/>
      <c r="B3046" s="28" t="s">
        <v>21</v>
      </c>
      <c r="C3046" s="28">
        <v>1185732</v>
      </c>
      <c r="D3046" s="29">
        <v>44257</v>
      </c>
      <c r="E3046" s="28" t="s">
        <v>40</v>
      </c>
      <c r="F3046" s="28" t="s">
        <v>115</v>
      </c>
      <c r="G3046" s="28" t="s">
        <v>116</v>
      </c>
      <c r="H3046" s="28" t="s">
        <v>28</v>
      </c>
      <c r="I3046" s="30">
        <v>0.30000000000000004</v>
      </c>
      <c r="J3046" s="31">
        <v>1250</v>
      </c>
      <c r="K3046" s="32">
        <f t="shared" si="22"/>
        <v>375.00000000000006</v>
      </c>
      <c r="L3046" s="32">
        <f t="shared" si="23"/>
        <v>187.50000000000003</v>
      </c>
      <c r="M3046" s="33">
        <v>0.5</v>
      </c>
      <c r="O3046" s="38"/>
      <c r="P3046" s="36"/>
      <c r="Q3046" s="34"/>
      <c r="R3046" s="35"/>
    </row>
    <row r="3047" spans="1:18" ht="15.75" customHeight="1">
      <c r="A3047" s="23"/>
      <c r="B3047" s="28" t="s">
        <v>21</v>
      </c>
      <c r="C3047" s="28">
        <v>1185732</v>
      </c>
      <c r="D3047" s="29">
        <v>44257</v>
      </c>
      <c r="E3047" s="28" t="s">
        <v>40</v>
      </c>
      <c r="F3047" s="28" t="s">
        <v>115</v>
      </c>
      <c r="G3047" s="28" t="s">
        <v>116</v>
      </c>
      <c r="H3047" s="28" t="s">
        <v>29</v>
      </c>
      <c r="I3047" s="30">
        <v>0.20000000000000004</v>
      </c>
      <c r="J3047" s="31">
        <v>2250</v>
      </c>
      <c r="K3047" s="32">
        <f t="shared" si="22"/>
        <v>450.00000000000011</v>
      </c>
      <c r="L3047" s="32">
        <f t="shared" si="23"/>
        <v>180.00000000000006</v>
      </c>
      <c r="M3047" s="33">
        <v>0.4</v>
      </c>
      <c r="O3047" s="38"/>
      <c r="P3047" s="36"/>
      <c r="Q3047" s="34"/>
      <c r="R3047" s="35"/>
    </row>
    <row r="3048" spans="1:18" ht="15.75" customHeight="1">
      <c r="A3048" s="23"/>
      <c r="B3048" s="28" t="s">
        <v>21</v>
      </c>
      <c r="C3048" s="28">
        <v>1185732</v>
      </c>
      <c r="D3048" s="29">
        <v>44289</v>
      </c>
      <c r="E3048" s="28" t="s">
        <v>40</v>
      </c>
      <c r="F3048" s="28" t="s">
        <v>115</v>
      </c>
      <c r="G3048" s="28" t="s">
        <v>116</v>
      </c>
      <c r="H3048" s="28" t="s">
        <v>24</v>
      </c>
      <c r="I3048" s="30">
        <v>0.20000000000000004</v>
      </c>
      <c r="J3048" s="31">
        <v>4500</v>
      </c>
      <c r="K3048" s="32">
        <f t="shared" si="22"/>
        <v>900.00000000000023</v>
      </c>
      <c r="L3048" s="32">
        <f t="shared" si="23"/>
        <v>270.00000000000006</v>
      </c>
      <c r="M3048" s="33">
        <v>0.3</v>
      </c>
      <c r="O3048" s="38"/>
      <c r="P3048" s="36"/>
      <c r="Q3048" s="34"/>
      <c r="R3048" s="35"/>
    </row>
    <row r="3049" spans="1:18" ht="15.75" customHeight="1">
      <c r="A3049" s="23"/>
      <c r="B3049" s="28" t="s">
        <v>21</v>
      </c>
      <c r="C3049" s="28">
        <v>1185732</v>
      </c>
      <c r="D3049" s="29">
        <v>44289</v>
      </c>
      <c r="E3049" s="28" t="s">
        <v>40</v>
      </c>
      <c r="F3049" s="28" t="s">
        <v>115</v>
      </c>
      <c r="G3049" s="28" t="s">
        <v>116</v>
      </c>
      <c r="H3049" s="28" t="s">
        <v>25</v>
      </c>
      <c r="I3049" s="30">
        <v>0.20000000000000004</v>
      </c>
      <c r="J3049" s="31">
        <v>1500</v>
      </c>
      <c r="K3049" s="32">
        <f t="shared" si="22"/>
        <v>300.00000000000006</v>
      </c>
      <c r="L3049" s="32">
        <f t="shared" si="23"/>
        <v>105.00000000000001</v>
      </c>
      <c r="M3049" s="33">
        <v>0.35</v>
      </c>
      <c r="O3049" s="38"/>
      <c r="P3049" s="36"/>
      <c r="Q3049" s="34"/>
      <c r="R3049" s="35"/>
    </row>
    <row r="3050" spans="1:18" ht="15.75" customHeight="1">
      <c r="A3050" s="23"/>
      <c r="B3050" s="28" t="s">
        <v>21</v>
      </c>
      <c r="C3050" s="28">
        <v>1185732</v>
      </c>
      <c r="D3050" s="29">
        <v>44289</v>
      </c>
      <c r="E3050" s="28" t="s">
        <v>40</v>
      </c>
      <c r="F3050" s="28" t="s">
        <v>115</v>
      </c>
      <c r="G3050" s="28" t="s">
        <v>116</v>
      </c>
      <c r="H3050" s="28" t="s">
        <v>26</v>
      </c>
      <c r="I3050" s="30">
        <v>0.10000000000000003</v>
      </c>
      <c r="J3050" s="31">
        <v>1500</v>
      </c>
      <c r="K3050" s="32">
        <f t="shared" si="22"/>
        <v>150.00000000000006</v>
      </c>
      <c r="L3050" s="32">
        <f t="shared" si="23"/>
        <v>45.000000000000014</v>
      </c>
      <c r="M3050" s="33">
        <v>0.3</v>
      </c>
      <c r="O3050" s="38"/>
      <c r="P3050" s="36"/>
      <c r="Q3050" s="34"/>
      <c r="R3050" s="35"/>
    </row>
    <row r="3051" spans="1:18" ht="15.75" customHeight="1">
      <c r="A3051" s="23"/>
      <c r="B3051" s="28" t="s">
        <v>21</v>
      </c>
      <c r="C3051" s="28">
        <v>1185732</v>
      </c>
      <c r="D3051" s="29">
        <v>44289</v>
      </c>
      <c r="E3051" s="28" t="s">
        <v>40</v>
      </c>
      <c r="F3051" s="28" t="s">
        <v>115</v>
      </c>
      <c r="G3051" s="28" t="s">
        <v>116</v>
      </c>
      <c r="H3051" s="28" t="s">
        <v>27</v>
      </c>
      <c r="I3051" s="30">
        <v>0.14999999999999997</v>
      </c>
      <c r="J3051" s="31">
        <v>750</v>
      </c>
      <c r="K3051" s="32">
        <f t="shared" si="22"/>
        <v>112.49999999999997</v>
      </c>
      <c r="L3051" s="32">
        <f t="shared" si="23"/>
        <v>33.749999999999993</v>
      </c>
      <c r="M3051" s="33">
        <v>0.3</v>
      </c>
      <c r="O3051" s="38"/>
      <c r="P3051" s="36"/>
      <c r="Q3051" s="34"/>
      <c r="R3051" s="35"/>
    </row>
    <row r="3052" spans="1:18" ht="15.75" customHeight="1">
      <c r="A3052" s="23"/>
      <c r="B3052" s="28" t="s">
        <v>21</v>
      </c>
      <c r="C3052" s="28">
        <v>1185732</v>
      </c>
      <c r="D3052" s="29">
        <v>44289</v>
      </c>
      <c r="E3052" s="28" t="s">
        <v>40</v>
      </c>
      <c r="F3052" s="28" t="s">
        <v>115</v>
      </c>
      <c r="G3052" s="28" t="s">
        <v>116</v>
      </c>
      <c r="H3052" s="28" t="s">
        <v>28</v>
      </c>
      <c r="I3052" s="30">
        <v>0.6</v>
      </c>
      <c r="J3052" s="31">
        <v>1000</v>
      </c>
      <c r="K3052" s="32">
        <f t="shared" si="22"/>
        <v>600</v>
      </c>
      <c r="L3052" s="32">
        <f t="shared" si="23"/>
        <v>300</v>
      </c>
      <c r="M3052" s="33">
        <v>0.5</v>
      </c>
      <c r="O3052" s="38"/>
      <c r="P3052" s="36"/>
      <c r="Q3052" s="34"/>
      <c r="R3052" s="35"/>
    </row>
    <row r="3053" spans="1:18" ht="15.75" customHeight="1">
      <c r="A3053" s="23"/>
      <c r="B3053" s="28" t="s">
        <v>21</v>
      </c>
      <c r="C3053" s="28">
        <v>1185732</v>
      </c>
      <c r="D3053" s="29">
        <v>44289</v>
      </c>
      <c r="E3053" s="28" t="s">
        <v>40</v>
      </c>
      <c r="F3053" s="28" t="s">
        <v>115</v>
      </c>
      <c r="G3053" s="28" t="s">
        <v>116</v>
      </c>
      <c r="H3053" s="28" t="s">
        <v>29</v>
      </c>
      <c r="I3053" s="30">
        <v>0.5</v>
      </c>
      <c r="J3053" s="31">
        <v>2250</v>
      </c>
      <c r="K3053" s="32">
        <f t="shared" si="22"/>
        <v>1125</v>
      </c>
      <c r="L3053" s="32">
        <f t="shared" si="23"/>
        <v>450</v>
      </c>
      <c r="M3053" s="33">
        <v>0.4</v>
      </c>
      <c r="O3053" s="38"/>
      <c r="P3053" s="36"/>
      <c r="Q3053" s="34"/>
      <c r="R3053" s="35"/>
    </row>
    <row r="3054" spans="1:18" ht="15.75" customHeight="1">
      <c r="A3054" s="23"/>
      <c r="B3054" s="28" t="s">
        <v>21</v>
      </c>
      <c r="C3054" s="28">
        <v>1185732</v>
      </c>
      <c r="D3054" s="29">
        <v>44320</v>
      </c>
      <c r="E3054" s="28" t="s">
        <v>40</v>
      </c>
      <c r="F3054" s="28" t="s">
        <v>115</v>
      </c>
      <c r="G3054" s="28" t="s">
        <v>116</v>
      </c>
      <c r="H3054" s="28" t="s">
        <v>24</v>
      </c>
      <c r="I3054" s="30">
        <v>0.6</v>
      </c>
      <c r="J3054" s="31">
        <v>4950</v>
      </c>
      <c r="K3054" s="32">
        <f t="shared" si="22"/>
        <v>2970</v>
      </c>
      <c r="L3054" s="32">
        <f t="shared" si="23"/>
        <v>891</v>
      </c>
      <c r="M3054" s="33">
        <v>0.3</v>
      </c>
      <c r="O3054" s="38"/>
      <c r="P3054" s="36"/>
      <c r="Q3054" s="34"/>
      <c r="R3054" s="35"/>
    </row>
    <row r="3055" spans="1:18" ht="15.75" customHeight="1">
      <c r="A3055" s="23"/>
      <c r="B3055" s="28" t="s">
        <v>21</v>
      </c>
      <c r="C3055" s="28">
        <v>1185732</v>
      </c>
      <c r="D3055" s="29">
        <v>44320</v>
      </c>
      <c r="E3055" s="28" t="s">
        <v>40</v>
      </c>
      <c r="F3055" s="28" t="s">
        <v>115</v>
      </c>
      <c r="G3055" s="28" t="s">
        <v>116</v>
      </c>
      <c r="H3055" s="28" t="s">
        <v>25</v>
      </c>
      <c r="I3055" s="30">
        <v>0.4</v>
      </c>
      <c r="J3055" s="31">
        <v>2000</v>
      </c>
      <c r="K3055" s="32">
        <f t="shared" si="22"/>
        <v>800</v>
      </c>
      <c r="L3055" s="32">
        <f t="shared" si="23"/>
        <v>280</v>
      </c>
      <c r="M3055" s="33">
        <v>0.35</v>
      </c>
      <c r="O3055" s="38"/>
      <c r="P3055" s="36"/>
      <c r="Q3055" s="34"/>
      <c r="R3055" s="35"/>
    </row>
    <row r="3056" spans="1:18" ht="15.75" customHeight="1">
      <c r="A3056" s="23"/>
      <c r="B3056" s="28" t="s">
        <v>21</v>
      </c>
      <c r="C3056" s="28">
        <v>1185732</v>
      </c>
      <c r="D3056" s="29">
        <v>44320</v>
      </c>
      <c r="E3056" s="28" t="s">
        <v>40</v>
      </c>
      <c r="F3056" s="28" t="s">
        <v>115</v>
      </c>
      <c r="G3056" s="28" t="s">
        <v>116</v>
      </c>
      <c r="H3056" s="28" t="s">
        <v>26</v>
      </c>
      <c r="I3056" s="30">
        <v>0.35000000000000003</v>
      </c>
      <c r="J3056" s="31">
        <v>1750</v>
      </c>
      <c r="K3056" s="32">
        <f t="shared" si="22"/>
        <v>612.50000000000011</v>
      </c>
      <c r="L3056" s="32">
        <f t="shared" si="23"/>
        <v>183.75000000000003</v>
      </c>
      <c r="M3056" s="33">
        <v>0.3</v>
      </c>
      <c r="O3056" s="38"/>
      <c r="P3056" s="36"/>
      <c r="Q3056" s="34"/>
      <c r="R3056" s="35"/>
    </row>
    <row r="3057" spans="1:18" ht="15.75" customHeight="1">
      <c r="A3057" s="23"/>
      <c r="B3057" s="28" t="s">
        <v>21</v>
      </c>
      <c r="C3057" s="28">
        <v>1185732</v>
      </c>
      <c r="D3057" s="29">
        <v>44320</v>
      </c>
      <c r="E3057" s="28" t="s">
        <v>40</v>
      </c>
      <c r="F3057" s="28" t="s">
        <v>115</v>
      </c>
      <c r="G3057" s="28" t="s">
        <v>116</v>
      </c>
      <c r="H3057" s="28" t="s">
        <v>27</v>
      </c>
      <c r="I3057" s="30">
        <v>0.35000000000000003</v>
      </c>
      <c r="J3057" s="31">
        <v>1500</v>
      </c>
      <c r="K3057" s="32">
        <f t="shared" si="22"/>
        <v>525</v>
      </c>
      <c r="L3057" s="32">
        <f t="shared" si="23"/>
        <v>157.5</v>
      </c>
      <c r="M3057" s="33">
        <v>0.3</v>
      </c>
      <c r="O3057" s="38"/>
      <c r="P3057" s="36"/>
      <c r="Q3057" s="34"/>
      <c r="R3057" s="35"/>
    </row>
    <row r="3058" spans="1:18" ht="15.75" customHeight="1">
      <c r="A3058" s="23"/>
      <c r="B3058" s="28" t="s">
        <v>21</v>
      </c>
      <c r="C3058" s="28">
        <v>1185732</v>
      </c>
      <c r="D3058" s="29">
        <v>44320</v>
      </c>
      <c r="E3058" s="28" t="s">
        <v>40</v>
      </c>
      <c r="F3058" s="28" t="s">
        <v>115</v>
      </c>
      <c r="G3058" s="28" t="s">
        <v>116</v>
      </c>
      <c r="H3058" s="28" t="s">
        <v>28</v>
      </c>
      <c r="I3058" s="30">
        <v>0.44999999999999996</v>
      </c>
      <c r="J3058" s="31">
        <v>1750</v>
      </c>
      <c r="K3058" s="32">
        <f t="shared" si="22"/>
        <v>787.49999999999989</v>
      </c>
      <c r="L3058" s="32">
        <f t="shared" si="23"/>
        <v>393.74999999999994</v>
      </c>
      <c r="M3058" s="33">
        <v>0.5</v>
      </c>
      <c r="O3058" s="38"/>
      <c r="P3058" s="36"/>
      <c r="Q3058" s="34"/>
      <c r="R3058" s="35"/>
    </row>
    <row r="3059" spans="1:18" ht="15.75" customHeight="1">
      <c r="A3059" s="23"/>
      <c r="B3059" s="28" t="s">
        <v>21</v>
      </c>
      <c r="C3059" s="28">
        <v>1185732</v>
      </c>
      <c r="D3059" s="29">
        <v>44320</v>
      </c>
      <c r="E3059" s="28" t="s">
        <v>40</v>
      </c>
      <c r="F3059" s="28" t="s">
        <v>115</v>
      </c>
      <c r="G3059" s="28" t="s">
        <v>116</v>
      </c>
      <c r="H3059" s="28" t="s">
        <v>29</v>
      </c>
      <c r="I3059" s="30">
        <v>0.49999999999999994</v>
      </c>
      <c r="J3059" s="31">
        <v>3000</v>
      </c>
      <c r="K3059" s="32">
        <f t="shared" si="22"/>
        <v>1499.9999999999998</v>
      </c>
      <c r="L3059" s="32">
        <f t="shared" si="23"/>
        <v>599.99999999999989</v>
      </c>
      <c r="M3059" s="33">
        <v>0.4</v>
      </c>
      <c r="O3059" s="38"/>
      <c r="P3059" s="36"/>
      <c r="Q3059" s="34"/>
      <c r="R3059" s="35"/>
    </row>
    <row r="3060" spans="1:18" ht="15.75" customHeight="1">
      <c r="A3060" s="23"/>
      <c r="B3060" s="28" t="s">
        <v>21</v>
      </c>
      <c r="C3060" s="28">
        <v>1185732</v>
      </c>
      <c r="D3060" s="29">
        <v>44350</v>
      </c>
      <c r="E3060" s="28" t="s">
        <v>40</v>
      </c>
      <c r="F3060" s="28" t="s">
        <v>115</v>
      </c>
      <c r="G3060" s="28" t="s">
        <v>116</v>
      </c>
      <c r="H3060" s="28" t="s">
        <v>24</v>
      </c>
      <c r="I3060" s="30">
        <v>0.35000000000000003</v>
      </c>
      <c r="J3060" s="31">
        <v>5500</v>
      </c>
      <c r="K3060" s="32">
        <f t="shared" si="22"/>
        <v>1925.0000000000002</v>
      </c>
      <c r="L3060" s="32">
        <f t="shared" si="23"/>
        <v>577.5</v>
      </c>
      <c r="M3060" s="33">
        <v>0.3</v>
      </c>
      <c r="O3060" s="38"/>
      <c r="P3060" s="36"/>
      <c r="Q3060" s="34"/>
      <c r="R3060" s="35"/>
    </row>
    <row r="3061" spans="1:18" ht="15.75" customHeight="1">
      <c r="A3061" s="23"/>
      <c r="B3061" s="28" t="s">
        <v>21</v>
      </c>
      <c r="C3061" s="28">
        <v>1185732</v>
      </c>
      <c r="D3061" s="29">
        <v>44350</v>
      </c>
      <c r="E3061" s="28" t="s">
        <v>40</v>
      </c>
      <c r="F3061" s="28" t="s">
        <v>115</v>
      </c>
      <c r="G3061" s="28" t="s">
        <v>116</v>
      </c>
      <c r="H3061" s="28" t="s">
        <v>25</v>
      </c>
      <c r="I3061" s="30">
        <v>0.3000000000000001</v>
      </c>
      <c r="J3061" s="31">
        <v>3000</v>
      </c>
      <c r="K3061" s="32">
        <f t="shared" si="22"/>
        <v>900.00000000000034</v>
      </c>
      <c r="L3061" s="32">
        <f t="shared" si="23"/>
        <v>315.00000000000011</v>
      </c>
      <c r="M3061" s="33">
        <v>0.35</v>
      </c>
      <c r="O3061" s="38"/>
      <c r="P3061" s="36"/>
      <c r="Q3061" s="34"/>
      <c r="R3061" s="35"/>
    </row>
    <row r="3062" spans="1:18" ht="15.75" customHeight="1">
      <c r="A3062" s="23"/>
      <c r="B3062" s="28" t="s">
        <v>21</v>
      </c>
      <c r="C3062" s="28">
        <v>1185732</v>
      </c>
      <c r="D3062" s="29">
        <v>44350</v>
      </c>
      <c r="E3062" s="28" t="s">
        <v>40</v>
      </c>
      <c r="F3062" s="28" t="s">
        <v>115</v>
      </c>
      <c r="G3062" s="28" t="s">
        <v>116</v>
      </c>
      <c r="H3062" s="28" t="s">
        <v>26</v>
      </c>
      <c r="I3062" s="30">
        <v>0.25000000000000006</v>
      </c>
      <c r="J3062" s="31">
        <v>2000</v>
      </c>
      <c r="K3062" s="32">
        <f t="shared" si="22"/>
        <v>500.00000000000011</v>
      </c>
      <c r="L3062" s="32">
        <f t="shared" si="23"/>
        <v>150.00000000000003</v>
      </c>
      <c r="M3062" s="33">
        <v>0.3</v>
      </c>
      <c r="O3062" s="38"/>
      <c r="P3062" s="36"/>
      <c r="Q3062" s="34"/>
      <c r="R3062" s="35"/>
    </row>
    <row r="3063" spans="1:18" ht="15.75" customHeight="1">
      <c r="A3063" s="23"/>
      <c r="B3063" s="28" t="s">
        <v>21</v>
      </c>
      <c r="C3063" s="28">
        <v>1185732</v>
      </c>
      <c r="D3063" s="29">
        <v>44350</v>
      </c>
      <c r="E3063" s="28" t="s">
        <v>40</v>
      </c>
      <c r="F3063" s="28" t="s">
        <v>115</v>
      </c>
      <c r="G3063" s="28" t="s">
        <v>116</v>
      </c>
      <c r="H3063" s="28" t="s">
        <v>27</v>
      </c>
      <c r="I3063" s="30">
        <v>0.25000000000000006</v>
      </c>
      <c r="J3063" s="31">
        <v>1750</v>
      </c>
      <c r="K3063" s="32">
        <f t="shared" si="22"/>
        <v>437.50000000000011</v>
      </c>
      <c r="L3063" s="32">
        <f t="shared" si="23"/>
        <v>131.25000000000003</v>
      </c>
      <c r="M3063" s="33">
        <v>0.3</v>
      </c>
      <c r="O3063" s="38"/>
      <c r="P3063" s="36"/>
      <c r="Q3063" s="34"/>
      <c r="R3063" s="35"/>
    </row>
    <row r="3064" spans="1:18" ht="15.75" customHeight="1">
      <c r="A3064" s="23"/>
      <c r="B3064" s="28" t="s">
        <v>21</v>
      </c>
      <c r="C3064" s="28">
        <v>1185732</v>
      </c>
      <c r="D3064" s="29">
        <v>44350</v>
      </c>
      <c r="E3064" s="28" t="s">
        <v>40</v>
      </c>
      <c r="F3064" s="28" t="s">
        <v>115</v>
      </c>
      <c r="G3064" s="28" t="s">
        <v>116</v>
      </c>
      <c r="H3064" s="28" t="s">
        <v>28</v>
      </c>
      <c r="I3064" s="30">
        <v>0.35000000000000003</v>
      </c>
      <c r="J3064" s="31">
        <v>1750</v>
      </c>
      <c r="K3064" s="32">
        <f t="shared" si="22"/>
        <v>612.50000000000011</v>
      </c>
      <c r="L3064" s="32">
        <f t="shared" si="23"/>
        <v>306.25000000000006</v>
      </c>
      <c r="M3064" s="33">
        <v>0.5</v>
      </c>
      <c r="O3064" s="38"/>
      <c r="P3064" s="36"/>
      <c r="Q3064" s="34"/>
      <c r="R3064" s="35"/>
    </row>
    <row r="3065" spans="1:18" ht="15.75" customHeight="1">
      <c r="A3065" s="23"/>
      <c r="B3065" s="28" t="s">
        <v>21</v>
      </c>
      <c r="C3065" s="28">
        <v>1185732</v>
      </c>
      <c r="D3065" s="29">
        <v>44350</v>
      </c>
      <c r="E3065" s="28" t="s">
        <v>40</v>
      </c>
      <c r="F3065" s="28" t="s">
        <v>115</v>
      </c>
      <c r="G3065" s="28" t="s">
        <v>116</v>
      </c>
      <c r="H3065" s="28" t="s">
        <v>29</v>
      </c>
      <c r="I3065" s="30">
        <v>0.55000000000000004</v>
      </c>
      <c r="J3065" s="31">
        <v>3250</v>
      </c>
      <c r="K3065" s="32">
        <f t="shared" si="22"/>
        <v>1787.5000000000002</v>
      </c>
      <c r="L3065" s="32">
        <f t="shared" si="23"/>
        <v>715.00000000000011</v>
      </c>
      <c r="M3065" s="33">
        <v>0.4</v>
      </c>
      <c r="O3065" s="38"/>
      <c r="P3065" s="36"/>
      <c r="Q3065" s="34"/>
      <c r="R3065" s="35"/>
    </row>
    <row r="3066" spans="1:18" ht="15.75" customHeight="1">
      <c r="A3066" s="23"/>
      <c r="B3066" s="28" t="s">
        <v>21</v>
      </c>
      <c r="C3066" s="28">
        <v>1185732</v>
      </c>
      <c r="D3066" s="29">
        <v>44379</v>
      </c>
      <c r="E3066" s="28" t="s">
        <v>40</v>
      </c>
      <c r="F3066" s="28" t="s">
        <v>115</v>
      </c>
      <c r="G3066" s="28" t="s">
        <v>116</v>
      </c>
      <c r="H3066" s="28" t="s">
        <v>24</v>
      </c>
      <c r="I3066" s="30">
        <v>0.5</v>
      </c>
      <c r="J3066" s="31">
        <v>5500</v>
      </c>
      <c r="K3066" s="32">
        <f t="shared" ref="K3066:K3320" si="24">I3066*J3066</f>
        <v>2750</v>
      </c>
      <c r="L3066" s="32">
        <f t="shared" ref="L3066:L3320" si="25">K3066*M3066</f>
        <v>825</v>
      </c>
      <c r="M3066" s="33">
        <v>0.3</v>
      </c>
      <c r="O3066" s="38"/>
      <c r="P3066" s="36"/>
      <c r="Q3066" s="34"/>
      <c r="R3066" s="35"/>
    </row>
    <row r="3067" spans="1:18" ht="15.75" customHeight="1">
      <c r="A3067" s="23"/>
      <c r="B3067" s="28" t="s">
        <v>21</v>
      </c>
      <c r="C3067" s="28">
        <v>1185732</v>
      </c>
      <c r="D3067" s="29">
        <v>44379</v>
      </c>
      <c r="E3067" s="28" t="s">
        <v>40</v>
      </c>
      <c r="F3067" s="28" t="s">
        <v>115</v>
      </c>
      <c r="G3067" s="28" t="s">
        <v>116</v>
      </c>
      <c r="H3067" s="28" t="s">
        <v>25</v>
      </c>
      <c r="I3067" s="30">
        <v>0.45000000000000007</v>
      </c>
      <c r="J3067" s="31">
        <v>3000</v>
      </c>
      <c r="K3067" s="32">
        <f t="shared" si="24"/>
        <v>1350.0000000000002</v>
      </c>
      <c r="L3067" s="32">
        <f t="shared" si="25"/>
        <v>472.50000000000006</v>
      </c>
      <c r="M3067" s="33">
        <v>0.35</v>
      </c>
      <c r="O3067" s="38"/>
      <c r="P3067" s="36"/>
      <c r="Q3067" s="34"/>
      <c r="R3067" s="35"/>
    </row>
    <row r="3068" spans="1:18" ht="15.75" customHeight="1">
      <c r="A3068" s="23"/>
      <c r="B3068" s="28" t="s">
        <v>21</v>
      </c>
      <c r="C3068" s="28">
        <v>1185732</v>
      </c>
      <c r="D3068" s="29">
        <v>44379</v>
      </c>
      <c r="E3068" s="28" t="s">
        <v>40</v>
      </c>
      <c r="F3068" s="28" t="s">
        <v>115</v>
      </c>
      <c r="G3068" s="28" t="s">
        <v>116</v>
      </c>
      <c r="H3068" s="28" t="s">
        <v>26</v>
      </c>
      <c r="I3068" s="30">
        <v>0.4</v>
      </c>
      <c r="J3068" s="31">
        <v>2250</v>
      </c>
      <c r="K3068" s="32">
        <f t="shared" si="24"/>
        <v>900</v>
      </c>
      <c r="L3068" s="32">
        <f t="shared" si="25"/>
        <v>270</v>
      </c>
      <c r="M3068" s="33">
        <v>0.3</v>
      </c>
      <c r="O3068" s="38"/>
      <c r="P3068" s="36"/>
      <c r="Q3068" s="34"/>
      <c r="R3068" s="35"/>
    </row>
    <row r="3069" spans="1:18" ht="15.75" customHeight="1">
      <c r="A3069" s="23"/>
      <c r="B3069" s="28" t="s">
        <v>21</v>
      </c>
      <c r="C3069" s="28">
        <v>1185732</v>
      </c>
      <c r="D3069" s="29">
        <v>44379</v>
      </c>
      <c r="E3069" s="28" t="s">
        <v>40</v>
      </c>
      <c r="F3069" s="28" t="s">
        <v>115</v>
      </c>
      <c r="G3069" s="28" t="s">
        <v>116</v>
      </c>
      <c r="H3069" s="28" t="s">
        <v>27</v>
      </c>
      <c r="I3069" s="30">
        <v>0.4</v>
      </c>
      <c r="J3069" s="31">
        <v>1750</v>
      </c>
      <c r="K3069" s="32">
        <f t="shared" si="24"/>
        <v>700</v>
      </c>
      <c r="L3069" s="32">
        <f t="shared" si="25"/>
        <v>210</v>
      </c>
      <c r="M3069" s="33">
        <v>0.3</v>
      </c>
      <c r="O3069" s="38"/>
      <c r="P3069" s="36"/>
      <c r="Q3069" s="34"/>
      <c r="R3069" s="35"/>
    </row>
    <row r="3070" spans="1:18" ht="15.75" customHeight="1">
      <c r="A3070" s="23"/>
      <c r="B3070" s="28" t="s">
        <v>21</v>
      </c>
      <c r="C3070" s="28">
        <v>1185732</v>
      </c>
      <c r="D3070" s="29">
        <v>44379</v>
      </c>
      <c r="E3070" s="28" t="s">
        <v>40</v>
      </c>
      <c r="F3070" s="28" t="s">
        <v>115</v>
      </c>
      <c r="G3070" s="28" t="s">
        <v>116</v>
      </c>
      <c r="H3070" s="28" t="s">
        <v>28</v>
      </c>
      <c r="I3070" s="30">
        <v>0.5</v>
      </c>
      <c r="J3070" s="31">
        <v>2000</v>
      </c>
      <c r="K3070" s="32">
        <f t="shared" si="24"/>
        <v>1000</v>
      </c>
      <c r="L3070" s="32">
        <f t="shared" si="25"/>
        <v>500</v>
      </c>
      <c r="M3070" s="33">
        <v>0.5</v>
      </c>
      <c r="O3070" s="38"/>
      <c r="P3070" s="36"/>
      <c r="Q3070" s="34"/>
      <c r="R3070" s="35"/>
    </row>
    <row r="3071" spans="1:18" ht="15.75" customHeight="1">
      <c r="A3071" s="23"/>
      <c r="B3071" s="28" t="s">
        <v>21</v>
      </c>
      <c r="C3071" s="28">
        <v>1185732</v>
      </c>
      <c r="D3071" s="29">
        <v>44379</v>
      </c>
      <c r="E3071" s="28" t="s">
        <v>40</v>
      </c>
      <c r="F3071" s="28" t="s">
        <v>115</v>
      </c>
      <c r="G3071" s="28" t="s">
        <v>116</v>
      </c>
      <c r="H3071" s="28" t="s">
        <v>29</v>
      </c>
      <c r="I3071" s="30">
        <v>0.55000000000000004</v>
      </c>
      <c r="J3071" s="31">
        <v>3750</v>
      </c>
      <c r="K3071" s="32">
        <f t="shared" si="24"/>
        <v>2062.5</v>
      </c>
      <c r="L3071" s="32">
        <f t="shared" si="25"/>
        <v>825</v>
      </c>
      <c r="M3071" s="33">
        <v>0.4</v>
      </c>
      <c r="O3071" s="38"/>
      <c r="P3071" s="36"/>
      <c r="Q3071" s="34"/>
      <c r="R3071" s="35"/>
    </row>
    <row r="3072" spans="1:18" ht="15.75" customHeight="1">
      <c r="A3072" s="23"/>
      <c r="B3072" s="28" t="s">
        <v>21</v>
      </c>
      <c r="C3072" s="28">
        <v>1185732</v>
      </c>
      <c r="D3072" s="29">
        <v>44411</v>
      </c>
      <c r="E3072" s="28" t="s">
        <v>40</v>
      </c>
      <c r="F3072" s="28" t="s">
        <v>115</v>
      </c>
      <c r="G3072" s="28" t="s">
        <v>116</v>
      </c>
      <c r="H3072" s="28" t="s">
        <v>24</v>
      </c>
      <c r="I3072" s="30">
        <v>0.5</v>
      </c>
      <c r="J3072" s="31">
        <v>5250</v>
      </c>
      <c r="K3072" s="32">
        <f t="shared" si="24"/>
        <v>2625</v>
      </c>
      <c r="L3072" s="32">
        <f t="shared" si="25"/>
        <v>787.5</v>
      </c>
      <c r="M3072" s="33">
        <v>0.3</v>
      </c>
      <c r="O3072" s="38"/>
      <c r="P3072" s="36"/>
      <c r="Q3072" s="34"/>
      <c r="R3072" s="35"/>
    </row>
    <row r="3073" spans="1:18" ht="15.75" customHeight="1">
      <c r="A3073" s="23"/>
      <c r="B3073" s="28" t="s">
        <v>21</v>
      </c>
      <c r="C3073" s="28">
        <v>1185732</v>
      </c>
      <c r="D3073" s="29">
        <v>44411</v>
      </c>
      <c r="E3073" s="28" t="s">
        <v>40</v>
      </c>
      <c r="F3073" s="28" t="s">
        <v>115</v>
      </c>
      <c r="G3073" s="28" t="s">
        <v>116</v>
      </c>
      <c r="H3073" s="28" t="s">
        <v>25</v>
      </c>
      <c r="I3073" s="30">
        <v>0.45000000000000007</v>
      </c>
      <c r="J3073" s="31">
        <v>3000</v>
      </c>
      <c r="K3073" s="32">
        <f t="shared" si="24"/>
        <v>1350.0000000000002</v>
      </c>
      <c r="L3073" s="32">
        <f t="shared" si="25"/>
        <v>472.50000000000006</v>
      </c>
      <c r="M3073" s="33">
        <v>0.35</v>
      </c>
      <c r="O3073" s="38"/>
      <c r="P3073" s="36"/>
      <c r="Q3073" s="34"/>
      <c r="R3073" s="35"/>
    </row>
    <row r="3074" spans="1:18" ht="15.75" customHeight="1">
      <c r="A3074" s="23"/>
      <c r="B3074" s="28" t="s">
        <v>21</v>
      </c>
      <c r="C3074" s="28">
        <v>1185732</v>
      </c>
      <c r="D3074" s="29">
        <v>44411</v>
      </c>
      <c r="E3074" s="28" t="s">
        <v>40</v>
      </c>
      <c r="F3074" s="28" t="s">
        <v>115</v>
      </c>
      <c r="G3074" s="28" t="s">
        <v>116</v>
      </c>
      <c r="H3074" s="28" t="s">
        <v>26</v>
      </c>
      <c r="I3074" s="30">
        <v>0.4</v>
      </c>
      <c r="J3074" s="31">
        <v>2250</v>
      </c>
      <c r="K3074" s="32">
        <f t="shared" si="24"/>
        <v>900</v>
      </c>
      <c r="L3074" s="32">
        <f t="shared" si="25"/>
        <v>270</v>
      </c>
      <c r="M3074" s="33">
        <v>0.3</v>
      </c>
      <c r="O3074" s="38"/>
      <c r="P3074" s="36"/>
      <c r="Q3074" s="34"/>
      <c r="R3074" s="35"/>
    </row>
    <row r="3075" spans="1:18" ht="15.75" customHeight="1">
      <c r="A3075" s="23"/>
      <c r="B3075" s="28" t="s">
        <v>21</v>
      </c>
      <c r="C3075" s="28">
        <v>1185732</v>
      </c>
      <c r="D3075" s="29">
        <v>44411</v>
      </c>
      <c r="E3075" s="28" t="s">
        <v>40</v>
      </c>
      <c r="F3075" s="28" t="s">
        <v>115</v>
      </c>
      <c r="G3075" s="28" t="s">
        <v>116</v>
      </c>
      <c r="H3075" s="28" t="s">
        <v>27</v>
      </c>
      <c r="I3075" s="30">
        <v>0.4</v>
      </c>
      <c r="J3075" s="31">
        <v>2000</v>
      </c>
      <c r="K3075" s="32">
        <f t="shared" si="24"/>
        <v>800</v>
      </c>
      <c r="L3075" s="32">
        <f t="shared" si="25"/>
        <v>240</v>
      </c>
      <c r="M3075" s="33">
        <v>0.3</v>
      </c>
      <c r="O3075" s="38"/>
      <c r="P3075" s="36"/>
      <c r="Q3075" s="34"/>
      <c r="R3075" s="35"/>
    </row>
    <row r="3076" spans="1:18" ht="15.75" customHeight="1">
      <c r="A3076" s="23"/>
      <c r="B3076" s="28" t="s">
        <v>21</v>
      </c>
      <c r="C3076" s="28">
        <v>1185732</v>
      </c>
      <c r="D3076" s="29">
        <v>44411</v>
      </c>
      <c r="E3076" s="28" t="s">
        <v>40</v>
      </c>
      <c r="F3076" s="28" t="s">
        <v>115</v>
      </c>
      <c r="G3076" s="28" t="s">
        <v>116</v>
      </c>
      <c r="H3076" s="28" t="s">
        <v>28</v>
      </c>
      <c r="I3076" s="30">
        <v>0.5</v>
      </c>
      <c r="J3076" s="31">
        <v>1750</v>
      </c>
      <c r="K3076" s="32">
        <f t="shared" si="24"/>
        <v>875</v>
      </c>
      <c r="L3076" s="32">
        <f t="shared" si="25"/>
        <v>437.5</v>
      </c>
      <c r="M3076" s="33">
        <v>0.5</v>
      </c>
      <c r="O3076" s="38"/>
      <c r="P3076" s="36"/>
      <c r="Q3076" s="34"/>
      <c r="R3076" s="35"/>
    </row>
    <row r="3077" spans="1:18" ht="15.75" customHeight="1">
      <c r="A3077" s="23"/>
      <c r="B3077" s="28" t="s">
        <v>21</v>
      </c>
      <c r="C3077" s="28">
        <v>1185732</v>
      </c>
      <c r="D3077" s="29">
        <v>44411</v>
      </c>
      <c r="E3077" s="28" t="s">
        <v>40</v>
      </c>
      <c r="F3077" s="28" t="s">
        <v>115</v>
      </c>
      <c r="G3077" s="28" t="s">
        <v>116</v>
      </c>
      <c r="H3077" s="28" t="s">
        <v>29</v>
      </c>
      <c r="I3077" s="30">
        <v>0.55000000000000004</v>
      </c>
      <c r="J3077" s="31">
        <v>3500</v>
      </c>
      <c r="K3077" s="32">
        <f t="shared" si="24"/>
        <v>1925.0000000000002</v>
      </c>
      <c r="L3077" s="32">
        <f t="shared" si="25"/>
        <v>770.00000000000011</v>
      </c>
      <c r="M3077" s="33">
        <v>0.4</v>
      </c>
      <c r="O3077" s="38"/>
      <c r="P3077" s="36"/>
      <c r="Q3077" s="34"/>
      <c r="R3077" s="35"/>
    </row>
    <row r="3078" spans="1:18" ht="15.75" customHeight="1">
      <c r="A3078" s="23"/>
      <c r="B3078" s="28" t="s">
        <v>21</v>
      </c>
      <c r="C3078" s="28">
        <v>1185732</v>
      </c>
      <c r="D3078" s="29">
        <v>44443</v>
      </c>
      <c r="E3078" s="28" t="s">
        <v>40</v>
      </c>
      <c r="F3078" s="28" t="s">
        <v>115</v>
      </c>
      <c r="G3078" s="28" t="s">
        <v>116</v>
      </c>
      <c r="H3078" s="28" t="s">
        <v>24</v>
      </c>
      <c r="I3078" s="30">
        <v>0.35000000000000003</v>
      </c>
      <c r="J3078" s="31">
        <v>4750</v>
      </c>
      <c r="K3078" s="32">
        <f t="shared" si="24"/>
        <v>1662.5000000000002</v>
      </c>
      <c r="L3078" s="32">
        <f t="shared" si="25"/>
        <v>498.75000000000006</v>
      </c>
      <c r="M3078" s="33">
        <v>0.3</v>
      </c>
      <c r="O3078" s="38"/>
      <c r="P3078" s="36"/>
      <c r="Q3078" s="34"/>
      <c r="R3078" s="35"/>
    </row>
    <row r="3079" spans="1:18" ht="15.75" customHeight="1">
      <c r="A3079" s="23"/>
      <c r="B3079" s="28" t="s">
        <v>21</v>
      </c>
      <c r="C3079" s="28">
        <v>1185732</v>
      </c>
      <c r="D3079" s="29">
        <v>44443</v>
      </c>
      <c r="E3079" s="28" t="s">
        <v>40</v>
      </c>
      <c r="F3079" s="28" t="s">
        <v>115</v>
      </c>
      <c r="G3079" s="28" t="s">
        <v>116</v>
      </c>
      <c r="H3079" s="28" t="s">
        <v>25</v>
      </c>
      <c r="I3079" s="30">
        <v>0.3000000000000001</v>
      </c>
      <c r="J3079" s="31">
        <v>2500</v>
      </c>
      <c r="K3079" s="32">
        <f t="shared" si="24"/>
        <v>750.00000000000023</v>
      </c>
      <c r="L3079" s="32">
        <f t="shared" si="25"/>
        <v>262.50000000000006</v>
      </c>
      <c r="M3079" s="33">
        <v>0.35</v>
      </c>
      <c r="O3079" s="38"/>
      <c r="P3079" s="36"/>
      <c r="Q3079" s="34"/>
      <c r="R3079" s="35"/>
    </row>
    <row r="3080" spans="1:18" ht="15.75" customHeight="1">
      <c r="A3080" s="23"/>
      <c r="B3080" s="28" t="s">
        <v>21</v>
      </c>
      <c r="C3080" s="28">
        <v>1185732</v>
      </c>
      <c r="D3080" s="29">
        <v>44443</v>
      </c>
      <c r="E3080" s="28" t="s">
        <v>40</v>
      </c>
      <c r="F3080" s="28" t="s">
        <v>115</v>
      </c>
      <c r="G3080" s="28" t="s">
        <v>116</v>
      </c>
      <c r="H3080" s="28" t="s">
        <v>26</v>
      </c>
      <c r="I3080" s="30">
        <v>0.25000000000000006</v>
      </c>
      <c r="J3080" s="31">
        <v>1500</v>
      </c>
      <c r="K3080" s="32">
        <f t="shared" si="24"/>
        <v>375.00000000000006</v>
      </c>
      <c r="L3080" s="32">
        <f t="shared" si="25"/>
        <v>112.50000000000001</v>
      </c>
      <c r="M3080" s="33">
        <v>0.3</v>
      </c>
      <c r="O3080" s="38"/>
      <c r="P3080" s="36"/>
      <c r="Q3080" s="34"/>
      <c r="R3080" s="35"/>
    </row>
    <row r="3081" spans="1:18" ht="15.75" customHeight="1">
      <c r="A3081" s="23"/>
      <c r="B3081" s="28" t="s">
        <v>21</v>
      </c>
      <c r="C3081" s="28">
        <v>1185732</v>
      </c>
      <c r="D3081" s="29">
        <v>44443</v>
      </c>
      <c r="E3081" s="28" t="s">
        <v>40</v>
      </c>
      <c r="F3081" s="28" t="s">
        <v>115</v>
      </c>
      <c r="G3081" s="28" t="s">
        <v>116</v>
      </c>
      <c r="H3081" s="28" t="s">
        <v>27</v>
      </c>
      <c r="I3081" s="30">
        <v>0.25000000000000006</v>
      </c>
      <c r="J3081" s="31">
        <v>1250</v>
      </c>
      <c r="K3081" s="32">
        <f t="shared" si="24"/>
        <v>312.50000000000006</v>
      </c>
      <c r="L3081" s="32">
        <f t="shared" si="25"/>
        <v>93.750000000000014</v>
      </c>
      <c r="M3081" s="33">
        <v>0.3</v>
      </c>
      <c r="O3081" s="38"/>
      <c r="P3081" s="36"/>
      <c r="Q3081" s="34"/>
      <c r="R3081" s="35"/>
    </row>
    <row r="3082" spans="1:18" ht="15.75" customHeight="1">
      <c r="A3082" s="23"/>
      <c r="B3082" s="28" t="s">
        <v>21</v>
      </c>
      <c r="C3082" s="28">
        <v>1185732</v>
      </c>
      <c r="D3082" s="29">
        <v>44443</v>
      </c>
      <c r="E3082" s="28" t="s">
        <v>40</v>
      </c>
      <c r="F3082" s="28" t="s">
        <v>115</v>
      </c>
      <c r="G3082" s="28" t="s">
        <v>116</v>
      </c>
      <c r="H3082" s="28" t="s">
        <v>28</v>
      </c>
      <c r="I3082" s="30">
        <v>0.35000000000000003</v>
      </c>
      <c r="J3082" s="31">
        <v>1250</v>
      </c>
      <c r="K3082" s="32">
        <f t="shared" si="24"/>
        <v>437.50000000000006</v>
      </c>
      <c r="L3082" s="32">
        <f t="shared" si="25"/>
        <v>218.75000000000003</v>
      </c>
      <c r="M3082" s="33">
        <v>0.5</v>
      </c>
      <c r="O3082" s="38"/>
      <c r="P3082" s="36"/>
      <c r="Q3082" s="34"/>
      <c r="R3082" s="35"/>
    </row>
    <row r="3083" spans="1:18" ht="15.75" customHeight="1">
      <c r="A3083" s="23"/>
      <c r="B3083" s="28" t="s">
        <v>21</v>
      </c>
      <c r="C3083" s="28">
        <v>1185732</v>
      </c>
      <c r="D3083" s="29">
        <v>44443</v>
      </c>
      <c r="E3083" s="28" t="s">
        <v>40</v>
      </c>
      <c r="F3083" s="28" t="s">
        <v>115</v>
      </c>
      <c r="G3083" s="28" t="s">
        <v>116</v>
      </c>
      <c r="H3083" s="28" t="s">
        <v>29</v>
      </c>
      <c r="I3083" s="30">
        <v>0.4</v>
      </c>
      <c r="J3083" s="31">
        <v>2000</v>
      </c>
      <c r="K3083" s="32">
        <f t="shared" si="24"/>
        <v>800</v>
      </c>
      <c r="L3083" s="32">
        <f t="shared" si="25"/>
        <v>320</v>
      </c>
      <c r="M3083" s="33">
        <v>0.4</v>
      </c>
      <c r="O3083" s="38"/>
      <c r="P3083" s="36"/>
      <c r="Q3083" s="34"/>
      <c r="R3083" s="35"/>
    </row>
    <row r="3084" spans="1:18" ht="15.75" customHeight="1">
      <c r="A3084" s="23"/>
      <c r="B3084" s="28" t="s">
        <v>21</v>
      </c>
      <c r="C3084" s="28">
        <v>1185732</v>
      </c>
      <c r="D3084" s="29">
        <v>44472</v>
      </c>
      <c r="E3084" s="28" t="s">
        <v>40</v>
      </c>
      <c r="F3084" s="28" t="s">
        <v>115</v>
      </c>
      <c r="G3084" s="28" t="s">
        <v>116</v>
      </c>
      <c r="H3084" s="28" t="s">
        <v>24</v>
      </c>
      <c r="I3084" s="30">
        <v>0.44999999999999996</v>
      </c>
      <c r="J3084" s="31">
        <v>3750</v>
      </c>
      <c r="K3084" s="32">
        <f t="shared" si="24"/>
        <v>1687.4999999999998</v>
      </c>
      <c r="L3084" s="32">
        <f t="shared" si="25"/>
        <v>506.24999999999989</v>
      </c>
      <c r="M3084" s="33">
        <v>0.3</v>
      </c>
      <c r="O3084" s="38"/>
      <c r="P3084" s="36"/>
      <c r="Q3084" s="34"/>
      <c r="R3084" s="35"/>
    </row>
    <row r="3085" spans="1:18" ht="15.75" customHeight="1">
      <c r="A3085" s="23"/>
      <c r="B3085" s="28" t="s">
        <v>21</v>
      </c>
      <c r="C3085" s="28">
        <v>1185732</v>
      </c>
      <c r="D3085" s="29">
        <v>44472</v>
      </c>
      <c r="E3085" s="28" t="s">
        <v>40</v>
      </c>
      <c r="F3085" s="28" t="s">
        <v>115</v>
      </c>
      <c r="G3085" s="28" t="s">
        <v>116</v>
      </c>
      <c r="H3085" s="28" t="s">
        <v>25</v>
      </c>
      <c r="I3085" s="30">
        <v>0.35000000000000003</v>
      </c>
      <c r="J3085" s="31">
        <v>2250</v>
      </c>
      <c r="K3085" s="32">
        <f t="shared" si="24"/>
        <v>787.50000000000011</v>
      </c>
      <c r="L3085" s="32">
        <f t="shared" si="25"/>
        <v>275.625</v>
      </c>
      <c r="M3085" s="33">
        <v>0.35</v>
      </c>
      <c r="O3085" s="38"/>
      <c r="P3085" s="36"/>
      <c r="Q3085" s="34"/>
      <c r="R3085" s="35"/>
    </row>
    <row r="3086" spans="1:18" ht="15.75" customHeight="1">
      <c r="A3086" s="23"/>
      <c r="B3086" s="28" t="s">
        <v>21</v>
      </c>
      <c r="C3086" s="28">
        <v>1185732</v>
      </c>
      <c r="D3086" s="29">
        <v>44472</v>
      </c>
      <c r="E3086" s="28" t="s">
        <v>40</v>
      </c>
      <c r="F3086" s="28" t="s">
        <v>115</v>
      </c>
      <c r="G3086" s="28" t="s">
        <v>116</v>
      </c>
      <c r="H3086" s="28" t="s">
        <v>26</v>
      </c>
      <c r="I3086" s="30">
        <v>0.35000000000000003</v>
      </c>
      <c r="J3086" s="31">
        <v>1250</v>
      </c>
      <c r="K3086" s="32">
        <f t="shared" si="24"/>
        <v>437.50000000000006</v>
      </c>
      <c r="L3086" s="32">
        <f t="shared" si="25"/>
        <v>131.25</v>
      </c>
      <c r="M3086" s="33">
        <v>0.3</v>
      </c>
      <c r="O3086" s="38"/>
      <c r="P3086" s="36"/>
      <c r="Q3086" s="34"/>
      <c r="R3086" s="35"/>
    </row>
    <row r="3087" spans="1:18" ht="15.75" customHeight="1">
      <c r="A3087" s="23"/>
      <c r="B3087" s="28" t="s">
        <v>21</v>
      </c>
      <c r="C3087" s="28">
        <v>1185732</v>
      </c>
      <c r="D3087" s="29">
        <v>44472</v>
      </c>
      <c r="E3087" s="28" t="s">
        <v>40</v>
      </c>
      <c r="F3087" s="28" t="s">
        <v>115</v>
      </c>
      <c r="G3087" s="28" t="s">
        <v>116</v>
      </c>
      <c r="H3087" s="28" t="s">
        <v>27</v>
      </c>
      <c r="I3087" s="30">
        <v>0.35000000000000003</v>
      </c>
      <c r="J3087" s="31">
        <v>1250</v>
      </c>
      <c r="K3087" s="32">
        <f t="shared" si="24"/>
        <v>437.50000000000006</v>
      </c>
      <c r="L3087" s="32">
        <f t="shared" si="25"/>
        <v>131.25</v>
      </c>
      <c r="M3087" s="33">
        <v>0.3</v>
      </c>
      <c r="O3087" s="38"/>
      <c r="P3087" s="36"/>
      <c r="Q3087" s="34"/>
      <c r="R3087" s="35"/>
    </row>
    <row r="3088" spans="1:18" ht="15.75" customHeight="1">
      <c r="A3088" s="23"/>
      <c r="B3088" s="28" t="s">
        <v>21</v>
      </c>
      <c r="C3088" s="28">
        <v>1185732</v>
      </c>
      <c r="D3088" s="29">
        <v>44472</v>
      </c>
      <c r="E3088" s="28" t="s">
        <v>40</v>
      </c>
      <c r="F3088" s="28" t="s">
        <v>115</v>
      </c>
      <c r="G3088" s="28" t="s">
        <v>116</v>
      </c>
      <c r="H3088" s="28" t="s">
        <v>28</v>
      </c>
      <c r="I3088" s="30">
        <v>0.44999999999999996</v>
      </c>
      <c r="J3088" s="31">
        <v>1250</v>
      </c>
      <c r="K3088" s="32">
        <f t="shared" si="24"/>
        <v>562.5</v>
      </c>
      <c r="L3088" s="32">
        <f t="shared" si="25"/>
        <v>281.25</v>
      </c>
      <c r="M3088" s="33">
        <v>0.5</v>
      </c>
      <c r="O3088" s="38"/>
      <c r="P3088" s="36"/>
      <c r="Q3088" s="34"/>
      <c r="R3088" s="35"/>
    </row>
    <row r="3089" spans="1:18" ht="15.75" customHeight="1">
      <c r="A3089" s="23"/>
      <c r="B3089" s="28" t="s">
        <v>21</v>
      </c>
      <c r="C3089" s="28">
        <v>1185732</v>
      </c>
      <c r="D3089" s="29">
        <v>44472</v>
      </c>
      <c r="E3089" s="28" t="s">
        <v>40</v>
      </c>
      <c r="F3089" s="28" t="s">
        <v>115</v>
      </c>
      <c r="G3089" s="28" t="s">
        <v>116</v>
      </c>
      <c r="H3089" s="28" t="s">
        <v>29</v>
      </c>
      <c r="I3089" s="30">
        <v>0.49999999999999983</v>
      </c>
      <c r="J3089" s="31">
        <v>2500</v>
      </c>
      <c r="K3089" s="32">
        <f t="shared" si="24"/>
        <v>1249.9999999999995</v>
      </c>
      <c r="L3089" s="32">
        <f t="shared" si="25"/>
        <v>499.99999999999983</v>
      </c>
      <c r="M3089" s="33">
        <v>0.4</v>
      </c>
      <c r="O3089" s="38"/>
      <c r="P3089" s="36"/>
      <c r="Q3089" s="34"/>
      <c r="R3089" s="35"/>
    </row>
    <row r="3090" spans="1:18" ht="15.75" customHeight="1">
      <c r="A3090" s="23"/>
      <c r="B3090" s="28" t="s">
        <v>21</v>
      </c>
      <c r="C3090" s="28">
        <v>1185732</v>
      </c>
      <c r="D3090" s="29">
        <v>44503</v>
      </c>
      <c r="E3090" s="28" t="s">
        <v>40</v>
      </c>
      <c r="F3090" s="28" t="s">
        <v>115</v>
      </c>
      <c r="G3090" s="28" t="s">
        <v>116</v>
      </c>
      <c r="H3090" s="28" t="s">
        <v>24</v>
      </c>
      <c r="I3090" s="30">
        <v>0.44999999999999996</v>
      </c>
      <c r="J3090" s="31">
        <v>4000</v>
      </c>
      <c r="K3090" s="32">
        <f t="shared" si="24"/>
        <v>1799.9999999999998</v>
      </c>
      <c r="L3090" s="32">
        <f t="shared" si="25"/>
        <v>539.99999999999989</v>
      </c>
      <c r="M3090" s="33">
        <v>0.3</v>
      </c>
      <c r="O3090" s="38"/>
      <c r="P3090" s="36"/>
      <c r="Q3090" s="34"/>
      <c r="R3090" s="35"/>
    </row>
    <row r="3091" spans="1:18" ht="15.75" customHeight="1">
      <c r="A3091" s="23"/>
      <c r="B3091" s="28" t="s">
        <v>21</v>
      </c>
      <c r="C3091" s="28">
        <v>1185732</v>
      </c>
      <c r="D3091" s="29">
        <v>44503</v>
      </c>
      <c r="E3091" s="28" t="s">
        <v>40</v>
      </c>
      <c r="F3091" s="28" t="s">
        <v>115</v>
      </c>
      <c r="G3091" s="28" t="s">
        <v>116</v>
      </c>
      <c r="H3091" s="28" t="s">
        <v>25</v>
      </c>
      <c r="I3091" s="30">
        <v>0.35000000000000003</v>
      </c>
      <c r="J3091" s="31">
        <v>3000</v>
      </c>
      <c r="K3091" s="32">
        <f t="shared" si="24"/>
        <v>1050</v>
      </c>
      <c r="L3091" s="32">
        <f t="shared" si="25"/>
        <v>367.5</v>
      </c>
      <c r="M3091" s="33">
        <v>0.35</v>
      </c>
      <c r="O3091" s="38"/>
      <c r="P3091" s="36"/>
      <c r="Q3091" s="34"/>
      <c r="R3091" s="35"/>
    </row>
    <row r="3092" spans="1:18" ht="15.75" customHeight="1">
      <c r="A3092" s="23"/>
      <c r="B3092" s="28" t="s">
        <v>21</v>
      </c>
      <c r="C3092" s="28">
        <v>1185732</v>
      </c>
      <c r="D3092" s="29">
        <v>44503</v>
      </c>
      <c r="E3092" s="28" t="s">
        <v>40</v>
      </c>
      <c r="F3092" s="28" t="s">
        <v>115</v>
      </c>
      <c r="G3092" s="28" t="s">
        <v>116</v>
      </c>
      <c r="H3092" s="28" t="s">
        <v>26</v>
      </c>
      <c r="I3092" s="30">
        <v>0.35000000000000003</v>
      </c>
      <c r="J3092" s="31">
        <v>2450</v>
      </c>
      <c r="K3092" s="32">
        <f t="shared" si="24"/>
        <v>857.50000000000011</v>
      </c>
      <c r="L3092" s="32">
        <f t="shared" si="25"/>
        <v>257.25</v>
      </c>
      <c r="M3092" s="33">
        <v>0.3</v>
      </c>
      <c r="O3092" s="38"/>
      <c r="P3092" s="36"/>
      <c r="Q3092" s="34"/>
      <c r="R3092" s="35"/>
    </row>
    <row r="3093" spans="1:18" ht="15.75" customHeight="1">
      <c r="A3093" s="23"/>
      <c r="B3093" s="28" t="s">
        <v>21</v>
      </c>
      <c r="C3093" s="28">
        <v>1185732</v>
      </c>
      <c r="D3093" s="29">
        <v>44503</v>
      </c>
      <c r="E3093" s="28" t="s">
        <v>40</v>
      </c>
      <c r="F3093" s="28" t="s">
        <v>115</v>
      </c>
      <c r="G3093" s="28" t="s">
        <v>116</v>
      </c>
      <c r="H3093" s="28" t="s">
        <v>27</v>
      </c>
      <c r="I3093" s="30">
        <v>0.35000000000000003</v>
      </c>
      <c r="J3093" s="31">
        <v>2250</v>
      </c>
      <c r="K3093" s="32">
        <f t="shared" si="24"/>
        <v>787.50000000000011</v>
      </c>
      <c r="L3093" s="32">
        <f t="shared" si="25"/>
        <v>236.25000000000003</v>
      </c>
      <c r="M3093" s="33">
        <v>0.3</v>
      </c>
      <c r="O3093" s="38"/>
      <c r="P3093" s="36"/>
      <c r="Q3093" s="34"/>
      <c r="R3093" s="35"/>
    </row>
    <row r="3094" spans="1:18" ht="15.75" customHeight="1">
      <c r="A3094" s="23"/>
      <c r="B3094" s="28" t="s">
        <v>21</v>
      </c>
      <c r="C3094" s="28">
        <v>1185732</v>
      </c>
      <c r="D3094" s="29">
        <v>44503</v>
      </c>
      <c r="E3094" s="28" t="s">
        <v>40</v>
      </c>
      <c r="F3094" s="28" t="s">
        <v>115</v>
      </c>
      <c r="G3094" s="28" t="s">
        <v>116</v>
      </c>
      <c r="H3094" s="28" t="s">
        <v>28</v>
      </c>
      <c r="I3094" s="30">
        <v>0.6</v>
      </c>
      <c r="J3094" s="31">
        <v>2000</v>
      </c>
      <c r="K3094" s="32">
        <f t="shared" si="24"/>
        <v>1200</v>
      </c>
      <c r="L3094" s="32">
        <f t="shared" si="25"/>
        <v>600</v>
      </c>
      <c r="M3094" s="33">
        <v>0.5</v>
      </c>
      <c r="O3094" s="38"/>
      <c r="P3094" s="36"/>
      <c r="Q3094" s="34"/>
      <c r="R3094" s="35"/>
    </row>
    <row r="3095" spans="1:18" ht="15.75" customHeight="1">
      <c r="A3095" s="23"/>
      <c r="B3095" s="28" t="s">
        <v>21</v>
      </c>
      <c r="C3095" s="28">
        <v>1185732</v>
      </c>
      <c r="D3095" s="29">
        <v>44503</v>
      </c>
      <c r="E3095" s="28" t="s">
        <v>40</v>
      </c>
      <c r="F3095" s="28" t="s">
        <v>115</v>
      </c>
      <c r="G3095" s="28" t="s">
        <v>116</v>
      </c>
      <c r="H3095" s="28" t="s">
        <v>29</v>
      </c>
      <c r="I3095" s="30">
        <v>0.64999999999999991</v>
      </c>
      <c r="J3095" s="31">
        <v>3000</v>
      </c>
      <c r="K3095" s="32">
        <f t="shared" si="24"/>
        <v>1949.9999999999998</v>
      </c>
      <c r="L3095" s="32">
        <f t="shared" si="25"/>
        <v>780</v>
      </c>
      <c r="M3095" s="33">
        <v>0.4</v>
      </c>
      <c r="O3095" s="38"/>
      <c r="P3095" s="36"/>
      <c r="Q3095" s="34"/>
      <c r="R3095" s="35"/>
    </row>
    <row r="3096" spans="1:18" ht="15.75" customHeight="1">
      <c r="A3096" s="23"/>
      <c r="B3096" s="28" t="s">
        <v>21</v>
      </c>
      <c r="C3096" s="28">
        <v>1185732</v>
      </c>
      <c r="D3096" s="29">
        <v>44532</v>
      </c>
      <c r="E3096" s="28" t="s">
        <v>40</v>
      </c>
      <c r="F3096" s="28" t="s">
        <v>115</v>
      </c>
      <c r="G3096" s="28" t="s">
        <v>116</v>
      </c>
      <c r="H3096" s="28" t="s">
        <v>24</v>
      </c>
      <c r="I3096" s="30">
        <v>0.6</v>
      </c>
      <c r="J3096" s="31">
        <v>5500</v>
      </c>
      <c r="K3096" s="32">
        <f t="shared" si="24"/>
        <v>3300</v>
      </c>
      <c r="L3096" s="32">
        <f t="shared" si="25"/>
        <v>990</v>
      </c>
      <c r="M3096" s="33">
        <v>0.3</v>
      </c>
      <c r="O3096" s="38"/>
      <c r="P3096" s="36"/>
      <c r="Q3096" s="34"/>
      <c r="R3096" s="35"/>
    </row>
    <row r="3097" spans="1:18" ht="15.75" customHeight="1">
      <c r="A3097" s="23"/>
      <c r="B3097" s="28" t="s">
        <v>21</v>
      </c>
      <c r="C3097" s="28">
        <v>1185732</v>
      </c>
      <c r="D3097" s="29">
        <v>44532</v>
      </c>
      <c r="E3097" s="28" t="s">
        <v>40</v>
      </c>
      <c r="F3097" s="28" t="s">
        <v>115</v>
      </c>
      <c r="G3097" s="28" t="s">
        <v>116</v>
      </c>
      <c r="H3097" s="28" t="s">
        <v>25</v>
      </c>
      <c r="I3097" s="30">
        <v>0.5</v>
      </c>
      <c r="J3097" s="31">
        <v>3500</v>
      </c>
      <c r="K3097" s="32">
        <f t="shared" si="24"/>
        <v>1750</v>
      </c>
      <c r="L3097" s="32">
        <f t="shared" si="25"/>
        <v>612.5</v>
      </c>
      <c r="M3097" s="33">
        <v>0.35</v>
      </c>
      <c r="O3097" s="38"/>
      <c r="P3097" s="36"/>
      <c r="Q3097" s="34"/>
      <c r="R3097" s="35"/>
    </row>
    <row r="3098" spans="1:18" ht="15.75" customHeight="1">
      <c r="A3098" s="23"/>
      <c r="B3098" s="28" t="s">
        <v>21</v>
      </c>
      <c r="C3098" s="28">
        <v>1185732</v>
      </c>
      <c r="D3098" s="29">
        <v>44532</v>
      </c>
      <c r="E3098" s="28" t="s">
        <v>40</v>
      </c>
      <c r="F3098" s="28" t="s">
        <v>115</v>
      </c>
      <c r="G3098" s="28" t="s">
        <v>116</v>
      </c>
      <c r="H3098" s="28" t="s">
        <v>26</v>
      </c>
      <c r="I3098" s="30">
        <v>0.5</v>
      </c>
      <c r="J3098" s="31">
        <v>3000</v>
      </c>
      <c r="K3098" s="32">
        <f t="shared" si="24"/>
        <v>1500</v>
      </c>
      <c r="L3098" s="32">
        <f t="shared" si="25"/>
        <v>450</v>
      </c>
      <c r="M3098" s="33">
        <v>0.3</v>
      </c>
      <c r="O3098" s="38"/>
      <c r="P3098" s="36"/>
      <c r="Q3098" s="34"/>
      <c r="R3098" s="35"/>
    </row>
    <row r="3099" spans="1:18" ht="15.75" customHeight="1">
      <c r="A3099" s="23"/>
      <c r="B3099" s="28" t="s">
        <v>21</v>
      </c>
      <c r="C3099" s="28">
        <v>1185732</v>
      </c>
      <c r="D3099" s="29">
        <v>44532</v>
      </c>
      <c r="E3099" s="28" t="s">
        <v>40</v>
      </c>
      <c r="F3099" s="28" t="s">
        <v>115</v>
      </c>
      <c r="G3099" s="28" t="s">
        <v>116</v>
      </c>
      <c r="H3099" s="28" t="s">
        <v>27</v>
      </c>
      <c r="I3099" s="30">
        <v>0.5</v>
      </c>
      <c r="J3099" s="31">
        <v>2500</v>
      </c>
      <c r="K3099" s="32">
        <f t="shared" si="24"/>
        <v>1250</v>
      </c>
      <c r="L3099" s="32">
        <f t="shared" si="25"/>
        <v>375</v>
      </c>
      <c r="M3099" s="33">
        <v>0.3</v>
      </c>
      <c r="O3099" s="38"/>
      <c r="P3099" s="36"/>
      <c r="Q3099" s="34"/>
      <c r="R3099" s="35"/>
    </row>
    <row r="3100" spans="1:18" ht="15.75" customHeight="1">
      <c r="A3100" s="23"/>
      <c r="B3100" s="28" t="s">
        <v>21</v>
      </c>
      <c r="C3100" s="28">
        <v>1185732</v>
      </c>
      <c r="D3100" s="29">
        <v>44532</v>
      </c>
      <c r="E3100" s="28" t="s">
        <v>40</v>
      </c>
      <c r="F3100" s="28" t="s">
        <v>115</v>
      </c>
      <c r="G3100" s="28" t="s">
        <v>116</v>
      </c>
      <c r="H3100" s="28" t="s">
        <v>28</v>
      </c>
      <c r="I3100" s="30">
        <v>0.6</v>
      </c>
      <c r="J3100" s="31">
        <v>2500</v>
      </c>
      <c r="K3100" s="32">
        <f t="shared" si="24"/>
        <v>1500</v>
      </c>
      <c r="L3100" s="32">
        <f t="shared" si="25"/>
        <v>750</v>
      </c>
      <c r="M3100" s="33">
        <v>0.5</v>
      </c>
      <c r="O3100" s="38"/>
      <c r="P3100" s="36"/>
      <c r="Q3100" s="34"/>
      <c r="R3100" s="35"/>
    </row>
    <row r="3101" spans="1:18" ht="15.75" customHeight="1">
      <c r="A3101" s="23"/>
      <c r="B3101" s="28" t="s">
        <v>21</v>
      </c>
      <c r="C3101" s="28">
        <v>1185732</v>
      </c>
      <c r="D3101" s="29">
        <v>44532</v>
      </c>
      <c r="E3101" s="28" t="s">
        <v>40</v>
      </c>
      <c r="F3101" s="28" t="s">
        <v>115</v>
      </c>
      <c r="G3101" s="28" t="s">
        <v>116</v>
      </c>
      <c r="H3101" s="28" t="s">
        <v>29</v>
      </c>
      <c r="I3101" s="30">
        <v>0.64999999999999991</v>
      </c>
      <c r="J3101" s="31">
        <v>3500</v>
      </c>
      <c r="K3101" s="32">
        <f t="shared" si="24"/>
        <v>2274.9999999999995</v>
      </c>
      <c r="L3101" s="32">
        <f t="shared" si="25"/>
        <v>909.99999999999989</v>
      </c>
      <c r="M3101" s="33">
        <v>0.4</v>
      </c>
      <c r="O3101" s="38"/>
      <c r="P3101" s="36"/>
      <c r="Q3101" s="34"/>
      <c r="R3101" s="35"/>
    </row>
    <row r="3102" spans="1:18" ht="15.75" customHeight="1">
      <c r="A3102" s="23" t="s">
        <v>46</v>
      </c>
      <c r="B3102" s="28" t="s">
        <v>21</v>
      </c>
      <c r="C3102" s="28">
        <v>1185732</v>
      </c>
      <c r="D3102" s="29">
        <v>44206</v>
      </c>
      <c r="E3102" s="28" t="s">
        <v>40</v>
      </c>
      <c r="F3102" s="28" t="s">
        <v>117</v>
      </c>
      <c r="G3102" s="28" t="s">
        <v>118</v>
      </c>
      <c r="H3102" s="28" t="s">
        <v>24</v>
      </c>
      <c r="I3102" s="30">
        <v>0.35000000000000003</v>
      </c>
      <c r="J3102" s="31">
        <v>5000</v>
      </c>
      <c r="K3102" s="32">
        <f t="shared" si="24"/>
        <v>1750.0000000000002</v>
      </c>
      <c r="L3102" s="32">
        <f t="shared" si="25"/>
        <v>700.00000000000011</v>
      </c>
      <c r="M3102" s="33">
        <v>0.4</v>
      </c>
      <c r="O3102" s="38"/>
      <c r="P3102" s="36"/>
      <c r="Q3102" s="34"/>
      <c r="R3102" s="35"/>
    </row>
    <row r="3103" spans="1:18" ht="15.75" customHeight="1">
      <c r="A3103" s="23"/>
      <c r="B3103" s="28" t="s">
        <v>21</v>
      </c>
      <c r="C3103" s="28">
        <v>1185732</v>
      </c>
      <c r="D3103" s="29">
        <v>44206</v>
      </c>
      <c r="E3103" s="28" t="s">
        <v>40</v>
      </c>
      <c r="F3103" s="28" t="s">
        <v>117</v>
      </c>
      <c r="G3103" s="28" t="s">
        <v>118</v>
      </c>
      <c r="H3103" s="28" t="s">
        <v>25</v>
      </c>
      <c r="I3103" s="30">
        <v>0.35000000000000003</v>
      </c>
      <c r="J3103" s="31">
        <v>3000</v>
      </c>
      <c r="K3103" s="32">
        <f t="shared" si="24"/>
        <v>1050</v>
      </c>
      <c r="L3103" s="32">
        <f t="shared" si="25"/>
        <v>420</v>
      </c>
      <c r="M3103" s="33">
        <v>0.4</v>
      </c>
      <c r="O3103" s="38"/>
      <c r="P3103" s="36"/>
      <c r="Q3103" s="34"/>
      <c r="R3103" s="35"/>
    </row>
    <row r="3104" spans="1:18" ht="15.75" customHeight="1">
      <c r="A3104" s="23"/>
      <c r="B3104" s="28" t="s">
        <v>21</v>
      </c>
      <c r="C3104" s="28">
        <v>1185732</v>
      </c>
      <c r="D3104" s="29">
        <v>44206</v>
      </c>
      <c r="E3104" s="28" t="s">
        <v>40</v>
      </c>
      <c r="F3104" s="28" t="s">
        <v>117</v>
      </c>
      <c r="G3104" s="28" t="s">
        <v>118</v>
      </c>
      <c r="H3104" s="28" t="s">
        <v>26</v>
      </c>
      <c r="I3104" s="30">
        <v>0.25000000000000006</v>
      </c>
      <c r="J3104" s="31">
        <v>3000</v>
      </c>
      <c r="K3104" s="32">
        <f t="shared" si="24"/>
        <v>750.00000000000011</v>
      </c>
      <c r="L3104" s="32">
        <f t="shared" si="25"/>
        <v>262.5</v>
      </c>
      <c r="M3104" s="33">
        <v>0.35</v>
      </c>
      <c r="O3104" s="38"/>
      <c r="P3104" s="36"/>
      <c r="Q3104" s="34"/>
      <c r="R3104" s="35"/>
    </row>
    <row r="3105" spans="1:18" ht="15.75" customHeight="1">
      <c r="A3105" s="23"/>
      <c r="B3105" s="28" t="s">
        <v>21</v>
      </c>
      <c r="C3105" s="28">
        <v>1185732</v>
      </c>
      <c r="D3105" s="29">
        <v>44206</v>
      </c>
      <c r="E3105" s="28" t="s">
        <v>40</v>
      </c>
      <c r="F3105" s="28" t="s">
        <v>117</v>
      </c>
      <c r="G3105" s="28" t="s">
        <v>118</v>
      </c>
      <c r="H3105" s="28" t="s">
        <v>27</v>
      </c>
      <c r="I3105" s="30">
        <v>0.30000000000000004</v>
      </c>
      <c r="J3105" s="31">
        <v>1500</v>
      </c>
      <c r="K3105" s="32">
        <f t="shared" si="24"/>
        <v>450.00000000000006</v>
      </c>
      <c r="L3105" s="32">
        <f t="shared" si="25"/>
        <v>157.5</v>
      </c>
      <c r="M3105" s="33">
        <v>0.35</v>
      </c>
      <c r="O3105" s="38"/>
      <c r="P3105" s="36"/>
      <c r="Q3105" s="34"/>
      <c r="R3105" s="35"/>
    </row>
    <row r="3106" spans="1:18" ht="15.75" customHeight="1">
      <c r="A3106" s="23"/>
      <c r="B3106" s="28" t="s">
        <v>21</v>
      </c>
      <c r="C3106" s="28">
        <v>1185732</v>
      </c>
      <c r="D3106" s="29">
        <v>44206</v>
      </c>
      <c r="E3106" s="28" t="s">
        <v>40</v>
      </c>
      <c r="F3106" s="28" t="s">
        <v>117</v>
      </c>
      <c r="G3106" s="28" t="s">
        <v>118</v>
      </c>
      <c r="H3106" s="28" t="s">
        <v>28</v>
      </c>
      <c r="I3106" s="30">
        <v>0.44999999999999996</v>
      </c>
      <c r="J3106" s="31">
        <v>2000</v>
      </c>
      <c r="K3106" s="32">
        <f t="shared" si="24"/>
        <v>899.99999999999989</v>
      </c>
      <c r="L3106" s="32">
        <f t="shared" si="25"/>
        <v>269.99999999999994</v>
      </c>
      <c r="M3106" s="33">
        <v>0.3</v>
      </c>
      <c r="O3106" s="38"/>
      <c r="P3106" s="36"/>
      <c r="Q3106" s="34"/>
      <c r="R3106" s="35"/>
    </row>
    <row r="3107" spans="1:18" ht="15.75" customHeight="1">
      <c r="A3107" s="23"/>
      <c r="B3107" s="28" t="s">
        <v>21</v>
      </c>
      <c r="C3107" s="28">
        <v>1185732</v>
      </c>
      <c r="D3107" s="29">
        <v>44206</v>
      </c>
      <c r="E3107" s="28" t="s">
        <v>40</v>
      </c>
      <c r="F3107" s="28" t="s">
        <v>117</v>
      </c>
      <c r="G3107" s="28" t="s">
        <v>118</v>
      </c>
      <c r="H3107" s="28" t="s">
        <v>29</v>
      </c>
      <c r="I3107" s="30">
        <v>0.35000000000000003</v>
      </c>
      <c r="J3107" s="31">
        <v>3000</v>
      </c>
      <c r="K3107" s="32">
        <f t="shared" si="24"/>
        <v>1050</v>
      </c>
      <c r="L3107" s="32">
        <f t="shared" si="25"/>
        <v>420</v>
      </c>
      <c r="M3107" s="33">
        <v>0.4</v>
      </c>
      <c r="O3107" s="38"/>
      <c r="P3107" s="36"/>
      <c r="Q3107" s="34"/>
      <c r="R3107" s="35"/>
    </row>
    <row r="3108" spans="1:18" ht="15.75" customHeight="1">
      <c r="A3108" s="23"/>
      <c r="B3108" s="28" t="s">
        <v>21</v>
      </c>
      <c r="C3108" s="28">
        <v>1185732</v>
      </c>
      <c r="D3108" s="29">
        <v>44237</v>
      </c>
      <c r="E3108" s="28" t="s">
        <v>40</v>
      </c>
      <c r="F3108" s="28" t="s">
        <v>117</v>
      </c>
      <c r="G3108" s="28" t="s">
        <v>118</v>
      </c>
      <c r="H3108" s="28" t="s">
        <v>24</v>
      </c>
      <c r="I3108" s="30">
        <v>0.35000000000000003</v>
      </c>
      <c r="J3108" s="31">
        <v>5500</v>
      </c>
      <c r="K3108" s="32">
        <f t="shared" si="24"/>
        <v>1925.0000000000002</v>
      </c>
      <c r="L3108" s="32">
        <f t="shared" si="25"/>
        <v>770.00000000000011</v>
      </c>
      <c r="M3108" s="33">
        <v>0.4</v>
      </c>
      <c r="O3108" s="38"/>
      <c r="P3108" s="36"/>
      <c r="Q3108" s="34"/>
      <c r="R3108" s="35"/>
    </row>
    <row r="3109" spans="1:18" ht="15.75" customHeight="1">
      <c r="A3109" s="23"/>
      <c r="B3109" s="28" t="s">
        <v>21</v>
      </c>
      <c r="C3109" s="28">
        <v>1185732</v>
      </c>
      <c r="D3109" s="29">
        <v>44237</v>
      </c>
      <c r="E3109" s="28" t="s">
        <v>40</v>
      </c>
      <c r="F3109" s="28" t="s">
        <v>117</v>
      </c>
      <c r="G3109" s="28" t="s">
        <v>118</v>
      </c>
      <c r="H3109" s="28" t="s">
        <v>25</v>
      </c>
      <c r="I3109" s="30">
        <v>0.35000000000000003</v>
      </c>
      <c r="J3109" s="31">
        <v>2000</v>
      </c>
      <c r="K3109" s="32">
        <f t="shared" si="24"/>
        <v>700.00000000000011</v>
      </c>
      <c r="L3109" s="32">
        <f t="shared" si="25"/>
        <v>280.00000000000006</v>
      </c>
      <c r="M3109" s="33">
        <v>0.4</v>
      </c>
      <c r="O3109" s="38"/>
      <c r="P3109" s="36"/>
      <c r="Q3109" s="34"/>
      <c r="R3109" s="35"/>
    </row>
    <row r="3110" spans="1:18" ht="15.75" customHeight="1">
      <c r="A3110" s="23"/>
      <c r="B3110" s="28" t="s">
        <v>21</v>
      </c>
      <c r="C3110" s="28">
        <v>1185732</v>
      </c>
      <c r="D3110" s="29">
        <v>44237</v>
      </c>
      <c r="E3110" s="28" t="s">
        <v>40</v>
      </c>
      <c r="F3110" s="28" t="s">
        <v>117</v>
      </c>
      <c r="G3110" s="28" t="s">
        <v>118</v>
      </c>
      <c r="H3110" s="28" t="s">
        <v>26</v>
      </c>
      <c r="I3110" s="30">
        <v>0.25000000000000006</v>
      </c>
      <c r="J3110" s="31">
        <v>2500</v>
      </c>
      <c r="K3110" s="32">
        <f t="shared" si="24"/>
        <v>625.00000000000011</v>
      </c>
      <c r="L3110" s="32">
        <f t="shared" si="25"/>
        <v>218.75000000000003</v>
      </c>
      <c r="M3110" s="33">
        <v>0.35</v>
      </c>
      <c r="O3110" s="38"/>
      <c r="P3110" s="36"/>
      <c r="Q3110" s="34"/>
      <c r="R3110" s="35"/>
    </row>
    <row r="3111" spans="1:18" ht="15.75" customHeight="1">
      <c r="A3111" s="23"/>
      <c r="B3111" s="28" t="s">
        <v>21</v>
      </c>
      <c r="C3111" s="28">
        <v>1185732</v>
      </c>
      <c r="D3111" s="29">
        <v>44237</v>
      </c>
      <c r="E3111" s="28" t="s">
        <v>40</v>
      </c>
      <c r="F3111" s="28" t="s">
        <v>117</v>
      </c>
      <c r="G3111" s="28" t="s">
        <v>118</v>
      </c>
      <c r="H3111" s="28" t="s">
        <v>27</v>
      </c>
      <c r="I3111" s="30">
        <v>0.30000000000000004</v>
      </c>
      <c r="J3111" s="31">
        <v>1250</v>
      </c>
      <c r="K3111" s="32">
        <f t="shared" si="24"/>
        <v>375.00000000000006</v>
      </c>
      <c r="L3111" s="32">
        <f t="shared" si="25"/>
        <v>131.25</v>
      </c>
      <c r="M3111" s="33">
        <v>0.35</v>
      </c>
      <c r="O3111" s="38"/>
      <c r="P3111" s="36"/>
      <c r="Q3111" s="34"/>
      <c r="R3111" s="35"/>
    </row>
    <row r="3112" spans="1:18" ht="15.75" customHeight="1">
      <c r="A3112" s="23"/>
      <c r="B3112" s="28" t="s">
        <v>21</v>
      </c>
      <c r="C3112" s="28">
        <v>1185732</v>
      </c>
      <c r="D3112" s="29">
        <v>44237</v>
      </c>
      <c r="E3112" s="28" t="s">
        <v>40</v>
      </c>
      <c r="F3112" s="28" t="s">
        <v>117</v>
      </c>
      <c r="G3112" s="28" t="s">
        <v>118</v>
      </c>
      <c r="H3112" s="28" t="s">
        <v>28</v>
      </c>
      <c r="I3112" s="30">
        <v>0.44999999999999996</v>
      </c>
      <c r="J3112" s="31">
        <v>2000</v>
      </c>
      <c r="K3112" s="32">
        <f t="shared" si="24"/>
        <v>899.99999999999989</v>
      </c>
      <c r="L3112" s="32">
        <f t="shared" si="25"/>
        <v>269.99999999999994</v>
      </c>
      <c r="M3112" s="33">
        <v>0.3</v>
      </c>
      <c r="O3112" s="38"/>
      <c r="P3112" s="36"/>
      <c r="Q3112" s="34"/>
      <c r="R3112" s="35"/>
    </row>
    <row r="3113" spans="1:18" ht="15.75" customHeight="1">
      <c r="A3113" s="23"/>
      <c r="B3113" s="28" t="s">
        <v>21</v>
      </c>
      <c r="C3113" s="28">
        <v>1185732</v>
      </c>
      <c r="D3113" s="29">
        <v>44237</v>
      </c>
      <c r="E3113" s="28" t="s">
        <v>40</v>
      </c>
      <c r="F3113" s="28" t="s">
        <v>117</v>
      </c>
      <c r="G3113" s="28" t="s">
        <v>118</v>
      </c>
      <c r="H3113" s="28" t="s">
        <v>29</v>
      </c>
      <c r="I3113" s="30">
        <v>0.19999999999999996</v>
      </c>
      <c r="J3113" s="31">
        <v>3000</v>
      </c>
      <c r="K3113" s="32">
        <f t="shared" si="24"/>
        <v>599.99999999999989</v>
      </c>
      <c r="L3113" s="32">
        <f t="shared" si="25"/>
        <v>239.99999999999997</v>
      </c>
      <c r="M3113" s="33">
        <v>0.4</v>
      </c>
      <c r="O3113" s="38"/>
      <c r="P3113" s="36"/>
      <c r="Q3113" s="34"/>
      <c r="R3113" s="35"/>
    </row>
    <row r="3114" spans="1:18" ht="15.75" customHeight="1">
      <c r="A3114" s="23"/>
      <c r="B3114" s="28" t="s">
        <v>21</v>
      </c>
      <c r="C3114" s="28">
        <v>1185732</v>
      </c>
      <c r="D3114" s="29">
        <v>44264</v>
      </c>
      <c r="E3114" s="28" t="s">
        <v>40</v>
      </c>
      <c r="F3114" s="28" t="s">
        <v>117</v>
      </c>
      <c r="G3114" s="28" t="s">
        <v>118</v>
      </c>
      <c r="H3114" s="28" t="s">
        <v>24</v>
      </c>
      <c r="I3114" s="30">
        <v>0.25000000000000006</v>
      </c>
      <c r="J3114" s="31">
        <v>5200</v>
      </c>
      <c r="K3114" s="32">
        <f t="shared" si="24"/>
        <v>1300.0000000000002</v>
      </c>
      <c r="L3114" s="32">
        <f t="shared" si="25"/>
        <v>520.00000000000011</v>
      </c>
      <c r="M3114" s="33">
        <v>0.4</v>
      </c>
      <c r="O3114" s="38"/>
      <c r="P3114" s="36"/>
      <c r="Q3114" s="34"/>
      <c r="R3114" s="35"/>
    </row>
    <row r="3115" spans="1:18" ht="15.75" customHeight="1">
      <c r="A3115" s="23"/>
      <c r="B3115" s="28" t="s">
        <v>21</v>
      </c>
      <c r="C3115" s="28">
        <v>1185732</v>
      </c>
      <c r="D3115" s="29">
        <v>44264</v>
      </c>
      <c r="E3115" s="28" t="s">
        <v>40</v>
      </c>
      <c r="F3115" s="28" t="s">
        <v>117</v>
      </c>
      <c r="G3115" s="28" t="s">
        <v>118</v>
      </c>
      <c r="H3115" s="28" t="s">
        <v>25</v>
      </c>
      <c r="I3115" s="30">
        <v>0.25000000000000006</v>
      </c>
      <c r="J3115" s="31">
        <v>2250</v>
      </c>
      <c r="K3115" s="32">
        <f t="shared" si="24"/>
        <v>562.50000000000011</v>
      </c>
      <c r="L3115" s="32">
        <f t="shared" si="25"/>
        <v>225.00000000000006</v>
      </c>
      <c r="M3115" s="33">
        <v>0.4</v>
      </c>
      <c r="O3115" s="38"/>
      <c r="P3115" s="36"/>
      <c r="Q3115" s="34"/>
      <c r="R3115" s="35"/>
    </row>
    <row r="3116" spans="1:18" ht="15.75" customHeight="1">
      <c r="A3116" s="23"/>
      <c r="B3116" s="28" t="s">
        <v>21</v>
      </c>
      <c r="C3116" s="28">
        <v>1185732</v>
      </c>
      <c r="D3116" s="29">
        <v>44264</v>
      </c>
      <c r="E3116" s="28" t="s">
        <v>40</v>
      </c>
      <c r="F3116" s="28" t="s">
        <v>117</v>
      </c>
      <c r="G3116" s="28" t="s">
        <v>118</v>
      </c>
      <c r="H3116" s="28" t="s">
        <v>26</v>
      </c>
      <c r="I3116" s="30">
        <v>0.15000000000000002</v>
      </c>
      <c r="J3116" s="31">
        <v>2750</v>
      </c>
      <c r="K3116" s="32">
        <f t="shared" si="24"/>
        <v>412.50000000000006</v>
      </c>
      <c r="L3116" s="32">
        <f t="shared" si="25"/>
        <v>144.375</v>
      </c>
      <c r="M3116" s="33">
        <v>0.35</v>
      </c>
      <c r="O3116" s="38"/>
      <c r="P3116" s="36"/>
      <c r="Q3116" s="34"/>
      <c r="R3116" s="35"/>
    </row>
    <row r="3117" spans="1:18" ht="15.75" customHeight="1">
      <c r="A3117" s="23"/>
      <c r="B3117" s="28" t="s">
        <v>21</v>
      </c>
      <c r="C3117" s="28">
        <v>1185732</v>
      </c>
      <c r="D3117" s="29">
        <v>44264</v>
      </c>
      <c r="E3117" s="28" t="s">
        <v>40</v>
      </c>
      <c r="F3117" s="28" t="s">
        <v>117</v>
      </c>
      <c r="G3117" s="28" t="s">
        <v>118</v>
      </c>
      <c r="H3117" s="28" t="s">
        <v>27</v>
      </c>
      <c r="I3117" s="30">
        <v>0.19999999999999996</v>
      </c>
      <c r="J3117" s="31">
        <v>1250</v>
      </c>
      <c r="K3117" s="32">
        <f t="shared" si="24"/>
        <v>249.99999999999994</v>
      </c>
      <c r="L3117" s="32">
        <f t="shared" si="25"/>
        <v>87.499999999999972</v>
      </c>
      <c r="M3117" s="33">
        <v>0.35</v>
      </c>
      <c r="O3117" s="38"/>
      <c r="P3117" s="36"/>
      <c r="Q3117" s="34"/>
      <c r="R3117" s="35"/>
    </row>
    <row r="3118" spans="1:18" ht="15.75" customHeight="1">
      <c r="A3118" s="23"/>
      <c r="B3118" s="28" t="s">
        <v>21</v>
      </c>
      <c r="C3118" s="28">
        <v>1185732</v>
      </c>
      <c r="D3118" s="29">
        <v>44264</v>
      </c>
      <c r="E3118" s="28" t="s">
        <v>40</v>
      </c>
      <c r="F3118" s="28" t="s">
        <v>117</v>
      </c>
      <c r="G3118" s="28" t="s">
        <v>118</v>
      </c>
      <c r="H3118" s="28" t="s">
        <v>28</v>
      </c>
      <c r="I3118" s="30">
        <v>0.35000000000000003</v>
      </c>
      <c r="J3118" s="31">
        <v>1750</v>
      </c>
      <c r="K3118" s="32">
        <f t="shared" si="24"/>
        <v>612.50000000000011</v>
      </c>
      <c r="L3118" s="32">
        <f t="shared" si="25"/>
        <v>183.75000000000003</v>
      </c>
      <c r="M3118" s="33">
        <v>0.3</v>
      </c>
      <c r="O3118" s="38"/>
      <c r="P3118" s="36"/>
      <c r="Q3118" s="34"/>
      <c r="R3118" s="35"/>
    </row>
    <row r="3119" spans="1:18" ht="15.75" customHeight="1">
      <c r="A3119" s="23"/>
      <c r="B3119" s="28" t="s">
        <v>21</v>
      </c>
      <c r="C3119" s="28">
        <v>1185732</v>
      </c>
      <c r="D3119" s="29">
        <v>44264</v>
      </c>
      <c r="E3119" s="28" t="s">
        <v>40</v>
      </c>
      <c r="F3119" s="28" t="s">
        <v>117</v>
      </c>
      <c r="G3119" s="28" t="s">
        <v>118</v>
      </c>
      <c r="H3119" s="28" t="s">
        <v>29</v>
      </c>
      <c r="I3119" s="30">
        <v>0.25000000000000006</v>
      </c>
      <c r="J3119" s="31">
        <v>2750</v>
      </c>
      <c r="K3119" s="32">
        <f t="shared" si="24"/>
        <v>687.50000000000011</v>
      </c>
      <c r="L3119" s="32">
        <f t="shared" si="25"/>
        <v>275.00000000000006</v>
      </c>
      <c r="M3119" s="33">
        <v>0.4</v>
      </c>
      <c r="O3119" s="38"/>
      <c r="P3119" s="36"/>
      <c r="Q3119" s="34"/>
      <c r="R3119" s="35"/>
    </row>
    <row r="3120" spans="1:18" ht="15.75" customHeight="1">
      <c r="A3120" s="23"/>
      <c r="B3120" s="28" t="s">
        <v>21</v>
      </c>
      <c r="C3120" s="28">
        <v>1185732</v>
      </c>
      <c r="D3120" s="29">
        <v>44296</v>
      </c>
      <c r="E3120" s="28" t="s">
        <v>40</v>
      </c>
      <c r="F3120" s="28" t="s">
        <v>117</v>
      </c>
      <c r="G3120" s="28" t="s">
        <v>118</v>
      </c>
      <c r="H3120" s="28" t="s">
        <v>24</v>
      </c>
      <c r="I3120" s="30">
        <v>0.25000000000000006</v>
      </c>
      <c r="J3120" s="31">
        <v>5000</v>
      </c>
      <c r="K3120" s="32">
        <f t="shared" si="24"/>
        <v>1250.0000000000002</v>
      </c>
      <c r="L3120" s="32">
        <f t="shared" si="25"/>
        <v>500.00000000000011</v>
      </c>
      <c r="M3120" s="33">
        <v>0.4</v>
      </c>
      <c r="O3120" s="38"/>
      <c r="P3120" s="36"/>
      <c r="Q3120" s="34"/>
      <c r="R3120" s="35"/>
    </row>
    <row r="3121" spans="1:18" ht="15.75" customHeight="1">
      <c r="A3121" s="23"/>
      <c r="B3121" s="28" t="s">
        <v>21</v>
      </c>
      <c r="C3121" s="28">
        <v>1185732</v>
      </c>
      <c r="D3121" s="29">
        <v>44296</v>
      </c>
      <c r="E3121" s="28" t="s">
        <v>40</v>
      </c>
      <c r="F3121" s="28" t="s">
        <v>117</v>
      </c>
      <c r="G3121" s="28" t="s">
        <v>118</v>
      </c>
      <c r="H3121" s="28" t="s">
        <v>25</v>
      </c>
      <c r="I3121" s="30">
        <v>0.25000000000000006</v>
      </c>
      <c r="J3121" s="31">
        <v>2000</v>
      </c>
      <c r="K3121" s="32">
        <f t="shared" si="24"/>
        <v>500.00000000000011</v>
      </c>
      <c r="L3121" s="32">
        <f t="shared" si="25"/>
        <v>200.00000000000006</v>
      </c>
      <c r="M3121" s="33">
        <v>0.4</v>
      </c>
      <c r="O3121" s="38"/>
      <c r="P3121" s="36"/>
      <c r="Q3121" s="34"/>
      <c r="R3121" s="35"/>
    </row>
    <row r="3122" spans="1:18" ht="15.75" customHeight="1">
      <c r="A3122" s="23"/>
      <c r="B3122" s="28" t="s">
        <v>21</v>
      </c>
      <c r="C3122" s="28">
        <v>1185732</v>
      </c>
      <c r="D3122" s="29">
        <v>44296</v>
      </c>
      <c r="E3122" s="28" t="s">
        <v>40</v>
      </c>
      <c r="F3122" s="28" t="s">
        <v>117</v>
      </c>
      <c r="G3122" s="28" t="s">
        <v>118</v>
      </c>
      <c r="H3122" s="28" t="s">
        <v>26</v>
      </c>
      <c r="I3122" s="30">
        <v>0.15000000000000002</v>
      </c>
      <c r="J3122" s="31">
        <v>2000</v>
      </c>
      <c r="K3122" s="32">
        <f t="shared" si="24"/>
        <v>300.00000000000006</v>
      </c>
      <c r="L3122" s="32">
        <f t="shared" si="25"/>
        <v>105.00000000000001</v>
      </c>
      <c r="M3122" s="33">
        <v>0.35</v>
      </c>
      <c r="O3122" s="38"/>
      <c r="P3122" s="36"/>
      <c r="Q3122" s="34"/>
      <c r="R3122" s="35"/>
    </row>
    <row r="3123" spans="1:18" ht="15.75" customHeight="1">
      <c r="A3123" s="23"/>
      <c r="B3123" s="28" t="s">
        <v>21</v>
      </c>
      <c r="C3123" s="28">
        <v>1185732</v>
      </c>
      <c r="D3123" s="29">
        <v>44296</v>
      </c>
      <c r="E3123" s="28" t="s">
        <v>40</v>
      </c>
      <c r="F3123" s="28" t="s">
        <v>117</v>
      </c>
      <c r="G3123" s="28" t="s">
        <v>118</v>
      </c>
      <c r="H3123" s="28" t="s">
        <v>27</v>
      </c>
      <c r="I3123" s="30">
        <v>0.19999999999999996</v>
      </c>
      <c r="J3123" s="31">
        <v>1250</v>
      </c>
      <c r="K3123" s="32">
        <f t="shared" si="24"/>
        <v>249.99999999999994</v>
      </c>
      <c r="L3123" s="32">
        <f t="shared" si="25"/>
        <v>87.499999999999972</v>
      </c>
      <c r="M3123" s="33">
        <v>0.35</v>
      </c>
      <c r="O3123" s="38"/>
      <c r="P3123" s="36"/>
      <c r="Q3123" s="34"/>
      <c r="R3123" s="35"/>
    </row>
    <row r="3124" spans="1:18" ht="15.75" customHeight="1">
      <c r="A3124" s="23"/>
      <c r="B3124" s="28" t="s">
        <v>21</v>
      </c>
      <c r="C3124" s="28">
        <v>1185732</v>
      </c>
      <c r="D3124" s="29">
        <v>44296</v>
      </c>
      <c r="E3124" s="28" t="s">
        <v>40</v>
      </c>
      <c r="F3124" s="28" t="s">
        <v>117</v>
      </c>
      <c r="G3124" s="28" t="s">
        <v>118</v>
      </c>
      <c r="H3124" s="28" t="s">
        <v>28</v>
      </c>
      <c r="I3124" s="30">
        <v>0.65</v>
      </c>
      <c r="J3124" s="31">
        <v>1500</v>
      </c>
      <c r="K3124" s="32">
        <f t="shared" si="24"/>
        <v>975</v>
      </c>
      <c r="L3124" s="32">
        <f t="shared" si="25"/>
        <v>292.5</v>
      </c>
      <c r="M3124" s="33">
        <v>0.3</v>
      </c>
      <c r="O3124" s="38"/>
      <c r="P3124" s="36"/>
      <c r="Q3124" s="34"/>
      <c r="R3124" s="35"/>
    </row>
    <row r="3125" spans="1:18" ht="15.75" customHeight="1">
      <c r="A3125" s="23"/>
      <c r="B3125" s="28" t="s">
        <v>21</v>
      </c>
      <c r="C3125" s="28">
        <v>1185732</v>
      </c>
      <c r="D3125" s="29">
        <v>44296</v>
      </c>
      <c r="E3125" s="28" t="s">
        <v>40</v>
      </c>
      <c r="F3125" s="28" t="s">
        <v>117</v>
      </c>
      <c r="G3125" s="28" t="s">
        <v>118</v>
      </c>
      <c r="H3125" s="28" t="s">
        <v>29</v>
      </c>
      <c r="I3125" s="30">
        <v>0.5</v>
      </c>
      <c r="J3125" s="31">
        <v>2750</v>
      </c>
      <c r="K3125" s="32">
        <f t="shared" si="24"/>
        <v>1375</v>
      </c>
      <c r="L3125" s="32">
        <f t="shared" si="25"/>
        <v>550</v>
      </c>
      <c r="M3125" s="33">
        <v>0.4</v>
      </c>
      <c r="O3125" s="38"/>
      <c r="P3125" s="36"/>
      <c r="Q3125" s="34"/>
      <c r="R3125" s="35"/>
    </row>
    <row r="3126" spans="1:18" ht="15.75" customHeight="1">
      <c r="A3126" s="23"/>
      <c r="B3126" s="28" t="s">
        <v>21</v>
      </c>
      <c r="C3126" s="28">
        <v>1185732</v>
      </c>
      <c r="D3126" s="29">
        <v>44327</v>
      </c>
      <c r="E3126" s="28" t="s">
        <v>40</v>
      </c>
      <c r="F3126" s="28" t="s">
        <v>117</v>
      </c>
      <c r="G3126" s="28" t="s">
        <v>118</v>
      </c>
      <c r="H3126" s="28" t="s">
        <v>24</v>
      </c>
      <c r="I3126" s="30">
        <v>0.6</v>
      </c>
      <c r="J3126" s="31">
        <v>5450</v>
      </c>
      <c r="K3126" s="32">
        <f t="shared" si="24"/>
        <v>3270</v>
      </c>
      <c r="L3126" s="32">
        <f t="shared" si="25"/>
        <v>1308</v>
      </c>
      <c r="M3126" s="33">
        <v>0.4</v>
      </c>
      <c r="O3126" s="38"/>
      <c r="P3126" s="36"/>
      <c r="Q3126" s="34"/>
      <c r="R3126" s="35"/>
    </row>
    <row r="3127" spans="1:18" ht="15.75" customHeight="1">
      <c r="A3127" s="23"/>
      <c r="B3127" s="28" t="s">
        <v>21</v>
      </c>
      <c r="C3127" s="28">
        <v>1185732</v>
      </c>
      <c r="D3127" s="29">
        <v>44327</v>
      </c>
      <c r="E3127" s="28" t="s">
        <v>40</v>
      </c>
      <c r="F3127" s="28" t="s">
        <v>117</v>
      </c>
      <c r="G3127" s="28" t="s">
        <v>118</v>
      </c>
      <c r="H3127" s="28" t="s">
        <v>25</v>
      </c>
      <c r="I3127" s="30">
        <v>0.4</v>
      </c>
      <c r="J3127" s="31">
        <v>2500</v>
      </c>
      <c r="K3127" s="32">
        <f t="shared" si="24"/>
        <v>1000</v>
      </c>
      <c r="L3127" s="32">
        <f t="shared" si="25"/>
        <v>400</v>
      </c>
      <c r="M3127" s="33">
        <v>0.4</v>
      </c>
      <c r="O3127" s="38"/>
      <c r="P3127" s="36"/>
      <c r="Q3127" s="34"/>
      <c r="R3127" s="35"/>
    </row>
    <row r="3128" spans="1:18" ht="15.75" customHeight="1">
      <c r="A3128" s="23"/>
      <c r="B3128" s="28" t="s">
        <v>21</v>
      </c>
      <c r="C3128" s="28">
        <v>1185732</v>
      </c>
      <c r="D3128" s="29">
        <v>44327</v>
      </c>
      <c r="E3128" s="28" t="s">
        <v>40</v>
      </c>
      <c r="F3128" s="28" t="s">
        <v>117</v>
      </c>
      <c r="G3128" s="28" t="s">
        <v>118</v>
      </c>
      <c r="H3128" s="28" t="s">
        <v>26</v>
      </c>
      <c r="I3128" s="30">
        <v>0.35000000000000003</v>
      </c>
      <c r="J3128" s="31">
        <v>2250</v>
      </c>
      <c r="K3128" s="32">
        <f t="shared" si="24"/>
        <v>787.50000000000011</v>
      </c>
      <c r="L3128" s="32">
        <f t="shared" si="25"/>
        <v>275.625</v>
      </c>
      <c r="M3128" s="33">
        <v>0.35</v>
      </c>
      <c r="O3128" s="38"/>
      <c r="P3128" s="36"/>
      <c r="Q3128" s="34"/>
      <c r="R3128" s="35"/>
    </row>
    <row r="3129" spans="1:18" ht="15.75" customHeight="1">
      <c r="A3129" s="23"/>
      <c r="B3129" s="28" t="s">
        <v>21</v>
      </c>
      <c r="C3129" s="28">
        <v>1185732</v>
      </c>
      <c r="D3129" s="29">
        <v>44327</v>
      </c>
      <c r="E3129" s="28" t="s">
        <v>40</v>
      </c>
      <c r="F3129" s="28" t="s">
        <v>117</v>
      </c>
      <c r="G3129" s="28" t="s">
        <v>118</v>
      </c>
      <c r="H3129" s="28" t="s">
        <v>27</v>
      </c>
      <c r="I3129" s="30">
        <v>0.35000000000000003</v>
      </c>
      <c r="J3129" s="31">
        <v>1750</v>
      </c>
      <c r="K3129" s="32">
        <f t="shared" si="24"/>
        <v>612.50000000000011</v>
      </c>
      <c r="L3129" s="32">
        <f t="shared" si="25"/>
        <v>214.37500000000003</v>
      </c>
      <c r="M3129" s="33">
        <v>0.35</v>
      </c>
      <c r="O3129" s="38"/>
      <c r="P3129" s="36"/>
      <c r="Q3129" s="34"/>
      <c r="R3129" s="35"/>
    </row>
    <row r="3130" spans="1:18" ht="15.75" customHeight="1">
      <c r="A3130" s="23"/>
      <c r="B3130" s="28" t="s">
        <v>21</v>
      </c>
      <c r="C3130" s="28">
        <v>1185732</v>
      </c>
      <c r="D3130" s="29">
        <v>44327</v>
      </c>
      <c r="E3130" s="28" t="s">
        <v>40</v>
      </c>
      <c r="F3130" s="28" t="s">
        <v>117</v>
      </c>
      <c r="G3130" s="28" t="s">
        <v>118</v>
      </c>
      <c r="H3130" s="28" t="s">
        <v>28</v>
      </c>
      <c r="I3130" s="30">
        <v>0.44999999999999996</v>
      </c>
      <c r="J3130" s="31">
        <v>2000</v>
      </c>
      <c r="K3130" s="32">
        <f t="shared" si="24"/>
        <v>899.99999999999989</v>
      </c>
      <c r="L3130" s="32">
        <f t="shared" si="25"/>
        <v>269.99999999999994</v>
      </c>
      <c r="M3130" s="33">
        <v>0.3</v>
      </c>
      <c r="O3130" s="38"/>
      <c r="P3130" s="36"/>
      <c r="Q3130" s="34"/>
      <c r="R3130" s="35"/>
    </row>
    <row r="3131" spans="1:18" ht="15.75" customHeight="1">
      <c r="A3131" s="23"/>
      <c r="B3131" s="28" t="s">
        <v>21</v>
      </c>
      <c r="C3131" s="28">
        <v>1185732</v>
      </c>
      <c r="D3131" s="29">
        <v>44327</v>
      </c>
      <c r="E3131" s="28" t="s">
        <v>40</v>
      </c>
      <c r="F3131" s="28" t="s">
        <v>117</v>
      </c>
      <c r="G3131" s="28" t="s">
        <v>118</v>
      </c>
      <c r="H3131" s="28" t="s">
        <v>29</v>
      </c>
      <c r="I3131" s="30">
        <v>0.54999999999999993</v>
      </c>
      <c r="J3131" s="31">
        <v>3250</v>
      </c>
      <c r="K3131" s="32">
        <f t="shared" si="24"/>
        <v>1787.4999999999998</v>
      </c>
      <c r="L3131" s="32">
        <f t="shared" si="25"/>
        <v>715</v>
      </c>
      <c r="M3131" s="33">
        <v>0.4</v>
      </c>
      <c r="O3131" s="38"/>
      <c r="P3131" s="36"/>
      <c r="Q3131" s="34"/>
      <c r="R3131" s="35"/>
    </row>
    <row r="3132" spans="1:18" ht="15.75" customHeight="1">
      <c r="A3132" s="23"/>
      <c r="B3132" s="28" t="s">
        <v>21</v>
      </c>
      <c r="C3132" s="28">
        <v>1185732</v>
      </c>
      <c r="D3132" s="29">
        <v>44357</v>
      </c>
      <c r="E3132" s="28" t="s">
        <v>40</v>
      </c>
      <c r="F3132" s="28" t="s">
        <v>117</v>
      </c>
      <c r="G3132" s="28" t="s">
        <v>118</v>
      </c>
      <c r="H3132" s="28" t="s">
        <v>24</v>
      </c>
      <c r="I3132" s="30">
        <v>0.4</v>
      </c>
      <c r="J3132" s="31">
        <v>5750</v>
      </c>
      <c r="K3132" s="32">
        <f t="shared" si="24"/>
        <v>2300</v>
      </c>
      <c r="L3132" s="32">
        <f t="shared" si="25"/>
        <v>920</v>
      </c>
      <c r="M3132" s="33">
        <v>0.4</v>
      </c>
      <c r="O3132" s="38"/>
      <c r="P3132" s="36"/>
      <c r="Q3132" s="34"/>
      <c r="R3132" s="35"/>
    </row>
    <row r="3133" spans="1:18" ht="15.75" customHeight="1">
      <c r="A3133" s="23"/>
      <c r="B3133" s="28" t="s">
        <v>21</v>
      </c>
      <c r="C3133" s="28">
        <v>1185732</v>
      </c>
      <c r="D3133" s="29">
        <v>44357</v>
      </c>
      <c r="E3133" s="28" t="s">
        <v>40</v>
      </c>
      <c r="F3133" s="28" t="s">
        <v>117</v>
      </c>
      <c r="G3133" s="28" t="s">
        <v>118</v>
      </c>
      <c r="H3133" s="28" t="s">
        <v>25</v>
      </c>
      <c r="I3133" s="30">
        <v>0.35000000000000009</v>
      </c>
      <c r="J3133" s="31">
        <v>3250</v>
      </c>
      <c r="K3133" s="32">
        <f t="shared" si="24"/>
        <v>1137.5000000000002</v>
      </c>
      <c r="L3133" s="32">
        <f t="shared" si="25"/>
        <v>455.00000000000011</v>
      </c>
      <c r="M3133" s="33">
        <v>0.4</v>
      </c>
      <c r="O3133" s="38"/>
      <c r="P3133" s="36"/>
      <c r="Q3133" s="34"/>
      <c r="R3133" s="35"/>
    </row>
    <row r="3134" spans="1:18" ht="15.75" customHeight="1">
      <c r="A3134" s="23"/>
      <c r="B3134" s="28" t="s">
        <v>21</v>
      </c>
      <c r="C3134" s="28">
        <v>1185732</v>
      </c>
      <c r="D3134" s="29">
        <v>44357</v>
      </c>
      <c r="E3134" s="28" t="s">
        <v>40</v>
      </c>
      <c r="F3134" s="28" t="s">
        <v>117</v>
      </c>
      <c r="G3134" s="28" t="s">
        <v>118</v>
      </c>
      <c r="H3134" s="28" t="s">
        <v>26</v>
      </c>
      <c r="I3134" s="30">
        <v>0.30000000000000004</v>
      </c>
      <c r="J3134" s="31">
        <v>2000</v>
      </c>
      <c r="K3134" s="32">
        <f t="shared" si="24"/>
        <v>600.00000000000011</v>
      </c>
      <c r="L3134" s="32">
        <f t="shared" si="25"/>
        <v>210.00000000000003</v>
      </c>
      <c r="M3134" s="33">
        <v>0.35</v>
      </c>
      <c r="O3134" s="38"/>
      <c r="P3134" s="36"/>
      <c r="Q3134" s="34"/>
      <c r="R3134" s="35"/>
    </row>
    <row r="3135" spans="1:18" ht="15.75" customHeight="1">
      <c r="A3135" s="23"/>
      <c r="B3135" s="28" t="s">
        <v>21</v>
      </c>
      <c r="C3135" s="28">
        <v>1185732</v>
      </c>
      <c r="D3135" s="29">
        <v>44357</v>
      </c>
      <c r="E3135" s="28" t="s">
        <v>40</v>
      </c>
      <c r="F3135" s="28" t="s">
        <v>117</v>
      </c>
      <c r="G3135" s="28" t="s">
        <v>118</v>
      </c>
      <c r="H3135" s="28" t="s">
        <v>27</v>
      </c>
      <c r="I3135" s="30">
        <v>0.30000000000000004</v>
      </c>
      <c r="J3135" s="31">
        <v>1750</v>
      </c>
      <c r="K3135" s="32">
        <f t="shared" si="24"/>
        <v>525.00000000000011</v>
      </c>
      <c r="L3135" s="32">
        <f t="shared" si="25"/>
        <v>183.75000000000003</v>
      </c>
      <c r="M3135" s="33">
        <v>0.35</v>
      </c>
      <c r="O3135" s="38"/>
      <c r="P3135" s="36"/>
      <c r="Q3135" s="34"/>
      <c r="R3135" s="35"/>
    </row>
    <row r="3136" spans="1:18" ht="15.75" customHeight="1">
      <c r="A3136" s="23"/>
      <c r="B3136" s="28" t="s">
        <v>21</v>
      </c>
      <c r="C3136" s="28">
        <v>1185732</v>
      </c>
      <c r="D3136" s="29">
        <v>44357</v>
      </c>
      <c r="E3136" s="28" t="s">
        <v>40</v>
      </c>
      <c r="F3136" s="28" t="s">
        <v>117</v>
      </c>
      <c r="G3136" s="28" t="s">
        <v>118</v>
      </c>
      <c r="H3136" s="28" t="s">
        <v>28</v>
      </c>
      <c r="I3136" s="30">
        <v>0.4</v>
      </c>
      <c r="J3136" s="31">
        <v>1750</v>
      </c>
      <c r="K3136" s="32">
        <f t="shared" si="24"/>
        <v>700</v>
      </c>
      <c r="L3136" s="32">
        <f t="shared" si="25"/>
        <v>210</v>
      </c>
      <c r="M3136" s="33">
        <v>0.3</v>
      </c>
      <c r="O3136" s="38"/>
      <c r="P3136" s="36"/>
      <c r="Q3136" s="34"/>
      <c r="R3136" s="35"/>
    </row>
    <row r="3137" spans="1:18" ht="15.75" customHeight="1">
      <c r="A3137" s="23"/>
      <c r="B3137" s="28" t="s">
        <v>21</v>
      </c>
      <c r="C3137" s="28">
        <v>1185732</v>
      </c>
      <c r="D3137" s="29">
        <v>44357</v>
      </c>
      <c r="E3137" s="28" t="s">
        <v>40</v>
      </c>
      <c r="F3137" s="28" t="s">
        <v>117</v>
      </c>
      <c r="G3137" s="28" t="s">
        <v>118</v>
      </c>
      <c r="H3137" s="28" t="s">
        <v>29</v>
      </c>
      <c r="I3137" s="30">
        <v>0.60000000000000009</v>
      </c>
      <c r="J3137" s="31">
        <v>3250</v>
      </c>
      <c r="K3137" s="32">
        <f t="shared" si="24"/>
        <v>1950.0000000000002</v>
      </c>
      <c r="L3137" s="32">
        <f t="shared" si="25"/>
        <v>780.00000000000011</v>
      </c>
      <c r="M3137" s="33">
        <v>0.4</v>
      </c>
      <c r="O3137" s="38"/>
      <c r="P3137" s="36"/>
      <c r="Q3137" s="34"/>
      <c r="R3137" s="35"/>
    </row>
    <row r="3138" spans="1:18" ht="15.75" customHeight="1">
      <c r="A3138" s="23"/>
      <c r="B3138" s="28" t="s">
        <v>21</v>
      </c>
      <c r="C3138" s="28">
        <v>1185732</v>
      </c>
      <c r="D3138" s="29">
        <v>44386</v>
      </c>
      <c r="E3138" s="28" t="s">
        <v>40</v>
      </c>
      <c r="F3138" s="28" t="s">
        <v>117</v>
      </c>
      <c r="G3138" s="28" t="s">
        <v>118</v>
      </c>
      <c r="H3138" s="28" t="s">
        <v>24</v>
      </c>
      <c r="I3138" s="30">
        <v>0.55000000000000004</v>
      </c>
      <c r="J3138" s="31">
        <v>5500</v>
      </c>
      <c r="K3138" s="32">
        <f t="shared" si="24"/>
        <v>3025.0000000000005</v>
      </c>
      <c r="L3138" s="32">
        <f t="shared" si="25"/>
        <v>1210.0000000000002</v>
      </c>
      <c r="M3138" s="33">
        <v>0.4</v>
      </c>
      <c r="O3138" s="38"/>
      <c r="P3138" s="36"/>
      <c r="Q3138" s="34"/>
      <c r="R3138" s="35"/>
    </row>
    <row r="3139" spans="1:18" ht="15.75" customHeight="1">
      <c r="A3139" s="23"/>
      <c r="B3139" s="28" t="s">
        <v>21</v>
      </c>
      <c r="C3139" s="28">
        <v>1185732</v>
      </c>
      <c r="D3139" s="29">
        <v>44386</v>
      </c>
      <c r="E3139" s="28" t="s">
        <v>40</v>
      </c>
      <c r="F3139" s="28" t="s">
        <v>117</v>
      </c>
      <c r="G3139" s="28" t="s">
        <v>118</v>
      </c>
      <c r="H3139" s="28" t="s">
        <v>25</v>
      </c>
      <c r="I3139" s="30">
        <v>0.50000000000000011</v>
      </c>
      <c r="J3139" s="31">
        <v>3000</v>
      </c>
      <c r="K3139" s="32">
        <f t="shared" si="24"/>
        <v>1500.0000000000002</v>
      </c>
      <c r="L3139" s="32">
        <f t="shared" si="25"/>
        <v>600.00000000000011</v>
      </c>
      <c r="M3139" s="33">
        <v>0.4</v>
      </c>
      <c r="O3139" s="38"/>
      <c r="P3139" s="36"/>
      <c r="Q3139" s="34"/>
      <c r="R3139" s="35"/>
    </row>
    <row r="3140" spans="1:18" ht="15.75" customHeight="1">
      <c r="A3140" s="23"/>
      <c r="B3140" s="28" t="s">
        <v>21</v>
      </c>
      <c r="C3140" s="28">
        <v>1185732</v>
      </c>
      <c r="D3140" s="29">
        <v>44386</v>
      </c>
      <c r="E3140" s="28" t="s">
        <v>40</v>
      </c>
      <c r="F3140" s="28" t="s">
        <v>117</v>
      </c>
      <c r="G3140" s="28" t="s">
        <v>118</v>
      </c>
      <c r="H3140" s="28" t="s">
        <v>26</v>
      </c>
      <c r="I3140" s="30">
        <v>0.45</v>
      </c>
      <c r="J3140" s="31">
        <v>2250</v>
      </c>
      <c r="K3140" s="32">
        <f t="shared" si="24"/>
        <v>1012.5</v>
      </c>
      <c r="L3140" s="32">
        <f t="shared" si="25"/>
        <v>354.375</v>
      </c>
      <c r="M3140" s="33">
        <v>0.35</v>
      </c>
      <c r="O3140" s="38"/>
      <c r="P3140" s="36"/>
      <c r="Q3140" s="34"/>
      <c r="R3140" s="35"/>
    </row>
    <row r="3141" spans="1:18" ht="15.75" customHeight="1">
      <c r="A3141" s="23"/>
      <c r="B3141" s="28" t="s">
        <v>21</v>
      </c>
      <c r="C3141" s="28">
        <v>1185732</v>
      </c>
      <c r="D3141" s="29">
        <v>44386</v>
      </c>
      <c r="E3141" s="28" t="s">
        <v>40</v>
      </c>
      <c r="F3141" s="28" t="s">
        <v>117</v>
      </c>
      <c r="G3141" s="28" t="s">
        <v>118</v>
      </c>
      <c r="H3141" s="28" t="s">
        <v>27</v>
      </c>
      <c r="I3141" s="30">
        <v>0.45</v>
      </c>
      <c r="J3141" s="31">
        <v>1750</v>
      </c>
      <c r="K3141" s="32">
        <f t="shared" si="24"/>
        <v>787.5</v>
      </c>
      <c r="L3141" s="32">
        <f t="shared" si="25"/>
        <v>275.625</v>
      </c>
      <c r="M3141" s="33">
        <v>0.35</v>
      </c>
      <c r="O3141" s="38"/>
      <c r="P3141" s="36"/>
      <c r="Q3141" s="34"/>
      <c r="R3141" s="35"/>
    </row>
    <row r="3142" spans="1:18" ht="15.75" customHeight="1">
      <c r="A3142" s="23"/>
      <c r="B3142" s="28" t="s">
        <v>21</v>
      </c>
      <c r="C3142" s="28">
        <v>1185732</v>
      </c>
      <c r="D3142" s="29">
        <v>44386</v>
      </c>
      <c r="E3142" s="28" t="s">
        <v>40</v>
      </c>
      <c r="F3142" s="28" t="s">
        <v>117</v>
      </c>
      <c r="G3142" s="28" t="s">
        <v>118</v>
      </c>
      <c r="H3142" s="28" t="s">
        <v>28</v>
      </c>
      <c r="I3142" s="30">
        <v>0.55000000000000004</v>
      </c>
      <c r="J3142" s="31">
        <v>2000</v>
      </c>
      <c r="K3142" s="32">
        <f t="shared" si="24"/>
        <v>1100</v>
      </c>
      <c r="L3142" s="32">
        <f t="shared" si="25"/>
        <v>330</v>
      </c>
      <c r="M3142" s="33">
        <v>0.3</v>
      </c>
      <c r="O3142" s="38"/>
      <c r="P3142" s="36"/>
      <c r="Q3142" s="34"/>
      <c r="R3142" s="35"/>
    </row>
    <row r="3143" spans="1:18" ht="15.75" customHeight="1">
      <c r="A3143" s="23"/>
      <c r="B3143" s="28" t="s">
        <v>21</v>
      </c>
      <c r="C3143" s="28">
        <v>1185732</v>
      </c>
      <c r="D3143" s="29">
        <v>44386</v>
      </c>
      <c r="E3143" s="28" t="s">
        <v>40</v>
      </c>
      <c r="F3143" s="28" t="s">
        <v>117</v>
      </c>
      <c r="G3143" s="28" t="s">
        <v>118</v>
      </c>
      <c r="H3143" s="28" t="s">
        <v>29</v>
      </c>
      <c r="I3143" s="30">
        <v>0.60000000000000009</v>
      </c>
      <c r="J3143" s="31">
        <v>3750</v>
      </c>
      <c r="K3143" s="32">
        <f t="shared" si="24"/>
        <v>2250.0000000000005</v>
      </c>
      <c r="L3143" s="32">
        <f t="shared" si="25"/>
        <v>900.00000000000023</v>
      </c>
      <c r="M3143" s="33">
        <v>0.4</v>
      </c>
      <c r="O3143" s="38"/>
      <c r="P3143" s="36"/>
      <c r="Q3143" s="34"/>
      <c r="R3143" s="35"/>
    </row>
    <row r="3144" spans="1:18" ht="15.75" customHeight="1">
      <c r="A3144" s="23"/>
      <c r="B3144" s="28" t="s">
        <v>21</v>
      </c>
      <c r="C3144" s="28">
        <v>1185732</v>
      </c>
      <c r="D3144" s="29">
        <v>44418</v>
      </c>
      <c r="E3144" s="28" t="s">
        <v>40</v>
      </c>
      <c r="F3144" s="28" t="s">
        <v>117</v>
      </c>
      <c r="G3144" s="28" t="s">
        <v>118</v>
      </c>
      <c r="H3144" s="28" t="s">
        <v>24</v>
      </c>
      <c r="I3144" s="30">
        <v>0.5</v>
      </c>
      <c r="J3144" s="31">
        <v>5250</v>
      </c>
      <c r="K3144" s="32">
        <f t="shared" si="24"/>
        <v>2625</v>
      </c>
      <c r="L3144" s="32">
        <f t="shared" si="25"/>
        <v>1050</v>
      </c>
      <c r="M3144" s="33">
        <v>0.4</v>
      </c>
      <c r="O3144" s="38"/>
      <c r="P3144" s="36"/>
      <c r="Q3144" s="34"/>
      <c r="R3144" s="35"/>
    </row>
    <row r="3145" spans="1:18" ht="15.75" customHeight="1">
      <c r="A3145" s="23"/>
      <c r="B3145" s="28" t="s">
        <v>21</v>
      </c>
      <c r="C3145" s="28">
        <v>1185732</v>
      </c>
      <c r="D3145" s="29">
        <v>44418</v>
      </c>
      <c r="E3145" s="28" t="s">
        <v>40</v>
      </c>
      <c r="F3145" s="28" t="s">
        <v>117</v>
      </c>
      <c r="G3145" s="28" t="s">
        <v>118</v>
      </c>
      <c r="H3145" s="28" t="s">
        <v>25</v>
      </c>
      <c r="I3145" s="30">
        <v>0.45000000000000007</v>
      </c>
      <c r="J3145" s="31">
        <v>3000</v>
      </c>
      <c r="K3145" s="32">
        <f t="shared" si="24"/>
        <v>1350.0000000000002</v>
      </c>
      <c r="L3145" s="32">
        <f t="shared" si="25"/>
        <v>540.00000000000011</v>
      </c>
      <c r="M3145" s="33">
        <v>0.4</v>
      </c>
      <c r="O3145" s="38"/>
      <c r="P3145" s="36"/>
      <c r="Q3145" s="34"/>
      <c r="R3145" s="35"/>
    </row>
    <row r="3146" spans="1:18" ht="15.75" customHeight="1">
      <c r="A3146" s="23"/>
      <c r="B3146" s="28" t="s">
        <v>21</v>
      </c>
      <c r="C3146" s="28">
        <v>1185732</v>
      </c>
      <c r="D3146" s="29">
        <v>44418</v>
      </c>
      <c r="E3146" s="28" t="s">
        <v>40</v>
      </c>
      <c r="F3146" s="28" t="s">
        <v>117</v>
      </c>
      <c r="G3146" s="28" t="s">
        <v>118</v>
      </c>
      <c r="H3146" s="28" t="s">
        <v>26</v>
      </c>
      <c r="I3146" s="30">
        <v>0.4</v>
      </c>
      <c r="J3146" s="31">
        <v>2250</v>
      </c>
      <c r="K3146" s="32">
        <f t="shared" si="24"/>
        <v>900</v>
      </c>
      <c r="L3146" s="32">
        <f t="shared" si="25"/>
        <v>315</v>
      </c>
      <c r="M3146" s="33">
        <v>0.35</v>
      </c>
      <c r="O3146" s="38"/>
      <c r="P3146" s="36"/>
      <c r="Q3146" s="34"/>
      <c r="R3146" s="35"/>
    </row>
    <row r="3147" spans="1:18" ht="15.75" customHeight="1">
      <c r="A3147" s="23"/>
      <c r="B3147" s="28" t="s">
        <v>21</v>
      </c>
      <c r="C3147" s="28">
        <v>1185732</v>
      </c>
      <c r="D3147" s="29">
        <v>44418</v>
      </c>
      <c r="E3147" s="28" t="s">
        <v>40</v>
      </c>
      <c r="F3147" s="28" t="s">
        <v>117</v>
      </c>
      <c r="G3147" s="28" t="s">
        <v>118</v>
      </c>
      <c r="H3147" s="28" t="s">
        <v>27</v>
      </c>
      <c r="I3147" s="30">
        <v>0.4</v>
      </c>
      <c r="J3147" s="31">
        <v>2000</v>
      </c>
      <c r="K3147" s="32">
        <f t="shared" si="24"/>
        <v>800</v>
      </c>
      <c r="L3147" s="32">
        <f t="shared" si="25"/>
        <v>280</v>
      </c>
      <c r="M3147" s="33">
        <v>0.35</v>
      </c>
      <c r="O3147" s="38"/>
      <c r="P3147" s="36"/>
      <c r="Q3147" s="34"/>
      <c r="R3147" s="35"/>
    </row>
    <row r="3148" spans="1:18" ht="15.75" customHeight="1">
      <c r="A3148" s="23"/>
      <c r="B3148" s="28" t="s">
        <v>21</v>
      </c>
      <c r="C3148" s="28">
        <v>1185732</v>
      </c>
      <c r="D3148" s="29">
        <v>44418</v>
      </c>
      <c r="E3148" s="28" t="s">
        <v>40</v>
      </c>
      <c r="F3148" s="28" t="s">
        <v>117</v>
      </c>
      <c r="G3148" s="28" t="s">
        <v>118</v>
      </c>
      <c r="H3148" s="28" t="s">
        <v>28</v>
      </c>
      <c r="I3148" s="30">
        <v>0.5</v>
      </c>
      <c r="J3148" s="31">
        <v>1750</v>
      </c>
      <c r="K3148" s="32">
        <f t="shared" si="24"/>
        <v>875</v>
      </c>
      <c r="L3148" s="32">
        <f t="shared" si="25"/>
        <v>262.5</v>
      </c>
      <c r="M3148" s="33">
        <v>0.3</v>
      </c>
      <c r="O3148" s="38"/>
      <c r="P3148" s="36"/>
      <c r="Q3148" s="34"/>
      <c r="R3148" s="35"/>
    </row>
    <row r="3149" spans="1:18" ht="15.75" customHeight="1">
      <c r="A3149" s="23"/>
      <c r="B3149" s="28" t="s">
        <v>21</v>
      </c>
      <c r="C3149" s="28">
        <v>1185732</v>
      </c>
      <c r="D3149" s="29">
        <v>44418</v>
      </c>
      <c r="E3149" s="28" t="s">
        <v>40</v>
      </c>
      <c r="F3149" s="28" t="s">
        <v>117</v>
      </c>
      <c r="G3149" s="28" t="s">
        <v>118</v>
      </c>
      <c r="H3149" s="28" t="s">
        <v>29</v>
      </c>
      <c r="I3149" s="30">
        <v>0.55000000000000004</v>
      </c>
      <c r="J3149" s="31">
        <v>3500</v>
      </c>
      <c r="K3149" s="32">
        <f t="shared" si="24"/>
        <v>1925.0000000000002</v>
      </c>
      <c r="L3149" s="32">
        <f t="shared" si="25"/>
        <v>770.00000000000011</v>
      </c>
      <c r="M3149" s="33">
        <v>0.4</v>
      </c>
      <c r="O3149" s="38"/>
      <c r="P3149" s="36"/>
      <c r="Q3149" s="34"/>
      <c r="R3149" s="35"/>
    </row>
    <row r="3150" spans="1:18" ht="15.75" customHeight="1">
      <c r="A3150" s="23"/>
      <c r="B3150" s="28" t="s">
        <v>21</v>
      </c>
      <c r="C3150" s="28">
        <v>1185732</v>
      </c>
      <c r="D3150" s="29">
        <v>44450</v>
      </c>
      <c r="E3150" s="28" t="s">
        <v>40</v>
      </c>
      <c r="F3150" s="28" t="s">
        <v>117</v>
      </c>
      <c r="G3150" s="28" t="s">
        <v>118</v>
      </c>
      <c r="H3150" s="28" t="s">
        <v>24</v>
      </c>
      <c r="I3150" s="30">
        <v>0.35000000000000003</v>
      </c>
      <c r="J3150" s="31">
        <v>4750</v>
      </c>
      <c r="K3150" s="32">
        <f t="shared" si="24"/>
        <v>1662.5000000000002</v>
      </c>
      <c r="L3150" s="32">
        <f t="shared" si="25"/>
        <v>665.00000000000011</v>
      </c>
      <c r="M3150" s="33">
        <v>0.4</v>
      </c>
      <c r="O3150" s="38"/>
      <c r="P3150" s="36"/>
      <c r="Q3150" s="34"/>
      <c r="R3150" s="35"/>
    </row>
    <row r="3151" spans="1:18" ht="15.75" customHeight="1">
      <c r="A3151" s="23"/>
      <c r="B3151" s="28" t="s">
        <v>21</v>
      </c>
      <c r="C3151" s="28">
        <v>1185732</v>
      </c>
      <c r="D3151" s="29">
        <v>44450</v>
      </c>
      <c r="E3151" s="28" t="s">
        <v>40</v>
      </c>
      <c r="F3151" s="28" t="s">
        <v>117</v>
      </c>
      <c r="G3151" s="28" t="s">
        <v>118</v>
      </c>
      <c r="H3151" s="28" t="s">
        <v>25</v>
      </c>
      <c r="I3151" s="30">
        <v>0.3000000000000001</v>
      </c>
      <c r="J3151" s="31">
        <v>2750</v>
      </c>
      <c r="K3151" s="32">
        <f t="shared" si="24"/>
        <v>825.00000000000023</v>
      </c>
      <c r="L3151" s="32">
        <f t="shared" si="25"/>
        <v>330.00000000000011</v>
      </c>
      <c r="M3151" s="33">
        <v>0.4</v>
      </c>
      <c r="O3151" s="38"/>
      <c r="P3151" s="36"/>
      <c r="Q3151" s="34"/>
      <c r="R3151" s="35"/>
    </row>
    <row r="3152" spans="1:18" ht="15.75" customHeight="1">
      <c r="A3152" s="23"/>
      <c r="B3152" s="28" t="s">
        <v>21</v>
      </c>
      <c r="C3152" s="28">
        <v>1185732</v>
      </c>
      <c r="D3152" s="29">
        <v>44450</v>
      </c>
      <c r="E3152" s="28" t="s">
        <v>40</v>
      </c>
      <c r="F3152" s="28" t="s">
        <v>117</v>
      </c>
      <c r="G3152" s="28" t="s">
        <v>118</v>
      </c>
      <c r="H3152" s="28" t="s">
        <v>26</v>
      </c>
      <c r="I3152" s="30">
        <v>0.25000000000000006</v>
      </c>
      <c r="J3152" s="31">
        <v>1750</v>
      </c>
      <c r="K3152" s="32">
        <f t="shared" si="24"/>
        <v>437.50000000000011</v>
      </c>
      <c r="L3152" s="32">
        <f t="shared" si="25"/>
        <v>153.12500000000003</v>
      </c>
      <c r="M3152" s="33">
        <v>0.35</v>
      </c>
      <c r="O3152" s="38"/>
      <c r="P3152" s="36"/>
      <c r="Q3152" s="34"/>
      <c r="R3152" s="35"/>
    </row>
    <row r="3153" spans="1:18" ht="15.75" customHeight="1">
      <c r="A3153" s="23"/>
      <c r="B3153" s="28" t="s">
        <v>21</v>
      </c>
      <c r="C3153" s="28">
        <v>1185732</v>
      </c>
      <c r="D3153" s="29">
        <v>44450</v>
      </c>
      <c r="E3153" s="28" t="s">
        <v>40</v>
      </c>
      <c r="F3153" s="28" t="s">
        <v>117</v>
      </c>
      <c r="G3153" s="28" t="s">
        <v>118</v>
      </c>
      <c r="H3153" s="28" t="s">
        <v>27</v>
      </c>
      <c r="I3153" s="30">
        <v>0.25000000000000006</v>
      </c>
      <c r="J3153" s="31">
        <v>1500</v>
      </c>
      <c r="K3153" s="32">
        <f t="shared" si="24"/>
        <v>375.00000000000006</v>
      </c>
      <c r="L3153" s="32">
        <f t="shared" si="25"/>
        <v>131.25</v>
      </c>
      <c r="M3153" s="33">
        <v>0.35</v>
      </c>
      <c r="O3153" s="38"/>
      <c r="P3153" s="36"/>
      <c r="Q3153" s="34"/>
      <c r="R3153" s="35"/>
    </row>
    <row r="3154" spans="1:18" ht="15.75" customHeight="1">
      <c r="A3154" s="23"/>
      <c r="B3154" s="28" t="s">
        <v>21</v>
      </c>
      <c r="C3154" s="28">
        <v>1185732</v>
      </c>
      <c r="D3154" s="29">
        <v>44450</v>
      </c>
      <c r="E3154" s="28" t="s">
        <v>40</v>
      </c>
      <c r="F3154" s="28" t="s">
        <v>117</v>
      </c>
      <c r="G3154" s="28" t="s">
        <v>118</v>
      </c>
      <c r="H3154" s="28" t="s">
        <v>28</v>
      </c>
      <c r="I3154" s="30">
        <v>0.35000000000000003</v>
      </c>
      <c r="J3154" s="31">
        <v>1500</v>
      </c>
      <c r="K3154" s="32">
        <f t="shared" si="24"/>
        <v>525</v>
      </c>
      <c r="L3154" s="32">
        <f t="shared" si="25"/>
        <v>157.5</v>
      </c>
      <c r="M3154" s="33">
        <v>0.3</v>
      </c>
      <c r="O3154" s="38"/>
      <c r="P3154" s="36"/>
      <c r="Q3154" s="34"/>
      <c r="R3154" s="35"/>
    </row>
    <row r="3155" spans="1:18" ht="15.75" customHeight="1">
      <c r="A3155" s="23"/>
      <c r="B3155" s="28" t="s">
        <v>21</v>
      </c>
      <c r="C3155" s="28">
        <v>1185732</v>
      </c>
      <c r="D3155" s="29">
        <v>44450</v>
      </c>
      <c r="E3155" s="28" t="s">
        <v>40</v>
      </c>
      <c r="F3155" s="28" t="s">
        <v>117</v>
      </c>
      <c r="G3155" s="28" t="s">
        <v>118</v>
      </c>
      <c r="H3155" s="28" t="s">
        <v>29</v>
      </c>
      <c r="I3155" s="30">
        <v>0.4</v>
      </c>
      <c r="J3155" s="31">
        <v>2250</v>
      </c>
      <c r="K3155" s="32">
        <f t="shared" si="24"/>
        <v>900</v>
      </c>
      <c r="L3155" s="32">
        <f t="shared" si="25"/>
        <v>360</v>
      </c>
      <c r="M3155" s="33">
        <v>0.4</v>
      </c>
      <c r="O3155" s="38"/>
      <c r="P3155" s="36"/>
      <c r="Q3155" s="34"/>
      <c r="R3155" s="35"/>
    </row>
    <row r="3156" spans="1:18" ht="15.75" customHeight="1">
      <c r="A3156" s="23"/>
      <c r="B3156" s="28" t="s">
        <v>21</v>
      </c>
      <c r="C3156" s="28">
        <v>1185732</v>
      </c>
      <c r="D3156" s="29">
        <v>44479</v>
      </c>
      <c r="E3156" s="28" t="s">
        <v>40</v>
      </c>
      <c r="F3156" s="28" t="s">
        <v>117</v>
      </c>
      <c r="G3156" s="28" t="s">
        <v>118</v>
      </c>
      <c r="H3156" s="28" t="s">
        <v>24</v>
      </c>
      <c r="I3156" s="30">
        <v>0.44999999999999996</v>
      </c>
      <c r="J3156" s="31">
        <v>4000</v>
      </c>
      <c r="K3156" s="32">
        <f t="shared" si="24"/>
        <v>1799.9999999999998</v>
      </c>
      <c r="L3156" s="32">
        <f t="shared" si="25"/>
        <v>720</v>
      </c>
      <c r="M3156" s="33">
        <v>0.4</v>
      </c>
      <c r="O3156" s="38"/>
      <c r="P3156" s="36"/>
      <c r="Q3156" s="34"/>
      <c r="R3156" s="35"/>
    </row>
    <row r="3157" spans="1:18" ht="15.75" customHeight="1">
      <c r="A3157" s="23"/>
      <c r="B3157" s="28" t="s">
        <v>21</v>
      </c>
      <c r="C3157" s="28">
        <v>1185732</v>
      </c>
      <c r="D3157" s="29">
        <v>44479</v>
      </c>
      <c r="E3157" s="28" t="s">
        <v>40</v>
      </c>
      <c r="F3157" s="28" t="s">
        <v>117</v>
      </c>
      <c r="G3157" s="28" t="s">
        <v>118</v>
      </c>
      <c r="H3157" s="28" t="s">
        <v>25</v>
      </c>
      <c r="I3157" s="30">
        <v>0.35000000000000003</v>
      </c>
      <c r="J3157" s="31">
        <v>2500</v>
      </c>
      <c r="K3157" s="32">
        <f t="shared" si="24"/>
        <v>875.00000000000011</v>
      </c>
      <c r="L3157" s="32">
        <f t="shared" si="25"/>
        <v>350.00000000000006</v>
      </c>
      <c r="M3157" s="33">
        <v>0.4</v>
      </c>
      <c r="O3157" s="38"/>
      <c r="P3157" s="36"/>
      <c r="Q3157" s="34"/>
      <c r="R3157" s="35"/>
    </row>
    <row r="3158" spans="1:18" ht="15.75" customHeight="1">
      <c r="A3158" s="23"/>
      <c r="B3158" s="28" t="s">
        <v>21</v>
      </c>
      <c r="C3158" s="28">
        <v>1185732</v>
      </c>
      <c r="D3158" s="29">
        <v>44479</v>
      </c>
      <c r="E3158" s="28" t="s">
        <v>40</v>
      </c>
      <c r="F3158" s="28" t="s">
        <v>117</v>
      </c>
      <c r="G3158" s="28" t="s">
        <v>118</v>
      </c>
      <c r="H3158" s="28" t="s">
        <v>26</v>
      </c>
      <c r="I3158" s="30">
        <v>0.35000000000000003</v>
      </c>
      <c r="J3158" s="31">
        <v>1500</v>
      </c>
      <c r="K3158" s="32">
        <f t="shared" si="24"/>
        <v>525</v>
      </c>
      <c r="L3158" s="32">
        <f t="shared" si="25"/>
        <v>183.75</v>
      </c>
      <c r="M3158" s="33">
        <v>0.35</v>
      </c>
      <c r="O3158" s="38"/>
      <c r="P3158" s="36"/>
      <c r="Q3158" s="34"/>
      <c r="R3158" s="35"/>
    </row>
    <row r="3159" spans="1:18" ht="15.75" customHeight="1">
      <c r="A3159" s="23"/>
      <c r="B3159" s="28" t="s">
        <v>21</v>
      </c>
      <c r="C3159" s="28">
        <v>1185732</v>
      </c>
      <c r="D3159" s="29">
        <v>44479</v>
      </c>
      <c r="E3159" s="28" t="s">
        <v>40</v>
      </c>
      <c r="F3159" s="28" t="s">
        <v>117</v>
      </c>
      <c r="G3159" s="28" t="s">
        <v>118</v>
      </c>
      <c r="H3159" s="28" t="s">
        <v>27</v>
      </c>
      <c r="I3159" s="30">
        <v>0.35000000000000003</v>
      </c>
      <c r="J3159" s="31">
        <v>1500</v>
      </c>
      <c r="K3159" s="32">
        <f t="shared" si="24"/>
        <v>525</v>
      </c>
      <c r="L3159" s="32">
        <f t="shared" si="25"/>
        <v>183.75</v>
      </c>
      <c r="M3159" s="33">
        <v>0.35</v>
      </c>
      <c r="O3159" s="38"/>
      <c r="P3159" s="36"/>
      <c r="Q3159" s="34"/>
      <c r="R3159" s="35"/>
    </row>
    <row r="3160" spans="1:18" ht="15.75" customHeight="1">
      <c r="A3160" s="23"/>
      <c r="B3160" s="28" t="s">
        <v>21</v>
      </c>
      <c r="C3160" s="28">
        <v>1185732</v>
      </c>
      <c r="D3160" s="29">
        <v>44479</v>
      </c>
      <c r="E3160" s="28" t="s">
        <v>40</v>
      </c>
      <c r="F3160" s="28" t="s">
        <v>117</v>
      </c>
      <c r="G3160" s="28" t="s">
        <v>118</v>
      </c>
      <c r="H3160" s="28" t="s">
        <v>28</v>
      </c>
      <c r="I3160" s="30">
        <v>0.44999999999999996</v>
      </c>
      <c r="J3160" s="31">
        <v>1500</v>
      </c>
      <c r="K3160" s="32">
        <f t="shared" si="24"/>
        <v>674.99999999999989</v>
      </c>
      <c r="L3160" s="32">
        <f t="shared" si="25"/>
        <v>202.49999999999997</v>
      </c>
      <c r="M3160" s="33">
        <v>0.3</v>
      </c>
      <c r="O3160" s="38"/>
      <c r="P3160" s="36"/>
      <c r="Q3160" s="34"/>
      <c r="R3160" s="35"/>
    </row>
    <row r="3161" spans="1:18" ht="15.75" customHeight="1">
      <c r="A3161" s="23"/>
      <c r="B3161" s="28" t="s">
        <v>21</v>
      </c>
      <c r="C3161" s="28">
        <v>1185732</v>
      </c>
      <c r="D3161" s="29">
        <v>44479</v>
      </c>
      <c r="E3161" s="28" t="s">
        <v>40</v>
      </c>
      <c r="F3161" s="28" t="s">
        <v>117</v>
      </c>
      <c r="G3161" s="28" t="s">
        <v>118</v>
      </c>
      <c r="H3161" s="28" t="s">
        <v>29</v>
      </c>
      <c r="I3161" s="30">
        <v>0.49999999999999983</v>
      </c>
      <c r="J3161" s="31">
        <v>2750</v>
      </c>
      <c r="K3161" s="32">
        <f t="shared" si="24"/>
        <v>1374.9999999999995</v>
      </c>
      <c r="L3161" s="32">
        <f t="shared" si="25"/>
        <v>549.99999999999989</v>
      </c>
      <c r="M3161" s="33">
        <v>0.4</v>
      </c>
      <c r="O3161" s="38"/>
      <c r="P3161" s="36"/>
      <c r="Q3161" s="34"/>
      <c r="R3161" s="35"/>
    </row>
    <row r="3162" spans="1:18" ht="15.75" customHeight="1">
      <c r="A3162" s="23"/>
      <c r="B3162" s="28" t="s">
        <v>21</v>
      </c>
      <c r="C3162" s="28">
        <v>1185732</v>
      </c>
      <c r="D3162" s="29">
        <v>44510</v>
      </c>
      <c r="E3162" s="28" t="s">
        <v>40</v>
      </c>
      <c r="F3162" s="28" t="s">
        <v>117</v>
      </c>
      <c r="G3162" s="28" t="s">
        <v>118</v>
      </c>
      <c r="H3162" s="28" t="s">
        <v>24</v>
      </c>
      <c r="I3162" s="30">
        <v>0.44999999999999996</v>
      </c>
      <c r="J3162" s="31">
        <v>4250</v>
      </c>
      <c r="K3162" s="32">
        <f t="shared" si="24"/>
        <v>1912.4999999999998</v>
      </c>
      <c r="L3162" s="32">
        <f t="shared" si="25"/>
        <v>765</v>
      </c>
      <c r="M3162" s="33">
        <v>0.4</v>
      </c>
      <c r="O3162" s="38"/>
      <c r="P3162" s="36"/>
      <c r="Q3162" s="34"/>
      <c r="R3162" s="35"/>
    </row>
    <row r="3163" spans="1:18" ht="15.75" customHeight="1">
      <c r="A3163" s="23"/>
      <c r="B3163" s="28" t="s">
        <v>21</v>
      </c>
      <c r="C3163" s="28">
        <v>1185732</v>
      </c>
      <c r="D3163" s="29">
        <v>44510</v>
      </c>
      <c r="E3163" s="28" t="s">
        <v>40</v>
      </c>
      <c r="F3163" s="28" t="s">
        <v>117</v>
      </c>
      <c r="G3163" s="28" t="s">
        <v>118</v>
      </c>
      <c r="H3163" s="28" t="s">
        <v>25</v>
      </c>
      <c r="I3163" s="30">
        <v>0.35000000000000003</v>
      </c>
      <c r="J3163" s="31">
        <v>3250</v>
      </c>
      <c r="K3163" s="32">
        <f t="shared" si="24"/>
        <v>1137.5</v>
      </c>
      <c r="L3163" s="32">
        <f t="shared" si="25"/>
        <v>455</v>
      </c>
      <c r="M3163" s="33">
        <v>0.4</v>
      </c>
      <c r="O3163" s="38"/>
      <c r="P3163" s="36"/>
      <c r="Q3163" s="34"/>
      <c r="R3163" s="35"/>
    </row>
    <row r="3164" spans="1:18" ht="15.75" customHeight="1">
      <c r="A3164" s="23"/>
      <c r="B3164" s="28" t="s">
        <v>21</v>
      </c>
      <c r="C3164" s="28">
        <v>1185732</v>
      </c>
      <c r="D3164" s="29">
        <v>44510</v>
      </c>
      <c r="E3164" s="28" t="s">
        <v>40</v>
      </c>
      <c r="F3164" s="28" t="s">
        <v>117</v>
      </c>
      <c r="G3164" s="28" t="s">
        <v>118</v>
      </c>
      <c r="H3164" s="28" t="s">
        <v>26</v>
      </c>
      <c r="I3164" s="30">
        <v>0.35000000000000003</v>
      </c>
      <c r="J3164" s="31">
        <v>2700</v>
      </c>
      <c r="K3164" s="32">
        <f t="shared" si="24"/>
        <v>945.00000000000011</v>
      </c>
      <c r="L3164" s="32">
        <f t="shared" si="25"/>
        <v>330.75</v>
      </c>
      <c r="M3164" s="33">
        <v>0.35</v>
      </c>
      <c r="O3164" s="38"/>
      <c r="P3164" s="36"/>
      <c r="Q3164" s="34"/>
      <c r="R3164" s="35"/>
    </row>
    <row r="3165" spans="1:18" ht="15.75" customHeight="1">
      <c r="A3165" s="23"/>
      <c r="B3165" s="28" t="s">
        <v>21</v>
      </c>
      <c r="C3165" s="28">
        <v>1185732</v>
      </c>
      <c r="D3165" s="29">
        <v>44510</v>
      </c>
      <c r="E3165" s="28" t="s">
        <v>40</v>
      </c>
      <c r="F3165" s="28" t="s">
        <v>117</v>
      </c>
      <c r="G3165" s="28" t="s">
        <v>118</v>
      </c>
      <c r="H3165" s="28" t="s">
        <v>27</v>
      </c>
      <c r="I3165" s="30">
        <v>0.35000000000000003</v>
      </c>
      <c r="J3165" s="31">
        <v>2750</v>
      </c>
      <c r="K3165" s="32">
        <f t="shared" si="24"/>
        <v>962.50000000000011</v>
      </c>
      <c r="L3165" s="32">
        <f t="shared" si="25"/>
        <v>336.875</v>
      </c>
      <c r="M3165" s="33">
        <v>0.35</v>
      </c>
      <c r="O3165" s="38"/>
      <c r="P3165" s="36"/>
      <c r="Q3165" s="34"/>
      <c r="R3165" s="35"/>
    </row>
    <row r="3166" spans="1:18" ht="15.75" customHeight="1">
      <c r="A3166" s="23"/>
      <c r="B3166" s="28" t="s">
        <v>21</v>
      </c>
      <c r="C3166" s="28">
        <v>1185732</v>
      </c>
      <c r="D3166" s="29">
        <v>44510</v>
      </c>
      <c r="E3166" s="28" t="s">
        <v>40</v>
      </c>
      <c r="F3166" s="28" t="s">
        <v>117</v>
      </c>
      <c r="G3166" s="28" t="s">
        <v>118</v>
      </c>
      <c r="H3166" s="28" t="s">
        <v>28</v>
      </c>
      <c r="I3166" s="30">
        <v>0.6</v>
      </c>
      <c r="J3166" s="31">
        <v>2500</v>
      </c>
      <c r="K3166" s="32">
        <f t="shared" si="24"/>
        <v>1500</v>
      </c>
      <c r="L3166" s="32">
        <f t="shared" si="25"/>
        <v>450</v>
      </c>
      <c r="M3166" s="33">
        <v>0.3</v>
      </c>
      <c r="O3166" s="38"/>
      <c r="P3166" s="36"/>
      <c r="Q3166" s="34"/>
      <c r="R3166" s="35"/>
    </row>
    <row r="3167" spans="1:18" ht="15.75" customHeight="1">
      <c r="A3167" s="23"/>
      <c r="B3167" s="28" t="s">
        <v>21</v>
      </c>
      <c r="C3167" s="28">
        <v>1185732</v>
      </c>
      <c r="D3167" s="29">
        <v>44510</v>
      </c>
      <c r="E3167" s="28" t="s">
        <v>40</v>
      </c>
      <c r="F3167" s="28" t="s">
        <v>117</v>
      </c>
      <c r="G3167" s="28" t="s">
        <v>118</v>
      </c>
      <c r="H3167" s="28" t="s">
        <v>29</v>
      </c>
      <c r="I3167" s="30">
        <v>0.64999999999999991</v>
      </c>
      <c r="J3167" s="31">
        <v>3500</v>
      </c>
      <c r="K3167" s="32">
        <f t="shared" si="24"/>
        <v>2274.9999999999995</v>
      </c>
      <c r="L3167" s="32">
        <f t="shared" si="25"/>
        <v>909.99999999999989</v>
      </c>
      <c r="M3167" s="33">
        <v>0.4</v>
      </c>
      <c r="O3167" s="38"/>
      <c r="P3167" s="36"/>
      <c r="Q3167" s="34"/>
      <c r="R3167" s="35"/>
    </row>
    <row r="3168" spans="1:18" ht="15.75" customHeight="1">
      <c r="A3168" s="23"/>
      <c r="B3168" s="28" t="s">
        <v>21</v>
      </c>
      <c r="C3168" s="28">
        <v>1185732</v>
      </c>
      <c r="D3168" s="29">
        <v>44539</v>
      </c>
      <c r="E3168" s="28" t="s">
        <v>40</v>
      </c>
      <c r="F3168" s="28" t="s">
        <v>117</v>
      </c>
      <c r="G3168" s="28" t="s">
        <v>118</v>
      </c>
      <c r="H3168" s="28" t="s">
        <v>24</v>
      </c>
      <c r="I3168" s="30">
        <v>0.6</v>
      </c>
      <c r="J3168" s="31">
        <v>6000</v>
      </c>
      <c r="K3168" s="32">
        <f t="shared" si="24"/>
        <v>3600</v>
      </c>
      <c r="L3168" s="32">
        <f t="shared" si="25"/>
        <v>1440</v>
      </c>
      <c r="M3168" s="33">
        <v>0.4</v>
      </c>
      <c r="O3168" s="38"/>
      <c r="P3168" s="36"/>
      <c r="Q3168" s="34"/>
      <c r="R3168" s="35"/>
    </row>
    <row r="3169" spans="1:18" ht="15.75" customHeight="1">
      <c r="A3169" s="23"/>
      <c r="B3169" s="28" t="s">
        <v>21</v>
      </c>
      <c r="C3169" s="28">
        <v>1185732</v>
      </c>
      <c r="D3169" s="29">
        <v>44539</v>
      </c>
      <c r="E3169" s="28" t="s">
        <v>40</v>
      </c>
      <c r="F3169" s="28" t="s">
        <v>117</v>
      </c>
      <c r="G3169" s="28" t="s">
        <v>118</v>
      </c>
      <c r="H3169" s="28" t="s">
        <v>25</v>
      </c>
      <c r="I3169" s="30">
        <v>0.5</v>
      </c>
      <c r="J3169" s="31">
        <v>4000</v>
      </c>
      <c r="K3169" s="32">
        <f t="shared" si="24"/>
        <v>2000</v>
      </c>
      <c r="L3169" s="32">
        <f t="shared" si="25"/>
        <v>800</v>
      </c>
      <c r="M3169" s="33">
        <v>0.4</v>
      </c>
      <c r="O3169" s="38"/>
      <c r="P3169" s="36"/>
      <c r="Q3169" s="34"/>
      <c r="R3169" s="35"/>
    </row>
    <row r="3170" spans="1:18" ht="15.75" customHeight="1">
      <c r="A3170" s="23"/>
      <c r="B3170" s="28" t="s">
        <v>21</v>
      </c>
      <c r="C3170" s="28">
        <v>1185732</v>
      </c>
      <c r="D3170" s="29">
        <v>44539</v>
      </c>
      <c r="E3170" s="28" t="s">
        <v>40</v>
      </c>
      <c r="F3170" s="28" t="s">
        <v>117</v>
      </c>
      <c r="G3170" s="28" t="s">
        <v>118</v>
      </c>
      <c r="H3170" s="28" t="s">
        <v>26</v>
      </c>
      <c r="I3170" s="30">
        <v>0.5</v>
      </c>
      <c r="J3170" s="31">
        <v>3500</v>
      </c>
      <c r="K3170" s="32">
        <f t="shared" si="24"/>
        <v>1750</v>
      </c>
      <c r="L3170" s="32">
        <f t="shared" si="25"/>
        <v>612.5</v>
      </c>
      <c r="M3170" s="33">
        <v>0.35</v>
      </c>
      <c r="O3170" s="38"/>
      <c r="P3170" s="36"/>
      <c r="Q3170" s="34"/>
      <c r="R3170" s="35"/>
    </row>
    <row r="3171" spans="1:18" ht="15.75" customHeight="1">
      <c r="A3171" s="23"/>
      <c r="B3171" s="28" t="s">
        <v>21</v>
      </c>
      <c r="C3171" s="28">
        <v>1185732</v>
      </c>
      <c r="D3171" s="29">
        <v>44539</v>
      </c>
      <c r="E3171" s="28" t="s">
        <v>40</v>
      </c>
      <c r="F3171" s="28" t="s">
        <v>117</v>
      </c>
      <c r="G3171" s="28" t="s">
        <v>118</v>
      </c>
      <c r="H3171" s="28" t="s">
        <v>27</v>
      </c>
      <c r="I3171" s="30">
        <v>0.5</v>
      </c>
      <c r="J3171" s="31">
        <v>3000</v>
      </c>
      <c r="K3171" s="32">
        <f t="shared" si="24"/>
        <v>1500</v>
      </c>
      <c r="L3171" s="32">
        <f t="shared" si="25"/>
        <v>525</v>
      </c>
      <c r="M3171" s="33">
        <v>0.35</v>
      </c>
      <c r="O3171" s="38"/>
      <c r="P3171" s="36"/>
      <c r="Q3171" s="34"/>
      <c r="R3171" s="35"/>
    </row>
    <row r="3172" spans="1:18" ht="15.75" customHeight="1">
      <c r="A3172" s="23"/>
      <c r="B3172" s="28" t="s">
        <v>21</v>
      </c>
      <c r="C3172" s="28">
        <v>1185732</v>
      </c>
      <c r="D3172" s="29">
        <v>44539</v>
      </c>
      <c r="E3172" s="28" t="s">
        <v>40</v>
      </c>
      <c r="F3172" s="28" t="s">
        <v>117</v>
      </c>
      <c r="G3172" s="28" t="s">
        <v>118</v>
      </c>
      <c r="H3172" s="28" t="s">
        <v>28</v>
      </c>
      <c r="I3172" s="30">
        <v>0.6</v>
      </c>
      <c r="J3172" s="31">
        <v>3000</v>
      </c>
      <c r="K3172" s="32">
        <f t="shared" si="24"/>
        <v>1800</v>
      </c>
      <c r="L3172" s="32">
        <f t="shared" si="25"/>
        <v>540</v>
      </c>
      <c r="M3172" s="33">
        <v>0.3</v>
      </c>
      <c r="O3172" s="38"/>
      <c r="P3172" s="36"/>
      <c r="Q3172" s="34"/>
      <c r="R3172" s="35"/>
    </row>
    <row r="3173" spans="1:18" ht="15.75" customHeight="1">
      <c r="A3173" s="23"/>
      <c r="B3173" s="28" t="s">
        <v>21</v>
      </c>
      <c r="C3173" s="28">
        <v>1185732</v>
      </c>
      <c r="D3173" s="29">
        <v>44539</v>
      </c>
      <c r="E3173" s="28" t="s">
        <v>40</v>
      </c>
      <c r="F3173" s="28" t="s">
        <v>117</v>
      </c>
      <c r="G3173" s="28" t="s">
        <v>118</v>
      </c>
      <c r="H3173" s="28" t="s">
        <v>29</v>
      </c>
      <c r="I3173" s="30">
        <v>0.64999999999999991</v>
      </c>
      <c r="J3173" s="31">
        <v>4000</v>
      </c>
      <c r="K3173" s="32">
        <f t="shared" si="24"/>
        <v>2599.9999999999995</v>
      </c>
      <c r="L3173" s="32">
        <f t="shared" si="25"/>
        <v>1039.9999999999998</v>
      </c>
      <c r="M3173" s="33">
        <v>0.4</v>
      </c>
      <c r="O3173" s="38"/>
      <c r="P3173" s="36"/>
      <c r="Q3173" s="34"/>
      <c r="R3173" s="35"/>
    </row>
    <row r="3174" spans="1:18" ht="15.75" customHeight="1">
      <c r="A3174" s="23" t="s">
        <v>46</v>
      </c>
      <c r="B3174" s="28" t="s">
        <v>21</v>
      </c>
      <c r="C3174" s="28">
        <v>1185732</v>
      </c>
      <c r="D3174" s="29">
        <v>44213</v>
      </c>
      <c r="E3174" s="28" t="s">
        <v>40</v>
      </c>
      <c r="F3174" s="28" t="s">
        <v>119</v>
      </c>
      <c r="G3174" s="28" t="s">
        <v>120</v>
      </c>
      <c r="H3174" s="28" t="s">
        <v>24</v>
      </c>
      <c r="I3174" s="30">
        <v>0.35000000000000003</v>
      </c>
      <c r="J3174" s="31">
        <v>5000</v>
      </c>
      <c r="K3174" s="32">
        <f t="shared" si="24"/>
        <v>1750.0000000000002</v>
      </c>
      <c r="L3174" s="32">
        <f t="shared" si="25"/>
        <v>700.00000000000011</v>
      </c>
      <c r="M3174" s="33">
        <v>0.4</v>
      </c>
      <c r="O3174" s="38"/>
      <c r="P3174" s="36"/>
      <c r="Q3174" s="34"/>
      <c r="R3174" s="35"/>
    </row>
    <row r="3175" spans="1:18" ht="15.75" customHeight="1">
      <c r="A3175" s="23"/>
      <c r="B3175" s="28" t="s">
        <v>21</v>
      </c>
      <c r="C3175" s="28">
        <v>1185732</v>
      </c>
      <c r="D3175" s="29">
        <v>44213</v>
      </c>
      <c r="E3175" s="28" t="s">
        <v>40</v>
      </c>
      <c r="F3175" s="28" t="s">
        <v>119</v>
      </c>
      <c r="G3175" s="28" t="s">
        <v>120</v>
      </c>
      <c r="H3175" s="28" t="s">
        <v>25</v>
      </c>
      <c r="I3175" s="30">
        <v>0.35000000000000003</v>
      </c>
      <c r="J3175" s="31">
        <v>3000</v>
      </c>
      <c r="K3175" s="32">
        <f t="shared" si="24"/>
        <v>1050</v>
      </c>
      <c r="L3175" s="32">
        <f t="shared" si="25"/>
        <v>420</v>
      </c>
      <c r="M3175" s="33">
        <v>0.4</v>
      </c>
      <c r="O3175" s="38"/>
      <c r="P3175" s="36"/>
      <c r="Q3175" s="34"/>
      <c r="R3175" s="35"/>
    </row>
    <row r="3176" spans="1:18" ht="15.75" customHeight="1">
      <c r="A3176" s="23"/>
      <c r="B3176" s="28" t="s">
        <v>21</v>
      </c>
      <c r="C3176" s="28">
        <v>1185732</v>
      </c>
      <c r="D3176" s="29">
        <v>44213</v>
      </c>
      <c r="E3176" s="28" t="s">
        <v>40</v>
      </c>
      <c r="F3176" s="28" t="s">
        <v>119</v>
      </c>
      <c r="G3176" s="28" t="s">
        <v>120</v>
      </c>
      <c r="H3176" s="28" t="s">
        <v>26</v>
      </c>
      <c r="I3176" s="30">
        <v>0.25000000000000006</v>
      </c>
      <c r="J3176" s="31">
        <v>3000</v>
      </c>
      <c r="K3176" s="32">
        <f t="shared" si="24"/>
        <v>750.00000000000011</v>
      </c>
      <c r="L3176" s="32">
        <f t="shared" si="25"/>
        <v>300.00000000000006</v>
      </c>
      <c r="M3176" s="33">
        <v>0.4</v>
      </c>
      <c r="O3176" s="38"/>
      <c r="P3176" s="36"/>
      <c r="Q3176" s="34"/>
      <c r="R3176" s="35"/>
    </row>
    <row r="3177" spans="1:18" ht="15.75" customHeight="1">
      <c r="A3177" s="23"/>
      <c r="B3177" s="28" t="s">
        <v>21</v>
      </c>
      <c r="C3177" s="28">
        <v>1185732</v>
      </c>
      <c r="D3177" s="29">
        <v>44213</v>
      </c>
      <c r="E3177" s="28" t="s">
        <v>40</v>
      </c>
      <c r="F3177" s="28" t="s">
        <v>119</v>
      </c>
      <c r="G3177" s="28" t="s">
        <v>120</v>
      </c>
      <c r="H3177" s="28" t="s">
        <v>27</v>
      </c>
      <c r="I3177" s="30">
        <v>0.30000000000000004</v>
      </c>
      <c r="J3177" s="31">
        <v>1500</v>
      </c>
      <c r="K3177" s="32">
        <f t="shared" si="24"/>
        <v>450.00000000000006</v>
      </c>
      <c r="L3177" s="32">
        <f t="shared" si="25"/>
        <v>180.00000000000003</v>
      </c>
      <c r="M3177" s="33">
        <v>0.4</v>
      </c>
      <c r="O3177" s="38"/>
      <c r="P3177" s="36"/>
      <c r="Q3177" s="34"/>
      <c r="R3177" s="35"/>
    </row>
    <row r="3178" spans="1:18" ht="15.75" customHeight="1">
      <c r="A3178" s="23"/>
      <c r="B3178" s="28" t="s">
        <v>21</v>
      </c>
      <c r="C3178" s="28">
        <v>1185732</v>
      </c>
      <c r="D3178" s="29">
        <v>44213</v>
      </c>
      <c r="E3178" s="28" t="s">
        <v>40</v>
      </c>
      <c r="F3178" s="28" t="s">
        <v>119</v>
      </c>
      <c r="G3178" s="28" t="s">
        <v>120</v>
      </c>
      <c r="H3178" s="28" t="s">
        <v>28</v>
      </c>
      <c r="I3178" s="30">
        <v>0.44999999999999996</v>
      </c>
      <c r="J3178" s="31">
        <v>2000</v>
      </c>
      <c r="K3178" s="32">
        <f t="shared" si="24"/>
        <v>899.99999999999989</v>
      </c>
      <c r="L3178" s="32">
        <f t="shared" si="25"/>
        <v>360</v>
      </c>
      <c r="M3178" s="33">
        <v>0.4</v>
      </c>
      <c r="O3178" s="38"/>
      <c r="P3178" s="36"/>
      <c r="Q3178" s="34"/>
      <c r="R3178" s="35"/>
    </row>
    <row r="3179" spans="1:18" ht="15.75" customHeight="1">
      <c r="A3179" s="23"/>
      <c r="B3179" s="28" t="s">
        <v>21</v>
      </c>
      <c r="C3179" s="28">
        <v>1185732</v>
      </c>
      <c r="D3179" s="29">
        <v>44213</v>
      </c>
      <c r="E3179" s="28" t="s">
        <v>40</v>
      </c>
      <c r="F3179" s="28" t="s">
        <v>119</v>
      </c>
      <c r="G3179" s="28" t="s">
        <v>120</v>
      </c>
      <c r="H3179" s="28" t="s">
        <v>29</v>
      </c>
      <c r="I3179" s="30">
        <v>0.35000000000000003</v>
      </c>
      <c r="J3179" s="31">
        <v>3000</v>
      </c>
      <c r="K3179" s="32">
        <f t="shared" si="24"/>
        <v>1050</v>
      </c>
      <c r="L3179" s="32">
        <f t="shared" si="25"/>
        <v>420</v>
      </c>
      <c r="M3179" s="33">
        <v>0.4</v>
      </c>
      <c r="O3179" s="38"/>
      <c r="P3179" s="36"/>
      <c r="Q3179" s="34"/>
      <c r="R3179" s="35"/>
    </row>
    <row r="3180" spans="1:18" ht="15.75" customHeight="1">
      <c r="A3180" s="23"/>
      <c r="B3180" s="28" t="s">
        <v>21</v>
      </c>
      <c r="C3180" s="28">
        <v>1185732</v>
      </c>
      <c r="D3180" s="29">
        <v>44244</v>
      </c>
      <c r="E3180" s="28" t="s">
        <v>40</v>
      </c>
      <c r="F3180" s="28" t="s">
        <v>119</v>
      </c>
      <c r="G3180" s="28" t="s">
        <v>120</v>
      </c>
      <c r="H3180" s="28" t="s">
        <v>24</v>
      </c>
      <c r="I3180" s="30">
        <v>0.35000000000000003</v>
      </c>
      <c r="J3180" s="31">
        <v>5500</v>
      </c>
      <c r="K3180" s="32">
        <f t="shared" si="24"/>
        <v>1925.0000000000002</v>
      </c>
      <c r="L3180" s="32">
        <f t="shared" si="25"/>
        <v>770.00000000000011</v>
      </c>
      <c r="M3180" s="33">
        <v>0.4</v>
      </c>
      <c r="O3180" s="38"/>
      <c r="P3180" s="36"/>
      <c r="Q3180" s="34"/>
      <c r="R3180" s="35"/>
    </row>
    <row r="3181" spans="1:18" ht="15.75" customHeight="1">
      <c r="A3181" s="23"/>
      <c r="B3181" s="28" t="s">
        <v>21</v>
      </c>
      <c r="C3181" s="28">
        <v>1185732</v>
      </c>
      <c r="D3181" s="29">
        <v>44244</v>
      </c>
      <c r="E3181" s="28" t="s">
        <v>40</v>
      </c>
      <c r="F3181" s="28" t="s">
        <v>119</v>
      </c>
      <c r="G3181" s="28" t="s">
        <v>120</v>
      </c>
      <c r="H3181" s="28" t="s">
        <v>25</v>
      </c>
      <c r="I3181" s="30">
        <v>0.4</v>
      </c>
      <c r="J3181" s="31">
        <v>2000</v>
      </c>
      <c r="K3181" s="32">
        <f t="shared" si="24"/>
        <v>800</v>
      </c>
      <c r="L3181" s="32">
        <f t="shared" si="25"/>
        <v>320</v>
      </c>
      <c r="M3181" s="33">
        <v>0.4</v>
      </c>
      <c r="O3181" s="38"/>
      <c r="P3181" s="36"/>
      <c r="Q3181" s="34"/>
      <c r="R3181" s="35"/>
    </row>
    <row r="3182" spans="1:18" ht="15.75" customHeight="1">
      <c r="A3182" s="23"/>
      <c r="B3182" s="28" t="s">
        <v>21</v>
      </c>
      <c r="C3182" s="28">
        <v>1185732</v>
      </c>
      <c r="D3182" s="29">
        <v>44244</v>
      </c>
      <c r="E3182" s="28" t="s">
        <v>40</v>
      </c>
      <c r="F3182" s="28" t="s">
        <v>119</v>
      </c>
      <c r="G3182" s="28" t="s">
        <v>120</v>
      </c>
      <c r="H3182" s="28" t="s">
        <v>26</v>
      </c>
      <c r="I3182" s="30">
        <v>0.30000000000000004</v>
      </c>
      <c r="J3182" s="31">
        <v>3000</v>
      </c>
      <c r="K3182" s="32">
        <f t="shared" si="24"/>
        <v>900.00000000000011</v>
      </c>
      <c r="L3182" s="32">
        <f t="shared" si="25"/>
        <v>360.00000000000006</v>
      </c>
      <c r="M3182" s="33">
        <v>0.4</v>
      </c>
      <c r="O3182" s="38"/>
      <c r="P3182" s="36"/>
      <c r="Q3182" s="34"/>
      <c r="R3182" s="35"/>
    </row>
    <row r="3183" spans="1:18" ht="15.75" customHeight="1">
      <c r="A3183" s="23"/>
      <c r="B3183" s="28" t="s">
        <v>21</v>
      </c>
      <c r="C3183" s="28">
        <v>1185732</v>
      </c>
      <c r="D3183" s="29">
        <v>44244</v>
      </c>
      <c r="E3183" s="28" t="s">
        <v>40</v>
      </c>
      <c r="F3183" s="28" t="s">
        <v>119</v>
      </c>
      <c r="G3183" s="28" t="s">
        <v>120</v>
      </c>
      <c r="H3183" s="28" t="s">
        <v>27</v>
      </c>
      <c r="I3183" s="30">
        <v>0.35000000000000003</v>
      </c>
      <c r="J3183" s="31">
        <v>1750</v>
      </c>
      <c r="K3183" s="32">
        <f t="shared" si="24"/>
        <v>612.50000000000011</v>
      </c>
      <c r="L3183" s="32">
        <f t="shared" si="25"/>
        <v>245.00000000000006</v>
      </c>
      <c r="M3183" s="33">
        <v>0.4</v>
      </c>
      <c r="O3183" s="38"/>
      <c r="P3183" s="36"/>
      <c r="Q3183" s="34"/>
      <c r="R3183" s="35"/>
    </row>
    <row r="3184" spans="1:18" ht="15.75" customHeight="1">
      <c r="A3184" s="23"/>
      <c r="B3184" s="28" t="s">
        <v>21</v>
      </c>
      <c r="C3184" s="28">
        <v>1185732</v>
      </c>
      <c r="D3184" s="29">
        <v>44244</v>
      </c>
      <c r="E3184" s="28" t="s">
        <v>40</v>
      </c>
      <c r="F3184" s="28" t="s">
        <v>119</v>
      </c>
      <c r="G3184" s="28" t="s">
        <v>120</v>
      </c>
      <c r="H3184" s="28" t="s">
        <v>28</v>
      </c>
      <c r="I3184" s="30">
        <v>0.49999999999999994</v>
      </c>
      <c r="J3184" s="31">
        <v>2500</v>
      </c>
      <c r="K3184" s="32">
        <f t="shared" si="24"/>
        <v>1249.9999999999998</v>
      </c>
      <c r="L3184" s="32">
        <f t="shared" si="25"/>
        <v>499.99999999999994</v>
      </c>
      <c r="M3184" s="33">
        <v>0.4</v>
      </c>
      <c r="O3184" s="38"/>
      <c r="P3184" s="36"/>
      <c r="Q3184" s="34"/>
      <c r="R3184" s="35"/>
    </row>
    <row r="3185" spans="1:18" ht="15.75" customHeight="1">
      <c r="A3185" s="23"/>
      <c r="B3185" s="28" t="s">
        <v>21</v>
      </c>
      <c r="C3185" s="28">
        <v>1185732</v>
      </c>
      <c r="D3185" s="29">
        <v>44244</v>
      </c>
      <c r="E3185" s="28" t="s">
        <v>40</v>
      </c>
      <c r="F3185" s="28" t="s">
        <v>119</v>
      </c>
      <c r="G3185" s="28" t="s">
        <v>120</v>
      </c>
      <c r="H3185" s="28" t="s">
        <v>29</v>
      </c>
      <c r="I3185" s="30">
        <v>0.24999999999999994</v>
      </c>
      <c r="J3185" s="31">
        <v>3500</v>
      </c>
      <c r="K3185" s="32">
        <f t="shared" si="24"/>
        <v>874.99999999999977</v>
      </c>
      <c r="L3185" s="32">
        <f t="shared" si="25"/>
        <v>349.99999999999994</v>
      </c>
      <c r="M3185" s="33">
        <v>0.4</v>
      </c>
      <c r="O3185" s="38"/>
      <c r="P3185" s="36"/>
      <c r="Q3185" s="34"/>
      <c r="R3185" s="35"/>
    </row>
    <row r="3186" spans="1:18" ht="15.75" customHeight="1">
      <c r="A3186" s="23"/>
      <c r="B3186" s="28" t="s">
        <v>21</v>
      </c>
      <c r="C3186" s="28">
        <v>1185732</v>
      </c>
      <c r="D3186" s="29">
        <v>44271</v>
      </c>
      <c r="E3186" s="28" t="s">
        <v>40</v>
      </c>
      <c r="F3186" s="28" t="s">
        <v>119</v>
      </c>
      <c r="G3186" s="28" t="s">
        <v>120</v>
      </c>
      <c r="H3186" s="28" t="s">
        <v>24</v>
      </c>
      <c r="I3186" s="30">
        <v>0.30000000000000004</v>
      </c>
      <c r="J3186" s="31">
        <v>5700</v>
      </c>
      <c r="K3186" s="32">
        <f t="shared" si="24"/>
        <v>1710.0000000000002</v>
      </c>
      <c r="L3186" s="32">
        <f t="shared" si="25"/>
        <v>684.00000000000011</v>
      </c>
      <c r="M3186" s="33">
        <v>0.4</v>
      </c>
      <c r="O3186" s="38"/>
      <c r="P3186" s="36"/>
      <c r="Q3186" s="34"/>
      <c r="R3186" s="35"/>
    </row>
    <row r="3187" spans="1:18" ht="15.75" customHeight="1">
      <c r="A3187" s="23"/>
      <c r="B3187" s="28" t="s">
        <v>21</v>
      </c>
      <c r="C3187" s="28">
        <v>1185732</v>
      </c>
      <c r="D3187" s="29">
        <v>44271</v>
      </c>
      <c r="E3187" s="28" t="s">
        <v>40</v>
      </c>
      <c r="F3187" s="28" t="s">
        <v>119</v>
      </c>
      <c r="G3187" s="28" t="s">
        <v>120</v>
      </c>
      <c r="H3187" s="28" t="s">
        <v>25</v>
      </c>
      <c r="I3187" s="30">
        <v>0.30000000000000004</v>
      </c>
      <c r="J3187" s="31">
        <v>2750</v>
      </c>
      <c r="K3187" s="32">
        <f t="shared" si="24"/>
        <v>825.00000000000011</v>
      </c>
      <c r="L3187" s="32">
        <f t="shared" si="25"/>
        <v>330.00000000000006</v>
      </c>
      <c r="M3187" s="33">
        <v>0.4</v>
      </c>
      <c r="O3187" s="38"/>
      <c r="P3187" s="36"/>
      <c r="Q3187" s="34"/>
      <c r="R3187" s="35"/>
    </row>
    <row r="3188" spans="1:18" ht="15.75" customHeight="1">
      <c r="A3188" s="23"/>
      <c r="B3188" s="28" t="s">
        <v>21</v>
      </c>
      <c r="C3188" s="28">
        <v>1185732</v>
      </c>
      <c r="D3188" s="29">
        <v>44271</v>
      </c>
      <c r="E3188" s="28" t="s">
        <v>40</v>
      </c>
      <c r="F3188" s="28" t="s">
        <v>119</v>
      </c>
      <c r="G3188" s="28" t="s">
        <v>120</v>
      </c>
      <c r="H3188" s="28" t="s">
        <v>26</v>
      </c>
      <c r="I3188" s="30">
        <v>0.2</v>
      </c>
      <c r="J3188" s="31">
        <v>3250</v>
      </c>
      <c r="K3188" s="32">
        <f t="shared" si="24"/>
        <v>650</v>
      </c>
      <c r="L3188" s="32">
        <f t="shared" si="25"/>
        <v>260</v>
      </c>
      <c r="M3188" s="33">
        <v>0.4</v>
      </c>
      <c r="O3188" s="38"/>
      <c r="P3188" s="36"/>
      <c r="Q3188" s="34"/>
      <c r="R3188" s="35"/>
    </row>
    <row r="3189" spans="1:18" ht="15.75" customHeight="1">
      <c r="A3189" s="23"/>
      <c r="B3189" s="28" t="s">
        <v>21</v>
      </c>
      <c r="C3189" s="28">
        <v>1185732</v>
      </c>
      <c r="D3189" s="29">
        <v>44271</v>
      </c>
      <c r="E3189" s="28" t="s">
        <v>40</v>
      </c>
      <c r="F3189" s="28" t="s">
        <v>119</v>
      </c>
      <c r="G3189" s="28" t="s">
        <v>120</v>
      </c>
      <c r="H3189" s="28" t="s">
        <v>27</v>
      </c>
      <c r="I3189" s="30">
        <v>0.24999999999999994</v>
      </c>
      <c r="J3189" s="31">
        <v>1750</v>
      </c>
      <c r="K3189" s="32">
        <f t="shared" si="24"/>
        <v>437.49999999999989</v>
      </c>
      <c r="L3189" s="32">
        <f t="shared" si="25"/>
        <v>174.99999999999997</v>
      </c>
      <c r="M3189" s="33">
        <v>0.4</v>
      </c>
      <c r="O3189" s="38"/>
      <c r="P3189" s="36"/>
      <c r="Q3189" s="34"/>
      <c r="R3189" s="35"/>
    </row>
    <row r="3190" spans="1:18" ht="15.75" customHeight="1">
      <c r="A3190" s="23"/>
      <c r="B3190" s="28" t="s">
        <v>21</v>
      </c>
      <c r="C3190" s="28">
        <v>1185732</v>
      </c>
      <c r="D3190" s="29">
        <v>44271</v>
      </c>
      <c r="E3190" s="28" t="s">
        <v>40</v>
      </c>
      <c r="F3190" s="28" t="s">
        <v>119</v>
      </c>
      <c r="G3190" s="28" t="s">
        <v>120</v>
      </c>
      <c r="H3190" s="28" t="s">
        <v>28</v>
      </c>
      <c r="I3190" s="30">
        <v>0.4</v>
      </c>
      <c r="J3190" s="31">
        <v>2250</v>
      </c>
      <c r="K3190" s="32">
        <f t="shared" si="24"/>
        <v>900</v>
      </c>
      <c r="L3190" s="32">
        <f t="shared" si="25"/>
        <v>360</v>
      </c>
      <c r="M3190" s="33">
        <v>0.4</v>
      </c>
      <c r="O3190" s="38"/>
      <c r="P3190" s="36"/>
      <c r="Q3190" s="34"/>
      <c r="R3190" s="35"/>
    </row>
    <row r="3191" spans="1:18" ht="15.75" customHeight="1">
      <c r="A3191" s="23"/>
      <c r="B3191" s="28" t="s">
        <v>21</v>
      </c>
      <c r="C3191" s="28">
        <v>1185732</v>
      </c>
      <c r="D3191" s="29">
        <v>44271</v>
      </c>
      <c r="E3191" s="28" t="s">
        <v>40</v>
      </c>
      <c r="F3191" s="28" t="s">
        <v>119</v>
      </c>
      <c r="G3191" s="28" t="s">
        <v>120</v>
      </c>
      <c r="H3191" s="28" t="s">
        <v>29</v>
      </c>
      <c r="I3191" s="30">
        <v>0.30000000000000004</v>
      </c>
      <c r="J3191" s="31">
        <v>3250</v>
      </c>
      <c r="K3191" s="32">
        <f t="shared" si="24"/>
        <v>975.00000000000011</v>
      </c>
      <c r="L3191" s="32">
        <f t="shared" si="25"/>
        <v>390.00000000000006</v>
      </c>
      <c r="M3191" s="33">
        <v>0.4</v>
      </c>
      <c r="O3191" s="38"/>
      <c r="P3191" s="36"/>
      <c r="Q3191" s="34"/>
      <c r="R3191" s="35"/>
    </row>
    <row r="3192" spans="1:18" ht="15.75" customHeight="1">
      <c r="A3192" s="23"/>
      <c r="B3192" s="28" t="s">
        <v>21</v>
      </c>
      <c r="C3192" s="28">
        <v>1185732</v>
      </c>
      <c r="D3192" s="29">
        <v>44303</v>
      </c>
      <c r="E3192" s="28" t="s">
        <v>40</v>
      </c>
      <c r="F3192" s="28" t="s">
        <v>119</v>
      </c>
      <c r="G3192" s="28" t="s">
        <v>120</v>
      </c>
      <c r="H3192" s="28" t="s">
        <v>24</v>
      </c>
      <c r="I3192" s="30">
        <v>0.30000000000000004</v>
      </c>
      <c r="J3192" s="31">
        <v>5500</v>
      </c>
      <c r="K3192" s="32">
        <f t="shared" si="24"/>
        <v>1650.0000000000002</v>
      </c>
      <c r="L3192" s="32">
        <f t="shared" si="25"/>
        <v>660.00000000000011</v>
      </c>
      <c r="M3192" s="33">
        <v>0.4</v>
      </c>
      <c r="O3192" s="38"/>
      <c r="P3192" s="36"/>
      <c r="Q3192" s="34"/>
      <c r="R3192" s="35"/>
    </row>
    <row r="3193" spans="1:18" ht="15.75" customHeight="1">
      <c r="A3193" s="23"/>
      <c r="B3193" s="28" t="s">
        <v>21</v>
      </c>
      <c r="C3193" s="28">
        <v>1185732</v>
      </c>
      <c r="D3193" s="29">
        <v>44303</v>
      </c>
      <c r="E3193" s="28" t="s">
        <v>40</v>
      </c>
      <c r="F3193" s="28" t="s">
        <v>119</v>
      </c>
      <c r="G3193" s="28" t="s">
        <v>120</v>
      </c>
      <c r="H3193" s="28" t="s">
        <v>25</v>
      </c>
      <c r="I3193" s="30">
        <v>0.30000000000000004</v>
      </c>
      <c r="J3193" s="31">
        <v>2500</v>
      </c>
      <c r="K3193" s="32">
        <f t="shared" si="24"/>
        <v>750.00000000000011</v>
      </c>
      <c r="L3193" s="32">
        <f t="shared" si="25"/>
        <v>300.00000000000006</v>
      </c>
      <c r="M3193" s="33">
        <v>0.4</v>
      </c>
      <c r="O3193" s="38"/>
      <c r="P3193" s="36"/>
      <c r="Q3193" s="34"/>
      <c r="R3193" s="35"/>
    </row>
    <row r="3194" spans="1:18" ht="15.75" customHeight="1">
      <c r="A3194" s="23"/>
      <c r="B3194" s="28" t="s">
        <v>21</v>
      </c>
      <c r="C3194" s="28">
        <v>1185732</v>
      </c>
      <c r="D3194" s="29">
        <v>44303</v>
      </c>
      <c r="E3194" s="28" t="s">
        <v>40</v>
      </c>
      <c r="F3194" s="28" t="s">
        <v>119</v>
      </c>
      <c r="G3194" s="28" t="s">
        <v>120</v>
      </c>
      <c r="H3194" s="28" t="s">
        <v>26</v>
      </c>
      <c r="I3194" s="30">
        <v>0.2</v>
      </c>
      <c r="J3194" s="31">
        <v>2500</v>
      </c>
      <c r="K3194" s="32">
        <f t="shared" si="24"/>
        <v>500</v>
      </c>
      <c r="L3194" s="32">
        <f t="shared" si="25"/>
        <v>200</v>
      </c>
      <c r="M3194" s="33">
        <v>0.4</v>
      </c>
      <c r="O3194" s="38"/>
      <c r="P3194" s="36"/>
      <c r="Q3194" s="34"/>
      <c r="R3194" s="35"/>
    </row>
    <row r="3195" spans="1:18" ht="15.75" customHeight="1">
      <c r="A3195" s="23"/>
      <c r="B3195" s="28" t="s">
        <v>21</v>
      </c>
      <c r="C3195" s="28">
        <v>1185732</v>
      </c>
      <c r="D3195" s="29">
        <v>44303</v>
      </c>
      <c r="E3195" s="28" t="s">
        <v>40</v>
      </c>
      <c r="F3195" s="28" t="s">
        <v>119</v>
      </c>
      <c r="G3195" s="28" t="s">
        <v>120</v>
      </c>
      <c r="H3195" s="28" t="s">
        <v>27</v>
      </c>
      <c r="I3195" s="30">
        <v>0.24999999999999994</v>
      </c>
      <c r="J3195" s="31">
        <v>1750</v>
      </c>
      <c r="K3195" s="32">
        <f t="shared" si="24"/>
        <v>437.49999999999989</v>
      </c>
      <c r="L3195" s="32">
        <f t="shared" si="25"/>
        <v>174.99999999999997</v>
      </c>
      <c r="M3195" s="33">
        <v>0.4</v>
      </c>
      <c r="O3195" s="38"/>
      <c r="P3195" s="36"/>
      <c r="Q3195" s="34"/>
      <c r="R3195" s="35"/>
    </row>
    <row r="3196" spans="1:18" ht="15.75" customHeight="1">
      <c r="A3196" s="23"/>
      <c r="B3196" s="28" t="s">
        <v>21</v>
      </c>
      <c r="C3196" s="28">
        <v>1185732</v>
      </c>
      <c r="D3196" s="29">
        <v>44303</v>
      </c>
      <c r="E3196" s="28" t="s">
        <v>40</v>
      </c>
      <c r="F3196" s="28" t="s">
        <v>119</v>
      </c>
      <c r="G3196" s="28" t="s">
        <v>120</v>
      </c>
      <c r="H3196" s="28" t="s">
        <v>28</v>
      </c>
      <c r="I3196" s="30">
        <v>0.65</v>
      </c>
      <c r="J3196" s="31">
        <v>2000</v>
      </c>
      <c r="K3196" s="32">
        <f t="shared" si="24"/>
        <v>1300</v>
      </c>
      <c r="L3196" s="32">
        <f t="shared" si="25"/>
        <v>520</v>
      </c>
      <c r="M3196" s="33">
        <v>0.4</v>
      </c>
      <c r="O3196" s="38"/>
      <c r="P3196" s="36"/>
      <c r="Q3196" s="34"/>
      <c r="R3196" s="35"/>
    </row>
    <row r="3197" spans="1:18" ht="15.75" customHeight="1">
      <c r="A3197" s="23"/>
      <c r="B3197" s="28" t="s">
        <v>21</v>
      </c>
      <c r="C3197" s="28">
        <v>1185732</v>
      </c>
      <c r="D3197" s="29">
        <v>44303</v>
      </c>
      <c r="E3197" s="28" t="s">
        <v>40</v>
      </c>
      <c r="F3197" s="28" t="s">
        <v>119</v>
      </c>
      <c r="G3197" s="28" t="s">
        <v>120</v>
      </c>
      <c r="H3197" s="28" t="s">
        <v>29</v>
      </c>
      <c r="I3197" s="30">
        <v>0.5</v>
      </c>
      <c r="J3197" s="31">
        <v>3250</v>
      </c>
      <c r="K3197" s="32">
        <f t="shared" si="24"/>
        <v>1625</v>
      </c>
      <c r="L3197" s="32">
        <f t="shared" si="25"/>
        <v>650</v>
      </c>
      <c r="M3197" s="33">
        <v>0.4</v>
      </c>
      <c r="O3197" s="38"/>
      <c r="P3197" s="36"/>
      <c r="Q3197" s="34"/>
      <c r="R3197" s="35"/>
    </row>
    <row r="3198" spans="1:18" ht="15.75" customHeight="1">
      <c r="A3198" s="23"/>
      <c r="B3198" s="28" t="s">
        <v>21</v>
      </c>
      <c r="C3198" s="28">
        <v>1185732</v>
      </c>
      <c r="D3198" s="29">
        <v>44334</v>
      </c>
      <c r="E3198" s="28" t="s">
        <v>40</v>
      </c>
      <c r="F3198" s="28" t="s">
        <v>119</v>
      </c>
      <c r="G3198" s="28" t="s">
        <v>120</v>
      </c>
      <c r="H3198" s="28" t="s">
        <v>24</v>
      </c>
      <c r="I3198" s="30">
        <v>0.6</v>
      </c>
      <c r="J3198" s="31">
        <v>5950</v>
      </c>
      <c r="K3198" s="32">
        <f t="shared" si="24"/>
        <v>3570</v>
      </c>
      <c r="L3198" s="32">
        <f t="shared" si="25"/>
        <v>1428</v>
      </c>
      <c r="M3198" s="33">
        <v>0.4</v>
      </c>
      <c r="O3198" s="38"/>
      <c r="P3198" s="36"/>
      <c r="Q3198" s="34"/>
      <c r="R3198" s="35"/>
    </row>
    <row r="3199" spans="1:18" ht="15.75" customHeight="1">
      <c r="A3199" s="23"/>
      <c r="B3199" s="28" t="s">
        <v>21</v>
      </c>
      <c r="C3199" s="28">
        <v>1185732</v>
      </c>
      <c r="D3199" s="29">
        <v>44334</v>
      </c>
      <c r="E3199" s="28" t="s">
        <v>40</v>
      </c>
      <c r="F3199" s="28" t="s">
        <v>119</v>
      </c>
      <c r="G3199" s="28" t="s">
        <v>120</v>
      </c>
      <c r="H3199" s="28" t="s">
        <v>25</v>
      </c>
      <c r="I3199" s="30">
        <v>0.4</v>
      </c>
      <c r="J3199" s="31">
        <v>3000</v>
      </c>
      <c r="K3199" s="32">
        <f t="shared" si="24"/>
        <v>1200</v>
      </c>
      <c r="L3199" s="32">
        <f t="shared" si="25"/>
        <v>480</v>
      </c>
      <c r="M3199" s="33">
        <v>0.4</v>
      </c>
      <c r="O3199" s="38"/>
      <c r="P3199" s="36"/>
      <c r="Q3199" s="34"/>
      <c r="R3199" s="35"/>
    </row>
    <row r="3200" spans="1:18" ht="15.75" customHeight="1">
      <c r="A3200" s="23"/>
      <c r="B3200" s="28" t="s">
        <v>21</v>
      </c>
      <c r="C3200" s="28">
        <v>1185732</v>
      </c>
      <c r="D3200" s="29">
        <v>44334</v>
      </c>
      <c r="E3200" s="28" t="s">
        <v>40</v>
      </c>
      <c r="F3200" s="28" t="s">
        <v>119</v>
      </c>
      <c r="G3200" s="28" t="s">
        <v>120</v>
      </c>
      <c r="H3200" s="28" t="s">
        <v>26</v>
      </c>
      <c r="I3200" s="30">
        <v>0.35000000000000003</v>
      </c>
      <c r="J3200" s="31">
        <v>2750</v>
      </c>
      <c r="K3200" s="32">
        <f t="shared" si="24"/>
        <v>962.50000000000011</v>
      </c>
      <c r="L3200" s="32">
        <f t="shared" si="25"/>
        <v>385.00000000000006</v>
      </c>
      <c r="M3200" s="33">
        <v>0.4</v>
      </c>
      <c r="O3200" s="38"/>
      <c r="P3200" s="36"/>
      <c r="Q3200" s="34"/>
      <c r="R3200" s="35"/>
    </row>
    <row r="3201" spans="1:18" ht="15.75" customHeight="1">
      <c r="A3201" s="23"/>
      <c r="B3201" s="28" t="s">
        <v>21</v>
      </c>
      <c r="C3201" s="28">
        <v>1185732</v>
      </c>
      <c r="D3201" s="29">
        <v>44334</v>
      </c>
      <c r="E3201" s="28" t="s">
        <v>40</v>
      </c>
      <c r="F3201" s="28" t="s">
        <v>119</v>
      </c>
      <c r="G3201" s="28" t="s">
        <v>120</v>
      </c>
      <c r="H3201" s="28" t="s">
        <v>27</v>
      </c>
      <c r="I3201" s="30">
        <v>0.35000000000000003</v>
      </c>
      <c r="J3201" s="31">
        <v>2000</v>
      </c>
      <c r="K3201" s="32">
        <f t="shared" si="24"/>
        <v>700.00000000000011</v>
      </c>
      <c r="L3201" s="32">
        <f t="shared" si="25"/>
        <v>280.00000000000006</v>
      </c>
      <c r="M3201" s="33">
        <v>0.4</v>
      </c>
      <c r="O3201" s="38"/>
      <c r="P3201" s="36"/>
      <c r="Q3201" s="34"/>
      <c r="R3201" s="35"/>
    </row>
    <row r="3202" spans="1:18" ht="15.75" customHeight="1">
      <c r="A3202" s="23"/>
      <c r="B3202" s="28" t="s">
        <v>21</v>
      </c>
      <c r="C3202" s="28">
        <v>1185732</v>
      </c>
      <c r="D3202" s="29">
        <v>44334</v>
      </c>
      <c r="E3202" s="28" t="s">
        <v>40</v>
      </c>
      <c r="F3202" s="28" t="s">
        <v>119</v>
      </c>
      <c r="G3202" s="28" t="s">
        <v>120</v>
      </c>
      <c r="H3202" s="28" t="s">
        <v>28</v>
      </c>
      <c r="I3202" s="30">
        <v>0.44999999999999996</v>
      </c>
      <c r="J3202" s="31">
        <v>2250</v>
      </c>
      <c r="K3202" s="32">
        <f t="shared" si="24"/>
        <v>1012.4999999999999</v>
      </c>
      <c r="L3202" s="32">
        <f t="shared" si="25"/>
        <v>405</v>
      </c>
      <c r="M3202" s="33">
        <v>0.4</v>
      </c>
      <c r="O3202" s="38"/>
      <c r="P3202" s="36"/>
      <c r="Q3202" s="34"/>
      <c r="R3202" s="35"/>
    </row>
    <row r="3203" spans="1:18" ht="15.75" customHeight="1">
      <c r="A3203" s="23"/>
      <c r="B3203" s="28" t="s">
        <v>21</v>
      </c>
      <c r="C3203" s="28">
        <v>1185732</v>
      </c>
      <c r="D3203" s="29">
        <v>44334</v>
      </c>
      <c r="E3203" s="28" t="s">
        <v>40</v>
      </c>
      <c r="F3203" s="28" t="s">
        <v>119</v>
      </c>
      <c r="G3203" s="28" t="s">
        <v>120</v>
      </c>
      <c r="H3203" s="28" t="s">
        <v>29</v>
      </c>
      <c r="I3203" s="30">
        <v>0.54999999999999993</v>
      </c>
      <c r="J3203" s="31">
        <v>3500</v>
      </c>
      <c r="K3203" s="32">
        <f t="shared" si="24"/>
        <v>1924.9999999999998</v>
      </c>
      <c r="L3203" s="32">
        <f t="shared" si="25"/>
        <v>770</v>
      </c>
      <c r="M3203" s="33">
        <v>0.4</v>
      </c>
      <c r="O3203" s="38"/>
      <c r="P3203" s="36"/>
      <c r="Q3203" s="34"/>
      <c r="R3203" s="35"/>
    </row>
    <row r="3204" spans="1:18" ht="15.75" customHeight="1">
      <c r="A3204" s="23"/>
      <c r="B3204" s="28" t="s">
        <v>21</v>
      </c>
      <c r="C3204" s="28">
        <v>1185732</v>
      </c>
      <c r="D3204" s="29">
        <v>44364</v>
      </c>
      <c r="E3204" s="28" t="s">
        <v>40</v>
      </c>
      <c r="F3204" s="28" t="s">
        <v>119</v>
      </c>
      <c r="G3204" s="28" t="s">
        <v>120</v>
      </c>
      <c r="H3204" s="28" t="s">
        <v>24</v>
      </c>
      <c r="I3204" s="30">
        <v>0.45</v>
      </c>
      <c r="J3204" s="31">
        <v>6000</v>
      </c>
      <c r="K3204" s="32">
        <f t="shared" si="24"/>
        <v>2700</v>
      </c>
      <c r="L3204" s="32">
        <f t="shared" si="25"/>
        <v>1080</v>
      </c>
      <c r="M3204" s="33">
        <v>0.4</v>
      </c>
      <c r="O3204" s="38"/>
      <c r="P3204" s="36"/>
      <c r="Q3204" s="34"/>
      <c r="R3204" s="35"/>
    </row>
    <row r="3205" spans="1:18" ht="15.75" customHeight="1">
      <c r="A3205" s="23"/>
      <c r="B3205" s="28" t="s">
        <v>21</v>
      </c>
      <c r="C3205" s="28">
        <v>1185732</v>
      </c>
      <c r="D3205" s="29">
        <v>44364</v>
      </c>
      <c r="E3205" s="28" t="s">
        <v>40</v>
      </c>
      <c r="F3205" s="28" t="s">
        <v>119</v>
      </c>
      <c r="G3205" s="28" t="s">
        <v>120</v>
      </c>
      <c r="H3205" s="28" t="s">
        <v>25</v>
      </c>
      <c r="I3205" s="30">
        <v>0.40000000000000008</v>
      </c>
      <c r="J3205" s="31">
        <v>4250</v>
      </c>
      <c r="K3205" s="32">
        <f t="shared" si="24"/>
        <v>1700.0000000000002</v>
      </c>
      <c r="L3205" s="32">
        <f t="shared" si="25"/>
        <v>680.00000000000011</v>
      </c>
      <c r="M3205" s="33">
        <v>0.4</v>
      </c>
      <c r="O3205" s="38"/>
      <c r="P3205" s="36"/>
      <c r="Q3205" s="34"/>
      <c r="R3205" s="35"/>
    </row>
    <row r="3206" spans="1:18" ht="15.75" customHeight="1">
      <c r="A3206" s="23"/>
      <c r="B3206" s="28" t="s">
        <v>21</v>
      </c>
      <c r="C3206" s="28">
        <v>1185732</v>
      </c>
      <c r="D3206" s="29">
        <v>44364</v>
      </c>
      <c r="E3206" s="28" t="s">
        <v>40</v>
      </c>
      <c r="F3206" s="28" t="s">
        <v>119</v>
      </c>
      <c r="G3206" s="28" t="s">
        <v>120</v>
      </c>
      <c r="H3206" s="28" t="s">
        <v>26</v>
      </c>
      <c r="I3206" s="30">
        <v>0.35000000000000003</v>
      </c>
      <c r="J3206" s="31">
        <v>3000</v>
      </c>
      <c r="K3206" s="32">
        <f t="shared" si="24"/>
        <v>1050</v>
      </c>
      <c r="L3206" s="32">
        <f t="shared" si="25"/>
        <v>420</v>
      </c>
      <c r="M3206" s="33">
        <v>0.4</v>
      </c>
      <c r="O3206" s="38"/>
      <c r="P3206" s="36"/>
      <c r="Q3206" s="34"/>
      <c r="R3206" s="35"/>
    </row>
    <row r="3207" spans="1:18" ht="15.75" customHeight="1">
      <c r="A3207" s="23"/>
      <c r="B3207" s="28" t="s">
        <v>21</v>
      </c>
      <c r="C3207" s="28">
        <v>1185732</v>
      </c>
      <c r="D3207" s="29">
        <v>44364</v>
      </c>
      <c r="E3207" s="28" t="s">
        <v>40</v>
      </c>
      <c r="F3207" s="28" t="s">
        <v>119</v>
      </c>
      <c r="G3207" s="28" t="s">
        <v>120</v>
      </c>
      <c r="H3207" s="28" t="s">
        <v>27</v>
      </c>
      <c r="I3207" s="30">
        <v>0.35000000000000003</v>
      </c>
      <c r="J3207" s="31">
        <v>2750</v>
      </c>
      <c r="K3207" s="32">
        <f t="shared" si="24"/>
        <v>962.50000000000011</v>
      </c>
      <c r="L3207" s="32">
        <f t="shared" si="25"/>
        <v>385.00000000000006</v>
      </c>
      <c r="M3207" s="33">
        <v>0.4</v>
      </c>
      <c r="O3207" s="38"/>
      <c r="P3207" s="36"/>
      <c r="Q3207" s="34"/>
      <c r="R3207" s="35"/>
    </row>
    <row r="3208" spans="1:18" ht="15.75" customHeight="1">
      <c r="A3208" s="23"/>
      <c r="B3208" s="28" t="s">
        <v>21</v>
      </c>
      <c r="C3208" s="28">
        <v>1185732</v>
      </c>
      <c r="D3208" s="29">
        <v>44364</v>
      </c>
      <c r="E3208" s="28" t="s">
        <v>40</v>
      </c>
      <c r="F3208" s="28" t="s">
        <v>119</v>
      </c>
      <c r="G3208" s="28" t="s">
        <v>120</v>
      </c>
      <c r="H3208" s="28" t="s">
        <v>28</v>
      </c>
      <c r="I3208" s="30">
        <v>0.45</v>
      </c>
      <c r="J3208" s="31">
        <v>2750</v>
      </c>
      <c r="K3208" s="32">
        <f t="shared" si="24"/>
        <v>1237.5</v>
      </c>
      <c r="L3208" s="32">
        <f t="shared" si="25"/>
        <v>495</v>
      </c>
      <c r="M3208" s="33">
        <v>0.4</v>
      </c>
      <c r="O3208" s="38"/>
      <c r="P3208" s="36"/>
      <c r="Q3208" s="34"/>
      <c r="R3208" s="35"/>
    </row>
    <row r="3209" spans="1:18" ht="15.75" customHeight="1">
      <c r="A3209" s="23"/>
      <c r="B3209" s="28" t="s">
        <v>21</v>
      </c>
      <c r="C3209" s="28">
        <v>1185732</v>
      </c>
      <c r="D3209" s="29">
        <v>44364</v>
      </c>
      <c r="E3209" s="28" t="s">
        <v>40</v>
      </c>
      <c r="F3209" s="28" t="s">
        <v>119</v>
      </c>
      <c r="G3209" s="28" t="s">
        <v>120</v>
      </c>
      <c r="H3209" s="28" t="s">
        <v>29</v>
      </c>
      <c r="I3209" s="30">
        <v>0.65000000000000013</v>
      </c>
      <c r="J3209" s="31">
        <v>4250</v>
      </c>
      <c r="K3209" s="32">
        <f t="shared" si="24"/>
        <v>2762.5000000000005</v>
      </c>
      <c r="L3209" s="32">
        <f t="shared" si="25"/>
        <v>1105.0000000000002</v>
      </c>
      <c r="M3209" s="33">
        <v>0.4</v>
      </c>
      <c r="O3209" s="38"/>
      <c r="P3209" s="36"/>
      <c r="Q3209" s="34"/>
      <c r="R3209" s="35"/>
    </row>
    <row r="3210" spans="1:18" ht="15.75" customHeight="1">
      <c r="A3210" s="23"/>
      <c r="B3210" s="28" t="s">
        <v>21</v>
      </c>
      <c r="C3210" s="28">
        <v>1185732</v>
      </c>
      <c r="D3210" s="29">
        <v>44393</v>
      </c>
      <c r="E3210" s="28" t="s">
        <v>40</v>
      </c>
      <c r="F3210" s="28" t="s">
        <v>119</v>
      </c>
      <c r="G3210" s="28" t="s">
        <v>120</v>
      </c>
      <c r="H3210" s="28" t="s">
        <v>24</v>
      </c>
      <c r="I3210" s="30">
        <v>0.60000000000000009</v>
      </c>
      <c r="J3210" s="31">
        <v>6500</v>
      </c>
      <c r="K3210" s="32">
        <f t="shared" si="24"/>
        <v>3900.0000000000005</v>
      </c>
      <c r="L3210" s="32">
        <f t="shared" si="25"/>
        <v>1560.0000000000002</v>
      </c>
      <c r="M3210" s="33">
        <v>0.4</v>
      </c>
      <c r="O3210" s="38"/>
      <c r="P3210" s="36"/>
      <c r="Q3210" s="34"/>
      <c r="R3210" s="35"/>
    </row>
    <row r="3211" spans="1:18" ht="15.75" customHeight="1">
      <c r="A3211" s="23"/>
      <c r="B3211" s="28" t="s">
        <v>21</v>
      </c>
      <c r="C3211" s="28">
        <v>1185732</v>
      </c>
      <c r="D3211" s="29">
        <v>44393</v>
      </c>
      <c r="E3211" s="28" t="s">
        <v>40</v>
      </c>
      <c r="F3211" s="28" t="s">
        <v>119</v>
      </c>
      <c r="G3211" s="28" t="s">
        <v>120</v>
      </c>
      <c r="H3211" s="28" t="s">
        <v>25</v>
      </c>
      <c r="I3211" s="30">
        <v>0.55000000000000016</v>
      </c>
      <c r="J3211" s="31">
        <v>4000</v>
      </c>
      <c r="K3211" s="32">
        <f t="shared" si="24"/>
        <v>2200.0000000000005</v>
      </c>
      <c r="L3211" s="32">
        <f t="shared" si="25"/>
        <v>880.00000000000023</v>
      </c>
      <c r="M3211" s="33">
        <v>0.4</v>
      </c>
      <c r="O3211" s="38"/>
      <c r="P3211" s="36"/>
      <c r="Q3211" s="34"/>
      <c r="R3211" s="35"/>
    </row>
    <row r="3212" spans="1:18" ht="15.75" customHeight="1">
      <c r="A3212" s="23"/>
      <c r="B3212" s="28" t="s">
        <v>21</v>
      </c>
      <c r="C3212" s="28">
        <v>1185732</v>
      </c>
      <c r="D3212" s="29">
        <v>44393</v>
      </c>
      <c r="E3212" s="28" t="s">
        <v>40</v>
      </c>
      <c r="F3212" s="28" t="s">
        <v>119</v>
      </c>
      <c r="G3212" s="28" t="s">
        <v>120</v>
      </c>
      <c r="H3212" s="28" t="s">
        <v>26</v>
      </c>
      <c r="I3212" s="30">
        <v>0.5</v>
      </c>
      <c r="J3212" s="31">
        <v>3250</v>
      </c>
      <c r="K3212" s="32">
        <f t="shared" si="24"/>
        <v>1625</v>
      </c>
      <c r="L3212" s="32">
        <f t="shared" si="25"/>
        <v>650</v>
      </c>
      <c r="M3212" s="33">
        <v>0.4</v>
      </c>
      <c r="O3212" s="38"/>
      <c r="P3212" s="36"/>
      <c r="Q3212" s="34"/>
      <c r="R3212" s="35"/>
    </row>
    <row r="3213" spans="1:18" ht="15.75" customHeight="1">
      <c r="A3213" s="23"/>
      <c r="B3213" s="28" t="s">
        <v>21</v>
      </c>
      <c r="C3213" s="28">
        <v>1185732</v>
      </c>
      <c r="D3213" s="29">
        <v>44393</v>
      </c>
      <c r="E3213" s="28" t="s">
        <v>40</v>
      </c>
      <c r="F3213" s="28" t="s">
        <v>119</v>
      </c>
      <c r="G3213" s="28" t="s">
        <v>120</v>
      </c>
      <c r="H3213" s="28" t="s">
        <v>27</v>
      </c>
      <c r="I3213" s="30">
        <v>0.5</v>
      </c>
      <c r="J3213" s="31">
        <v>2750</v>
      </c>
      <c r="K3213" s="32">
        <f t="shared" si="24"/>
        <v>1375</v>
      </c>
      <c r="L3213" s="32">
        <f t="shared" si="25"/>
        <v>550</v>
      </c>
      <c r="M3213" s="33">
        <v>0.4</v>
      </c>
      <c r="O3213" s="38"/>
      <c r="P3213" s="36"/>
      <c r="Q3213" s="34"/>
      <c r="R3213" s="35"/>
    </row>
    <row r="3214" spans="1:18" ht="15.75" customHeight="1">
      <c r="A3214" s="23"/>
      <c r="B3214" s="28" t="s">
        <v>21</v>
      </c>
      <c r="C3214" s="28">
        <v>1185732</v>
      </c>
      <c r="D3214" s="29">
        <v>44393</v>
      </c>
      <c r="E3214" s="28" t="s">
        <v>40</v>
      </c>
      <c r="F3214" s="28" t="s">
        <v>119</v>
      </c>
      <c r="G3214" s="28" t="s">
        <v>120</v>
      </c>
      <c r="H3214" s="28" t="s">
        <v>28</v>
      </c>
      <c r="I3214" s="30">
        <v>0.60000000000000009</v>
      </c>
      <c r="J3214" s="31">
        <v>3000</v>
      </c>
      <c r="K3214" s="32">
        <f t="shared" si="24"/>
        <v>1800.0000000000002</v>
      </c>
      <c r="L3214" s="32">
        <f t="shared" si="25"/>
        <v>720.00000000000011</v>
      </c>
      <c r="M3214" s="33">
        <v>0.4</v>
      </c>
      <c r="O3214" s="38"/>
      <c r="P3214" s="36"/>
      <c r="Q3214" s="34"/>
      <c r="R3214" s="35"/>
    </row>
    <row r="3215" spans="1:18" ht="15.75" customHeight="1">
      <c r="A3215" s="23"/>
      <c r="B3215" s="28" t="s">
        <v>21</v>
      </c>
      <c r="C3215" s="28">
        <v>1185732</v>
      </c>
      <c r="D3215" s="29">
        <v>44393</v>
      </c>
      <c r="E3215" s="28" t="s">
        <v>40</v>
      </c>
      <c r="F3215" s="28" t="s">
        <v>119</v>
      </c>
      <c r="G3215" s="28" t="s">
        <v>120</v>
      </c>
      <c r="H3215" s="28" t="s">
        <v>29</v>
      </c>
      <c r="I3215" s="30">
        <v>0.65000000000000013</v>
      </c>
      <c r="J3215" s="31">
        <v>4750</v>
      </c>
      <c r="K3215" s="32">
        <f t="shared" si="24"/>
        <v>3087.5000000000005</v>
      </c>
      <c r="L3215" s="32">
        <f t="shared" si="25"/>
        <v>1235.0000000000002</v>
      </c>
      <c r="M3215" s="33">
        <v>0.4</v>
      </c>
      <c r="O3215" s="38"/>
      <c r="P3215" s="36"/>
      <c r="Q3215" s="34"/>
      <c r="R3215" s="35"/>
    </row>
    <row r="3216" spans="1:18" ht="15.75" customHeight="1">
      <c r="A3216" s="23"/>
      <c r="B3216" s="28" t="s">
        <v>21</v>
      </c>
      <c r="C3216" s="28">
        <v>1185732</v>
      </c>
      <c r="D3216" s="29">
        <v>44425</v>
      </c>
      <c r="E3216" s="28" t="s">
        <v>40</v>
      </c>
      <c r="F3216" s="28" t="s">
        <v>119</v>
      </c>
      <c r="G3216" s="28" t="s">
        <v>120</v>
      </c>
      <c r="H3216" s="28" t="s">
        <v>24</v>
      </c>
      <c r="I3216" s="30">
        <v>0.5</v>
      </c>
      <c r="J3216" s="31">
        <v>5250</v>
      </c>
      <c r="K3216" s="32">
        <f t="shared" si="24"/>
        <v>2625</v>
      </c>
      <c r="L3216" s="32">
        <f t="shared" si="25"/>
        <v>1050</v>
      </c>
      <c r="M3216" s="33">
        <v>0.4</v>
      </c>
      <c r="O3216" s="38"/>
      <c r="P3216" s="36"/>
      <c r="Q3216" s="34"/>
      <c r="R3216" s="35"/>
    </row>
    <row r="3217" spans="1:18" ht="15.75" customHeight="1">
      <c r="A3217" s="23"/>
      <c r="B3217" s="28" t="s">
        <v>21</v>
      </c>
      <c r="C3217" s="28">
        <v>1185732</v>
      </c>
      <c r="D3217" s="29">
        <v>44425</v>
      </c>
      <c r="E3217" s="28" t="s">
        <v>40</v>
      </c>
      <c r="F3217" s="28" t="s">
        <v>119</v>
      </c>
      <c r="G3217" s="28" t="s">
        <v>120</v>
      </c>
      <c r="H3217" s="28" t="s">
        <v>25</v>
      </c>
      <c r="I3217" s="30">
        <v>0.45000000000000007</v>
      </c>
      <c r="J3217" s="31">
        <v>3000</v>
      </c>
      <c r="K3217" s="32">
        <f t="shared" si="24"/>
        <v>1350.0000000000002</v>
      </c>
      <c r="L3217" s="32">
        <f t="shared" si="25"/>
        <v>540.00000000000011</v>
      </c>
      <c r="M3217" s="33">
        <v>0.4</v>
      </c>
      <c r="O3217" s="38"/>
      <c r="P3217" s="36"/>
      <c r="Q3217" s="34"/>
      <c r="R3217" s="35"/>
    </row>
    <row r="3218" spans="1:18" ht="15.75" customHeight="1">
      <c r="A3218" s="23"/>
      <c r="B3218" s="28" t="s">
        <v>21</v>
      </c>
      <c r="C3218" s="28">
        <v>1185732</v>
      </c>
      <c r="D3218" s="29">
        <v>44425</v>
      </c>
      <c r="E3218" s="28" t="s">
        <v>40</v>
      </c>
      <c r="F3218" s="28" t="s">
        <v>119</v>
      </c>
      <c r="G3218" s="28" t="s">
        <v>120</v>
      </c>
      <c r="H3218" s="28" t="s">
        <v>26</v>
      </c>
      <c r="I3218" s="30">
        <v>0.4</v>
      </c>
      <c r="J3218" s="31">
        <v>3000</v>
      </c>
      <c r="K3218" s="32">
        <f t="shared" si="24"/>
        <v>1200</v>
      </c>
      <c r="L3218" s="32">
        <f t="shared" si="25"/>
        <v>480</v>
      </c>
      <c r="M3218" s="33">
        <v>0.4</v>
      </c>
      <c r="O3218" s="38"/>
      <c r="P3218" s="36"/>
      <c r="Q3218" s="34"/>
      <c r="R3218" s="35"/>
    </row>
    <row r="3219" spans="1:18" ht="15.75" customHeight="1">
      <c r="A3219" s="23"/>
      <c r="B3219" s="28" t="s">
        <v>21</v>
      </c>
      <c r="C3219" s="28">
        <v>1185732</v>
      </c>
      <c r="D3219" s="29">
        <v>44425</v>
      </c>
      <c r="E3219" s="28" t="s">
        <v>40</v>
      </c>
      <c r="F3219" s="28" t="s">
        <v>119</v>
      </c>
      <c r="G3219" s="28" t="s">
        <v>120</v>
      </c>
      <c r="H3219" s="28" t="s">
        <v>27</v>
      </c>
      <c r="I3219" s="30">
        <v>0.4</v>
      </c>
      <c r="J3219" s="31">
        <v>2750</v>
      </c>
      <c r="K3219" s="32">
        <f t="shared" si="24"/>
        <v>1100</v>
      </c>
      <c r="L3219" s="32">
        <f t="shared" si="25"/>
        <v>440</v>
      </c>
      <c r="M3219" s="33">
        <v>0.4</v>
      </c>
      <c r="O3219" s="38"/>
      <c r="P3219" s="36"/>
      <c r="Q3219" s="34"/>
      <c r="R3219" s="35"/>
    </row>
    <row r="3220" spans="1:18" ht="15.75" customHeight="1">
      <c r="A3220" s="23"/>
      <c r="B3220" s="28" t="s">
        <v>21</v>
      </c>
      <c r="C3220" s="28">
        <v>1185732</v>
      </c>
      <c r="D3220" s="29">
        <v>44425</v>
      </c>
      <c r="E3220" s="28" t="s">
        <v>40</v>
      </c>
      <c r="F3220" s="28" t="s">
        <v>119</v>
      </c>
      <c r="G3220" s="28" t="s">
        <v>120</v>
      </c>
      <c r="H3220" s="28" t="s">
        <v>28</v>
      </c>
      <c r="I3220" s="30">
        <v>0.5</v>
      </c>
      <c r="J3220" s="31">
        <v>2500</v>
      </c>
      <c r="K3220" s="32">
        <f t="shared" si="24"/>
        <v>1250</v>
      </c>
      <c r="L3220" s="32">
        <f t="shared" si="25"/>
        <v>500</v>
      </c>
      <c r="M3220" s="33">
        <v>0.4</v>
      </c>
      <c r="O3220" s="38"/>
      <c r="P3220" s="36"/>
      <c r="Q3220" s="34"/>
      <c r="R3220" s="35"/>
    </row>
    <row r="3221" spans="1:18" ht="15.75" customHeight="1">
      <c r="A3221" s="23"/>
      <c r="B3221" s="28" t="s">
        <v>21</v>
      </c>
      <c r="C3221" s="28">
        <v>1185732</v>
      </c>
      <c r="D3221" s="29">
        <v>44425</v>
      </c>
      <c r="E3221" s="28" t="s">
        <v>40</v>
      </c>
      <c r="F3221" s="28" t="s">
        <v>119</v>
      </c>
      <c r="G3221" s="28" t="s">
        <v>120</v>
      </c>
      <c r="H3221" s="28" t="s">
        <v>29</v>
      </c>
      <c r="I3221" s="30">
        <v>0.55000000000000004</v>
      </c>
      <c r="J3221" s="31">
        <v>4250</v>
      </c>
      <c r="K3221" s="32">
        <f t="shared" si="24"/>
        <v>2337.5</v>
      </c>
      <c r="L3221" s="32">
        <f t="shared" si="25"/>
        <v>935</v>
      </c>
      <c r="M3221" s="33">
        <v>0.4</v>
      </c>
      <c r="O3221" s="38"/>
      <c r="P3221" s="36"/>
      <c r="Q3221" s="34"/>
      <c r="R3221" s="35"/>
    </row>
    <row r="3222" spans="1:18" ht="15.75" customHeight="1">
      <c r="A3222" s="23"/>
      <c r="B3222" s="28" t="s">
        <v>21</v>
      </c>
      <c r="C3222" s="28">
        <v>1185732</v>
      </c>
      <c r="D3222" s="29">
        <v>44457</v>
      </c>
      <c r="E3222" s="28" t="s">
        <v>40</v>
      </c>
      <c r="F3222" s="28" t="s">
        <v>119</v>
      </c>
      <c r="G3222" s="28" t="s">
        <v>120</v>
      </c>
      <c r="H3222" s="28" t="s">
        <v>24</v>
      </c>
      <c r="I3222" s="30">
        <v>0.35000000000000003</v>
      </c>
      <c r="J3222" s="31">
        <v>5500</v>
      </c>
      <c r="K3222" s="32">
        <f t="shared" si="24"/>
        <v>1925.0000000000002</v>
      </c>
      <c r="L3222" s="32">
        <f t="shared" si="25"/>
        <v>770.00000000000011</v>
      </c>
      <c r="M3222" s="33">
        <v>0.4</v>
      </c>
      <c r="O3222" s="38"/>
      <c r="P3222" s="36"/>
      <c r="Q3222" s="34"/>
      <c r="R3222" s="35"/>
    </row>
    <row r="3223" spans="1:18" ht="15.75" customHeight="1">
      <c r="A3223" s="23"/>
      <c r="B3223" s="28" t="s">
        <v>21</v>
      </c>
      <c r="C3223" s="28">
        <v>1185732</v>
      </c>
      <c r="D3223" s="29">
        <v>44457</v>
      </c>
      <c r="E3223" s="28" t="s">
        <v>40</v>
      </c>
      <c r="F3223" s="28" t="s">
        <v>119</v>
      </c>
      <c r="G3223" s="28" t="s">
        <v>120</v>
      </c>
      <c r="H3223" s="28" t="s">
        <v>25</v>
      </c>
      <c r="I3223" s="30">
        <v>0.3000000000000001</v>
      </c>
      <c r="J3223" s="31">
        <v>3500</v>
      </c>
      <c r="K3223" s="32">
        <f t="shared" si="24"/>
        <v>1050.0000000000005</v>
      </c>
      <c r="L3223" s="32">
        <f t="shared" si="25"/>
        <v>420.00000000000023</v>
      </c>
      <c r="M3223" s="33">
        <v>0.4</v>
      </c>
      <c r="O3223" s="38"/>
      <c r="P3223" s="36"/>
      <c r="Q3223" s="34"/>
      <c r="R3223" s="35"/>
    </row>
    <row r="3224" spans="1:18" ht="15.75" customHeight="1">
      <c r="A3224" s="23"/>
      <c r="B3224" s="28" t="s">
        <v>21</v>
      </c>
      <c r="C3224" s="28">
        <v>1185732</v>
      </c>
      <c r="D3224" s="29">
        <v>44457</v>
      </c>
      <c r="E3224" s="28" t="s">
        <v>40</v>
      </c>
      <c r="F3224" s="28" t="s">
        <v>119</v>
      </c>
      <c r="G3224" s="28" t="s">
        <v>120</v>
      </c>
      <c r="H3224" s="28" t="s">
        <v>26</v>
      </c>
      <c r="I3224" s="30">
        <v>0.25000000000000006</v>
      </c>
      <c r="J3224" s="31">
        <v>2500</v>
      </c>
      <c r="K3224" s="32">
        <f t="shared" si="24"/>
        <v>625.00000000000011</v>
      </c>
      <c r="L3224" s="32">
        <f t="shared" si="25"/>
        <v>250.00000000000006</v>
      </c>
      <c r="M3224" s="33">
        <v>0.4</v>
      </c>
      <c r="O3224" s="38"/>
      <c r="P3224" s="36"/>
      <c r="Q3224" s="34"/>
      <c r="R3224" s="35"/>
    </row>
    <row r="3225" spans="1:18" ht="15.75" customHeight="1">
      <c r="A3225" s="23"/>
      <c r="B3225" s="28" t="s">
        <v>21</v>
      </c>
      <c r="C3225" s="28">
        <v>1185732</v>
      </c>
      <c r="D3225" s="29">
        <v>44457</v>
      </c>
      <c r="E3225" s="28" t="s">
        <v>40</v>
      </c>
      <c r="F3225" s="28" t="s">
        <v>119</v>
      </c>
      <c r="G3225" s="28" t="s">
        <v>120</v>
      </c>
      <c r="H3225" s="28" t="s">
        <v>27</v>
      </c>
      <c r="I3225" s="30">
        <v>0.25000000000000006</v>
      </c>
      <c r="J3225" s="31">
        <v>2250</v>
      </c>
      <c r="K3225" s="32">
        <f t="shared" si="24"/>
        <v>562.50000000000011</v>
      </c>
      <c r="L3225" s="32">
        <f t="shared" si="25"/>
        <v>225.00000000000006</v>
      </c>
      <c r="M3225" s="33">
        <v>0.4</v>
      </c>
      <c r="O3225" s="38"/>
      <c r="P3225" s="36"/>
      <c r="Q3225" s="34"/>
      <c r="R3225" s="35"/>
    </row>
    <row r="3226" spans="1:18" ht="15.75" customHeight="1">
      <c r="A3226" s="23"/>
      <c r="B3226" s="28" t="s">
        <v>21</v>
      </c>
      <c r="C3226" s="28">
        <v>1185732</v>
      </c>
      <c r="D3226" s="29">
        <v>44457</v>
      </c>
      <c r="E3226" s="28" t="s">
        <v>40</v>
      </c>
      <c r="F3226" s="28" t="s">
        <v>119</v>
      </c>
      <c r="G3226" s="28" t="s">
        <v>120</v>
      </c>
      <c r="H3226" s="28" t="s">
        <v>28</v>
      </c>
      <c r="I3226" s="30">
        <v>0.35000000000000003</v>
      </c>
      <c r="J3226" s="31">
        <v>2250</v>
      </c>
      <c r="K3226" s="32">
        <f t="shared" si="24"/>
        <v>787.50000000000011</v>
      </c>
      <c r="L3226" s="32">
        <f t="shared" si="25"/>
        <v>315.00000000000006</v>
      </c>
      <c r="M3226" s="33">
        <v>0.4</v>
      </c>
      <c r="O3226" s="38"/>
      <c r="P3226" s="36"/>
      <c r="Q3226" s="34"/>
      <c r="R3226" s="35"/>
    </row>
    <row r="3227" spans="1:18" ht="15.75" customHeight="1">
      <c r="A3227" s="23"/>
      <c r="B3227" s="28" t="s">
        <v>21</v>
      </c>
      <c r="C3227" s="28">
        <v>1185732</v>
      </c>
      <c r="D3227" s="29">
        <v>44457</v>
      </c>
      <c r="E3227" s="28" t="s">
        <v>40</v>
      </c>
      <c r="F3227" s="28" t="s">
        <v>119</v>
      </c>
      <c r="G3227" s="28" t="s">
        <v>120</v>
      </c>
      <c r="H3227" s="28" t="s">
        <v>29</v>
      </c>
      <c r="I3227" s="30">
        <v>0.4</v>
      </c>
      <c r="J3227" s="31">
        <v>3000</v>
      </c>
      <c r="K3227" s="32">
        <f t="shared" si="24"/>
        <v>1200</v>
      </c>
      <c r="L3227" s="32">
        <f t="shared" si="25"/>
        <v>480</v>
      </c>
      <c r="M3227" s="33">
        <v>0.4</v>
      </c>
      <c r="O3227" s="38"/>
      <c r="P3227" s="36"/>
      <c r="Q3227" s="34"/>
      <c r="R3227" s="35"/>
    </row>
    <row r="3228" spans="1:18" ht="15.75" customHeight="1">
      <c r="A3228" s="23"/>
      <c r="B3228" s="28" t="s">
        <v>21</v>
      </c>
      <c r="C3228" s="28">
        <v>1185732</v>
      </c>
      <c r="D3228" s="29">
        <v>44486</v>
      </c>
      <c r="E3228" s="28" t="s">
        <v>40</v>
      </c>
      <c r="F3228" s="28" t="s">
        <v>119</v>
      </c>
      <c r="G3228" s="28" t="s">
        <v>120</v>
      </c>
      <c r="H3228" s="28" t="s">
        <v>24</v>
      </c>
      <c r="I3228" s="30">
        <v>0.44999999999999996</v>
      </c>
      <c r="J3228" s="31">
        <v>4250</v>
      </c>
      <c r="K3228" s="32">
        <f t="shared" si="24"/>
        <v>1912.4999999999998</v>
      </c>
      <c r="L3228" s="32">
        <f t="shared" si="25"/>
        <v>765</v>
      </c>
      <c r="M3228" s="33">
        <v>0.4</v>
      </c>
      <c r="O3228" s="38"/>
      <c r="P3228" s="36"/>
      <c r="Q3228" s="34"/>
      <c r="R3228" s="35"/>
    </row>
    <row r="3229" spans="1:18" ht="15.75" customHeight="1">
      <c r="A3229" s="23"/>
      <c r="B3229" s="28" t="s">
        <v>21</v>
      </c>
      <c r="C3229" s="28">
        <v>1185732</v>
      </c>
      <c r="D3229" s="29">
        <v>44486</v>
      </c>
      <c r="E3229" s="28" t="s">
        <v>40</v>
      </c>
      <c r="F3229" s="28" t="s">
        <v>119</v>
      </c>
      <c r="G3229" s="28" t="s">
        <v>120</v>
      </c>
      <c r="H3229" s="28" t="s">
        <v>25</v>
      </c>
      <c r="I3229" s="30">
        <v>0.35000000000000003</v>
      </c>
      <c r="J3229" s="31">
        <v>2750</v>
      </c>
      <c r="K3229" s="32">
        <f t="shared" si="24"/>
        <v>962.50000000000011</v>
      </c>
      <c r="L3229" s="32">
        <f t="shared" si="25"/>
        <v>385.00000000000006</v>
      </c>
      <c r="M3229" s="33">
        <v>0.4</v>
      </c>
      <c r="O3229" s="38"/>
      <c r="P3229" s="36"/>
      <c r="Q3229" s="34"/>
      <c r="R3229" s="35"/>
    </row>
    <row r="3230" spans="1:18" ht="15.75" customHeight="1">
      <c r="A3230" s="23"/>
      <c r="B3230" s="28" t="s">
        <v>21</v>
      </c>
      <c r="C3230" s="28">
        <v>1185732</v>
      </c>
      <c r="D3230" s="29">
        <v>44486</v>
      </c>
      <c r="E3230" s="28" t="s">
        <v>40</v>
      </c>
      <c r="F3230" s="28" t="s">
        <v>119</v>
      </c>
      <c r="G3230" s="28" t="s">
        <v>120</v>
      </c>
      <c r="H3230" s="28" t="s">
        <v>26</v>
      </c>
      <c r="I3230" s="30">
        <v>0.35000000000000003</v>
      </c>
      <c r="J3230" s="31">
        <v>1750</v>
      </c>
      <c r="K3230" s="32">
        <f t="shared" si="24"/>
        <v>612.50000000000011</v>
      </c>
      <c r="L3230" s="32">
        <f t="shared" si="25"/>
        <v>245.00000000000006</v>
      </c>
      <c r="M3230" s="33">
        <v>0.4</v>
      </c>
      <c r="O3230" s="38"/>
      <c r="P3230" s="36"/>
      <c r="Q3230" s="34"/>
      <c r="R3230" s="35"/>
    </row>
    <row r="3231" spans="1:18" ht="15.75" customHeight="1">
      <c r="A3231" s="23"/>
      <c r="B3231" s="28" t="s">
        <v>21</v>
      </c>
      <c r="C3231" s="28">
        <v>1185732</v>
      </c>
      <c r="D3231" s="29">
        <v>44486</v>
      </c>
      <c r="E3231" s="28" t="s">
        <v>40</v>
      </c>
      <c r="F3231" s="28" t="s">
        <v>119</v>
      </c>
      <c r="G3231" s="28" t="s">
        <v>120</v>
      </c>
      <c r="H3231" s="28" t="s">
        <v>27</v>
      </c>
      <c r="I3231" s="30">
        <v>0.35000000000000003</v>
      </c>
      <c r="J3231" s="31">
        <v>1750</v>
      </c>
      <c r="K3231" s="32">
        <f t="shared" si="24"/>
        <v>612.50000000000011</v>
      </c>
      <c r="L3231" s="32">
        <f t="shared" si="25"/>
        <v>245.00000000000006</v>
      </c>
      <c r="M3231" s="33">
        <v>0.4</v>
      </c>
      <c r="O3231" s="38"/>
      <c r="P3231" s="36"/>
      <c r="Q3231" s="34"/>
      <c r="R3231" s="35"/>
    </row>
    <row r="3232" spans="1:18" ht="15.75" customHeight="1">
      <c r="A3232" s="23"/>
      <c r="B3232" s="28" t="s">
        <v>21</v>
      </c>
      <c r="C3232" s="28">
        <v>1185732</v>
      </c>
      <c r="D3232" s="29">
        <v>44486</v>
      </c>
      <c r="E3232" s="28" t="s">
        <v>40</v>
      </c>
      <c r="F3232" s="28" t="s">
        <v>119</v>
      </c>
      <c r="G3232" s="28" t="s">
        <v>120</v>
      </c>
      <c r="H3232" s="28" t="s">
        <v>28</v>
      </c>
      <c r="I3232" s="30">
        <v>0.44999999999999996</v>
      </c>
      <c r="J3232" s="31">
        <v>1750</v>
      </c>
      <c r="K3232" s="32">
        <f t="shared" si="24"/>
        <v>787.49999999999989</v>
      </c>
      <c r="L3232" s="32">
        <f t="shared" si="25"/>
        <v>315</v>
      </c>
      <c r="M3232" s="33">
        <v>0.4</v>
      </c>
      <c r="O3232" s="38"/>
      <c r="P3232" s="36"/>
      <c r="Q3232" s="34"/>
      <c r="R3232" s="35"/>
    </row>
    <row r="3233" spans="1:18" ht="15.75" customHeight="1">
      <c r="A3233" s="23"/>
      <c r="B3233" s="28" t="s">
        <v>21</v>
      </c>
      <c r="C3233" s="28">
        <v>1185732</v>
      </c>
      <c r="D3233" s="29">
        <v>44486</v>
      </c>
      <c r="E3233" s="28" t="s">
        <v>40</v>
      </c>
      <c r="F3233" s="28" t="s">
        <v>119</v>
      </c>
      <c r="G3233" s="28" t="s">
        <v>120</v>
      </c>
      <c r="H3233" s="28" t="s">
        <v>29</v>
      </c>
      <c r="I3233" s="30">
        <v>0.49999999999999983</v>
      </c>
      <c r="J3233" s="31">
        <v>3000</v>
      </c>
      <c r="K3233" s="32">
        <f t="shared" si="24"/>
        <v>1499.9999999999995</v>
      </c>
      <c r="L3233" s="32">
        <f t="shared" si="25"/>
        <v>599.99999999999989</v>
      </c>
      <c r="M3233" s="33">
        <v>0.4</v>
      </c>
      <c r="O3233" s="38"/>
      <c r="P3233" s="36"/>
      <c r="Q3233" s="34"/>
      <c r="R3233" s="35"/>
    </row>
    <row r="3234" spans="1:18" ht="15.75" customHeight="1">
      <c r="A3234" s="23"/>
      <c r="B3234" s="28" t="s">
        <v>21</v>
      </c>
      <c r="C3234" s="28">
        <v>1185732</v>
      </c>
      <c r="D3234" s="29">
        <v>44517</v>
      </c>
      <c r="E3234" s="28" t="s">
        <v>40</v>
      </c>
      <c r="F3234" s="28" t="s">
        <v>119</v>
      </c>
      <c r="G3234" s="28" t="s">
        <v>120</v>
      </c>
      <c r="H3234" s="28" t="s">
        <v>24</v>
      </c>
      <c r="I3234" s="30">
        <v>0.44999999999999996</v>
      </c>
      <c r="J3234" s="31">
        <v>4500</v>
      </c>
      <c r="K3234" s="32">
        <f t="shared" si="24"/>
        <v>2024.9999999999998</v>
      </c>
      <c r="L3234" s="32">
        <f t="shared" si="25"/>
        <v>810</v>
      </c>
      <c r="M3234" s="33">
        <v>0.4</v>
      </c>
      <c r="O3234" s="38"/>
      <c r="P3234" s="36"/>
      <c r="Q3234" s="34"/>
      <c r="R3234" s="35"/>
    </row>
    <row r="3235" spans="1:18" ht="15.75" customHeight="1">
      <c r="A3235" s="23"/>
      <c r="B3235" s="28" t="s">
        <v>21</v>
      </c>
      <c r="C3235" s="28">
        <v>1185732</v>
      </c>
      <c r="D3235" s="29">
        <v>44517</v>
      </c>
      <c r="E3235" s="28" t="s">
        <v>40</v>
      </c>
      <c r="F3235" s="28" t="s">
        <v>119</v>
      </c>
      <c r="G3235" s="28" t="s">
        <v>120</v>
      </c>
      <c r="H3235" s="28" t="s">
        <v>25</v>
      </c>
      <c r="I3235" s="30">
        <v>0.35000000000000003</v>
      </c>
      <c r="J3235" s="31">
        <v>3500</v>
      </c>
      <c r="K3235" s="32">
        <f t="shared" si="24"/>
        <v>1225.0000000000002</v>
      </c>
      <c r="L3235" s="32">
        <f t="shared" si="25"/>
        <v>490.00000000000011</v>
      </c>
      <c r="M3235" s="33">
        <v>0.4</v>
      </c>
      <c r="O3235" s="38"/>
      <c r="P3235" s="36"/>
      <c r="Q3235" s="34"/>
      <c r="R3235" s="35"/>
    </row>
    <row r="3236" spans="1:18" ht="15.75" customHeight="1">
      <c r="A3236" s="23"/>
      <c r="B3236" s="28" t="s">
        <v>21</v>
      </c>
      <c r="C3236" s="28">
        <v>1185732</v>
      </c>
      <c r="D3236" s="29">
        <v>44517</v>
      </c>
      <c r="E3236" s="28" t="s">
        <v>40</v>
      </c>
      <c r="F3236" s="28" t="s">
        <v>119</v>
      </c>
      <c r="G3236" s="28" t="s">
        <v>120</v>
      </c>
      <c r="H3236" s="28" t="s">
        <v>26</v>
      </c>
      <c r="I3236" s="30">
        <v>0.35000000000000003</v>
      </c>
      <c r="J3236" s="31">
        <v>2950</v>
      </c>
      <c r="K3236" s="32">
        <f t="shared" si="24"/>
        <v>1032.5</v>
      </c>
      <c r="L3236" s="32">
        <f t="shared" si="25"/>
        <v>413</v>
      </c>
      <c r="M3236" s="33">
        <v>0.4</v>
      </c>
      <c r="O3236" s="38"/>
      <c r="P3236" s="36"/>
      <c r="Q3236" s="34"/>
      <c r="R3236" s="35"/>
    </row>
    <row r="3237" spans="1:18" ht="15.75" customHeight="1">
      <c r="A3237" s="23"/>
      <c r="B3237" s="28" t="s">
        <v>21</v>
      </c>
      <c r="C3237" s="28">
        <v>1185732</v>
      </c>
      <c r="D3237" s="29">
        <v>44517</v>
      </c>
      <c r="E3237" s="28" t="s">
        <v>40</v>
      </c>
      <c r="F3237" s="28" t="s">
        <v>119</v>
      </c>
      <c r="G3237" s="28" t="s">
        <v>120</v>
      </c>
      <c r="H3237" s="28" t="s">
        <v>27</v>
      </c>
      <c r="I3237" s="30">
        <v>0.4</v>
      </c>
      <c r="J3237" s="31">
        <v>3250</v>
      </c>
      <c r="K3237" s="32">
        <f t="shared" si="24"/>
        <v>1300</v>
      </c>
      <c r="L3237" s="32">
        <f t="shared" si="25"/>
        <v>520</v>
      </c>
      <c r="M3237" s="33">
        <v>0.4</v>
      </c>
      <c r="O3237" s="38"/>
      <c r="P3237" s="36"/>
      <c r="Q3237" s="34"/>
      <c r="R3237" s="35"/>
    </row>
    <row r="3238" spans="1:18" ht="15.75" customHeight="1">
      <c r="A3238" s="23"/>
      <c r="B3238" s="28" t="s">
        <v>21</v>
      </c>
      <c r="C3238" s="28">
        <v>1185732</v>
      </c>
      <c r="D3238" s="29">
        <v>44517</v>
      </c>
      <c r="E3238" s="28" t="s">
        <v>40</v>
      </c>
      <c r="F3238" s="28" t="s">
        <v>119</v>
      </c>
      <c r="G3238" s="28" t="s">
        <v>120</v>
      </c>
      <c r="H3238" s="28" t="s">
        <v>28</v>
      </c>
      <c r="I3238" s="30">
        <v>0.65</v>
      </c>
      <c r="J3238" s="31">
        <v>3000</v>
      </c>
      <c r="K3238" s="32">
        <f t="shared" si="24"/>
        <v>1950</v>
      </c>
      <c r="L3238" s="32">
        <f t="shared" si="25"/>
        <v>780</v>
      </c>
      <c r="M3238" s="33">
        <v>0.4</v>
      </c>
      <c r="O3238" s="38"/>
      <c r="P3238" s="36"/>
      <c r="Q3238" s="34"/>
      <c r="R3238" s="35"/>
    </row>
    <row r="3239" spans="1:18" ht="15.75" customHeight="1">
      <c r="A3239" s="23"/>
      <c r="B3239" s="28" t="s">
        <v>21</v>
      </c>
      <c r="C3239" s="28">
        <v>1185732</v>
      </c>
      <c r="D3239" s="29">
        <v>44517</v>
      </c>
      <c r="E3239" s="28" t="s">
        <v>40</v>
      </c>
      <c r="F3239" s="28" t="s">
        <v>119</v>
      </c>
      <c r="G3239" s="28" t="s">
        <v>120</v>
      </c>
      <c r="H3239" s="28" t="s">
        <v>29</v>
      </c>
      <c r="I3239" s="30">
        <v>0.7</v>
      </c>
      <c r="J3239" s="31">
        <v>4000</v>
      </c>
      <c r="K3239" s="32">
        <f t="shared" si="24"/>
        <v>2800</v>
      </c>
      <c r="L3239" s="32">
        <f t="shared" si="25"/>
        <v>1120</v>
      </c>
      <c r="M3239" s="33">
        <v>0.4</v>
      </c>
      <c r="O3239" s="38"/>
      <c r="P3239" s="36"/>
      <c r="Q3239" s="34"/>
      <c r="R3239" s="35"/>
    </row>
    <row r="3240" spans="1:18" ht="15.75" customHeight="1">
      <c r="A3240" s="23"/>
      <c r="B3240" s="28" t="s">
        <v>21</v>
      </c>
      <c r="C3240" s="28">
        <v>1185732</v>
      </c>
      <c r="D3240" s="29">
        <v>44546</v>
      </c>
      <c r="E3240" s="28" t="s">
        <v>40</v>
      </c>
      <c r="F3240" s="28" t="s">
        <v>119</v>
      </c>
      <c r="G3240" s="28" t="s">
        <v>120</v>
      </c>
      <c r="H3240" s="28" t="s">
        <v>24</v>
      </c>
      <c r="I3240" s="30">
        <v>0.65</v>
      </c>
      <c r="J3240" s="31">
        <v>6500</v>
      </c>
      <c r="K3240" s="32">
        <f t="shared" si="24"/>
        <v>4225</v>
      </c>
      <c r="L3240" s="32">
        <f t="shared" si="25"/>
        <v>1690</v>
      </c>
      <c r="M3240" s="33">
        <v>0.4</v>
      </c>
      <c r="O3240" s="38"/>
      <c r="P3240" s="36"/>
      <c r="Q3240" s="34"/>
      <c r="R3240" s="35"/>
    </row>
    <row r="3241" spans="1:18" ht="15.75" customHeight="1">
      <c r="A3241" s="23"/>
      <c r="B3241" s="28" t="s">
        <v>21</v>
      </c>
      <c r="C3241" s="28">
        <v>1185732</v>
      </c>
      <c r="D3241" s="29">
        <v>44546</v>
      </c>
      <c r="E3241" s="28" t="s">
        <v>40</v>
      </c>
      <c r="F3241" s="28" t="s">
        <v>119</v>
      </c>
      <c r="G3241" s="28" t="s">
        <v>120</v>
      </c>
      <c r="H3241" s="28" t="s">
        <v>25</v>
      </c>
      <c r="I3241" s="30">
        <v>0.55000000000000004</v>
      </c>
      <c r="J3241" s="31">
        <v>4500</v>
      </c>
      <c r="K3241" s="32">
        <f t="shared" si="24"/>
        <v>2475</v>
      </c>
      <c r="L3241" s="32">
        <f t="shared" si="25"/>
        <v>990</v>
      </c>
      <c r="M3241" s="33">
        <v>0.4</v>
      </c>
      <c r="O3241" s="38"/>
      <c r="P3241" s="36"/>
      <c r="Q3241" s="34"/>
      <c r="R3241" s="35"/>
    </row>
    <row r="3242" spans="1:18" ht="15.75" customHeight="1">
      <c r="A3242" s="23"/>
      <c r="B3242" s="28" t="s">
        <v>21</v>
      </c>
      <c r="C3242" s="28">
        <v>1185732</v>
      </c>
      <c r="D3242" s="29">
        <v>44546</v>
      </c>
      <c r="E3242" s="28" t="s">
        <v>40</v>
      </c>
      <c r="F3242" s="28" t="s">
        <v>119</v>
      </c>
      <c r="G3242" s="28" t="s">
        <v>120</v>
      </c>
      <c r="H3242" s="28" t="s">
        <v>26</v>
      </c>
      <c r="I3242" s="30">
        <v>0.55000000000000004</v>
      </c>
      <c r="J3242" s="31">
        <v>4000</v>
      </c>
      <c r="K3242" s="32">
        <f t="shared" si="24"/>
        <v>2200</v>
      </c>
      <c r="L3242" s="32">
        <f t="shared" si="25"/>
        <v>880</v>
      </c>
      <c r="M3242" s="33">
        <v>0.4</v>
      </c>
      <c r="O3242" s="38"/>
      <c r="P3242" s="36"/>
      <c r="Q3242" s="34"/>
      <c r="R3242" s="35"/>
    </row>
    <row r="3243" spans="1:18" ht="15.75" customHeight="1">
      <c r="A3243" s="23"/>
      <c r="B3243" s="28" t="s">
        <v>21</v>
      </c>
      <c r="C3243" s="28">
        <v>1185732</v>
      </c>
      <c r="D3243" s="29">
        <v>44546</v>
      </c>
      <c r="E3243" s="28" t="s">
        <v>40</v>
      </c>
      <c r="F3243" s="28" t="s">
        <v>119</v>
      </c>
      <c r="G3243" s="28" t="s">
        <v>120</v>
      </c>
      <c r="H3243" s="28" t="s">
        <v>27</v>
      </c>
      <c r="I3243" s="30">
        <v>0.55000000000000004</v>
      </c>
      <c r="J3243" s="31">
        <v>3500</v>
      </c>
      <c r="K3243" s="32">
        <f t="shared" si="24"/>
        <v>1925.0000000000002</v>
      </c>
      <c r="L3243" s="32">
        <f t="shared" si="25"/>
        <v>770.00000000000011</v>
      </c>
      <c r="M3243" s="33">
        <v>0.4</v>
      </c>
      <c r="O3243" s="38"/>
      <c r="P3243" s="36"/>
      <c r="Q3243" s="34"/>
      <c r="R3243" s="35"/>
    </row>
    <row r="3244" spans="1:18" ht="15.75" customHeight="1">
      <c r="A3244" s="23"/>
      <c r="B3244" s="28" t="s">
        <v>21</v>
      </c>
      <c r="C3244" s="28">
        <v>1185732</v>
      </c>
      <c r="D3244" s="29">
        <v>44546</v>
      </c>
      <c r="E3244" s="28" t="s">
        <v>40</v>
      </c>
      <c r="F3244" s="28" t="s">
        <v>119</v>
      </c>
      <c r="G3244" s="28" t="s">
        <v>120</v>
      </c>
      <c r="H3244" s="28" t="s">
        <v>28</v>
      </c>
      <c r="I3244" s="30">
        <v>0.65</v>
      </c>
      <c r="J3244" s="31">
        <v>3500</v>
      </c>
      <c r="K3244" s="32">
        <f t="shared" si="24"/>
        <v>2275</v>
      </c>
      <c r="L3244" s="32">
        <f t="shared" si="25"/>
        <v>910</v>
      </c>
      <c r="M3244" s="33">
        <v>0.4</v>
      </c>
      <c r="O3244" s="38"/>
      <c r="P3244" s="36"/>
      <c r="Q3244" s="34"/>
      <c r="R3244" s="35"/>
    </row>
    <row r="3245" spans="1:18" ht="15.75" customHeight="1">
      <c r="A3245" s="23"/>
      <c r="B3245" s="28" t="s">
        <v>21</v>
      </c>
      <c r="C3245" s="28">
        <v>1185732</v>
      </c>
      <c r="D3245" s="29">
        <v>44546</v>
      </c>
      <c r="E3245" s="28" t="s">
        <v>40</v>
      </c>
      <c r="F3245" s="28" t="s">
        <v>119</v>
      </c>
      <c r="G3245" s="28" t="s">
        <v>120</v>
      </c>
      <c r="H3245" s="28" t="s">
        <v>29</v>
      </c>
      <c r="I3245" s="30">
        <v>0.7</v>
      </c>
      <c r="J3245" s="31">
        <v>4500</v>
      </c>
      <c r="K3245" s="32">
        <f t="shared" si="24"/>
        <v>3150</v>
      </c>
      <c r="L3245" s="32">
        <f t="shared" si="25"/>
        <v>1260</v>
      </c>
      <c r="M3245" s="33">
        <v>0.4</v>
      </c>
      <c r="O3245" s="38"/>
      <c r="P3245" s="36"/>
      <c r="Q3245" s="34"/>
      <c r="R3245" s="35"/>
    </row>
    <row r="3246" spans="1:18" ht="15.75" customHeight="1">
      <c r="A3246" s="23" t="s">
        <v>46</v>
      </c>
      <c r="B3246" s="28" t="s">
        <v>21</v>
      </c>
      <c r="C3246" s="28">
        <v>1185732</v>
      </c>
      <c r="D3246" s="29">
        <v>44220</v>
      </c>
      <c r="E3246" s="28" t="s">
        <v>22</v>
      </c>
      <c r="F3246" s="28" t="s">
        <v>121</v>
      </c>
      <c r="G3246" s="28" t="s">
        <v>96</v>
      </c>
      <c r="H3246" s="28" t="s">
        <v>24</v>
      </c>
      <c r="I3246" s="30">
        <v>0.35000000000000003</v>
      </c>
      <c r="J3246" s="31">
        <v>4250</v>
      </c>
      <c r="K3246" s="32">
        <f t="shared" si="24"/>
        <v>1487.5000000000002</v>
      </c>
      <c r="L3246" s="32">
        <f t="shared" si="25"/>
        <v>595.00000000000011</v>
      </c>
      <c r="M3246" s="33">
        <v>0.4</v>
      </c>
      <c r="O3246" s="38"/>
      <c r="P3246" s="36"/>
      <c r="Q3246" s="34"/>
      <c r="R3246" s="35"/>
    </row>
    <row r="3247" spans="1:18" ht="15.75" customHeight="1">
      <c r="A3247" s="23"/>
      <c r="B3247" s="28" t="s">
        <v>21</v>
      </c>
      <c r="C3247" s="28">
        <v>1185732</v>
      </c>
      <c r="D3247" s="29">
        <v>44220</v>
      </c>
      <c r="E3247" s="28" t="s">
        <v>22</v>
      </c>
      <c r="F3247" s="28" t="s">
        <v>121</v>
      </c>
      <c r="G3247" s="28" t="s">
        <v>96</v>
      </c>
      <c r="H3247" s="28" t="s">
        <v>25</v>
      </c>
      <c r="I3247" s="30">
        <v>0.35000000000000003</v>
      </c>
      <c r="J3247" s="31">
        <v>2250</v>
      </c>
      <c r="K3247" s="32">
        <f t="shared" si="24"/>
        <v>787.50000000000011</v>
      </c>
      <c r="L3247" s="32">
        <f t="shared" si="25"/>
        <v>275.625</v>
      </c>
      <c r="M3247" s="33">
        <v>0.35</v>
      </c>
      <c r="O3247" s="38"/>
      <c r="P3247" s="36"/>
      <c r="Q3247" s="34"/>
      <c r="R3247" s="35"/>
    </row>
    <row r="3248" spans="1:18" ht="15.75" customHeight="1">
      <c r="A3248" s="23"/>
      <c r="B3248" s="28" t="s">
        <v>21</v>
      </c>
      <c r="C3248" s="28">
        <v>1185732</v>
      </c>
      <c r="D3248" s="29">
        <v>44220</v>
      </c>
      <c r="E3248" s="28" t="s">
        <v>22</v>
      </c>
      <c r="F3248" s="28" t="s">
        <v>121</v>
      </c>
      <c r="G3248" s="28" t="s">
        <v>96</v>
      </c>
      <c r="H3248" s="28" t="s">
        <v>26</v>
      </c>
      <c r="I3248" s="30">
        <v>0.25000000000000006</v>
      </c>
      <c r="J3248" s="31">
        <v>2250</v>
      </c>
      <c r="K3248" s="32">
        <f t="shared" si="24"/>
        <v>562.50000000000011</v>
      </c>
      <c r="L3248" s="32">
        <f t="shared" si="25"/>
        <v>196.87500000000003</v>
      </c>
      <c r="M3248" s="33">
        <v>0.35</v>
      </c>
      <c r="O3248" s="38"/>
      <c r="P3248" s="36"/>
      <c r="Q3248" s="34"/>
      <c r="R3248" s="35"/>
    </row>
    <row r="3249" spans="1:18" ht="15.75" customHeight="1">
      <c r="A3249" s="23"/>
      <c r="B3249" s="28" t="s">
        <v>21</v>
      </c>
      <c r="C3249" s="28">
        <v>1185732</v>
      </c>
      <c r="D3249" s="29">
        <v>44220</v>
      </c>
      <c r="E3249" s="28" t="s">
        <v>22</v>
      </c>
      <c r="F3249" s="28" t="s">
        <v>121</v>
      </c>
      <c r="G3249" s="28" t="s">
        <v>96</v>
      </c>
      <c r="H3249" s="28" t="s">
        <v>27</v>
      </c>
      <c r="I3249" s="30">
        <v>0.3</v>
      </c>
      <c r="J3249" s="31">
        <v>750</v>
      </c>
      <c r="K3249" s="32">
        <f t="shared" si="24"/>
        <v>225</v>
      </c>
      <c r="L3249" s="32">
        <f t="shared" si="25"/>
        <v>78.75</v>
      </c>
      <c r="M3249" s="33">
        <v>0.35</v>
      </c>
      <c r="O3249" s="38"/>
      <c r="P3249" s="36"/>
      <c r="Q3249" s="34"/>
      <c r="R3249" s="35"/>
    </row>
    <row r="3250" spans="1:18" ht="15.75" customHeight="1">
      <c r="A3250" s="23"/>
      <c r="B3250" s="28" t="s">
        <v>21</v>
      </c>
      <c r="C3250" s="28">
        <v>1185732</v>
      </c>
      <c r="D3250" s="29">
        <v>44220</v>
      </c>
      <c r="E3250" s="28" t="s">
        <v>22</v>
      </c>
      <c r="F3250" s="28" t="s">
        <v>121</v>
      </c>
      <c r="G3250" s="28" t="s">
        <v>96</v>
      </c>
      <c r="H3250" s="28" t="s">
        <v>28</v>
      </c>
      <c r="I3250" s="30">
        <v>0.45</v>
      </c>
      <c r="J3250" s="31">
        <v>1250</v>
      </c>
      <c r="K3250" s="32">
        <f t="shared" si="24"/>
        <v>562.5</v>
      </c>
      <c r="L3250" s="32">
        <f t="shared" si="25"/>
        <v>168.75</v>
      </c>
      <c r="M3250" s="33">
        <v>0.3</v>
      </c>
      <c r="O3250" s="38"/>
      <c r="P3250" s="36"/>
      <c r="Q3250" s="34"/>
      <c r="R3250" s="35"/>
    </row>
    <row r="3251" spans="1:18" ht="15.75" customHeight="1">
      <c r="A3251" s="23"/>
      <c r="B3251" s="28" t="s">
        <v>21</v>
      </c>
      <c r="C3251" s="28">
        <v>1185732</v>
      </c>
      <c r="D3251" s="29">
        <v>44220</v>
      </c>
      <c r="E3251" s="28" t="s">
        <v>22</v>
      </c>
      <c r="F3251" s="28" t="s">
        <v>121</v>
      </c>
      <c r="G3251" s="28" t="s">
        <v>96</v>
      </c>
      <c r="H3251" s="28" t="s">
        <v>29</v>
      </c>
      <c r="I3251" s="30">
        <v>0.35000000000000003</v>
      </c>
      <c r="J3251" s="31">
        <v>2250</v>
      </c>
      <c r="K3251" s="32">
        <f t="shared" si="24"/>
        <v>787.50000000000011</v>
      </c>
      <c r="L3251" s="32">
        <f t="shared" si="25"/>
        <v>236.25000000000003</v>
      </c>
      <c r="M3251" s="33">
        <v>0.3</v>
      </c>
      <c r="O3251" s="38"/>
      <c r="P3251" s="36"/>
      <c r="Q3251" s="34"/>
      <c r="R3251" s="35"/>
    </row>
    <row r="3252" spans="1:18" ht="15.75" customHeight="1">
      <c r="A3252" s="23"/>
      <c r="B3252" s="28" t="s">
        <v>21</v>
      </c>
      <c r="C3252" s="28">
        <v>1185732</v>
      </c>
      <c r="D3252" s="29">
        <v>44249</v>
      </c>
      <c r="E3252" s="28" t="s">
        <v>22</v>
      </c>
      <c r="F3252" s="28" t="s">
        <v>121</v>
      </c>
      <c r="G3252" s="28" t="s">
        <v>96</v>
      </c>
      <c r="H3252" s="28" t="s">
        <v>24</v>
      </c>
      <c r="I3252" s="30">
        <v>0.35000000000000003</v>
      </c>
      <c r="J3252" s="31">
        <v>4750</v>
      </c>
      <c r="K3252" s="32">
        <f t="shared" si="24"/>
        <v>1662.5000000000002</v>
      </c>
      <c r="L3252" s="32">
        <f t="shared" si="25"/>
        <v>665.00000000000011</v>
      </c>
      <c r="M3252" s="33">
        <v>0.4</v>
      </c>
      <c r="O3252" s="38"/>
      <c r="P3252" s="36"/>
      <c r="Q3252" s="34"/>
      <c r="R3252" s="35"/>
    </row>
    <row r="3253" spans="1:18" ht="15.75" customHeight="1">
      <c r="A3253" s="23"/>
      <c r="B3253" s="28" t="s">
        <v>21</v>
      </c>
      <c r="C3253" s="28">
        <v>1185732</v>
      </c>
      <c r="D3253" s="29">
        <v>44249</v>
      </c>
      <c r="E3253" s="28" t="s">
        <v>22</v>
      </c>
      <c r="F3253" s="28" t="s">
        <v>121</v>
      </c>
      <c r="G3253" s="28" t="s">
        <v>96</v>
      </c>
      <c r="H3253" s="28" t="s">
        <v>25</v>
      </c>
      <c r="I3253" s="30">
        <v>0.35000000000000003</v>
      </c>
      <c r="J3253" s="31">
        <v>1250</v>
      </c>
      <c r="K3253" s="32">
        <f t="shared" si="24"/>
        <v>437.50000000000006</v>
      </c>
      <c r="L3253" s="32">
        <f t="shared" si="25"/>
        <v>153.125</v>
      </c>
      <c r="M3253" s="33">
        <v>0.35</v>
      </c>
      <c r="O3253" s="38"/>
      <c r="P3253" s="36"/>
      <c r="Q3253" s="34"/>
      <c r="R3253" s="35"/>
    </row>
    <row r="3254" spans="1:18" ht="15.75" customHeight="1">
      <c r="A3254" s="23"/>
      <c r="B3254" s="28" t="s">
        <v>21</v>
      </c>
      <c r="C3254" s="28">
        <v>1185732</v>
      </c>
      <c r="D3254" s="29">
        <v>44249</v>
      </c>
      <c r="E3254" s="28" t="s">
        <v>22</v>
      </c>
      <c r="F3254" s="28" t="s">
        <v>121</v>
      </c>
      <c r="G3254" s="28" t="s">
        <v>96</v>
      </c>
      <c r="H3254" s="28" t="s">
        <v>26</v>
      </c>
      <c r="I3254" s="30">
        <v>0.25000000000000006</v>
      </c>
      <c r="J3254" s="31">
        <v>1750</v>
      </c>
      <c r="K3254" s="32">
        <f t="shared" si="24"/>
        <v>437.50000000000011</v>
      </c>
      <c r="L3254" s="32">
        <f t="shared" si="25"/>
        <v>153.12500000000003</v>
      </c>
      <c r="M3254" s="33">
        <v>0.35</v>
      </c>
      <c r="O3254" s="38"/>
      <c r="P3254" s="36"/>
      <c r="Q3254" s="34"/>
      <c r="R3254" s="35"/>
    </row>
    <row r="3255" spans="1:18" ht="15.75" customHeight="1">
      <c r="A3255" s="23"/>
      <c r="B3255" s="28" t="s">
        <v>21</v>
      </c>
      <c r="C3255" s="28">
        <v>1185732</v>
      </c>
      <c r="D3255" s="29">
        <v>44249</v>
      </c>
      <c r="E3255" s="28" t="s">
        <v>22</v>
      </c>
      <c r="F3255" s="28" t="s">
        <v>121</v>
      </c>
      <c r="G3255" s="28" t="s">
        <v>96</v>
      </c>
      <c r="H3255" s="28" t="s">
        <v>27</v>
      </c>
      <c r="I3255" s="30">
        <v>0.3</v>
      </c>
      <c r="J3255" s="31">
        <v>500</v>
      </c>
      <c r="K3255" s="32">
        <f t="shared" si="24"/>
        <v>150</v>
      </c>
      <c r="L3255" s="32">
        <f t="shared" si="25"/>
        <v>52.5</v>
      </c>
      <c r="M3255" s="33">
        <v>0.35</v>
      </c>
      <c r="O3255" s="38"/>
      <c r="P3255" s="36"/>
      <c r="Q3255" s="34"/>
      <c r="R3255" s="35"/>
    </row>
    <row r="3256" spans="1:18" ht="15.75" customHeight="1">
      <c r="A3256" s="23"/>
      <c r="B3256" s="28" t="s">
        <v>21</v>
      </c>
      <c r="C3256" s="28">
        <v>1185732</v>
      </c>
      <c r="D3256" s="29">
        <v>44249</v>
      </c>
      <c r="E3256" s="28" t="s">
        <v>22</v>
      </c>
      <c r="F3256" s="28" t="s">
        <v>121</v>
      </c>
      <c r="G3256" s="28" t="s">
        <v>96</v>
      </c>
      <c r="H3256" s="28" t="s">
        <v>28</v>
      </c>
      <c r="I3256" s="30">
        <v>0.45</v>
      </c>
      <c r="J3256" s="31">
        <v>1250</v>
      </c>
      <c r="K3256" s="32">
        <f t="shared" si="24"/>
        <v>562.5</v>
      </c>
      <c r="L3256" s="32">
        <f t="shared" si="25"/>
        <v>168.75</v>
      </c>
      <c r="M3256" s="33">
        <v>0.3</v>
      </c>
      <c r="O3256" s="38"/>
      <c r="P3256" s="36"/>
      <c r="Q3256" s="34"/>
      <c r="R3256" s="35"/>
    </row>
    <row r="3257" spans="1:18" ht="15.75" customHeight="1">
      <c r="A3257" s="23"/>
      <c r="B3257" s="28" t="s">
        <v>21</v>
      </c>
      <c r="C3257" s="28">
        <v>1185732</v>
      </c>
      <c r="D3257" s="29">
        <v>44249</v>
      </c>
      <c r="E3257" s="28" t="s">
        <v>22</v>
      </c>
      <c r="F3257" s="28" t="s">
        <v>121</v>
      </c>
      <c r="G3257" s="28" t="s">
        <v>96</v>
      </c>
      <c r="H3257" s="28" t="s">
        <v>29</v>
      </c>
      <c r="I3257" s="30">
        <v>0.35000000000000003</v>
      </c>
      <c r="J3257" s="31">
        <v>2250</v>
      </c>
      <c r="K3257" s="32">
        <f t="shared" si="24"/>
        <v>787.50000000000011</v>
      </c>
      <c r="L3257" s="32">
        <f t="shared" si="25"/>
        <v>236.25000000000003</v>
      </c>
      <c r="M3257" s="33">
        <v>0.3</v>
      </c>
      <c r="O3257" s="38"/>
      <c r="P3257" s="36"/>
      <c r="Q3257" s="34"/>
      <c r="R3257" s="35"/>
    </row>
    <row r="3258" spans="1:18" ht="15.75" customHeight="1">
      <c r="A3258" s="23"/>
      <c r="B3258" s="28" t="s">
        <v>21</v>
      </c>
      <c r="C3258" s="28">
        <v>1185732</v>
      </c>
      <c r="D3258" s="29">
        <v>44275</v>
      </c>
      <c r="E3258" s="28" t="s">
        <v>22</v>
      </c>
      <c r="F3258" s="28" t="s">
        <v>121</v>
      </c>
      <c r="G3258" s="28" t="s">
        <v>96</v>
      </c>
      <c r="H3258" s="28" t="s">
        <v>24</v>
      </c>
      <c r="I3258" s="30">
        <v>0.35000000000000003</v>
      </c>
      <c r="J3258" s="31">
        <v>4450</v>
      </c>
      <c r="K3258" s="32">
        <f t="shared" si="24"/>
        <v>1557.5000000000002</v>
      </c>
      <c r="L3258" s="32">
        <f t="shared" si="25"/>
        <v>623.00000000000011</v>
      </c>
      <c r="M3258" s="33">
        <v>0.4</v>
      </c>
      <c r="O3258" s="38"/>
      <c r="P3258" s="36"/>
      <c r="Q3258" s="34"/>
      <c r="R3258" s="35"/>
    </row>
    <row r="3259" spans="1:18" ht="15.75" customHeight="1">
      <c r="A3259" s="23"/>
      <c r="B3259" s="28" t="s">
        <v>21</v>
      </c>
      <c r="C3259" s="28">
        <v>1185732</v>
      </c>
      <c r="D3259" s="29">
        <v>44275</v>
      </c>
      <c r="E3259" s="28" t="s">
        <v>22</v>
      </c>
      <c r="F3259" s="28" t="s">
        <v>121</v>
      </c>
      <c r="G3259" s="28" t="s">
        <v>96</v>
      </c>
      <c r="H3259" s="28" t="s">
        <v>25</v>
      </c>
      <c r="I3259" s="30">
        <v>0.35000000000000003</v>
      </c>
      <c r="J3259" s="31">
        <v>1500</v>
      </c>
      <c r="K3259" s="32">
        <f t="shared" si="24"/>
        <v>525</v>
      </c>
      <c r="L3259" s="32">
        <f t="shared" si="25"/>
        <v>183.75</v>
      </c>
      <c r="M3259" s="33">
        <v>0.35</v>
      </c>
      <c r="O3259" s="38"/>
      <c r="P3259" s="36"/>
      <c r="Q3259" s="34"/>
      <c r="R3259" s="35"/>
    </row>
    <row r="3260" spans="1:18" ht="15.75" customHeight="1">
      <c r="A3260" s="23"/>
      <c r="B3260" s="28" t="s">
        <v>21</v>
      </c>
      <c r="C3260" s="28">
        <v>1185732</v>
      </c>
      <c r="D3260" s="29">
        <v>44275</v>
      </c>
      <c r="E3260" s="28" t="s">
        <v>22</v>
      </c>
      <c r="F3260" s="28" t="s">
        <v>121</v>
      </c>
      <c r="G3260" s="28" t="s">
        <v>96</v>
      </c>
      <c r="H3260" s="28" t="s">
        <v>26</v>
      </c>
      <c r="I3260" s="30">
        <v>0.25000000000000006</v>
      </c>
      <c r="J3260" s="31">
        <v>1750</v>
      </c>
      <c r="K3260" s="32">
        <f t="shared" si="24"/>
        <v>437.50000000000011</v>
      </c>
      <c r="L3260" s="32">
        <f t="shared" si="25"/>
        <v>153.12500000000003</v>
      </c>
      <c r="M3260" s="33">
        <v>0.35</v>
      </c>
      <c r="O3260" s="38"/>
      <c r="P3260" s="36"/>
      <c r="Q3260" s="34"/>
      <c r="R3260" s="35"/>
    </row>
    <row r="3261" spans="1:18" ht="15.75" customHeight="1">
      <c r="A3261" s="23"/>
      <c r="B3261" s="28" t="s">
        <v>21</v>
      </c>
      <c r="C3261" s="28">
        <v>1185732</v>
      </c>
      <c r="D3261" s="29">
        <v>44275</v>
      </c>
      <c r="E3261" s="28" t="s">
        <v>22</v>
      </c>
      <c r="F3261" s="28" t="s">
        <v>121</v>
      </c>
      <c r="G3261" s="28" t="s">
        <v>96</v>
      </c>
      <c r="H3261" s="28" t="s">
        <v>27</v>
      </c>
      <c r="I3261" s="30">
        <v>0.3</v>
      </c>
      <c r="J3261" s="31">
        <v>250</v>
      </c>
      <c r="K3261" s="32">
        <f t="shared" si="24"/>
        <v>75</v>
      </c>
      <c r="L3261" s="32">
        <f t="shared" si="25"/>
        <v>26.25</v>
      </c>
      <c r="M3261" s="33">
        <v>0.35</v>
      </c>
      <c r="O3261" s="38"/>
      <c r="P3261" s="36"/>
      <c r="Q3261" s="34"/>
      <c r="R3261" s="35"/>
    </row>
    <row r="3262" spans="1:18" ht="15.75" customHeight="1">
      <c r="A3262" s="23"/>
      <c r="B3262" s="28" t="s">
        <v>21</v>
      </c>
      <c r="C3262" s="28">
        <v>1185732</v>
      </c>
      <c r="D3262" s="29">
        <v>44275</v>
      </c>
      <c r="E3262" s="28" t="s">
        <v>22</v>
      </c>
      <c r="F3262" s="28" t="s">
        <v>121</v>
      </c>
      <c r="G3262" s="28" t="s">
        <v>96</v>
      </c>
      <c r="H3262" s="28" t="s">
        <v>28</v>
      </c>
      <c r="I3262" s="30">
        <v>0.45</v>
      </c>
      <c r="J3262" s="31">
        <v>750</v>
      </c>
      <c r="K3262" s="32">
        <f t="shared" si="24"/>
        <v>337.5</v>
      </c>
      <c r="L3262" s="32">
        <f t="shared" si="25"/>
        <v>101.25</v>
      </c>
      <c r="M3262" s="33">
        <v>0.3</v>
      </c>
      <c r="O3262" s="38"/>
      <c r="P3262" s="36"/>
      <c r="Q3262" s="34"/>
      <c r="R3262" s="35"/>
    </row>
    <row r="3263" spans="1:18" ht="15.75" customHeight="1">
      <c r="A3263" s="23"/>
      <c r="B3263" s="28" t="s">
        <v>21</v>
      </c>
      <c r="C3263" s="28">
        <v>1185732</v>
      </c>
      <c r="D3263" s="29">
        <v>44275</v>
      </c>
      <c r="E3263" s="28" t="s">
        <v>22</v>
      </c>
      <c r="F3263" s="28" t="s">
        <v>121</v>
      </c>
      <c r="G3263" s="28" t="s">
        <v>96</v>
      </c>
      <c r="H3263" s="28" t="s">
        <v>29</v>
      </c>
      <c r="I3263" s="30">
        <v>0.35000000000000003</v>
      </c>
      <c r="J3263" s="31">
        <v>1750</v>
      </c>
      <c r="K3263" s="32">
        <f t="shared" si="24"/>
        <v>612.50000000000011</v>
      </c>
      <c r="L3263" s="32">
        <f t="shared" si="25"/>
        <v>183.75000000000003</v>
      </c>
      <c r="M3263" s="33">
        <v>0.3</v>
      </c>
      <c r="O3263" s="38"/>
      <c r="P3263" s="36"/>
      <c r="Q3263" s="34"/>
      <c r="R3263" s="35"/>
    </row>
    <row r="3264" spans="1:18" ht="15.75" customHeight="1">
      <c r="A3264" s="23"/>
      <c r="B3264" s="28" t="s">
        <v>21</v>
      </c>
      <c r="C3264" s="28">
        <v>1185732</v>
      </c>
      <c r="D3264" s="29">
        <v>44307</v>
      </c>
      <c r="E3264" s="28" t="s">
        <v>22</v>
      </c>
      <c r="F3264" s="28" t="s">
        <v>121</v>
      </c>
      <c r="G3264" s="28" t="s">
        <v>96</v>
      </c>
      <c r="H3264" s="28" t="s">
        <v>24</v>
      </c>
      <c r="I3264" s="30">
        <v>0.35000000000000003</v>
      </c>
      <c r="J3264" s="31">
        <v>4250</v>
      </c>
      <c r="K3264" s="32">
        <f t="shared" si="24"/>
        <v>1487.5000000000002</v>
      </c>
      <c r="L3264" s="32">
        <f t="shared" si="25"/>
        <v>595.00000000000011</v>
      </c>
      <c r="M3264" s="33">
        <v>0.4</v>
      </c>
      <c r="O3264" s="38"/>
      <c r="P3264" s="36"/>
      <c r="Q3264" s="34"/>
      <c r="R3264" s="35"/>
    </row>
    <row r="3265" spans="1:18" ht="15.75" customHeight="1">
      <c r="A3265" s="23"/>
      <c r="B3265" s="28" t="s">
        <v>21</v>
      </c>
      <c r="C3265" s="28">
        <v>1185732</v>
      </c>
      <c r="D3265" s="29">
        <v>44307</v>
      </c>
      <c r="E3265" s="28" t="s">
        <v>22</v>
      </c>
      <c r="F3265" s="28" t="s">
        <v>121</v>
      </c>
      <c r="G3265" s="28" t="s">
        <v>96</v>
      </c>
      <c r="H3265" s="28" t="s">
        <v>25</v>
      </c>
      <c r="I3265" s="30">
        <v>0.35000000000000003</v>
      </c>
      <c r="J3265" s="31">
        <v>1250</v>
      </c>
      <c r="K3265" s="32">
        <f t="shared" si="24"/>
        <v>437.50000000000006</v>
      </c>
      <c r="L3265" s="32">
        <f t="shared" si="25"/>
        <v>153.125</v>
      </c>
      <c r="M3265" s="33">
        <v>0.35</v>
      </c>
      <c r="O3265" s="38"/>
      <c r="P3265" s="36"/>
      <c r="Q3265" s="34"/>
      <c r="R3265" s="35"/>
    </row>
    <row r="3266" spans="1:18" ht="15.75" customHeight="1">
      <c r="A3266" s="23"/>
      <c r="B3266" s="28" t="s">
        <v>21</v>
      </c>
      <c r="C3266" s="28">
        <v>1185732</v>
      </c>
      <c r="D3266" s="29">
        <v>44307</v>
      </c>
      <c r="E3266" s="28" t="s">
        <v>22</v>
      </c>
      <c r="F3266" s="28" t="s">
        <v>121</v>
      </c>
      <c r="G3266" s="28" t="s">
        <v>96</v>
      </c>
      <c r="H3266" s="28" t="s">
        <v>26</v>
      </c>
      <c r="I3266" s="30">
        <v>0.25000000000000006</v>
      </c>
      <c r="J3266" s="31">
        <v>1250</v>
      </c>
      <c r="K3266" s="32">
        <f t="shared" si="24"/>
        <v>312.50000000000006</v>
      </c>
      <c r="L3266" s="32">
        <f t="shared" si="25"/>
        <v>109.37500000000001</v>
      </c>
      <c r="M3266" s="33">
        <v>0.35</v>
      </c>
      <c r="O3266" s="38"/>
      <c r="P3266" s="36"/>
      <c r="Q3266" s="34"/>
      <c r="R3266" s="35"/>
    </row>
    <row r="3267" spans="1:18" ht="15.75" customHeight="1">
      <c r="A3267" s="23"/>
      <c r="B3267" s="28" t="s">
        <v>21</v>
      </c>
      <c r="C3267" s="28">
        <v>1185732</v>
      </c>
      <c r="D3267" s="29">
        <v>44307</v>
      </c>
      <c r="E3267" s="28" t="s">
        <v>22</v>
      </c>
      <c r="F3267" s="28" t="s">
        <v>121</v>
      </c>
      <c r="G3267" s="28" t="s">
        <v>96</v>
      </c>
      <c r="H3267" s="28" t="s">
        <v>27</v>
      </c>
      <c r="I3267" s="30">
        <v>0.3</v>
      </c>
      <c r="J3267" s="31">
        <v>500</v>
      </c>
      <c r="K3267" s="32">
        <f t="shared" si="24"/>
        <v>150</v>
      </c>
      <c r="L3267" s="32">
        <f t="shared" si="25"/>
        <v>52.5</v>
      </c>
      <c r="M3267" s="33">
        <v>0.35</v>
      </c>
      <c r="O3267" s="38"/>
      <c r="P3267" s="36"/>
      <c r="Q3267" s="34"/>
      <c r="R3267" s="35"/>
    </row>
    <row r="3268" spans="1:18" ht="15.75" customHeight="1">
      <c r="A3268" s="23"/>
      <c r="B3268" s="28" t="s">
        <v>21</v>
      </c>
      <c r="C3268" s="28">
        <v>1185732</v>
      </c>
      <c r="D3268" s="29">
        <v>44307</v>
      </c>
      <c r="E3268" s="28" t="s">
        <v>22</v>
      </c>
      <c r="F3268" s="28" t="s">
        <v>121</v>
      </c>
      <c r="G3268" s="28" t="s">
        <v>96</v>
      </c>
      <c r="H3268" s="28" t="s">
        <v>28</v>
      </c>
      <c r="I3268" s="30">
        <v>0.45</v>
      </c>
      <c r="J3268" s="31">
        <v>500</v>
      </c>
      <c r="K3268" s="32">
        <f t="shared" si="24"/>
        <v>225</v>
      </c>
      <c r="L3268" s="32">
        <f t="shared" si="25"/>
        <v>67.5</v>
      </c>
      <c r="M3268" s="33">
        <v>0.3</v>
      </c>
      <c r="O3268" s="38"/>
      <c r="P3268" s="36"/>
      <c r="Q3268" s="34"/>
      <c r="R3268" s="35"/>
    </row>
    <row r="3269" spans="1:18" ht="15.75" customHeight="1">
      <c r="A3269" s="23"/>
      <c r="B3269" s="28" t="s">
        <v>21</v>
      </c>
      <c r="C3269" s="28">
        <v>1185732</v>
      </c>
      <c r="D3269" s="29">
        <v>44307</v>
      </c>
      <c r="E3269" s="28" t="s">
        <v>22</v>
      </c>
      <c r="F3269" s="28" t="s">
        <v>121</v>
      </c>
      <c r="G3269" s="28" t="s">
        <v>96</v>
      </c>
      <c r="H3269" s="28" t="s">
        <v>29</v>
      </c>
      <c r="I3269" s="30">
        <v>0.35000000000000003</v>
      </c>
      <c r="J3269" s="31">
        <v>2000</v>
      </c>
      <c r="K3269" s="32">
        <f t="shared" si="24"/>
        <v>700.00000000000011</v>
      </c>
      <c r="L3269" s="32">
        <f t="shared" si="25"/>
        <v>210.00000000000003</v>
      </c>
      <c r="M3269" s="33">
        <v>0.3</v>
      </c>
      <c r="O3269" s="38"/>
      <c r="P3269" s="36"/>
      <c r="Q3269" s="34"/>
      <c r="R3269" s="35"/>
    </row>
    <row r="3270" spans="1:18" ht="15.75" customHeight="1">
      <c r="A3270" s="23"/>
      <c r="B3270" s="28" t="s">
        <v>21</v>
      </c>
      <c r="C3270" s="28">
        <v>1185732</v>
      </c>
      <c r="D3270" s="29">
        <v>44336</v>
      </c>
      <c r="E3270" s="28" t="s">
        <v>22</v>
      </c>
      <c r="F3270" s="28" t="s">
        <v>121</v>
      </c>
      <c r="G3270" s="28" t="s">
        <v>96</v>
      </c>
      <c r="H3270" s="28" t="s">
        <v>24</v>
      </c>
      <c r="I3270" s="30">
        <v>0.49999999999999994</v>
      </c>
      <c r="J3270" s="31">
        <v>4700</v>
      </c>
      <c r="K3270" s="32">
        <f t="shared" si="24"/>
        <v>2349.9999999999995</v>
      </c>
      <c r="L3270" s="32">
        <f t="shared" si="25"/>
        <v>939.99999999999989</v>
      </c>
      <c r="M3270" s="33">
        <v>0.4</v>
      </c>
      <c r="O3270" s="38"/>
      <c r="P3270" s="36"/>
      <c r="Q3270" s="34"/>
      <c r="R3270" s="35"/>
    </row>
    <row r="3271" spans="1:18" ht="15.75" customHeight="1">
      <c r="A3271" s="23"/>
      <c r="B3271" s="28" t="s">
        <v>21</v>
      </c>
      <c r="C3271" s="28">
        <v>1185732</v>
      </c>
      <c r="D3271" s="29">
        <v>44336</v>
      </c>
      <c r="E3271" s="28" t="s">
        <v>22</v>
      </c>
      <c r="F3271" s="28" t="s">
        <v>121</v>
      </c>
      <c r="G3271" s="28" t="s">
        <v>96</v>
      </c>
      <c r="H3271" s="28" t="s">
        <v>25</v>
      </c>
      <c r="I3271" s="30">
        <v>0.45</v>
      </c>
      <c r="J3271" s="31">
        <v>1750</v>
      </c>
      <c r="K3271" s="32">
        <f t="shared" si="24"/>
        <v>787.5</v>
      </c>
      <c r="L3271" s="32">
        <f t="shared" si="25"/>
        <v>275.625</v>
      </c>
      <c r="M3271" s="33">
        <v>0.35</v>
      </c>
      <c r="O3271" s="38"/>
      <c r="P3271" s="36"/>
      <c r="Q3271" s="34"/>
      <c r="R3271" s="35"/>
    </row>
    <row r="3272" spans="1:18" ht="15.75" customHeight="1">
      <c r="A3272" s="23"/>
      <c r="B3272" s="28" t="s">
        <v>21</v>
      </c>
      <c r="C3272" s="28">
        <v>1185732</v>
      </c>
      <c r="D3272" s="29">
        <v>44336</v>
      </c>
      <c r="E3272" s="28" t="s">
        <v>22</v>
      </c>
      <c r="F3272" s="28" t="s">
        <v>121</v>
      </c>
      <c r="G3272" s="28" t="s">
        <v>96</v>
      </c>
      <c r="H3272" s="28" t="s">
        <v>26</v>
      </c>
      <c r="I3272" s="30">
        <v>0.4</v>
      </c>
      <c r="J3272" s="31">
        <v>1500</v>
      </c>
      <c r="K3272" s="32">
        <f t="shared" si="24"/>
        <v>600</v>
      </c>
      <c r="L3272" s="32">
        <f t="shared" si="25"/>
        <v>210</v>
      </c>
      <c r="M3272" s="33">
        <v>0.35</v>
      </c>
      <c r="O3272" s="38"/>
      <c r="P3272" s="36"/>
      <c r="Q3272" s="34"/>
      <c r="R3272" s="35"/>
    </row>
    <row r="3273" spans="1:18" ht="15.75" customHeight="1">
      <c r="A3273" s="23"/>
      <c r="B3273" s="28" t="s">
        <v>21</v>
      </c>
      <c r="C3273" s="28">
        <v>1185732</v>
      </c>
      <c r="D3273" s="29">
        <v>44336</v>
      </c>
      <c r="E3273" s="28" t="s">
        <v>22</v>
      </c>
      <c r="F3273" s="28" t="s">
        <v>121</v>
      </c>
      <c r="G3273" s="28" t="s">
        <v>96</v>
      </c>
      <c r="H3273" s="28" t="s">
        <v>27</v>
      </c>
      <c r="I3273" s="30">
        <v>0.4</v>
      </c>
      <c r="J3273" s="31">
        <v>1000</v>
      </c>
      <c r="K3273" s="32">
        <f t="shared" si="24"/>
        <v>400</v>
      </c>
      <c r="L3273" s="32">
        <f t="shared" si="25"/>
        <v>140</v>
      </c>
      <c r="M3273" s="33">
        <v>0.35</v>
      </c>
      <c r="O3273" s="38"/>
      <c r="P3273" s="36"/>
      <c r="Q3273" s="34"/>
      <c r="R3273" s="35"/>
    </row>
    <row r="3274" spans="1:18" ht="15.75" customHeight="1">
      <c r="A3274" s="23"/>
      <c r="B3274" s="28" t="s">
        <v>21</v>
      </c>
      <c r="C3274" s="28">
        <v>1185732</v>
      </c>
      <c r="D3274" s="29">
        <v>44336</v>
      </c>
      <c r="E3274" s="28" t="s">
        <v>22</v>
      </c>
      <c r="F3274" s="28" t="s">
        <v>121</v>
      </c>
      <c r="G3274" s="28" t="s">
        <v>96</v>
      </c>
      <c r="H3274" s="28" t="s">
        <v>28</v>
      </c>
      <c r="I3274" s="30">
        <v>0.49999999999999994</v>
      </c>
      <c r="J3274" s="31">
        <v>1250</v>
      </c>
      <c r="K3274" s="32">
        <f t="shared" si="24"/>
        <v>624.99999999999989</v>
      </c>
      <c r="L3274" s="32">
        <f t="shared" si="25"/>
        <v>187.49999999999997</v>
      </c>
      <c r="M3274" s="33">
        <v>0.3</v>
      </c>
      <c r="O3274" s="38"/>
      <c r="P3274" s="36"/>
      <c r="Q3274" s="34"/>
      <c r="R3274" s="35"/>
    </row>
    <row r="3275" spans="1:18" ht="15.75" customHeight="1">
      <c r="A3275" s="23"/>
      <c r="B3275" s="28" t="s">
        <v>21</v>
      </c>
      <c r="C3275" s="28">
        <v>1185732</v>
      </c>
      <c r="D3275" s="29">
        <v>44336</v>
      </c>
      <c r="E3275" s="28" t="s">
        <v>22</v>
      </c>
      <c r="F3275" s="28" t="s">
        <v>121</v>
      </c>
      <c r="G3275" s="28" t="s">
        <v>96</v>
      </c>
      <c r="H3275" s="28" t="s">
        <v>29</v>
      </c>
      <c r="I3275" s="30">
        <v>0.54999999999999993</v>
      </c>
      <c r="J3275" s="31">
        <v>2500</v>
      </c>
      <c r="K3275" s="32">
        <f t="shared" si="24"/>
        <v>1374.9999999999998</v>
      </c>
      <c r="L3275" s="32">
        <f t="shared" si="25"/>
        <v>412.49999999999994</v>
      </c>
      <c r="M3275" s="33">
        <v>0.3</v>
      </c>
      <c r="O3275" s="38"/>
      <c r="P3275" s="36"/>
      <c r="Q3275" s="34"/>
      <c r="R3275" s="35"/>
    </row>
    <row r="3276" spans="1:18" ht="15.75" customHeight="1">
      <c r="A3276" s="23"/>
      <c r="B3276" s="28" t="s">
        <v>21</v>
      </c>
      <c r="C3276" s="28">
        <v>1185732</v>
      </c>
      <c r="D3276" s="29">
        <v>44369</v>
      </c>
      <c r="E3276" s="28" t="s">
        <v>22</v>
      </c>
      <c r="F3276" s="28" t="s">
        <v>121</v>
      </c>
      <c r="G3276" s="28" t="s">
        <v>96</v>
      </c>
      <c r="H3276" s="28" t="s">
        <v>24</v>
      </c>
      <c r="I3276" s="30">
        <v>0.49999999999999994</v>
      </c>
      <c r="J3276" s="31">
        <v>5000</v>
      </c>
      <c r="K3276" s="32">
        <f t="shared" si="24"/>
        <v>2499.9999999999995</v>
      </c>
      <c r="L3276" s="32">
        <f t="shared" si="25"/>
        <v>999.99999999999989</v>
      </c>
      <c r="M3276" s="33">
        <v>0.4</v>
      </c>
      <c r="O3276" s="38"/>
      <c r="P3276" s="36"/>
      <c r="Q3276" s="34"/>
      <c r="R3276" s="35"/>
    </row>
    <row r="3277" spans="1:18" ht="15.75" customHeight="1">
      <c r="A3277" s="23"/>
      <c r="B3277" s="28" t="s">
        <v>21</v>
      </c>
      <c r="C3277" s="28">
        <v>1185732</v>
      </c>
      <c r="D3277" s="29">
        <v>44369</v>
      </c>
      <c r="E3277" s="28" t="s">
        <v>22</v>
      </c>
      <c r="F3277" s="28" t="s">
        <v>121</v>
      </c>
      <c r="G3277" s="28" t="s">
        <v>96</v>
      </c>
      <c r="H3277" s="28" t="s">
        <v>25</v>
      </c>
      <c r="I3277" s="30">
        <v>0.45</v>
      </c>
      <c r="J3277" s="31">
        <v>2500</v>
      </c>
      <c r="K3277" s="32">
        <f t="shared" si="24"/>
        <v>1125</v>
      </c>
      <c r="L3277" s="32">
        <f t="shared" si="25"/>
        <v>393.75</v>
      </c>
      <c r="M3277" s="33">
        <v>0.35</v>
      </c>
      <c r="O3277" s="38"/>
      <c r="P3277" s="36"/>
      <c r="Q3277" s="34"/>
      <c r="R3277" s="35"/>
    </row>
    <row r="3278" spans="1:18" ht="15.75" customHeight="1">
      <c r="A3278" s="23"/>
      <c r="B3278" s="28" t="s">
        <v>21</v>
      </c>
      <c r="C3278" s="28">
        <v>1185732</v>
      </c>
      <c r="D3278" s="29">
        <v>44369</v>
      </c>
      <c r="E3278" s="28" t="s">
        <v>22</v>
      </c>
      <c r="F3278" s="28" t="s">
        <v>121</v>
      </c>
      <c r="G3278" s="28" t="s">
        <v>96</v>
      </c>
      <c r="H3278" s="28" t="s">
        <v>26</v>
      </c>
      <c r="I3278" s="30">
        <v>0.4</v>
      </c>
      <c r="J3278" s="31">
        <v>1750</v>
      </c>
      <c r="K3278" s="32">
        <f t="shared" si="24"/>
        <v>700</v>
      </c>
      <c r="L3278" s="32">
        <f t="shared" si="25"/>
        <v>244.99999999999997</v>
      </c>
      <c r="M3278" s="33">
        <v>0.35</v>
      </c>
      <c r="O3278" s="38"/>
      <c r="P3278" s="36"/>
      <c r="Q3278" s="34"/>
      <c r="R3278" s="35"/>
    </row>
    <row r="3279" spans="1:18" ht="15.75" customHeight="1">
      <c r="A3279" s="23"/>
      <c r="B3279" s="28" t="s">
        <v>21</v>
      </c>
      <c r="C3279" s="28">
        <v>1185732</v>
      </c>
      <c r="D3279" s="29">
        <v>44369</v>
      </c>
      <c r="E3279" s="28" t="s">
        <v>22</v>
      </c>
      <c r="F3279" s="28" t="s">
        <v>121</v>
      </c>
      <c r="G3279" s="28" t="s">
        <v>96</v>
      </c>
      <c r="H3279" s="28" t="s">
        <v>27</v>
      </c>
      <c r="I3279" s="30">
        <v>0.4</v>
      </c>
      <c r="J3279" s="31">
        <v>1500</v>
      </c>
      <c r="K3279" s="32">
        <f t="shared" si="24"/>
        <v>600</v>
      </c>
      <c r="L3279" s="32">
        <f t="shared" si="25"/>
        <v>210</v>
      </c>
      <c r="M3279" s="33">
        <v>0.35</v>
      </c>
      <c r="O3279" s="38"/>
      <c r="P3279" s="36"/>
      <c r="Q3279" s="34"/>
      <c r="R3279" s="35"/>
    </row>
    <row r="3280" spans="1:18" ht="15.75" customHeight="1">
      <c r="A3280" s="23"/>
      <c r="B3280" s="28" t="s">
        <v>21</v>
      </c>
      <c r="C3280" s="28">
        <v>1185732</v>
      </c>
      <c r="D3280" s="29">
        <v>44369</v>
      </c>
      <c r="E3280" s="28" t="s">
        <v>22</v>
      </c>
      <c r="F3280" s="28" t="s">
        <v>121</v>
      </c>
      <c r="G3280" s="28" t="s">
        <v>96</v>
      </c>
      <c r="H3280" s="28" t="s">
        <v>28</v>
      </c>
      <c r="I3280" s="30">
        <v>0.49999999999999994</v>
      </c>
      <c r="J3280" s="31">
        <v>1500</v>
      </c>
      <c r="K3280" s="32">
        <f t="shared" si="24"/>
        <v>749.99999999999989</v>
      </c>
      <c r="L3280" s="32">
        <f t="shared" si="25"/>
        <v>224.99999999999997</v>
      </c>
      <c r="M3280" s="33">
        <v>0.3</v>
      </c>
      <c r="O3280" s="38"/>
      <c r="P3280" s="36"/>
      <c r="Q3280" s="34"/>
      <c r="R3280" s="35"/>
    </row>
    <row r="3281" spans="1:18" ht="15.75" customHeight="1">
      <c r="A3281" s="23"/>
      <c r="B3281" s="28" t="s">
        <v>21</v>
      </c>
      <c r="C3281" s="28">
        <v>1185732</v>
      </c>
      <c r="D3281" s="29">
        <v>44369</v>
      </c>
      <c r="E3281" s="28" t="s">
        <v>22</v>
      </c>
      <c r="F3281" s="28" t="s">
        <v>121</v>
      </c>
      <c r="G3281" s="28" t="s">
        <v>96</v>
      </c>
      <c r="H3281" s="28" t="s">
        <v>29</v>
      </c>
      <c r="I3281" s="30">
        <v>0.54999999999999993</v>
      </c>
      <c r="J3281" s="31">
        <v>3000</v>
      </c>
      <c r="K3281" s="32">
        <f t="shared" si="24"/>
        <v>1649.9999999999998</v>
      </c>
      <c r="L3281" s="32">
        <f t="shared" si="25"/>
        <v>494.99999999999989</v>
      </c>
      <c r="M3281" s="33">
        <v>0.3</v>
      </c>
      <c r="O3281" s="38"/>
      <c r="P3281" s="36"/>
      <c r="Q3281" s="34"/>
      <c r="R3281" s="35"/>
    </row>
    <row r="3282" spans="1:18" ht="15.75" customHeight="1">
      <c r="A3282" s="23"/>
      <c r="B3282" s="28" t="s">
        <v>21</v>
      </c>
      <c r="C3282" s="28">
        <v>1185732</v>
      </c>
      <c r="D3282" s="29">
        <v>44397</v>
      </c>
      <c r="E3282" s="28" t="s">
        <v>22</v>
      </c>
      <c r="F3282" s="28" t="s">
        <v>121</v>
      </c>
      <c r="G3282" s="28" t="s">
        <v>96</v>
      </c>
      <c r="H3282" s="28" t="s">
        <v>24</v>
      </c>
      <c r="I3282" s="30">
        <v>0.49999999999999994</v>
      </c>
      <c r="J3282" s="31">
        <v>5250</v>
      </c>
      <c r="K3282" s="32">
        <f t="shared" si="24"/>
        <v>2624.9999999999995</v>
      </c>
      <c r="L3282" s="32">
        <f t="shared" si="25"/>
        <v>1049.9999999999998</v>
      </c>
      <c r="M3282" s="33">
        <v>0.4</v>
      </c>
      <c r="O3282" s="38"/>
      <c r="P3282" s="36"/>
      <c r="Q3282" s="34"/>
      <c r="R3282" s="35"/>
    </row>
    <row r="3283" spans="1:18" ht="15.75" customHeight="1">
      <c r="A3283" s="23"/>
      <c r="B3283" s="28" t="s">
        <v>21</v>
      </c>
      <c r="C3283" s="28">
        <v>1185732</v>
      </c>
      <c r="D3283" s="29">
        <v>44397</v>
      </c>
      <c r="E3283" s="28" t="s">
        <v>22</v>
      </c>
      <c r="F3283" s="28" t="s">
        <v>121</v>
      </c>
      <c r="G3283" s="28" t="s">
        <v>96</v>
      </c>
      <c r="H3283" s="28" t="s">
        <v>25</v>
      </c>
      <c r="I3283" s="30">
        <v>0.45</v>
      </c>
      <c r="J3283" s="31">
        <v>2750</v>
      </c>
      <c r="K3283" s="32">
        <f t="shared" si="24"/>
        <v>1237.5</v>
      </c>
      <c r="L3283" s="32">
        <f t="shared" si="25"/>
        <v>433.125</v>
      </c>
      <c r="M3283" s="33">
        <v>0.35</v>
      </c>
      <c r="O3283" s="38"/>
      <c r="P3283" s="36"/>
      <c r="Q3283" s="34"/>
      <c r="R3283" s="35"/>
    </row>
    <row r="3284" spans="1:18" ht="15.75" customHeight="1">
      <c r="A3284" s="23"/>
      <c r="B3284" s="28" t="s">
        <v>21</v>
      </c>
      <c r="C3284" s="28">
        <v>1185732</v>
      </c>
      <c r="D3284" s="29">
        <v>44397</v>
      </c>
      <c r="E3284" s="28" t="s">
        <v>22</v>
      </c>
      <c r="F3284" s="28" t="s">
        <v>121</v>
      </c>
      <c r="G3284" s="28" t="s">
        <v>96</v>
      </c>
      <c r="H3284" s="28" t="s">
        <v>26</v>
      </c>
      <c r="I3284" s="30">
        <v>0.4</v>
      </c>
      <c r="J3284" s="31">
        <v>2000</v>
      </c>
      <c r="K3284" s="32">
        <f t="shared" si="24"/>
        <v>800</v>
      </c>
      <c r="L3284" s="32">
        <f t="shared" si="25"/>
        <v>280</v>
      </c>
      <c r="M3284" s="33">
        <v>0.35</v>
      </c>
      <c r="O3284" s="38"/>
      <c r="P3284" s="36"/>
      <c r="Q3284" s="34"/>
      <c r="R3284" s="35"/>
    </row>
    <row r="3285" spans="1:18" ht="15.75" customHeight="1">
      <c r="A3285" s="23"/>
      <c r="B3285" s="28" t="s">
        <v>21</v>
      </c>
      <c r="C3285" s="28">
        <v>1185732</v>
      </c>
      <c r="D3285" s="29">
        <v>44397</v>
      </c>
      <c r="E3285" s="28" t="s">
        <v>22</v>
      </c>
      <c r="F3285" s="28" t="s">
        <v>121</v>
      </c>
      <c r="G3285" s="28" t="s">
        <v>96</v>
      </c>
      <c r="H3285" s="28" t="s">
        <v>27</v>
      </c>
      <c r="I3285" s="30">
        <v>0.4</v>
      </c>
      <c r="J3285" s="31">
        <v>1500</v>
      </c>
      <c r="K3285" s="32">
        <f t="shared" si="24"/>
        <v>600</v>
      </c>
      <c r="L3285" s="32">
        <f t="shared" si="25"/>
        <v>210</v>
      </c>
      <c r="M3285" s="33">
        <v>0.35</v>
      </c>
      <c r="O3285" s="38"/>
      <c r="P3285" s="36"/>
      <c r="Q3285" s="34"/>
      <c r="R3285" s="35"/>
    </row>
    <row r="3286" spans="1:18" ht="15.75" customHeight="1">
      <c r="A3286" s="23"/>
      <c r="B3286" s="28" t="s">
        <v>21</v>
      </c>
      <c r="C3286" s="28">
        <v>1185732</v>
      </c>
      <c r="D3286" s="29">
        <v>44397</v>
      </c>
      <c r="E3286" s="28" t="s">
        <v>22</v>
      </c>
      <c r="F3286" s="28" t="s">
        <v>121</v>
      </c>
      <c r="G3286" s="28" t="s">
        <v>96</v>
      </c>
      <c r="H3286" s="28" t="s">
        <v>28</v>
      </c>
      <c r="I3286" s="30">
        <v>0.49999999999999994</v>
      </c>
      <c r="J3286" s="31">
        <v>1750</v>
      </c>
      <c r="K3286" s="32">
        <f t="shared" si="24"/>
        <v>874.99999999999989</v>
      </c>
      <c r="L3286" s="32">
        <f t="shared" si="25"/>
        <v>262.49999999999994</v>
      </c>
      <c r="M3286" s="33">
        <v>0.3</v>
      </c>
      <c r="O3286" s="38"/>
      <c r="P3286" s="36"/>
      <c r="Q3286" s="34"/>
      <c r="R3286" s="35"/>
    </row>
    <row r="3287" spans="1:18" ht="15.75" customHeight="1">
      <c r="A3287" s="23"/>
      <c r="B3287" s="28" t="s">
        <v>21</v>
      </c>
      <c r="C3287" s="28">
        <v>1185732</v>
      </c>
      <c r="D3287" s="29">
        <v>44397</v>
      </c>
      <c r="E3287" s="28" t="s">
        <v>22</v>
      </c>
      <c r="F3287" s="28" t="s">
        <v>121</v>
      </c>
      <c r="G3287" s="28" t="s">
        <v>96</v>
      </c>
      <c r="H3287" s="28" t="s">
        <v>29</v>
      </c>
      <c r="I3287" s="30">
        <v>0.54999999999999993</v>
      </c>
      <c r="J3287" s="31">
        <v>3500</v>
      </c>
      <c r="K3287" s="32">
        <f t="shared" si="24"/>
        <v>1924.9999999999998</v>
      </c>
      <c r="L3287" s="32">
        <f t="shared" si="25"/>
        <v>577.49999999999989</v>
      </c>
      <c r="M3287" s="33">
        <v>0.3</v>
      </c>
      <c r="O3287" s="38"/>
      <c r="P3287" s="36"/>
      <c r="Q3287" s="34"/>
      <c r="R3287" s="35"/>
    </row>
    <row r="3288" spans="1:18" ht="15.75" customHeight="1">
      <c r="A3288" s="23"/>
      <c r="B3288" s="28" t="s">
        <v>21</v>
      </c>
      <c r="C3288" s="28">
        <v>1185732</v>
      </c>
      <c r="D3288" s="29">
        <v>44429</v>
      </c>
      <c r="E3288" s="28" t="s">
        <v>22</v>
      </c>
      <c r="F3288" s="28" t="s">
        <v>121</v>
      </c>
      <c r="G3288" s="28" t="s">
        <v>96</v>
      </c>
      <c r="H3288" s="28" t="s">
        <v>24</v>
      </c>
      <c r="I3288" s="30">
        <v>0.49999999999999994</v>
      </c>
      <c r="J3288" s="31">
        <v>5000</v>
      </c>
      <c r="K3288" s="32">
        <f t="shared" si="24"/>
        <v>2499.9999999999995</v>
      </c>
      <c r="L3288" s="32">
        <f t="shared" si="25"/>
        <v>999.99999999999989</v>
      </c>
      <c r="M3288" s="33">
        <v>0.4</v>
      </c>
      <c r="O3288" s="38"/>
      <c r="P3288" s="36"/>
      <c r="Q3288" s="34"/>
      <c r="R3288" s="35"/>
    </row>
    <row r="3289" spans="1:18" ht="15.75" customHeight="1">
      <c r="A3289" s="23"/>
      <c r="B3289" s="28" t="s">
        <v>21</v>
      </c>
      <c r="C3289" s="28">
        <v>1185732</v>
      </c>
      <c r="D3289" s="29">
        <v>44429</v>
      </c>
      <c r="E3289" s="28" t="s">
        <v>22</v>
      </c>
      <c r="F3289" s="28" t="s">
        <v>121</v>
      </c>
      <c r="G3289" s="28" t="s">
        <v>96</v>
      </c>
      <c r="H3289" s="28" t="s">
        <v>25</v>
      </c>
      <c r="I3289" s="30">
        <v>0.45</v>
      </c>
      <c r="J3289" s="31">
        <v>2750</v>
      </c>
      <c r="K3289" s="32">
        <f t="shared" si="24"/>
        <v>1237.5</v>
      </c>
      <c r="L3289" s="32">
        <f t="shared" si="25"/>
        <v>433.125</v>
      </c>
      <c r="M3289" s="33">
        <v>0.35</v>
      </c>
      <c r="O3289" s="38"/>
      <c r="P3289" s="36"/>
      <c r="Q3289" s="34"/>
      <c r="R3289" s="35"/>
    </row>
    <row r="3290" spans="1:18" ht="15.75" customHeight="1">
      <c r="A3290" s="23"/>
      <c r="B3290" s="28" t="s">
        <v>21</v>
      </c>
      <c r="C3290" s="28">
        <v>1185732</v>
      </c>
      <c r="D3290" s="29">
        <v>44429</v>
      </c>
      <c r="E3290" s="28" t="s">
        <v>22</v>
      </c>
      <c r="F3290" s="28" t="s">
        <v>121</v>
      </c>
      <c r="G3290" s="28" t="s">
        <v>96</v>
      </c>
      <c r="H3290" s="28" t="s">
        <v>26</v>
      </c>
      <c r="I3290" s="30">
        <v>0.4</v>
      </c>
      <c r="J3290" s="31">
        <v>2000</v>
      </c>
      <c r="K3290" s="32">
        <f t="shared" si="24"/>
        <v>800</v>
      </c>
      <c r="L3290" s="32">
        <f t="shared" si="25"/>
        <v>280</v>
      </c>
      <c r="M3290" s="33">
        <v>0.35</v>
      </c>
      <c r="O3290" s="38"/>
      <c r="P3290" s="36"/>
      <c r="Q3290" s="34"/>
      <c r="R3290" s="35"/>
    </row>
    <row r="3291" spans="1:18" ht="15.75" customHeight="1">
      <c r="A3291" s="23"/>
      <c r="B3291" s="28" t="s">
        <v>21</v>
      </c>
      <c r="C3291" s="28">
        <v>1185732</v>
      </c>
      <c r="D3291" s="29">
        <v>44429</v>
      </c>
      <c r="E3291" s="28" t="s">
        <v>22</v>
      </c>
      <c r="F3291" s="28" t="s">
        <v>121</v>
      </c>
      <c r="G3291" s="28" t="s">
        <v>96</v>
      </c>
      <c r="H3291" s="28" t="s">
        <v>27</v>
      </c>
      <c r="I3291" s="30">
        <v>0.4</v>
      </c>
      <c r="J3291" s="31">
        <v>1500</v>
      </c>
      <c r="K3291" s="32">
        <f t="shared" si="24"/>
        <v>600</v>
      </c>
      <c r="L3291" s="32">
        <f t="shared" si="25"/>
        <v>210</v>
      </c>
      <c r="M3291" s="33">
        <v>0.35</v>
      </c>
      <c r="O3291" s="38"/>
      <c r="P3291" s="36"/>
      <c r="Q3291" s="34"/>
      <c r="R3291" s="35"/>
    </row>
    <row r="3292" spans="1:18" ht="15.75" customHeight="1">
      <c r="A3292" s="23"/>
      <c r="B3292" s="28" t="s">
        <v>21</v>
      </c>
      <c r="C3292" s="28">
        <v>1185732</v>
      </c>
      <c r="D3292" s="29">
        <v>44429</v>
      </c>
      <c r="E3292" s="28" t="s">
        <v>22</v>
      </c>
      <c r="F3292" s="28" t="s">
        <v>121</v>
      </c>
      <c r="G3292" s="28" t="s">
        <v>96</v>
      </c>
      <c r="H3292" s="28" t="s">
        <v>28</v>
      </c>
      <c r="I3292" s="30">
        <v>0.49999999999999994</v>
      </c>
      <c r="J3292" s="31">
        <v>1250</v>
      </c>
      <c r="K3292" s="32">
        <f t="shared" si="24"/>
        <v>624.99999999999989</v>
      </c>
      <c r="L3292" s="32">
        <f t="shared" si="25"/>
        <v>187.49999999999997</v>
      </c>
      <c r="M3292" s="33">
        <v>0.3</v>
      </c>
      <c r="O3292" s="38"/>
      <c r="P3292" s="36"/>
      <c r="Q3292" s="34"/>
      <c r="R3292" s="35"/>
    </row>
    <row r="3293" spans="1:18" ht="15.75" customHeight="1">
      <c r="A3293" s="23"/>
      <c r="B3293" s="28" t="s">
        <v>21</v>
      </c>
      <c r="C3293" s="28">
        <v>1185732</v>
      </c>
      <c r="D3293" s="29">
        <v>44429</v>
      </c>
      <c r="E3293" s="28" t="s">
        <v>22</v>
      </c>
      <c r="F3293" s="28" t="s">
        <v>121</v>
      </c>
      <c r="G3293" s="28" t="s">
        <v>96</v>
      </c>
      <c r="H3293" s="28" t="s">
        <v>29</v>
      </c>
      <c r="I3293" s="30">
        <v>0.54999999999999993</v>
      </c>
      <c r="J3293" s="31">
        <v>3000</v>
      </c>
      <c r="K3293" s="32">
        <f t="shared" si="24"/>
        <v>1649.9999999999998</v>
      </c>
      <c r="L3293" s="32">
        <f t="shared" si="25"/>
        <v>494.99999999999989</v>
      </c>
      <c r="M3293" s="33">
        <v>0.3</v>
      </c>
      <c r="O3293" s="38"/>
      <c r="P3293" s="36"/>
      <c r="Q3293" s="34"/>
      <c r="R3293" s="35"/>
    </row>
    <row r="3294" spans="1:18" ht="15.75" customHeight="1">
      <c r="A3294" s="23"/>
      <c r="B3294" s="28" t="s">
        <v>21</v>
      </c>
      <c r="C3294" s="28">
        <v>1185732</v>
      </c>
      <c r="D3294" s="29">
        <v>44459</v>
      </c>
      <c r="E3294" s="28" t="s">
        <v>22</v>
      </c>
      <c r="F3294" s="28" t="s">
        <v>121</v>
      </c>
      <c r="G3294" s="28" t="s">
        <v>96</v>
      </c>
      <c r="H3294" s="28" t="s">
        <v>24</v>
      </c>
      <c r="I3294" s="30">
        <v>0.49999999999999994</v>
      </c>
      <c r="J3294" s="31">
        <v>4250</v>
      </c>
      <c r="K3294" s="32">
        <f t="shared" si="24"/>
        <v>2124.9999999999995</v>
      </c>
      <c r="L3294" s="32">
        <f t="shared" si="25"/>
        <v>849.99999999999989</v>
      </c>
      <c r="M3294" s="33">
        <v>0.4</v>
      </c>
      <c r="O3294" s="38"/>
      <c r="P3294" s="36"/>
      <c r="Q3294" s="34"/>
      <c r="R3294" s="35"/>
    </row>
    <row r="3295" spans="1:18" ht="15.75" customHeight="1">
      <c r="A3295" s="23"/>
      <c r="B3295" s="28" t="s">
        <v>21</v>
      </c>
      <c r="C3295" s="28">
        <v>1185732</v>
      </c>
      <c r="D3295" s="29">
        <v>44459</v>
      </c>
      <c r="E3295" s="28" t="s">
        <v>22</v>
      </c>
      <c r="F3295" s="28" t="s">
        <v>121</v>
      </c>
      <c r="G3295" s="28" t="s">
        <v>96</v>
      </c>
      <c r="H3295" s="28" t="s">
        <v>25</v>
      </c>
      <c r="I3295" s="30">
        <v>0.45</v>
      </c>
      <c r="J3295" s="31">
        <v>2250</v>
      </c>
      <c r="K3295" s="32">
        <f t="shared" si="24"/>
        <v>1012.5</v>
      </c>
      <c r="L3295" s="32">
        <f t="shared" si="25"/>
        <v>354.375</v>
      </c>
      <c r="M3295" s="33">
        <v>0.35</v>
      </c>
      <c r="O3295" s="38"/>
      <c r="P3295" s="36"/>
      <c r="Q3295" s="34"/>
      <c r="R3295" s="35"/>
    </row>
    <row r="3296" spans="1:18" ht="15.75" customHeight="1">
      <c r="A3296" s="23"/>
      <c r="B3296" s="28" t="s">
        <v>21</v>
      </c>
      <c r="C3296" s="28">
        <v>1185732</v>
      </c>
      <c r="D3296" s="29">
        <v>44459</v>
      </c>
      <c r="E3296" s="28" t="s">
        <v>22</v>
      </c>
      <c r="F3296" s="28" t="s">
        <v>121</v>
      </c>
      <c r="G3296" s="28" t="s">
        <v>96</v>
      </c>
      <c r="H3296" s="28" t="s">
        <v>26</v>
      </c>
      <c r="I3296" s="30">
        <v>0.4</v>
      </c>
      <c r="J3296" s="31">
        <v>1250</v>
      </c>
      <c r="K3296" s="32">
        <f t="shared" si="24"/>
        <v>500</v>
      </c>
      <c r="L3296" s="32">
        <f t="shared" si="25"/>
        <v>175</v>
      </c>
      <c r="M3296" s="33">
        <v>0.35</v>
      </c>
      <c r="O3296" s="38"/>
      <c r="P3296" s="36"/>
      <c r="Q3296" s="34"/>
      <c r="R3296" s="35"/>
    </row>
    <row r="3297" spans="1:18" ht="15.75" customHeight="1">
      <c r="A3297" s="23"/>
      <c r="B3297" s="28" t="s">
        <v>21</v>
      </c>
      <c r="C3297" s="28">
        <v>1185732</v>
      </c>
      <c r="D3297" s="29">
        <v>44459</v>
      </c>
      <c r="E3297" s="28" t="s">
        <v>22</v>
      </c>
      <c r="F3297" s="28" t="s">
        <v>121</v>
      </c>
      <c r="G3297" s="28" t="s">
        <v>96</v>
      </c>
      <c r="H3297" s="28" t="s">
        <v>27</v>
      </c>
      <c r="I3297" s="30">
        <v>0.4</v>
      </c>
      <c r="J3297" s="31">
        <v>1000</v>
      </c>
      <c r="K3297" s="32">
        <f t="shared" si="24"/>
        <v>400</v>
      </c>
      <c r="L3297" s="32">
        <f t="shared" si="25"/>
        <v>140</v>
      </c>
      <c r="M3297" s="33">
        <v>0.35</v>
      </c>
      <c r="O3297" s="38"/>
      <c r="P3297" s="36"/>
      <c r="Q3297" s="34"/>
      <c r="R3297" s="35"/>
    </row>
    <row r="3298" spans="1:18" ht="15.75" customHeight="1">
      <c r="A3298" s="23"/>
      <c r="B3298" s="28" t="s">
        <v>21</v>
      </c>
      <c r="C3298" s="28">
        <v>1185732</v>
      </c>
      <c r="D3298" s="29">
        <v>44459</v>
      </c>
      <c r="E3298" s="28" t="s">
        <v>22</v>
      </c>
      <c r="F3298" s="28" t="s">
        <v>121</v>
      </c>
      <c r="G3298" s="28" t="s">
        <v>96</v>
      </c>
      <c r="H3298" s="28" t="s">
        <v>28</v>
      </c>
      <c r="I3298" s="30">
        <v>0.49999999999999994</v>
      </c>
      <c r="J3298" s="31">
        <v>1000</v>
      </c>
      <c r="K3298" s="32">
        <f t="shared" si="24"/>
        <v>499.99999999999994</v>
      </c>
      <c r="L3298" s="32">
        <f t="shared" si="25"/>
        <v>149.99999999999997</v>
      </c>
      <c r="M3298" s="33">
        <v>0.3</v>
      </c>
      <c r="O3298" s="38"/>
      <c r="P3298" s="36"/>
      <c r="Q3298" s="34"/>
      <c r="R3298" s="35"/>
    </row>
    <row r="3299" spans="1:18" ht="15.75" customHeight="1">
      <c r="A3299" s="23"/>
      <c r="B3299" s="28" t="s">
        <v>21</v>
      </c>
      <c r="C3299" s="28">
        <v>1185732</v>
      </c>
      <c r="D3299" s="29">
        <v>44459</v>
      </c>
      <c r="E3299" s="28" t="s">
        <v>22</v>
      </c>
      <c r="F3299" s="28" t="s">
        <v>121</v>
      </c>
      <c r="G3299" s="28" t="s">
        <v>96</v>
      </c>
      <c r="H3299" s="28" t="s">
        <v>29</v>
      </c>
      <c r="I3299" s="30">
        <v>0.54999999999999993</v>
      </c>
      <c r="J3299" s="31">
        <v>2000</v>
      </c>
      <c r="K3299" s="32">
        <f t="shared" si="24"/>
        <v>1099.9999999999998</v>
      </c>
      <c r="L3299" s="32">
        <f t="shared" si="25"/>
        <v>329.99999999999994</v>
      </c>
      <c r="M3299" s="33">
        <v>0.3</v>
      </c>
      <c r="O3299" s="38"/>
      <c r="P3299" s="36"/>
      <c r="Q3299" s="34"/>
      <c r="R3299" s="35"/>
    </row>
    <row r="3300" spans="1:18" ht="15.75" customHeight="1">
      <c r="A3300" s="23"/>
      <c r="B3300" s="28" t="s">
        <v>21</v>
      </c>
      <c r="C3300" s="28">
        <v>1185732</v>
      </c>
      <c r="D3300" s="29">
        <v>44491</v>
      </c>
      <c r="E3300" s="28" t="s">
        <v>22</v>
      </c>
      <c r="F3300" s="28" t="s">
        <v>121</v>
      </c>
      <c r="G3300" s="28" t="s">
        <v>96</v>
      </c>
      <c r="H3300" s="28" t="s">
        <v>24</v>
      </c>
      <c r="I3300" s="30">
        <v>0.54999999999999993</v>
      </c>
      <c r="J3300" s="31">
        <v>3750</v>
      </c>
      <c r="K3300" s="32">
        <f t="shared" si="24"/>
        <v>2062.4999999999995</v>
      </c>
      <c r="L3300" s="32">
        <f t="shared" si="25"/>
        <v>824.99999999999989</v>
      </c>
      <c r="M3300" s="33">
        <v>0.4</v>
      </c>
      <c r="O3300" s="38"/>
      <c r="P3300" s="36"/>
      <c r="Q3300" s="34"/>
      <c r="R3300" s="35"/>
    </row>
    <row r="3301" spans="1:18" ht="15.75" customHeight="1">
      <c r="A3301" s="23"/>
      <c r="B3301" s="28" t="s">
        <v>21</v>
      </c>
      <c r="C3301" s="28">
        <v>1185732</v>
      </c>
      <c r="D3301" s="29">
        <v>44491</v>
      </c>
      <c r="E3301" s="28" t="s">
        <v>22</v>
      </c>
      <c r="F3301" s="28" t="s">
        <v>121</v>
      </c>
      <c r="G3301" s="28" t="s">
        <v>96</v>
      </c>
      <c r="H3301" s="28" t="s">
        <v>25</v>
      </c>
      <c r="I3301" s="30">
        <v>0.5</v>
      </c>
      <c r="J3301" s="31">
        <v>2000</v>
      </c>
      <c r="K3301" s="32">
        <f t="shared" si="24"/>
        <v>1000</v>
      </c>
      <c r="L3301" s="32">
        <f t="shared" si="25"/>
        <v>350</v>
      </c>
      <c r="M3301" s="33">
        <v>0.35</v>
      </c>
      <c r="O3301" s="38"/>
      <c r="P3301" s="36"/>
      <c r="Q3301" s="34"/>
      <c r="R3301" s="35"/>
    </row>
    <row r="3302" spans="1:18" ht="15.75" customHeight="1">
      <c r="A3302" s="23"/>
      <c r="B3302" s="28" t="s">
        <v>21</v>
      </c>
      <c r="C3302" s="28">
        <v>1185732</v>
      </c>
      <c r="D3302" s="29">
        <v>44491</v>
      </c>
      <c r="E3302" s="28" t="s">
        <v>22</v>
      </c>
      <c r="F3302" s="28" t="s">
        <v>121</v>
      </c>
      <c r="G3302" s="28" t="s">
        <v>96</v>
      </c>
      <c r="H3302" s="28" t="s">
        <v>26</v>
      </c>
      <c r="I3302" s="30">
        <v>0.5</v>
      </c>
      <c r="J3302" s="31">
        <v>1000</v>
      </c>
      <c r="K3302" s="32">
        <f t="shared" si="24"/>
        <v>500</v>
      </c>
      <c r="L3302" s="32">
        <f t="shared" si="25"/>
        <v>175</v>
      </c>
      <c r="M3302" s="33">
        <v>0.35</v>
      </c>
      <c r="O3302" s="38"/>
      <c r="P3302" s="36"/>
      <c r="Q3302" s="34"/>
      <c r="R3302" s="35"/>
    </row>
    <row r="3303" spans="1:18" ht="15.75" customHeight="1">
      <c r="A3303" s="23"/>
      <c r="B3303" s="28" t="s">
        <v>21</v>
      </c>
      <c r="C3303" s="28">
        <v>1185732</v>
      </c>
      <c r="D3303" s="29">
        <v>44491</v>
      </c>
      <c r="E3303" s="28" t="s">
        <v>22</v>
      </c>
      <c r="F3303" s="28" t="s">
        <v>121</v>
      </c>
      <c r="G3303" s="28" t="s">
        <v>96</v>
      </c>
      <c r="H3303" s="28" t="s">
        <v>27</v>
      </c>
      <c r="I3303" s="30">
        <v>0.5</v>
      </c>
      <c r="J3303" s="31">
        <v>750</v>
      </c>
      <c r="K3303" s="32">
        <f t="shared" si="24"/>
        <v>375</v>
      </c>
      <c r="L3303" s="32">
        <f t="shared" si="25"/>
        <v>131.25</v>
      </c>
      <c r="M3303" s="33">
        <v>0.35</v>
      </c>
      <c r="O3303" s="38"/>
      <c r="P3303" s="36"/>
      <c r="Q3303" s="34"/>
      <c r="R3303" s="35"/>
    </row>
    <row r="3304" spans="1:18" ht="15.75" customHeight="1">
      <c r="A3304" s="23"/>
      <c r="B3304" s="28" t="s">
        <v>21</v>
      </c>
      <c r="C3304" s="28">
        <v>1185732</v>
      </c>
      <c r="D3304" s="29">
        <v>44491</v>
      </c>
      <c r="E3304" s="28" t="s">
        <v>22</v>
      </c>
      <c r="F3304" s="28" t="s">
        <v>121</v>
      </c>
      <c r="G3304" s="28" t="s">
        <v>96</v>
      </c>
      <c r="H3304" s="28" t="s">
        <v>28</v>
      </c>
      <c r="I3304" s="30">
        <v>0.6</v>
      </c>
      <c r="J3304" s="31">
        <v>750</v>
      </c>
      <c r="K3304" s="32">
        <f t="shared" si="24"/>
        <v>450</v>
      </c>
      <c r="L3304" s="32">
        <f t="shared" si="25"/>
        <v>135</v>
      </c>
      <c r="M3304" s="33">
        <v>0.3</v>
      </c>
      <c r="O3304" s="38"/>
      <c r="P3304" s="36"/>
      <c r="Q3304" s="34"/>
      <c r="R3304" s="35"/>
    </row>
    <row r="3305" spans="1:18" ht="15.75" customHeight="1">
      <c r="A3305" s="23"/>
      <c r="B3305" s="28" t="s">
        <v>21</v>
      </c>
      <c r="C3305" s="28">
        <v>1185732</v>
      </c>
      <c r="D3305" s="29">
        <v>44491</v>
      </c>
      <c r="E3305" s="28" t="s">
        <v>22</v>
      </c>
      <c r="F3305" s="28" t="s">
        <v>121</v>
      </c>
      <c r="G3305" s="28" t="s">
        <v>96</v>
      </c>
      <c r="H3305" s="28" t="s">
        <v>29</v>
      </c>
      <c r="I3305" s="30">
        <v>0.64999999999999991</v>
      </c>
      <c r="J3305" s="31">
        <v>2000</v>
      </c>
      <c r="K3305" s="32">
        <f t="shared" si="24"/>
        <v>1299.9999999999998</v>
      </c>
      <c r="L3305" s="32">
        <f t="shared" si="25"/>
        <v>389.99999999999994</v>
      </c>
      <c r="M3305" s="33">
        <v>0.3</v>
      </c>
      <c r="O3305" s="38"/>
      <c r="P3305" s="36"/>
      <c r="Q3305" s="34"/>
      <c r="R3305" s="35"/>
    </row>
    <row r="3306" spans="1:18" ht="15.75" customHeight="1">
      <c r="A3306" s="23"/>
      <c r="B3306" s="28" t="s">
        <v>21</v>
      </c>
      <c r="C3306" s="28">
        <v>1185732</v>
      </c>
      <c r="D3306" s="29">
        <v>44521</v>
      </c>
      <c r="E3306" s="28" t="s">
        <v>22</v>
      </c>
      <c r="F3306" s="28" t="s">
        <v>121</v>
      </c>
      <c r="G3306" s="28" t="s">
        <v>96</v>
      </c>
      <c r="H3306" s="28" t="s">
        <v>24</v>
      </c>
      <c r="I3306" s="30">
        <v>0.6</v>
      </c>
      <c r="J3306" s="31">
        <v>3500</v>
      </c>
      <c r="K3306" s="32">
        <f t="shared" si="24"/>
        <v>2100</v>
      </c>
      <c r="L3306" s="32">
        <f t="shared" si="25"/>
        <v>840</v>
      </c>
      <c r="M3306" s="33">
        <v>0.4</v>
      </c>
      <c r="O3306" s="38"/>
      <c r="P3306" s="36"/>
      <c r="Q3306" s="34"/>
      <c r="R3306" s="35"/>
    </row>
    <row r="3307" spans="1:18" ht="15.75" customHeight="1">
      <c r="A3307" s="23"/>
      <c r="B3307" s="28" t="s">
        <v>21</v>
      </c>
      <c r="C3307" s="28">
        <v>1185732</v>
      </c>
      <c r="D3307" s="29">
        <v>44521</v>
      </c>
      <c r="E3307" s="28" t="s">
        <v>22</v>
      </c>
      <c r="F3307" s="28" t="s">
        <v>121</v>
      </c>
      <c r="G3307" s="28" t="s">
        <v>96</v>
      </c>
      <c r="H3307" s="28" t="s">
        <v>25</v>
      </c>
      <c r="I3307" s="30">
        <v>0.5</v>
      </c>
      <c r="J3307" s="31">
        <v>1750</v>
      </c>
      <c r="K3307" s="32">
        <f t="shared" si="24"/>
        <v>875</v>
      </c>
      <c r="L3307" s="32">
        <f t="shared" si="25"/>
        <v>306.25</v>
      </c>
      <c r="M3307" s="33">
        <v>0.35</v>
      </c>
      <c r="O3307" s="38"/>
      <c r="P3307" s="36"/>
      <c r="Q3307" s="34"/>
      <c r="R3307" s="35"/>
    </row>
    <row r="3308" spans="1:18" ht="15.75" customHeight="1">
      <c r="A3308" s="23"/>
      <c r="B3308" s="28" t="s">
        <v>21</v>
      </c>
      <c r="C3308" s="28">
        <v>1185732</v>
      </c>
      <c r="D3308" s="29">
        <v>44521</v>
      </c>
      <c r="E3308" s="28" t="s">
        <v>22</v>
      </c>
      <c r="F3308" s="28" t="s">
        <v>121</v>
      </c>
      <c r="G3308" s="28" t="s">
        <v>96</v>
      </c>
      <c r="H3308" s="28" t="s">
        <v>26</v>
      </c>
      <c r="I3308" s="30">
        <v>0.5</v>
      </c>
      <c r="J3308" s="31">
        <v>1700</v>
      </c>
      <c r="K3308" s="32">
        <f t="shared" si="24"/>
        <v>850</v>
      </c>
      <c r="L3308" s="32">
        <f t="shared" si="25"/>
        <v>297.5</v>
      </c>
      <c r="M3308" s="33">
        <v>0.35</v>
      </c>
      <c r="O3308" s="38"/>
      <c r="P3308" s="36"/>
      <c r="Q3308" s="34"/>
      <c r="R3308" s="35"/>
    </row>
    <row r="3309" spans="1:18" ht="15.75" customHeight="1">
      <c r="A3309" s="23"/>
      <c r="B3309" s="28" t="s">
        <v>21</v>
      </c>
      <c r="C3309" s="28">
        <v>1185732</v>
      </c>
      <c r="D3309" s="29">
        <v>44521</v>
      </c>
      <c r="E3309" s="28" t="s">
        <v>22</v>
      </c>
      <c r="F3309" s="28" t="s">
        <v>121</v>
      </c>
      <c r="G3309" s="28" t="s">
        <v>96</v>
      </c>
      <c r="H3309" s="28" t="s">
        <v>27</v>
      </c>
      <c r="I3309" s="30">
        <v>0.5</v>
      </c>
      <c r="J3309" s="31">
        <v>1500</v>
      </c>
      <c r="K3309" s="32">
        <f t="shared" si="24"/>
        <v>750</v>
      </c>
      <c r="L3309" s="32">
        <f t="shared" si="25"/>
        <v>262.5</v>
      </c>
      <c r="M3309" s="33">
        <v>0.35</v>
      </c>
      <c r="O3309" s="38"/>
      <c r="P3309" s="36"/>
      <c r="Q3309" s="34"/>
      <c r="R3309" s="35"/>
    </row>
    <row r="3310" spans="1:18" ht="15.75" customHeight="1">
      <c r="A3310" s="23"/>
      <c r="B3310" s="28" t="s">
        <v>21</v>
      </c>
      <c r="C3310" s="28">
        <v>1185732</v>
      </c>
      <c r="D3310" s="29">
        <v>44521</v>
      </c>
      <c r="E3310" s="28" t="s">
        <v>22</v>
      </c>
      <c r="F3310" s="28" t="s">
        <v>121</v>
      </c>
      <c r="G3310" s="28" t="s">
        <v>96</v>
      </c>
      <c r="H3310" s="28" t="s">
        <v>28</v>
      </c>
      <c r="I3310" s="30">
        <v>0.6</v>
      </c>
      <c r="J3310" s="31">
        <v>1250</v>
      </c>
      <c r="K3310" s="32">
        <f t="shared" si="24"/>
        <v>750</v>
      </c>
      <c r="L3310" s="32">
        <f t="shared" si="25"/>
        <v>225</v>
      </c>
      <c r="M3310" s="33">
        <v>0.3</v>
      </c>
      <c r="O3310" s="38"/>
      <c r="P3310" s="36"/>
      <c r="Q3310" s="34"/>
      <c r="R3310" s="35"/>
    </row>
    <row r="3311" spans="1:18" ht="15.75" customHeight="1">
      <c r="A3311" s="23"/>
      <c r="B3311" s="28" t="s">
        <v>21</v>
      </c>
      <c r="C3311" s="28">
        <v>1185732</v>
      </c>
      <c r="D3311" s="29">
        <v>44521</v>
      </c>
      <c r="E3311" s="28" t="s">
        <v>22</v>
      </c>
      <c r="F3311" s="28" t="s">
        <v>121</v>
      </c>
      <c r="G3311" s="28" t="s">
        <v>96</v>
      </c>
      <c r="H3311" s="28" t="s">
        <v>29</v>
      </c>
      <c r="I3311" s="30">
        <v>0.64999999999999991</v>
      </c>
      <c r="J3311" s="31">
        <v>2250</v>
      </c>
      <c r="K3311" s="32">
        <f t="shared" si="24"/>
        <v>1462.4999999999998</v>
      </c>
      <c r="L3311" s="32">
        <f t="shared" si="25"/>
        <v>438.74999999999994</v>
      </c>
      <c r="M3311" s="33">
        <v>0.3</v>
      </c>
      <c r="O3311" s="38"/>
      <c r="P3311" s="36"/>
      <c r="Q3311" s="34"/>
      <c r="R3311" s="35"/>
    </row>
    <row r="3312" spans="1:18" ht="15.75" customHeight="1">
      <c r="A3312" s="23"/>
      <c r="B3312" s="28" t="s">
        <v>21</v>
      </c>
      <c r="C3312" s="28">
        <v>1185732</v>
      </c>
      <c r="D3312" s="29">
        <v>44550</v>
      </c>
      <c r="E3312" s="28" t="s">
        <v>22</v>
      </c>
      <c r="F3312" s="28" t="s">
        <v>121</v>
      </c>
      <c r="G3312" s="28" t="s">
        <v>96</v>
      </c>
      <c r="H3312" s="28" t="s">
        <v>24</v>
      </c>
      <c r="I3312" s="30">
        <v>0.6</v>
      </c>
      <c r="J3312" s="31">
        <v>4500</v>
      </c>
      <c r="K3312" s="32">
        <f t="shared" si="24"/>
        <v>2700</v>
      </c>
      <c r="L3312" s="32">
        <f t="shared" si="25"/>
        <v>1080</v>
      </c>
      <c r="M3312" s="33">
        <v>0.4</v>
      </c>
      <c r="O3312" s="38"/>
      <c r="P3312" s="36"/>
      <c r="Q3312" s="34"/>
      <c r="R3312" s="35"/>
    </row>
    <row r="3313" spans="1:18" ht="15.75" customHeight="1">
      <c r="A3313" s="23"/>
      <c r="B3313" s="28" t="s">
        <v>21</v>
      </c>
      <c r="C3313" s="28">
        <v>1185732</v>
      </c>
      <c r="D3313" s="29">
        <v>44550</v>
      </c>
      <c r="E3313" s="28" t="s">
        <v>22</v>
      </c>
      <c r="F3313" s="28" t="s">
        <v>121</v>
      </c>
      <c r="G3313" s="28" t="s">
        <v>96</v>
      </c>
      <c r="H3313" s="28" t="s">
        <v>25</v>
      </c>
      <c r="I3313" s="30">
        <v>0.5</v>
      </c>
      <c r="J3313" s="31">
        <v>2500</v>
      </c>
      <c r="K3313" s="32">
        <f t="shared" si="24"/>
        <v>1250</v>
      </c>
      <c r="L3313" s="32">
        <f t="shared" si="25"/>
        <v>437.5</v>
      </c>
      <c r="M3313" s="33">
        <v>0.35</v>
      </c>
      <c r="O3313" s="38"/>
      <c r="P3313" s="36"/>
      <c r="Q3313" s="34"/>
      <c r="R3313" s="35"/>
    </row>
    <row r="3314" spans="1:18" ht="15.75" customHeight="1">
      <c r="A3314" s="23"/>
      <c r="B3314" s="28" t="s">
        <v>21</v>
      </c>
      <c r="C3314" s="28">
        <v>1185732</v>
      </c>
      <c r="D3314" s="29">
        <v>44550</v>
      </c>
      <c r="E3314" s="28" t="s">
        <v>22</v>
      </c>
      <c r="F3314" s="28" t="s">
        <v>121</v>
      </c>
      <c r="G3314" s="28" t="s">
        <v>96</v>
      </c>
      <c r="H3314" s="28" t="s">
        <v>26</v>
      </c>
      <c r="I3314" s="30">
        <v>0.5</v>
      </c>
      <c r="J3314" s="31">
        <v>2250</v>
      </c>
      <c r="K3314" s="32">
        <f t="shared" si="24"/>
        <v>1125</v>
      </c>
      <c r="L3314" s="32">
        <f t="shared" si="25"/>
        <v>393.75</v>
      </c>
      <c r="M3314" s="33">
        <v>0.35</v>
      </c>
      <c r="O3314" s="38"/>
      <c r="P3314" s="36"/>
      <c r="Q3314" s="34"/>
      <c r="R3314" s="35"/>
    </row>
    <row r="3315" spans="1:18" ht="15.75" customHeight="1">
      <c r="A3315" s="23"/>
      <c r="B3315" s="28" t="s">
        <v>21</v>
      </c>
      <c r="C3315" s="28">
        <v>1185732</v>
      </c>
      <c r="D3315" s="29">
        <v>44550</v>
      </c>
      <c r="E3315" s="28" t="s">
        <v>22</v>
      </c>
      <c r="F3315" s="28" t="s">
        <v>121</v>
      </c>
      <c r="G3315" s="28" t="s">
        <v>96</v>
      </c>
      <c r="H3315" s="28" t="s">
        <v>27</v>
      </c>
      <c r="I3315" s="30">
        <v>0.5</v>
      </c>
      <c r="J3315" s="31">
        <v>1750</v>
      </c>
      <c r="K3315" s="32">
        <f t="shared" si="24"/>
        <v>875</v>
      </c>
      <c r="L3315" s="32">
        <f t="shared" si="25"/>
        <v>306.25</v>
      </c>
      <c r="M3315" s="33">
        <v>0.35</v>
      </c>
      <c r="O3315" s="38"/>
      <c r="P3315" s="36"/>
      <c r="Q3315" s="34"/>
      <c r="R3315" s="35"/>
    </row>
    <row r="3316" spans="1:18" ht="15.75" customHeight="1">
      <c r="A3316" s="23"/>
      <c r="B3316" s="28" t="s">
        <v>21</v>
      </c>
      <c r="C3316" s="28">
        <v>1185732</v>
      </c>
      <c r="D3316" s="29">
        <v>44550</v>
      </c>
      <c r="E3316" s="28" t="s">
        <v>22</v>
      </c>
      <c r="F3316" s="28" t="s">
        <v>121</v>
      </c>
      <c r="G3316" s="28" t="s">
        <v>96</v>
      </c>
      <c r="H3316" s="28" t="s">
        <v>28</v>
      </c>
      <c r="I3316" s="30">
        <v>0.6</v>
      </c>
      <c r="J3316" s="31">
        <v>1750</v>
      </c>
      <c r="K3316" s="32">
        <f t="shared" si="24"/>
        <v>1050</v>
      </c>
      <c r="L3316" s="32">
        <f t="shared" si="25"/>
        <v>315</v>
      </c>
      <c r="M3316" s="33">
        <v>0.3</v>
      </c>
      <c r="O3316" s="38"/>
      <c r="P3316" s="36"/>
      <c r="Q3316" s="34"/>
      <c r="R3316" s="35"/>
    </row>
    <row r="3317" spans="1:18" ht="15.75" customHeight="1">
      <c r="A3317" s="23"/>
      <c r="B3317" s="28" t="s">
        <v>21</v>
      </c>
      <c r="C3317" s="28">
        <v>1185732</v>
      </c>
      <c r="D3317" s="29">
        <v>44550</v>
      </c>
      <c r="E3317" s="28" t="s">
        <v>22</v>
      </c>
      <c r="F3317" s="28" t="s">
        <v>121</v>
      </c>
      <c r="G3317" s="28" t="s">
        <v>96</v>
      </c>
      <c r="H3317" s="28" t="s">
        <v>29</v>
      </c>
      <c r="I3317" s="30">
        <v>0.64999999999999991</v>
      </c>
      <c r="J3317" s="31">
        <v>2750</v>
      </c>
      <c r="K3317" s="32">
        <f t="shared" si="24"/>
        <v>1787.4999999999998</v>
      </c>
      <c r="L3317" s="32">
        <f t="shared" si="25"/>
        <v>536.24999999999989</v>
      </c>
      <c r="M3317" s="33">
        <v>0.3</v>
      </c>
      <c r="O3317" s="38"/>
      <c r="P3317" s="36"/>
      <c r="Q3317" s="34"/>
      <c r="R3317" s="35"/>
    </row>
    <row r="3318" spans="1:18" ht="15.75" customHeight="1">
      <c r="A3318" s="23" t="s">
        <v>46</v>
      </c>
      <c r="B3318" s="28" t="s">
        <v>21</v>
      </c>
      <c r="C3318" s="28">
        <v>1185732</v>
      </c>
      <c r="D3318" s="29">
        <v>44213</v>
      </c>
      <c r="E3318" s="28" t="s">
        <v>22</v>
      </c>
      <c r="F3318" s="28" t="s">
        <v>122</v>
      </c>
      <c r="G3318" s="28" t="s">
        <v>123</v>
      </c>
      <c r="H3318" s="28" t="s">
        <v>24</v>
      </c>
      <c r="I3318" s="30">
        <v>0.4</v>
      </c>
      <c r="J3318" s="31">
        <v>5250</v>
      </c>
      <c r="K3318" s="32">
        <f t="shared" si="24"/>
        <v>2100</v>
      </c>
      <c r="L3318" s="32">
        <f t="shared" si="25"/>
        <v>735</v>
      </c>
      <c r="M3318" s="33">
        <v>0.35</v>
      </c>
      <c r="O3318" s="38"/>
      <c r="P3318" s="36"/>
      <c r="Q3318" s="34"/>
      <c r="R3318" s="35"/>
    </row>
    <row r="3319" spans="1:18" ht="15.75" customHeight="1">
      <c r="A3319" s="23"/>
      <c r="B3319" s="28" t="s">
        <v>21</v>
      </c>
      <c r="C3319" s="28">
        <v>1185732</v>
      </c>
      <c r="D3319" s="29">
        <v>44213</v>
      </c>
      <c r="E3319" s="28" t="s">
        <v>22</v>
      </c>
      <c r="F3319" s="28" t="s">
        <v>122</v>
      </c>
      <c r="G3319" s="28" t="s">
        <v>123</v>
      </c>
      <c r="H3319" s="28" t="s">
        <v>25</v>
      </c>
      <c r="I3319" s="30">
        <v>0.4</v>
      </c>
      <c r="J3319" s="31">
        <v>3250</v>
      </c>
      <c r="K3319" s="32">
        <f t="shared" si="24"/>
        <v>1300</v>
      </c>
      <c r="L3319" s="32">
        <f t="shared" si="25"/>
        <v>454.99999999999994</v>
      </c>
      <c r="M3319" s="33">
        <v>0.35</v>
      </c>
      <c r="O3319" s="38"/>
      <c r="P3319" s="36"/>
      <c r="Q3319" s="34"/>
      <c r="R3319" s="35"/>
    </row>
    <row r="3320" spans="1:18" ht="15.75" customHeight="1">
      <c r="A3320" s="23"/>
      <c r="B3320" s="28" t="s">
        <v>21</v>
      </c>
      <c r="C3320" s="28">
        <v>1185732</v>
      </c>
      <c r="D3320" s="29">
        <v>44213</v>
      </c>
      <c r="E3320" s="28" t="s">
        <v>22</v>
      </c>
      <c r="F3320" s="28" t="s">
        <v>122</v>
      </c>
      <c r="G3320" s="28" t="s">
        <v>123</v>
      </c>
      <c r="H3320" s="28" t="s">
        <v>26</v>
      </c>
      <c r="I3320" s="30">
        <v>0.30000000000000004</v>
      </c>
      <c r="J3320" s="31">
        <v>3250</v>
      </c>
      <c r="K3320" s="32">
        <f t="shared" si="24"/>
        <v>975.00000000000011</v>
      </c>
      <c r="L3320" s="32">
        <f t="shared" si="25"/>
        <v>390.00000000000006</v>
      </c>
      <c r="M3320" s="33">
        <v>0.4</v>
      </c>
      <c r="O3320" s="38"/>
      <c r="P3320" s="36"/>
      <c r="Q3320" s="34"/>
      <c r="R3320" s="35"/>
    </row>
    <row r="3321" spans="1:18" ht="15.75" customHeight="1">
      <c r="A3321" s="23"/>
      <c r="B3321" s="28" t="s">
        <v>21</v>
      </c>
      <c r="C3321" s="28">
        <v>1185732</v>
      </c>
      <c r="D3321" s="29">
        <v>44213</v>
      </c>
      <c r="E3321" s="28" t="s">
        <v>22</v>
      </c>
      <c r="F3321" s="28" t="s">
        <v>122</v>
      </c>
      <c r="G3321" s="28" t="s">
        <v>123</v>
      </c>
      <c r="H3321" s="28" t="s">
        <v>27</v>
      </c>
      <c r="I3321" s="30">
        <v>0.35</v>
      </c>
      <c r="J3321" s="31">
        <v>1750</v>
      </c>
      <c r="K3321" s="32">
        <f t="shared" ref="K3321:K3575" si="26">I3321*J3321</f>
        <v>612.5</v>
      </c>
      <c r="L3321" s="32">
        <f t="shared" ref="L3321:L3575" si="27">K3321*M3321</f>
        <v>245</v>
      </c>
      <c r="M3321" s="33">
        <v>0.4</v>
      </c>
      <c r="O3321" s="38"/>
      <c r="P3321" s="36"/>
      <c r="Q3321" s="34"/>
      <c r="R3321" s="35"/>
    </row>
    <row r="3322" spans="1:18" ht="15.75" customHeight="1">
      <c r="A3322" s="23"/>
      <c r="B3322" s="28" t="s">
        <v>21</v>
      </c>
      <c r="C3322" s="28">
        <v>1185732</v>
      </c>
      <c r="D3322" s="29">
        <v>44213</v>
      </c>
      <c r="E3322" s="28" t="s">
        <v>22</v>
      </c>
      <c r="F3322" s="28" t="s">
        <v>122</v>
      </c>
      <c r="G3322" s="28" t="s">
        <v>123</v>
      </c>
      <c r="H3322" s="28" t="s">
        <v>28</v>
      </c>
      <c r="I3322" s="30">
        <v>0.5</v>
      </c>
      <c r="J3322" s="31">
        <v>2250</v>
      </c>
      <c r="K3322" s="32">
        <f t="shared" si="26"/>
        <v>1125</v>
      </c>
      <c r="L3322" s="32">
        <f t="shared" si="27"/>
        <v>337.5</v>
      </c>
      <c r="M3322" s="33">
        <v>0.3</v>
      </c>
      <c r="O3322" s="38"/>
      <c r="P3322" s="36"/>
      <c r="Q3322" s="34"/>
      <c r="R3322" s="35"/>
    </row>
    <row r="3323" spans="1:18" ht="15.75" customHeight="1">
      <c r="A3323" s="23"/>
      <c r="B3323" s="28" t="s">
        <v>21</v>
      </c>
      <c r="C3323" s="28">
        <v>1185732</v>
      </c>
      <c r="D3323" s="29">
        <v>44213</v>
      </c>
      <c r="E3323" s="28" t="s">
        <v>22</v>
      </c>
      <c r="F3323" s="28" t="s">
        <v>122</v>
      </c>
      <c r="G3323" s="28" t="s">
        <v>123</v>
      </c>
      <c r="H3323" s="28" t="s">
        <v>29</v>
      </c>
      <c r="I3323" s="30">
        <v>0.4</v>
      </c>
      <c r="J3323" s="31">
        <v>3250</v>
      </c>
      <c r="K3323" s="32">
        <f t="shared" si="26"/>
        <v>1300</v>
      </c>
      <c r="L3323" s="32">
        <f t="shared" si="27"/>
        <v>520</v>
      </c>
      <c r="M3323" s="33">
        <v>0.4</v>
      </c>
      <c r="O3323" s="38"/>
      <c r="P3323" s="36"/>
      <c r="Q3323" s="34"/>
      <c r="R3323" s="35"/>
    </row>
    <row r="3324" spans="1:18" ht="15.75" customHeight="1">
      <c r="A3324" s="23"/>
      <c r="B3324" s="28" t="s">
        <v>21</v>
      </c>
      <c r="C3324" s="28">
        <v>1185732</v>
      </c>
      <c r="D3324" s="29">
        <v>44242</v>
      </c>
      <c r="E3324" s="28" t="s">
        <v>22</v>
      </c>
      <c r="F3324" s="28" t="s">
        <v>122</v>
      </c>
      <c r="G3324" s="28" t="s">
        <v>123</v>
      </c>
      <c r="H3324" s="28" t="s">
        <v>24</v>
      </c>
      <c r="I3324" s="30">
        <v>0.4</v>
      </c>
      <c r="J3324" s="31">
        <v>5750</v>
      </c>
      <c r="K3324" s="32">
        <f t="shared" si="26"/>
        <v>2300</v>
      </c>
      <c r="L3324" s="32">
        <f t="shared" si="27"/>
        <v>805</v>
      </c>
      <c r="M3324" s="33">
        <v>0.35</v>
      </c>
      <c r="O3324" s="38"/>
      <c r="P3324" s="36"/>
      <c r="Q3324" s="34"/>
      <c r="R3324" s="35"/>
    </row>
    <row r="3325" spans="1:18" ht="15.75" customHeight="1">
      <c r="A3325" s="23"/>
      <c r="B3325" s="28" t="s">
        <v>21</v>
      </c>
      <c r="C3325" s="28">
        <v>1185732</v>
      </c>
      <c r="D3325" s="29">
        <v>44242</v>
      </c>
      <c r="E3325" s="28" t="s">
        <v>22</v>
      </c>
      <c r="F3325" s="28" t="s">
        <v>122</v>
      </c>
      <c r="G3325" s="28" t="s">
        <v>123</v>
      </c>
      <c r="H3325" s="28" t="s">
        <v>25</v>
      </c>
      <c r="I3325" s="30">
        <v>0.4</v>
      </c>
      <c r="J3325" s="31">
        <v>2250</v>
      </c>
      <c r="K3325" s="32">
        <f t="shared" si="26"/>
        <v>900</v>
      </c>
      <c r="L3325" s="32">
        <f t="shared" si="27"/>
        <v>315</v>
      </c>
      <c r="M3325" s="33">
        <v>0.35</v>
      </c>
      <c r="O3325" s="38"/>
      <c r="P3325" s="36"/>
      <c r="Q3325" s="34"/>
      <c r="R3325" s="35"/>
    </row>
    <row r="3326" spans="1:18" ht="15.75" customHeight="1">
      <c r="A3326" s="23"/>
      <c r="B3326" s="28" t="s">
        <v>21</v>
      </c>
      <c r="C3326" s="28">
        <v>1185732</v>
      </c>
      <c r="D3326" s="29">
        <v>44242</v>
      </c>
      <c r="E3326" s="28" t="s">
        <v>22</v>
      </c>
      <c r="F3326" s="28" t="s">
        <v>122</v>
      </c>
      <c r="G3326" s="28" t="s">
        <v>123</v>
      </c>
      <c r="H3326" s="28" t="s">
        <v>26</v>
      </c>
      <c r="I3326" s="30">
        <v>0.30000000000000004</v>
      </c>
      <c r="J3326" s="31">
        <v>2750</v>
      </c>
      <c r="K3326" s="32">
        <f t="shared" si="26"/>
        <v>825.00000000000011</v>
      </c>
      <c r="L3326" s="32">
        <f t="shared" si="27"/>
        <v>330.00000000000006</v>
      </c>
      <c r="M3326" s="33">
        <v>0.4</v>
      </c>
      <c r="O3326" s="38"/>
      <c r="P3326" s="36"/>
      <c r="Q3326" s="34"/>
      <c r="R3326" s="35"/>
    </row>
    <row r="3327" spans="1:18" ht="15.75" customHeight="1">
      <c r="A3327" s="23"/>
      <c r="B3327" s="28" t="s">
        <v>21</v>
      </c>
      <c r="C3327" s="28">
        <v>1185732</v>
      </c>
      <c r="D3327" s="29">
        <v>44242</v>
      </c>
      <c r="E3327" s="28" t="s">
        <v>22</v>
      </c>
      <c r="F3327" s="28" t="s">
        <v>122</v>
      </c>
      <c r="G3327" s="28" t="s">
        <v>123</v>
      </c>
      <c r="H3327" s="28" t="s">
        <v>27</v>
      </c>
      <c r="I3327" s="30">
        <v>0.35</v>
      </c>
      <c r="J3327" s="31">
        <v>1500</v>
      </c>
      <c r="K3327" s="32">
        <f t="shared" si="26"/>
        <v>525</v>
      </c>
      <c r="L3327" s="32">
        <f t="shared" si="27"/>
        <v>210</v>
      </c>
      <c r="M3327" s="33">
        <v>0.4</v>
      </c>
      <c r="O3327" s="38"/>
      <c r="P3327" s="36"/>
      <c r="Q3327" s="34"/>
      <c r="R3327" s="35"/>
    </row>
    <row r="3328" spans="1:18" ht="15.75" customHeight="1">
      <c r="A3328" s="23"/>
      <c r="B3328" s="28" t="s">
        <v>21</v>
      </c>
      <c r="C3328" s="28">
        <v>1185732</v>
      </c>
      <c r="D3328" s="29">
        <v>44242</v>
      </c>
      <c r="E3328" s="28" t="s">
        <v>22</v>
      </c>
      <c r="F3328" s="28" t="s">
        <v>122</v>
      </c>
      <c r="G3328" s="28" t="s">
        <v>123</v>
      </c>
      <c r="H3328" s="28" t="s">
        <v>28</v>
      </c>
      <c r="I3328" s="30">
        <v>0.5</v>
      </c>
      <c r="J3328" s="31">
        <v>2250</v>
      </c>
      <c r="K3328" s="32">
        <f t="shared" si="26"/>
        <v>1125</v>
      </c>
      <c r="L3328" s="32">
        <f t="shared" si="27"/>
        <v>337.5</v>
      </c>
      <c r="M3328" s="33">
        <v>0.3</v>
      </c>
      <c r="O3328" s="38"/>
      <c r="P3328" s="36"/>
      <c r="Q3328" s="34"/>
      <c r="R3328" s="35"/>
    </row>
    <row r="3329" spans="1:18" ht="15.75" customHeight="1">
      <c r="A3329" s="23"/>
      <c r="B3329" s="28" t="s">
        <v>21</v>
      </c>
      <c r="C3329" s="28">
        <v>1185732</v>
      </c>
      <c r="D3329" s="29">
        <v>44242</v>
      </c>
      <c r="E3329" s="28" t="s">
        <v>22</v>
      </c>
      <c r="F3329" s="28" t="s">
        <v>122</v>
      </c>
      <c r="G3329" s="28" t="s">
        <v>123</v>
      </c>
      <c r="H3329" s="28" t="s">
        <v>29</v>
      </c>
      <c r="I3329" s="30">
        <v>0.4</v>
      </c>
      <c r="J3329" s="31">
        <v>3250</v>
      </c>
      <c r="K3329" s="32">
        <f t="shared" si="26"/>
        <v>1300</v>
      </c>
      <c r="L3329" s="32">
        <f t="shared" si="27"/>
        <v>520</v>
      </c>
      <c r="M3329" s="33">
        <v>0.4</v>
      </c>
      <c r="O3329" s="38"/>
      <c r="P3329" s="36"/>
      <c r="Q3329" s="34"/>
      <c r="R3329" s="35"/>
    </row>
    <row r="3330" spans="1:18" ht="15.75" customHeight="1">
      <c r="A3330" s="23"/>
      <c r="B3330" s="28" t="s">
        <v>21</v>
      </c>
      <c r="C3330" s="28">
        <v>1185732</v>
      </c>
      <c r="D3330" s="29">
        <v>44268</v>
      </c>
      <c r="E3330" s="28" t="s">
        <v>22</v>
      </c>
      <c r="F3330" s="28" t="s">
        <v>122</v>
      </c>
      <c r="G3330" s="28" t="s">
        <v>123</v>
      </c>
      <c r="H3330" s="28" t="s">
        <v>24</v>
      </c>
      <c r="I3330" s="30">
        <v>0.4</v>
      </c>
      <c r="J3330" s="31">
        <v>5450</v>
      </c>
      <c r="K3330" s="32">
        <f t="shared" si="26"/>
        <v>2180</v>
      </c>
      <c r="L3330" s="32">
        <f t="shared" si="27"/>
        <v>763</v>
      </c>
      <c r="M3330" s="33">
        <v>0.35</v>
      </c>
      <c r="O3330" s="38"/>
      <c r="P3330" s="36"/>
      <c r="Q3330" s="34"/>
      <c r="R3330" s="35"/>
    </row>
    <row r="3331" spans="1:18" ht="15.75" customHeight="1">
      <c r="A3331" s="23"/>
      <c r="B3331" s="28" t="s">
        <v>21</v>
      </c>
      <c r="C3331" s="28">
        <v>1185732</v>
      </c>
      <c r="D3331" s="29">
        <v>44268</v>
      </c>
      <c r="E3331" s="28" t="s">
        <v>22</v>
      </c>
      <c r="F3331" s="28" t="s">
        <v>122</v>
      </c>
      <c r="G3331" s="28" t="s">
        <v>123</v>
      </c>
      <c r="H3331" s="28" t="s">
        <v>25</v>
      </c>
      <c r="I3331" s="30">
        <v>0.4</v>
      </c>
      <c r="J3331" s="31">
        <v>2500</v>
      </c>
      <c r="K3331" s="32">
        <f t="shared" si="26"/>
        <v>1000</v>
      </c>
      <c r="L3331" s="32">
        <f t="shared" si="27"/>
        <v>350</v>
      </c>
      <c r="M3331" s="33">
        <v>0.35</v>
      </c>
      <c r="O3331" s="38"/>
      <c r="P3331" s="36"/>
      <c r="Q3331" s="34"/>
      <c r="R3331" s="35"/>
    </row>
    <row r="3332" spans="1:18" ht="15.75" customHeight="1">
      <c r="A3332" s="23"/>
      <c r="B3332" s="28" t="s">
        <v>21</v>
      </c>
      <c r="C3332" s="28">
        <v>1185732</v>
      </c>
      <c r="D3332" s="29">
        <v>44268</v>
      </c>
      <c r="E3332" s="28" t="s">
        <v>22</v>
      </c>
      <c r="F3332" s="28" t="s">
        <v>122</v>
      </c>
      <c r="G3332" s="28" t="s">
        <v>123</v>
      </c>
      <c r="H3332" s="28" t="s">
        <v>26</v>
      </c>
      <c r="I3332" s="30">
        <v>0.30000000000000004</v>
      </c>
      <c r="J3332" s="31">
        <v>2750</v>
      </c>
      <c r="K3332" s="32">
        <f t="shared" si="26"/>
        <v>825.00000000000011</v>
      </c>
      <c r="L3332" s="32">
        <f t="shared" si="27"/>
        <v>330.00000000000006</v>
      </c>
      <c r="M3332" s="33">
        <v>0.4</v>
      </c>
      <c r="O3332" s="38"/>
      <c r="P3332" s="36"/>
      <c r="Q3332" s="34"/>
      <c r="R3332" s="35"/>
    </row>
    <row r="3333" spans="1:18" ht="15.75" customHeight="1">
      <c r="A3333" s="23"/>
      <c r="B3333" s="28" t="s">
        <v>21</v>
      </c>
      <c r="C3333" s="28">
        <v>1185732</v>
      </c>
      <c r="D3333" s="29">
        <v>44268</v>
      </c>
      <c r="E3333" s="28" t="s">
        <v>22</v>
      </c>
      <c r="F3333" s="28" t="s">
        <v>122</v>
      </c>
      <c r="G3333" s="28" t="s">
        <v>123</v>
      </c>
      <c r="H3333" s="28" t="s">
        <v>27</v>
      </c>
      <c r="I3333" s="30">
        <v>0.35</v>
      </c>
      <c r="J3333" s="31">
        <v>1250</v>
      </c>
      <c r="K3333" s="32">
        <f t="shared" si="26"/>
        <v>437.5</v>
      </c>
      <c r="L3333" s="32">
        <f t="shared" si="27"/>
        <v>175</v>
      </c>
      <c r="M3333" s="33">
        <v>0.4</v>
      </c>
      <c r="O3333" s="38"/>
      <c r="P3333" s="36"/>
      <c r="Q3333" s="34"/>
      <c r="R3333" s="35"/>
    </row>
    <row r="3334" spans="1:18" ht="15.75" customHeight="1">
      <c r="A3334" s="23"/>
      <c r="B3334" s="28" t="s">
        <v>21</v>
      </c>
      <c r="C3334" s="28">
        <v>1185732</v>
      </c>
      <c r="D3334" s="29">
        <v>44268</v>
      </c>
      <c r="E3334" s="28" t="s">
        <v>22</v>
      </c>
      <c r="F3334" s="28" t="s">
        <v>122</v>
      </c>
      <c r="G3334" s="28" t="s">
        <v>123</v>
      </c>
      <c r="H3334" s="28" t="s">
        <v>28</v>
      </c>
      <c r="I3334" s="30">
        <v>0.5</v>
      </c>
      <c r="J3334" s="31">
        <v>1750</v>
      </c>
      <c r="K3334" s="32">
        <f t="shared" si="26"/>
        <v>875</v>
      </c>
      <c r="L3334" s="32">
        <f t="shared" si="27"/>
        <v>262.5</v>
      </c>
      <c r="M3334" s="33">
        <v>0.3</v>
      </c>
      <c r="O3334" s="38"/>
      <c r="P3334" s="36"/>
      <c r="Q3334" s="34"/>
      <c r="R3334" s="35"/>
    </row>
    <row r="3335" spans="1:18" ht="15.75" customHeight="1">
      <c r="A3335" s="23"/>
      <c r="B3335" s="28" t="s">
        <v>21</v>
      </c>
      <c r="C3335" s="28">
        <v>1185732</v>
      </c>
      <c r="D3335" s="29">
        <v>44268</v>
      </c>
      <c r="E3335" s="28" t="s">
        <v>22</v>
      </c>
      <c r="F3335" s="28" t="s">
        <v>122</v>
      </c>
      <c r="G3335" s="28" t="s">
        <v>123</v>
      </c>
      <c r="H3335" s="28" t="s">
        <v>29</v>
      </c>
      <c r="I3335" s="30">
        <v>0.4</v>
      </c>
      <c r="J3335" s="31">
        <v>2750</v>
      </c>
      <c r="K3335" s="32">
        <f t="shared" si="26"/>
        <v>1100</v>
      </c>
      <c r="L3335" s="32">
        <f t="shared" si="27"/>
        <v>440</v>
      </c>
      <c r="M3335" s="33">
        <v>0.4</v>
      </c>
      <c r="O3335" s="38"/>
      <c r="P3335" s="36"/>
      <c r="Q3335" s="34"/>
      <c r="R3335" s="35"/>
    </row>
    <row r="3336" spans="1:18" ht="15.75" customHeight="1">
      <c r="A3336" s="23"/>
      <c r="B3336" s="28" t="s">
        <v>21</v>
      </c>
      <c r="C3336" s="28">
        <v>1185732</v>
      </c>
      <c r="D3336" s="29">
        <v>44300</v>
      </c>
      <c r="E3336" s="28" t="s">
        <v>22</v>
      </c>
      <c r="F3336" s="28" t="s">
        <v>122</v>
      </c>
      <c r="G3336" s="28" t="s">
        <v>123</v>
      </c>
      <c r="H3336" s="28" t="s">
        <v>24</v>
      </c>
      <c r="I3336" s="30">
        <v>0.4</v>
      </c>
      <c r="J3336" s="31">
        <v>5250</v>
      </c>
      <c r="K3336" s="32">
        <f t="shared" si="26"/>
        <v>2100</v>
      </c>
      <c r="L3336" s="32">
        <f t="shared" si="27"/>
        <v>735</v>
      </c>
      <c r="M3336" s="33">
        <v>0.35</v>
      </c>
      <c r="O3336" s="38"/>
      <c r="P3336" s="36"/>
      <c r="Q3336" s="34"/>
      <c r="R3336" s="35"/>
    </row>
    <row r="3337" spans="1:18" ht="15.75" customHeight="1">
      <c r="A3337" s="23"/>
      <c r="B3337" s="28" t="s">
        <v>21</v>
      </c>
      <c r="C3337" s="28">
        <v>1185732</v>
      </c>
      <c r="D3337" s="29">
        <v>44300</v>
      </c>
      <c r="E3337" s="28" t="s">
        <v>22</v>
      </c>
      <c r="F3337" s="28" t="s">
        <v>122</v>
      </c>
      <c r="G3337" s="28" t="s">
        <v>123</v>
      </c>
      <c r="H3337" s="28" t="s">
        <v>25</v>
      </c>
      <c r="I3337" s="30">
        <v>0.4</v>
      </c>
      <c r="J3337" s="31">
        <v>2250</v>
      </c>
      <c r="K3337" s="32">
        <f t="shared" si="26"/>
        <v>900</v>
      </c>
      <c r="L3337" s="32">
        <f t="shared" si="27"/>
        <v>315</v>
      </c>
      <c r="M3337" s="33">
        <v>0.35</v>
      </c>
      <c r="O3337" s="38"/>
      <c r="P3337" s="36"/>
      <c r="Q3337" s="34"/>
      <c r="R3337" s="35"/>
    </row>
    <row r="3338" spans="1:18" ht="15.75" customHeight="1">
      <c r="A3338" s="23"/>
      <c r="B3338" s="28" t="s">
        <v>21</v>
      </c>
      <c r="C3338" s="28">
        <v>1185732</v>
      </c>
      <c r="D3338" s="29">
        <v>44300</v>
      </c>
      <c r="E3338" s="28" t="s">
        <v>22</v>
      </c>
      <c r="F3338" s="28" t="s">
        <v>122</v>
      </c>
      <c r="G3338" s="28" t="s">
        <v>123</v>
      </c>
      <c r="H3338" s="28" t="s">
        <v>26</v>
      </c>
      <c r="I3338" s="30">
        <v>0.30000000000000004</v>
      </c>
      <c r="J3338" s="31">
        <v>2250</v>
      </c>
      <c r="K3338" s="32">
        <f t="shared" si="26"/>
        <v>675.00000000000011</v>
      </c>
      <c r="L3338" s="32">
        <f t="shared" si="27"/>
        <v>270.00000000000006</v>
      </c>
      <c r="M3338" s="33">
        <v>0.4</v>
      </c>
      <c r="O3338" s="38"/>
      <c r="P3338" s="36"/>
      <c r="Q3338" s="34"/>
      <c r="R3338" s="35"/>
    </row>
    <row r="3339" spans="1:18" ht="15.75" customHeight="1">
      <c r="A3339" s="23"/>
      <c r="B3339" s="28" t="s">
        <v>21</v>
      </c>
      <c r="C3339" s="28">
        <v>1185732</v>
      </c>
      <c r="D3339" s="29">
        <v>44300</v>
      </c>
      <c r="E3339" s="28" t="s">
        <v>22</v>
      </c>
      <c r="F3339" s="28" t="s">
        <v>122</v>
      </c>
      <c r="G3339" s="28" t="s">
        <v>123</v>
      </c>
      <c r="H3339" s="28" t="s">
        <v>27</v>
      </c>
      <c r="I3339" s="30">
        <v>0.35</v>
      </c>
      <c r="J3339" s="31">
        <v>1500</v>
      </c>
      <c r="K3339" s="32">
        <f t="shared" si="26"/>
        <v>525</v>
      </c>
      <c r="L3339" s="32">
        <f t="shared" si="27"/>
        <v>210</v>
      </c>
      <c r="M3339" s="33">
        <v>0.4</v>
      </c>
      <c r="O3339" s="38"/>
      <c r="P3339" s="36"/>
      <c r="Q3339" s="34"/>
      <c r="R3339" s="35"/>
    </row>
    <row r="3340" spans="1:18" ht="15.75" customHeight="1">
      <c r="A3340" s="23"/>
      <c r="B3340" s="28" t="s">
        <v>21</v>
      </c>
      <c r="C3340" s="28">
        <v>1185732</v>
      </c>
      <c r="D3340" s="29">
        <v>44300</v>
      </c>
      <c r="E3340" s="28" t="s">
        <v>22</v>
      </c>
      <c r="F3340" s="28" t="s">
        <v>122</v>
      </c>
      <c r="G3340" s="28" t="s">
        <v>123</v>
      </c>
      <c r="H3340" s="28" t="s">
        <v>28</v>
      </c>
      <c r="I3340" s="30">
        <v>0.5</v>
      </c>
      <c r="J3340" s="31">
        <v>1500</v>
      </c>
      <c r="K3340" s="32">
        <f t="shared" si="26"/>
        <v>750</v>
      </c>
      <c r="L3340" s="32">
        <f t="shared" si="27"/>
        <v>225</v>
      </c>
      <c r="M3340" s="33">
        <v>0.3</v>
      </c>
      <c r="O3340" s="38"/>
      <c r="P3340" s="36"/>
      <c r="Q3340" s="34"/>
      <c r="R3340" s="35"/>
    </row>
    <row r="3341" spans="1:18" ht="15.75" customHeight="1">
      <c r="A3341" s="23"/>
      <c r="B3341" s="28" t="s">
        <v>21</v>
      </c>
      <c r="C3341" s="28">
        <v>1185732</v>
      </c>
      <c r="D3341" s="29">
        <v>44300</v>
      </c>
      <c r="E3341" s="28" t="s">
        <v>22</v>
      </c>
      <c r="F3341" s="28" t="s">
        <v>122</v>
      </c>
      <c r="G3341" s="28" t="s">
        <v>123</v>
      </c>
      <c r="H3341" s="28" t="s">
        <v>29</v>
      </c>
      <c r="I3341" s="30">
        <v>0.4</v>
      </c>
      <c r="J3341" s="31">
        <v>3000</v>
      </c>
      <c r="K3341" s="32">
        <f t="shared" si="26"/>
        <v>1200</v>
      </c>
      <c r="L3341" s="32">
        <f t="shared" si="27"/>
        <v>480</v>
      </c>
      <c r="M3341" s="33">
        <v>0.4</v>
      </c>
      <c r="O3341" s="38"/>
      <c r="P3341" s="36"/>
      <c r="Q3341" s="34"/>
      <c r="R3341" s="35"/>
    </row>
    <row r="3342" spans="1:18" ht="15.75" customHeight="1">
      <c r="A3342" s="23"/>
      <c r="B3342" s="28" t="s">
        <v>21</v>
      </c>
      <c r="C3342" s="28">
        <v>1185732</v>
      </c>
      <c r="D3342" s="29">
        <v>44329</v>
      </c>
      <c r="E3342" s="28" t="s">
        <v>22</v>
      </c>
      <c r="F3342" s="28" t="s">
        <v>122</v>
      </c>
      <c r="G3342" s="28" t="s">
        <v>123</v>
      </c>
      <c r="H3342" s="28" t="s">
        <v>24</v>
      </c>
      <c r="I3342" s="30">
        <v>0.54999999999999993</v>
      </c>
      <c r="J3342" s="31">
        <v>5700</v>
      </c>
      <c r="K3342" s="32">
        <f t="shared" si="26"/>
        <v>3134.9999999999995</v>
      </c>
      <c r="L3342" s="32">
        <f t="shared" si="27"/>
        <v>1097.2499999999998</v>
      </c>
      <c r="M3342" s="33">
        <v>0.35</v>
      </c>
      <c r="O3342" s="38"/>
      <c r="P3342" s="36"/>
      <c r="Q3342" s="34"/>
      <c r="R3342" s="35"/>
    </row>
    <row r="3343" spans="1:18" ht="15.75" customHeight="1">
      <c r="A3343" s="23"/>
      <c r="B3343" s="28" t="s">
        <v>21</v>
      </c>
      <c r="C3343" s="28">
        <v>1185732</v>
      </c>
      <c r="D3343" s="29">
        <v>44329</v>
      </c>
      <c r="E3343" s="28" t="s">
        <v>22</v>
      </c>
      <c r="F3343" s="28" t="s">
        <v>122</v>
      </c>
      <c r="G3343" s="28" t="s">
        <v>123</v>
      </c>
      <c r="H3343" s="28" t="s">
        <v>25</v>
      </c>
      <c r="I3343" s="30">
        <v>0.5</v>
      </c>
      <c r="J3343" s="31">
        <v>2750</v>
      </c>
      <c r="K3343" s="32">
        <f t="shared" si="26"/>
        <v>1375</v>
      </c>
      <c r="L3343" s="32">
        <f t="shared" si="27"/>
        <v>481.24999999999994</v>
      </c>
      <c r="M3343" s="33">
        <v>0.35</v>
      </c>
      <c r="O3343" s="38"/>
      <c r="P3343" s="36"/>
      <c r="Q3343" s="34"/>
      <c r="R3343" s="35"/>
    </row>
    <row r="3344" spans="1:18" ht="15.75" customHeight="1">
      <c r="A3344" s="23"/>
      <c r="B3344" s="28" t="s">
        <v>21</v>
      </c>
      <c r="C3344" s="28">
        <v>1185732</v>
      </c>
      <c r="D3344" s="29">
        <v>44329</v>
      </c>
      <c r="E3344" s="28" t="s">
        <v>22</v>
      </c>
      <c r="F3344" s="28" t="s">
        <v>122</v>
      </c>
      <c r="G3344" s="28" t="s">
        <v>123</v>
      </c>
      <c r="H3344" s="28" t="s">
        <v>26</v>
      </c>
      <c r="I3344" s="30">
        <v>0.45</v>
      </c>
      <c r="J3344" s="31">
        <v>3000</v>
      </c>
      <c r="K3344" s="32">
        <f t="shared" si="26"/>
        <v>1350</v>
      </c>
      <c r="L3344" s="32">
        <f t="shared" si="27"/>
        <v>540</v>
      </c>
      <c r="M3344" s="33">
        <v>0.4</v>
      </c>
      <c r="O3344" s="38"/>
      <c r="P3344" s="36"/>
      <c r="Q3344" s="34"/>
      <c r="R3344" s="35"/>
    </row>
    <row r="3345" spans="1:18" ht="15.75" customHeight="1">
      <c r="A3345" s="23"/>
      <c r="B3345" s="28" t="s">
        <v>21</v>
      </c>
      <c r="C3345" s="28">
        <v>1185732</v>
      </c>
      <c r="D3345" s="29">
        <v>44329</v>
      </c>
      <c r="E3345" s="28" t="s">
        <v>22</v>
      </c>
      <c r="F3345" s="28" t="s">
        <v>122</v>
      </c>
      <c r="G3345" s="28" t="s">
        <v>123</v>
      </c>
      <c r="H3345" s="28" t="s">
        <v>27</v>
      </c>
      <c r="I3345" s="30">
        <v>0.45</v>
      </c>
      <c r="J3345" s="31">
        <v>2500</v>
      </c>
      <c r="K3345" s="32">
        <f t="shared" si="26"/>
        <v>1125</v>
      </c>
      <c r="L3345" s="32">
        <f t="shared" si="27"/>
        <v>450</v>
      </c>
      <c r="M3345" s="33">
        <v>0.4</v>
      </c>
      <c r="O3345" s="38"/>
      <c r="P3345" s="36"/>
      <c r="Q3345" s="34"/>
      <c r="R3345" s="35"/>
    </row>
    <row r="3346" spans="1:18" ht="15.75" customHeight="1">
      <c r="A3346" s="23"/>
      <c r="B3346" s="28" t="s">
        <v>21</v>
      </c>
      <c r="C3346" s="28">
        <v>1185732</v>
      </c>
      <c r="D3346" s="29">
        <v>44329</v>
      </c>
      <c r="E3346" s="28" t="s">
        <v>22</v>
      </c>
      <c r="F3346" s="28" t="s">
        <v>122</v>
      </c>
      <c r="G3346" s="28" t="s">
        <v>123</v>
      </c>
      <c r="H3346" s="28" t="s">
        <v>28</v>
      </c>
      <c r="I3346" s="30">
        <v>0.54999999999999993</v>
      </c>
      <c r="J3346" s="31">
        <v>2750</v>
      </c>
      <c r="K3346" s="32">
        <f t="shared" si="26"/>
        <v>1512.4999999999998</v>
      </c>
      <c r="L3346" s="32">
        <f t="shared" si="27"/>
        <v>453.74999999999994</v>
      </c>
      <c r="M3346" s="33">
        <v>0.3</v>
      </c>
      <c r="O3346" s="38"/>
      <c r="P3346" s="36"/>
      <c r="Q3346" s="34"/>
      <c r="R3346" s="35"/>
    </row>
    <row r="3347" spans="1:18" ht="15.75" customHeight="1">
      <c r="A3347" s="23"/>
      <c r="B3347" s="28" t="s">
        <v>21</v>
      </c>
      <c r="C3347" s="28">
        <v>1185732</v>
      </c>
      <c r="D3347" s="29">
        <v>44329</v>
      </c>
      <c r="E3347" s="28" t="s">
        <v>22</v>
      </c>
      <c r="F3347" s="28" t="s">
        <v>122</v>
      </c>
      <c r="G3347" s="28" t="s">
        <v>123</v>
      </c>
      <c r="H3347" s="28" t="s">
        <v>29</v>
      </c>
      <c r="I3347" s="30">
        <v>0.6</v>
      </c>
      <c r="J3347" s="31">
        <v>4000</v>
      </c>
      <c r="K3347" s="32">
        <f t="shared" si="26"/>
        <v>2400</v>
      </c>
      <c r="L3347" s="32">
        <f t="shared" si="27"/>
        <v>960</v>
      </c>
      <c r="M3347" s="33">
        <v>0.4</v>
      </c>
      <c r="O3347" s="38"/>
      <c r="P3347" s="36"/>
      <c r="Q3347" s="34"/>
      <c r="R3347" s="35"/>
    </row>
    <row r="3348" spans="1:18" ht="15.75" customHeight="1">
      <c r="A3348" s="23"/>
      <c r="B3348" s="28" t="s">
        <v>21</v>
      </c>
      <c r="C3348" s="28">
        <v>1185732</v>
      </c>
      <c r="D3348" s="29">
        <v>44362</v>
      </c>
      <c r="E3348" s="28" t="s">
        <v>22</v>
      </c>
      <c r="F3348" s="28" t="s">
        <v>122</v>
      </c>
      <c r="G3348" s="28" t="s">
        <v>123</v>
      </c>
      <c r="H3348" s="28" t="s">
        <v>24</v>
      </c>
      <c r="I3348" s="30">
        <v>0.54999999999999993</v>
      </c>
      <c r="J3348" s="31">
        <v>6500</v>
      </c>
      <c r="K3348" s="32">
        <f t="shared" si="26"/>
        <v>3574.9999999999995</v>
      </c>
      <c r="L3348" s="32">
        <f t="shared" si="27"/>
        <v>1251.2499999999998</v>
      </c>
      <c r="M3348" s="33">
        <v>0.35</v>
      </c>
      <c r="O3348" s="38"/>
      <c r="P3348" s="36"/>
      <c r="Q3348" s="34"/>
      <c r="R3348" s="35"/>
    </row>
    <row r="3349" spans="1:18" ht="15.75" customHeight="1">
      <c r="A3349" s="23"/>
      <c r="B3349" s="28" t="s">
        <v>21</v>
      </c>
      <c r="C3349" s="28">
        <v>1185732</v>
      </c>
      <c r="D3349" s="29">
        <v>44362</v>
      </c>
      <c r="E3349" s="28" t="s">
        <v>22</v>
      </c>
      <c r="F3349" s="28" t="s">
        <v>122</v>
      </c>
      <c r="G3349" s="28" t="s">
        <v>123</v>
      </c>
      <c r="H3349" s="28" t="s">
        <v>25</v>
      </c>
      <c r="I3349" s="30">
        <v>0.5</v>
      </c>
      <c r="J3349" s="31">
        <v>4000</v>
      </c>
      <c r="K3349" s="32">
        <f t="shared" si="26"/>
        <v>2000</v>
      </c>
      <c r="L3349" s="32">
        <f t="shared" si="27"/>
        <v>700</v>
      </c>
      <c r="M3349" s="33">
        <v>0.35</v>
      </c>
      <c r="O3349" s="38"/>
      <c r="P3349" s="36"/>
      <c r="Q3349" s="34"/>
      <c r="R3349" s="35"/>
    </row>
    <row r="3350" spans="1:18" ht="15.75" customHeight="1">
      <c r="A3350" s="23"/>
      <c r="B3350" s="28" t="s">
        <v>21</v>
      </c>
      <c r="C3350" s="28">
        <v>1185732</v>
      </c>
      <c r="D3350" s="29">
        <v>44362</v>
      </c>
      <c r="E3350" s="28" t="s">
        <v>22</v>
      </c>
      <c r="F3350" s="28" t="s">
        <v>122</v>
      </c>
      <c r="G3350" s="28" t="s">
        <v>123</v>
      </c>
      <c r="H3350" s="28" t="s">
        <v>26</v>
      </c>
      <c r="I3350" s="30">
        <v>0.45</v>
      </c>
      <c r="J3350" s="31">
        <v>3250</v>
      </c>
      <c r="K3350" s="32">
        <f t="shared" si="26"/>
        <v>1462.5</v>
      </c>
      <c r="L3350" s="32">
        <f t="shared" si="27"/>
        <v>585</v>
      </c>
      <c r="M3350" s="33">
        <v>0.4</v>
      </c>
      <c r="O3350" s="38"/>
      <c r="P3350" s="36"/>
      <c r="Q3350" s="34"/>
      <c r="R3350" s="35"/>
    </row>
    <row r="3351" spans="1:18" ht="15.75" customHeight="1">
      <c r="A3351" s="23"/>
      <c r="B3351" s="28" t="s">
        <v>21</v>
      </c>
      <c r="C3351" s="28">
        <v>1185732</v>
      </c>
      <c r="D3351" s="29">
        <v>44362</v>
      </c>
      <c r="E3351" s="28" t="s">
        <v>22</v>
      </c>
      <c r="F3351" s="28" t="s">
        <v>122</v>
      </c>
      <c r="G3351" s="28" t="s">
        <v>123</v>
      </c>
      <c r="H3351" s="28" t="s">
        <v>27</v>
      </c>
      <c r="I3351" s="30">
        <v>0.45</v>
      </c>
      <c r="J3351" s="31">
        <v>3000</v>
      </c>
      <c r="K3351" s="32">
        <f t="shared" si="26"/>
        <v>1350</v>
      </c>
      <c r="L3351" s="32">
        <f t="shared" si="27"/>
        <v>540</v>
      </c>
      <c r="M3351" s="33">
        <v>0.4</v>
      </c>
      <c r="O3351" s="38"/>
      <c r="P3351" s="36"/>
      <c r="Q3351" s="34"/>
      <c r="R3351" s="35"/>
    </row>
    <row r="3352" spans="1:18" ht="15.75" customHeight="1">
      <c r="A3352" s="23"/>
      <c r="B3352" s="28" t="s">
        <v>21</v>
      </c>
      <c r="C3352" s="28">
        <v>1185732</v>
      </c>
      <c r="D3352" s="29">
        <v>44362</v>
      </c>
      <c r="E3352" s="28" t="s">
        <v>22</v>
      </c>
      <c r="F3352" s="28" t="s">
        <v>122</v>
      </c>
      <c r="G3352" s="28" t="s">
        <v>123</v>
      </c>
      <c r="H3352" s="28" t="s">
        <v>28</v>
      </c>
      <c r="I3352" s="30">
        <v>0.54999999999999993</v>
      </c>
      <c r="J3352" s="31">
        <v>3000</v>
      </c>
      <c r="K3352" s="32">
        <f t="shared" si="26"/>
        <v>1649.9999999999998</v>
      </c>
      <c r="L3352" s="32">
        <f t="shared" si="27"/>
        <v>494.99999999999989</v>
      </c>
      <c r="M3352" s="33">
        <v>0.3</v>
      </c>
      <c r="O3352" s="38"/>
      <c r="P3352" s="36"/>
      <c r="Q3352" s="34"/>
      <c r="R3352" s="35"/>
    </row>
    <row r="3353" spans="1:18" ht="15.75" customHeight="1">
      <c r="A3353" s="23"/>
      <c r="B3353" s="28" t="s">
        <v>21</v>
      </c>
      <c r="C3353" s="28">
        <v>1185732</v>
      </c>
      <c r="D3353" s="29">
        <v>44362</v>
      </c>
      <c r="E3353" s="28" t="s">
        <v>22</v>
      </c>
      <c r="F3353" s="28" t="s">
        <v>122</v>
      </c>
      <c r="G3353" s="28" t="s">
        <v>123</v>
      </c>
      <c r="H3353" s="28" t="s">
        <v>29</v>
      </c>
      <c r="I3353" s="30">
        <v>0.6</v>
      </c>
      <c r="J3353" s="31">
        <v>4500</v>
      </c>
      <c r="K3353" s="32">
        <f t="shared" si="26"/>
        <v>2700</v>
      </c>
      <c r="L3353" s="32">
        <f t="shared" si="27"/>
        <v>1080</v>
      </c>
      <c r="M3353" s="33">
        <v>0.4</v>
      </c>
      <c r="O3353" s="38"/>
      <c r="P3353" s="36"/>
      <c r="Q3353" s="34"/>
      <c r="R3353" s="35"/>
    </row>
    <row r="3354" spans="1:18" ht="15.75" customHeight="1">
      <c r="A3354" s="23"/>
      <c r="B3354" s="28" t="s">
        <v>21</v>
      </c>
      <c r="C3354" s="28">
        <v>1185732</v>
      </c>
      <c r="D3354" s="29">
        <v>44390</v>
      </c>
      <c r="E3354" s="28" t="s">
        <v>22</v>
      </c>
      <c r="F3354" s="28" t="s">
        <v>122</v>
      </c>
      <c r="G3354" s="28" t="s">
        <v>123</v>
      </c>
      <c r="H3354" s="28" t="s">
        <v>24</v>
      </c>
      <c r="I3354" s="30">
        <v>0.54999999999999993</v>
      </c>
      <c r="J3354" s="31">
        <v>6750</v>
      </c>
      <c r="K3354" s="32">
        <f t="shared" si="26"/>
        <v>3712.4999999999995</v>
      </c>
      <c r="L3354" s="32">
        <f t="shared" si="27"/>
        <v>1299.3749999999998</v>
      </c>
      <c r="M3354" s="33">
        <v>0.35</v>
      </c>
      <c r="O3354" s="38"/>
      <c r="P3354" s="36"/>
      <c r="Q3354" s="34"/>
      <c r="R3354" s="35"/>
    </row>
    <row r="3355" spans="1:18" ht="15.75" customHeight="1">
      <c r="A3355" s="23"/>
      <c r="B3355" s="28" t="s">
        <v>21</v>
      </c>
      <c r="C3355" s="28">
        <v>1185732</v>
      </c>
      <c r="D3355" s="29">
        <v>44390</v>
      </c>
      <c r="E3355" s="28" t="s">
        <v>22</v>
      </c>
      <c r="F3355" s="28" t="s">
        <v>122</v>
      </c>
      <c r="G3355" s="28" t="s">
        <v>123</v>
      </c>
      <c r="H3355" s="28" t="s">
        <v>25</v>
      </c>
      <c r="I3355" s="30">
        <v>0.5</v>
      </c>
      <c r="J3355" s="31">
        <v>4250</v>
      </c>
      <c r="K3355" s="32">
        <f t="shared" si="26"/>
        <v>2125</v>
      </c>
      <c r="L3355" s="32">
        <f t="shared" si="27"/>
        <v>743.75</v>
      </c>
      <c r="M3355" s="33">
        <v>0.35</v>
      </c>
      <c r="O3355" s="38"/>
      <c r="P3355" s="36"/>
      <c r="Q3355" s="34"/>
      <c r="R3355" s="35"/>
    </row>
    <row r="3356" spans="1:18" ht="15.75" customHeight="1">
      <c r="A3356" s="23"/>
      <c r="B3356" s="28" t="s">
        <v>21</v>
      </c>
      <c r="C3356" s="28">
        <v>1185732</v>
      </c>
      <c r="D3356" s="29">
        <v>44390</v>
      </c>
      <c r="E3356" s="28" t="s">
        <v>22</v>
      </c>
      <c r="F3356" s="28" t="s">
        <v>122</v>
      </c>
      <c r="G3356" s="28" t="s">
        <v>123</v>
      </c>
      <c r="H3356" s="28" t="s">
        <v>26</v>
      </c>
      <c r="I3356" s="30">
        <v>0.45</v>
      </c>
      <c r="J3356" s="31">
        <v>3500</v>
      </c>
      <c r="K3356" s="32">
        <f t="shared" si="26"/>
        <v>1575</v>
      </c>
      <c r="L3356" s="32">
        <f t="shared" si="27"/>
        <v>630</v>
      </c>
      <c r="M3356" s="33">
        <v>0.4</v>
      </c>
      <c r="O3356" s="38"/>
      <c r="P3356" s="36"/>
      <c r="Q3356" s="34"/>
      <c r="R3356" s="35"/>
    </row>
    <row r="3357" spans="1:18" ht="15.75" customHeight="1">
      <c r="A3357" s="23"/>
      <c r="B3357" s="28" t="s">
        <v>21</v>
      </c>
      <c r="C3357" s="28">
        <v>1185732</v>
      </c>
      <c r="D3357" s="29">
        <v>44390</v>
      </c>
      <c r="E3357" s="28" t="s">
        <v>22</v>
      </c>
      <c r="F3357" s="28" t="s">
        <v>122</v>
      </c>
      <c r="G3357" s="28" t="s">
        <v>123</v>
      </c>
      <c r="H3357" s="28" t="s">
        <v>27</v>
      </c>
      <c r="I3357" s="30">
        <v>0.45</v>
      </c>
      <c r="J3357" s="31">
        <v>3000</v>
      </c>
      <c r="K3357" s="32">
        <f t="shared" si="26"/>
        <v>1350</v>
      </c>
      <c r="L3357" s="32">
        <f t="shared" si="27"/>
        <v>540</v>
      </c>
      <c r="M3357" s="33">
        <v>0.4</v>
      </c>
      <c r="O3357" s="38"/>
      <c r="P3357" s="36"/>
      <c r="Q3357" s="34"/>
      <c r="R3357" s="35"/>
    </row>
    <row r="3358" spans="1:18" ht="15.75" customHeight="1">
      <c r="A3358" s="23"/>
      <c r="B3358" s="28" t="s">
        <v>21</v>
      </c>
      <c r="C3358" s="28">
        <v>1185732</v>
      </c>
      <c r="D3358" s="29">
        <v>44390</v>
      </c>
      <c r="E3358" s="28" t="s">
        <v>22</v>
      </c>
      <c r="F3358" s="28" t="s">
        <v>122</v>
      </c>
      <c r="G3358" s="28" t="s">
        <v>123</v>
      </c>
      <c r="H3358" s="28" t="s">
        <v>28</v>
      </c>
      <c r="I3358" s="30">
        <v>0.54999999999999993</v>
      </c>
      <c r="J3358" s="31">
        <v>3250</v>
      </c>
      <c r="K3358" s="32">
        <f t="shared" si="26"/>
        <v>1787.4999999999998</v>
      </c>
      <c r="L3358" s="32">
        <f t="shared" si="27"/>
        <v>536.24999999999989</v>
      </c>
      <c r="M3358" s="33">
        <v>0.3</v>
      </c>
      <c r="O3358" s="38"/>
      <c r="P3358" s="36"/>
      <c r="Q3358" s="34"/>
      <c r="R3358" s="35"/>
    </row>
    <row r="3359" spans="1:18" ht="15.75" customHeight="1">
      <c r="A3359" s="23"/>
      <c r="B3359" s="28" t="s">
        <v>21</v>
      </c>
      <c r="C3359" s="28">
        <v>1185732</v>
      </c>
      <c r="D3359" s="29">
        <v>44390</v>
      </c>
      <c r="E3359" s="28" t="s">
        <v>22</v>
      </c>
      <c r="F3359" s="28" t="s">
        <v>122</v>
      </c>
      <c r="G3359" s="28" t="s">
        <v>123</v>
      </c>
      <c r="H3359" s="28" t="s">
        <v>29</v>
      </c>
      <c r="I3359" s="30">
        <v>0.6</v>
      </c>
      <c r="J3359" s="31">
        <v>5000</v>
      </c>
      <c r="K3359" s="32">
        <f t="shared" si="26"/>
        <v>3000</v>
      </c>
      <c r="L3359" s="32">
        <f t="shared" si="27"/>
        <v>1200</v>
      </c>
      <c r="M3359" s="33">
        <v>0.4</v>
      </c>
      <c r="O3359" s="38"/>
      <c r="P3359" s="36"/>
      <c r="Q3359" s="34"/>
      <c r="R3359" s="35"/>
    </row>
    <row r="3360" spans="1:18" ht="15.75" customHeight="1">
      <c r="A3360" s="23"/>
      <c r="B3360" s="28" t="s">
        <v>21</v>
      </c>
      <c r="C3360" s="28">
        <v>1185732</v>
      </c>
      <c r="D3360" s="29">
        <v>44422</v>
      </c>
      <c r="E3360" s="28" t="s">
        <v>22</v>
      </c>
      <c r="F3360" s="28" t="s">
        <v>122</v>
      </c>
      <c r="G3360" s="28" t="s">
        <v>123</v>
      </c>
      <c r="H3360" s="28" t="s">
        <v>24</v>
      </c>
      <c r="I3360" s="30">
        <v>0.54999999999999993</v>
      </c>
      <c r="J3360" s="31">
        <v>6500</v>
      </c>
      <c r="K3360" s="32">
        <f t="shared" si="26"/>
        <v>3574.9999999999995</v>
      </c>
      <c r="L3360" s="32">
        <f t="shared" si="27"/>
        <v>1251.2499999999998</v>
      </c>
      <c r="M3360" s="33">
        <v>0.35</v>
      </c>
      <c r="O3360" s="38"/>
      <c r="P3360" s="36"/>
      <c r="Q3360" s="34"/>
      <c r="R3360" s="35"/>
    </row>
    <row r="3361" spans="1:18" ht="15.75" customHeight="1">
      <c r="A3361" s="23"/>
      <c r="B3361" s="28" t="s">
        <v>21</v>
      </c>
      <c r="C3361" s="28">
        <v>1185732</v>
      </c>
      <c r="D3361" s="29">
        <v>44422</v>
      </c>
      <c r="E3361" s="28" t="s">
        <v>22</v>
      </c>
      <c r="F3361" s="28" t="s">
        <v>122</v>
      </c>
      <c r="G3361" s="28" t="s">
        <v>123</v>
      </c>
      <c r="H3361" s="28" t="s">
        <v>25</v>
      </c>
      <c r="I3361" s="30">
        <v>0.5</v>
      </c>
      <c r="J3361" s="31">
        <v>4250</v>
      </c>
      <c r="K3361" s="32">
        <f t="shared" si="26"/>
        <v>2125</v>
      </c>
      <c r="L3361" s="32">
        <f t="shared" si="27"/>
        <v>743.75</v>
      </c>
      <c r="M3361" s="33">
        <v>0.35</v>
      </c>
      <c r="O3361" s="38"/>
      <c r="P3361" s="36"/>
      <c r="Q3361" s="34"/>
      <c r="R3361" s="35"/>
    </row>
    <row r="3362" spans="1:18" ht="15.75" customHeight="1">
      <c r="A3362" s="23"/>
      <c r="B3362" s="28" t="s">
        <v>21</v>
      </c>
      <c r="C3362" s="28">
        <v>1185732</v>
      </c>
      <c r="D3362" s="29">
        <v>44422</v>
      </c>
      <c r="E3362" s="28" t="s">
        <v>22</v>
      </c>
      <c r="F3362" s="28" t="s">
        <v>122</v>
      </c>
      <c r="G3362" s="28" t="s">
        <v>123</v>
      </c>
      <c r="H3362" s="28" t="s">
        <v>26</v>
      </c>
      <c r="I3362" s="30">
        <v>0.45</v>
      </c>
      <c r="J3362" s="31">
        <v>3500</v>
      </c>
      <c r="K3362" s="32">
        <f t="shared" si="26"/>
        <v>1575</v>
      </c>
      <c r="L3362" s="32">
        <f t="shared" si="27"/>
        <v>630</v>
      </c>
      <c r="M3362" s="33">
        <v>0.4</v>
      </c>
      <c r="O3362" s="38"/>
      <c r="P3362" s="36"/>
      <c r="Q3362" s="34"/>
      <c r="R3362" s="35"/>
    </row>
    <row r="3363" spans="1:18" ht="15.75" customHeight="1">
      <c r="A3363" s="23"/>
      <c r="B3363" s="28" t="s">
        <v>21</v>
      </c>
      <c r="C3363" s="28">
        <v>1185732</v>
      </c>
      <c r="D3363" s="29">
        <v>44422</v>
      </c>
      <c r="E3363" s="28" t="s">
        <v>22</v>
      </c>
      <c r="F3363" s="28" t="s">
        <v>122</v>
      </c>
      <c r="G3363" s="28" t="s">
        <v>123</v>
      </c>
      <c r="H3363" s="28" t="s">
        <v>27</v>
      </c>
      <c r="I3363" s="30">
        <v>0.45</v>
      </c>
      <c r="J3363" s="31">
        <v>2500</v>
      </c>
      <c r="K3363" s="32">
        <f t="shared" si="26"/>
        <v>1125</v>
      </c>
      <c r="L3363" s="32">
        <f t="shared" si="27"/>
        <v>450</v>
      </c>
      <c r="M3363" s="33">
        <v>0.4</v>
      </c>
      <c r="O3363" s="38"/>
      <c r="P3363" s="36"/>
      <c r="Q3363" s="34"/>
      <c r="R3363" s="35"/>
    </row>
    <row r="3364" spans="1:18" ht="15.75" customHeight="1">
      <c r="A3364" s="23"/>
      <c r="B3364" s="28" t="s">
        <v>21</v>
      </c>
      <c r="C3364" s="28">
        <v>1185732</v>
      </c>
      <c r="D3364" s="29">
        <v>44422</v>
      </c>
      <c r="E3364" s="28" t="s">
        <v>22</v>
      </c>
      <c r="F3364" s="28" t="s">
        <v>122</v>
      </c>
      <c r="G3364" s="28" t="s">
        <v>123</v>
      </c>
      <c r="H3364" s="28" t="s">
        <v>28</v>
      </c>
      <c r="I3364" s="30">
        <v>0.54999999999999993</v>
      </c>
      <c r="J3364" s="31">
        <v>2250</v>
      </c>
      <c r="K3364" s="32">
        <f t="shared" si="26"/>
        <v>1237.4999999999998</v>
      </c>
      <c r="L3364" s="32">
        <f t="shared" si="27"/>
        <v>371.24999999999994</v>
      </c>
      <c r="M3364" s="33">
        <v>0.3</v>
      </c>
      <c r="O3364" s="38"/>
      <c r="P3364" s="36"/>
      <c r="Q3364" s="34"/>
      <c r="R3364" s="35"/>
    </row>
    <row r="3365" spans="1:18" ht="15.75" customHeight="1">
      <c r="A3365" s="23"/>
      <c r="B3365" s="28" t="s">
        <v>21</v>
      </c>
      <c r="C3365" s="28">
        <v>1185732</v>
      </c>
      <c r="D3365" s="29">
        <v>44422</v>
      </c>
      <c r="E3365" s="28" t="s">
        <v>22</v>
      </c>
      <c r="F3365" s="28" t="s">
        <v>122</v>
      </c>
      <c r="G3365" s="28" t="s">
        <v>123</v>
      </c>
      <c r="H3365" s="28" t="s">
        <v>29</v>
      </c>
      <c r="I3365" s="30">
        <v>0.6</v>
      </c>
      <c r="J3365" s="31">
        <v>4000</v>
      </c>
      <c r="K3365" s="32">
        <f t="shared" si="26"/>
        <v>2400</v>
      </c>
      <c r="L3365" s="32">
        <f t="shared" si="27"/>
        <v>960</v>
      </c>
      <c r="M3365" s="33">
        <v>0.4</v>
      </c>
      <c r="O3365" s="38"/>
      <c r="P3365" s="36"/>
      <c r="Q3365" s="34"/>
      <c r="R3365" s="35"/>
    </row>
    <row r="3366" spans="1:18" ht="15.75" customHeight="1">
      <c r="A3366" s="23"/>
      <c r="B3366" s="28" t="s">
        <v>21</v>
      </c>
      <c r="C3366" s="28">
        <v>1185732</v>
      </c>
      <c r="D3366" s="29">
        <v>44452</v>
      </c>
      <c r="E3366" s="28" t="s">
        <v>22</v>
      </c>
      <c r="F3366" s="28" t="s">
        <v>122</v>
      </c>
      <c r="G3366" s="28" t="s">
        <v>123</v>
      </c>
      <c r="H3366" s="28" t="s">
        <v>24</v>
      </c>
      <c r="I3366" s="30">
        <v>0.54999999999999993</v>
      </c>
      <c r="J3366" s="31">
        <v>5250</v>
      </c>
      <c r="K3366" s="32">
        <f t="shared" si="26"/>
        <v>2887.4999999999995</v>
      </c>
      <c r="L3366" s="32">
        <f t="shared" si="27"/>
        <v>1010.6249999999998</v>
      </c>
      <c r="M3366" s="33">
        <v>0.35</v>
      </c>
      <c r="O3366" s="38"/>
      <c r="P3366" s="36"/>
      <c r="Q3366" s="34"/>
      <c r="R3366" s="35"/>
    </row>
    <row r="3367" spans="1:18" ht="15.75" customHeight="1">
      <c r="A3367" s="23"/>
      <c r="B3367" s="28" t="s">
        <v>21</v>
      </c>
      <c r="C3367" s="28">
        <v>1185732</v>
      </c>
      <c r="D3367" s="29">
        <v>44452</v>
      </c>
      <c r="E3367" s="28" t="s">
        <v>22</v>
      </c>
      <c r="F3367" s="28" t="s">
        <v>122</v>
      </c>
      <c r="G3367" s="28" t="s">
        <v>123</v>
      </c>
      <c r="H3367" s="28" t="s">
        <v>25</v>
      </c>
      <c r="I3367" s="30">
        <v>0.5</v>
      </c>
      <c r="J3367" s="31">
        <v>3250</v>
      </c>
      <c r="K3367" s="32">
        <f t="shared" si="26"/>
        <v>1625</v>
      </c>
      <c r="L3367" s="32">
        <f t="shared" si="27"/>
        <v>568.75</v>
      </c>
      <c r="M3367" s="33">
        <v>0.35</v>
      </c>
      <c r="O3367" s="38"/>
      <c r="P3367" s="36"/>
      <c r="Q3367" s="34"/>
      <c r="R3367" s="35"/>
    </row>
    <row r="3368" spans="1:18" ht="15.75" customHeight="1">
      <c r="A3368" s="23"/>
      <c r="B3368" s="28" t="s">
        <v>21</v>
      </c>
      <c r="C3368" s="28">
        <v>1185732</v>
      </c>
      <c r="D3368" s="29">
        <v>44452</v>
      </c>
      <c r="E3368" s="28" t="s">
        <v>22</v>
      </c>
      <c r="F3368" s="28" t="s">
        <v>122</v>
      </c>
      <c r="G3368" s="28" t="s">
        <v>123</v>
      </c>
      <c r="H3368" s="28" t="s">
        <v>26</v>
      </c>
      <c r="I3368" s="30">
        <v>0.45</v>
      </c>
      <c r="J3368" s="31">
        <v>2250</v>
      </c>
      <c r="K3368" s="32">
        <f t="shared" si="26"/>
        <v>1012.5</v>
      </c>
      <c r="L3368" s="32">
        <f t="shared" si="27"/>
        <v>405</v>
      </c>
      <c r="M3368" s="33">
        <v>0.4</v>
      </c>
      <c r="O3368" s="38"/>
      <c r="P3368" s="36"/>
      <c r="Q3368" s="34"/>
      <c r="R3368" s="35"/>
    </row>
    <row r="3369" spans="1:18" ht="15.75" customHeight="1">
      <c r="A3369" s="23"/>
      <c r="B3369" s="28" t="s">
        <v>21</v>
      </c>
      <c r="C3369" s="28">
        <v>1185732</v>
      </c>
      <c r="D3369" s="29">
        <v>44452</v>
      </c>
      <c r="E3369" s="28" t="s">
        <v>22</v>
      </c>
      <c r="F3369" s="28" t="s">
        <v>122</v>
      </c>
      <c r="G3369" s="28" t="s">
        <v>123</v>
      </c>
      <c r="H3369" s="28" t="s">
        <v>27</v>
      </c>
      <c r="I3369" s="30">
        <v>0.45</v>
      </c>
      <c r="J3369" s="31">
        <v>2000</v>
      </c>
      <c r="K3369" s="32">
        <f t="shared" si="26"/>
        <v>900</v>
      </c>
      <c r="L3369" s="32">
        <f t="shared" si="27"/>
        <v>360</v>
      </c>
      <c r="M3369" s="33">
        <v>0.4</v>
      </c>
      <c r="O3369" s="38"/>
      <c r="P3369" s="36"/>
      <c r="Q3369" s="34"/>
      <c r="R3369" s="35"/>
    </row>
    <row r="3370" spans="1:18" ht="15.75" customHeight="1">
      <c r="A3370" s="23"/>
      <c r="B3370" s="28" t="s">
        <v>21</v>
      </c>
      <c r="C3370" s="28">
        <v>1185732</v>
      </c>
      <c r="D3370" s="29">
        <v>44452</v>
      </c>
      <c r="E3370" s="28" t="s">
        <v>22</v>
      </c>
      <c r="F3370" s="28" t="s">
        <v>122</v>
      </c>
      <c r="G3370" s="28" t="s">
        <v>123</v>
      </c>
      <c r="H3370" s="28" t="s">
        <v>28</v>
      </c>
      <c r="I3370" s="30">
        <v>0.54999999999999993</v>
      </c>
      <c r="J3370" s="31">
        <v>2000</v>
      </c>
      <c r="K3370" s="32">
        <f t="shared" si="26"/>
        <v>1099.9999999999998</v>
      </c>
      <c r="L3370" s="32">
        <f t="shared" si="27"/>
        <v>329.99999999999994</v>
      </c>
      <c r="M3370" s="33">
        <v>0.3</v>
      </c>
      <c r="O3370" s="38"/>
      <c r="P3370" s="36"/>
      <c r="Q3370" s="34"/>
      <c r="R3370" s="35"/>
    </row>
    <row r="3371" spans="1:18" ht="15.75" customHeight="1">
      <c r="A3371" s="23"/>
      <c r="B3371" s="28" t="s">
        <v>21</v>
      </c>
      <c r="C3371" s="28">
        <v>1185732</v>
      </c>
      <c r="D3371" s="29">
        <v>44452</v>
      </c>
      <c r="E3371" s="28" t="s">
        <v>22</v>
      </c>
      <c r="F3371" s="28" t="s">
        <v>122</v>
      </c>
      <c r="G3371" s="28" t="s">
        <v>123</v>
      </c>
      <c r="H3371" s="28" t="s">
        <v>29</v>
      </c>
      <c r="I3371" s="30">
        <v>0.6</v>
      </c>
      <c r="J3371" s="31">
        <v>3000</v>
      </c>
      <c r="K3371" s="32">
        <f t="shared" si="26"/>
        <v>1800</v>
      </c>
      <c r="L3371" s="32">
        <f t="shared" si="27"/>
        <v>720</v>
      </c>
      <c r="M3371" s="33">
        <v>0.4</v>
      </c>
      <c r="O3371" s="38"/>
      <c r="P3371" s="36"/>
      <c r="Q3371" s="34"/>
      <c r="R3371" s="35"/>
    </row>
    <row r="3372" spans="1:18" ht="15.75" customHeight="1">
      <c r="A3372" s="23"/>
      <c r="B3372" s="28" t="s">
        <v>21</v>
      </c>
      <c r="C3372" s="28">
        <v>1185732</v>
      </c>
      <c r="D3372" s="29">
        <v>44484</v>
      </c>
      <c r="E3372" s="28" t="s">
        <v>22</v>
      </c>
      <c r="F3372" s="28" t="s">
        <v>122</v>
      </c>
      <c r="G3372" s="28" t="s">
        <v>123</v>
      </c>
      <c r="H3372" s="28" t="s">
        <v>24</v>
      </c>
      <c r="I3372" s="30">
        <v>0.6</v>
      </c>
      <c r="J3372" s="31">
        <v>4750</v>
      </c>
      <c r="K3372" s="32">
        <f t="shared" si="26"/>
        <v>2850</v>
      </c>
      <c r="L3372" s="32">
        <f t="shared" si="27"/>
        <v>997.49999999999989</v>
      </c>
      <c r="M3372" s="33">
        <v>0.35</v>
      </c>
      <c r="O3372" s="38"/>
      <c r="P3372" s="36"/>
      <c r="Q3372" s="34"/>
      <c r="R3372" s="35"/>
    </row>
    <row r="3373" spans="1:18" ht="15.75" customHeight="1">
      <c r="A3373" s="23"/>
      <c r="B3373" s="28" t="s">
        <v>21</v>
      </c>
      <c r="C3373" s="28">
        <v>1185732</v>
      </c>
      <c r="D3373" s="29">
        <v>44484</v>
      </c>
      <c r="E3373" s="28" t="s">
        <v>22</v>
      </c>
      <c r="F3373" s="28" t="s">
        <v>122</v>
      </c>
      <c r="G3373" s="28" t="s">
        <v>123</v>
      </c>
      <c r="H3373" s="28" t="s">
        <v>25</v>
      </c>
      <c r="I3373" s="30">
        <v>0.55000000000000004</v>
      </c>
      <c r="J3373" s="31">
        <v>3000</v>
      </c>
      <c r="K3373" s="32">
        <f t="shared" si="26"/>
        <v>1650.0000000000002</v>
      </c>
      <c r="L3373" s="32">
        <f t="shared" si="27"/>
        <v>577.5</v>
      </c>
      <c r="M3373" s="33">
        <v>0.35</v>
      </c>
      <c r="O3373" s="38"/>
      <c r="P3373" s="36"/>
      <c r="Q3373" s="34"/>
      <c r="R3373" s="35"/>
    </row>
    <row r="3374" spans="1:18" ht="15.75" customHeight="1">
      <c r="A3374" s="23"/>
      <c r="B3374" s="28" t="s">
        <v>21</v>
      </c>
      <c r="C3374" s="28">
        <v>1185732</v>
      </c>
      <c r="D3374" s="29">
        <v>44484</v>
      </c>
      <c r="E3374" s="28" t="s">
        <v>22</v>
      </c>
      <c r="F3374" s="28" t="s">
        <v>122</v>
      </c>
      <c r="G3374" s="28" t="s">
        <v>123</v>
      </c>
      <c r="H3374" s="28" t="s">
        <v>26</v>
      </c>
      <c r="I3374" s="30">
        <v>0.55000000000000004</v>
      </c>
      <c r="J3374" s="31">
        <v>2000</v>
      </c>
      <c r="K3374" s="32">
        <f t="shared" si="26"/>
        <v>1100</v>
      </c>
      <c r="L3374" s="32">
        <f t="shared" si="27"/>
        <v>440</v>
      </c>
      <c r="M3374" s="33">
        <v>0.4</v>
      </c>
      <c r="O3374" s="38"/>
      <c r="P3374" s="36"/>
      <c r="Q3374" s="34"/>
      <c r="R3374" s="35"/>
    </row>
    <row r="3375" spans="1:18" ht="15.75" customHeight="1">
      <c r="A3375" s="23"/>
      <c r="B3375" s="28" t="s">
        <v>21</v>
      </c>
      <c r="C3375" s="28">
        <v>1185732</v>
      </c>
      <c r="D3375" s="29">
        <v>44484</v>
      </c>
      <c r="E3375" s="28" t="s">
        <v>22</v>
      </c>
      <c r="F3375" s="28" t="s">
        <v>122</v>
      </c>
      <c r="G3375" s="28" t="s">
        <v>123</v>
      </c>
      <c r="H3375" s="28" t="s">
        <v>27</v>
      </c>
      <c r="I3375" s="30">
        <v>0.55000000000000004</v>
      </c>
      <c r="J3375" s="31">
        <v>1750</v>
      </c>
      <c r="K3375" s="32">
        <f t="shared" si="26"/>
        <v>962.50000000000011</v>
      </c>
      <c r="L3375" s="32">
        <f t="shared" si="27"/>
        <v>385.00000000000006</v>
      </c>
      <c r="M3375" s="33">
        <v>0.4</v>
      </c>
      <c r="O3375" s="38"/>
      <c r="P3375" s="36"/>
      <c r="Q3375" s="34"/>
      <c r="R3375" s="35"/>
    </row>
    <row r="3376" spans="1:18" ht="15.75" customHeight="1">
      <c r="A3376" s="23"/>
      <c r="B3376" s="28" t="s">
        <v>21</v>
      </c>
      <c r="C3376" s="28">
        <v>1185732</v>
      </c>
      <c r="D3376" s="29">
        <v>44484</v>
      </c>
      <c r="E3376" s="28" t="s">
        <v>22</v>
      </c>
      <c r="F3376" s="28" t="s">
        <v>122</v>
      </c>
      <c r="G3376" s="28" t="s">
        <v>123</v>
      </c>
      <c r="H3376" s="28" t="s">
        <v>28</v>
      </c>
      <c r="I3376" s="30">
        <v>0.65</v>
      </c>
      <c r="J3376" s="31">
        <v>1750</v>
      </c>
      <c r="K3376" s="32">
        <f t="shared" si="26"/>
        <v>1137.5</v>
      </c>
      <c r="L3376" s="32">
        <f t="shared" si="27"/>
        <v>341.25</v>
      </c>
      <c r="M3376" s="33">
        <v>0.3</v>
      </c>
      <c r="O3376" s="38"/>
      <c r="P3376" s="36"/>
      <c r="Q3376" s="34"/>
      <c r="R3376" s="35"/>
    </row>
    <row r="3377" spans="1:18" ht="15.75" customHeight="1">
      <c r="A3377" s="23"/>
      <c r="B3377" s="28" t="s">
        <v>21</v>
      </c>
      <c r="C3377" s="28">
        <v>1185732</v>
      </c>
      <c r="D3377" s="29">
        <v>44484</v>
      </c>
      <c r="E3377" s="28" t="s">
        <v>22</v>
      </c>
      <c r="F3377" s="28" t="s">
        <v>122</v>
      </c>
      <c r="G3377" s="28" t="s">
        <v>123</v>
      </c>
      <c r="H3377" s="28" t="s">
        <v>29</v>
      </c>
      <c r="I3377" s="30">
        <v>0.7</v>
      </c>
      <c r="J3377" s="31">
        <v>3000</v>
      </c>
      <c r="K3377" s="32">
        <f t="shared" si="26"/>
        <v>2100</v>
      </c>
      <c r="L3377" s="32">
        <f t="shared" si="27"/>
        <v>840</v>
      </c>
      <c r="M3377" s="33">
        <v>0.4</v>
      </c>
      <c r="O3377" s="38"/>
      <c r="P3377" s="36"/>
      <c r="Q3377" s="34"/>
      <c r="R3377" s="35"/>
    </row>
    <row r="3378" spans="1:18" ht="15.75" customHeight="1">
      <c r="A3378" s="23"/>
      <c r="B3378" s="28" t="s">
        <v>21</v>
      </c>
      <c r="C3378" s="28">
        <v>1185732</v>
      </c>
      <c r="D3378" s="29">
        <v>44514</v>
      </c>
      <c r="E3378" s="28" t="s">
        <v>22</v>
      </c>
      <c r="F3378" s="28" t="s">
        <v>122</v>
      </c>
      <c r="G3378" s="28" t="s">
        <v>123</v>
      </c>
      <c r="H3378" s="28" t="s">
        <v>24</v>
      </c>
      <c r="I3378" s="30">
        <v>0.65</v>
      </c>
      <c r="J3378" s="31">
        <v>4500</v>
      </c>
      <c r="K3378" s="32">
        <f t="shared" si="26"/>
        <v>2925</v>
      </c>
      <c r="L3378" s="32">
        <f t="shared" si="27"/>
        <v>1023.7499999999999</v>
      </c>
      <c r="M3378" s="33">
        <v>0.35</v>
      </c>
      <c r="O3378" s="38"/>
      <c r="P3378" s="36"/>
      <c r="Q3378" s="34"/>
      <c r="R3378" s="35"/>
    </row>
    <row r="3379" spans="1:18" ht="15.75" customHeight="1">
      <c r="A3379" s="23"/>
      <c r="B3379" s="28" t="s">
        <v>21</v>
      </c>
      <c r="C3379" s="28">
        <v>1185732</v>
      </c>
      <c r="D3379" s="29">
        <v>44514</v>
      </c>
      <c r="E3379" s="28" t="s">
        <v>22</v>
      </c>
      <c r="F3379" s="28" t="s">
        <v>122</v>
      </c>
      <c r="G3379" s="28" t="s">
        <v>123</v>
      </c>
      <c r="H3379" s="28" t="s">
        <v>25</v>
      </c>
      <c r="I3379" s="30">
        <v>0.55000000000000004</v>
      </c>
      <c r="J3379" s="31">
        <v>3250</v>
      </c>
      <c r="K3379" s="32">
        <f t="shared" si="26"/>
        <v>1787.5000000000002</v>
      </c>
      <c r="L3379" s="32">
        <f t="shared" si="27"/>
        <v>625.625</v>
      </c>
      <c r="M3379" s="33">
        <v>0.35</v>
      </c>
      <c r="O3379" s="38"/>
      <c r="P3379" s="36"/>
      <c r="Q3379" s="34"/>
      <c r="R3379" s="35"/>
    </row>
    <row r="3380" spans="1:18" ht="15.75" customHeight="1">
      <c r="A3380" s="23"/>
      <c r="B3380" s="28" t="s">
        <v>21</v>
      </c>
      <c r="C3380" s="28">
        <v>1185732</v>
      </c>
      <c r="D3380" s="29">
        <v>44514</v>
      </c>
      <c r="E3380" s="28" t="s">
        <v>22</v>
      </c>
      <c r="F3380" s="28" t="s">
        <v>122</v>
      </c>
      <c r="G3380" s="28" t="s">
        <v>123</v>
      </c>
      <c r="H3380" s="28" t="s">
        <v>26</v>
      </c>
      <c r="I3380" s="30">
        <v>0.55000000000000004</v>
      </c>
      <c r="J3380" s="31">
        <v>3200</v>
      </c>
      <c r="K3380" s="32">
        <f t="shared" si="26"/>
        <v>1760.0000000000002</v>
      </c>
      <c r="L3380" s="32">
        <f t="shared" si="27"/>
        <v>704.00000000000011</v>
      </c>
      <c r="M3380" s="33">
        <v>0.4</v>
      </c>
      <c r="O3380" s="38"/>
      <c r="P3380" s="36"/>
      <c r="Q3380" s="34"/>
      <c r="R3380" s="35"/>
    </row>
    <row r="3381" spans="1:18" ht="15.75" customHeight="1">
      <c r="A3381" s="23"/>
      <c r="B3381" s="28" t="s">
        <v>21</v>
      </c>
      <c r="C3381" s="28">
        <v>1185732</v>
      </c>
      <c r="D3381" s="29">
        <v>44514</v>
      </c>
      <c r="E3381" s="28" t="s">
        <v>22</v>
      </c>
      <c r="F3381" s="28" t="s">
        <v>122</v>
      </c>
      <c r="G3381" s="28" t="s">
        <v>123</v>
      </c>
      <c r="H3381" s="28" t="s">
        <v>27</v>
      </c>
      <c r="I3381" s="30">
        <v>0.55000000000000004</v>
      </c>
      <c r="J3381" s="31">
        <v>3000</v>
      </c>
      <c r="K3381" s="32">
        <f t="shared" si="26"/>
        <v>1650.0000000000002</v>
      </c>
      <c r="L3381" s="32">
        <f t="shared" si="27"/>
        <v>660.00000000000011</v>
      </c>
      <c r="M3381" s="33">
        <v>0.4</v>
      </c>
      <c r="O3381" s="38"/>
      <c r="P3381" s="36"/>
      <c r="Q3381" s="34"/>
      <c r="R3381" s="35"/>
    </row>
    <row r="3382" spans="1:18" ht="15.75" customHeight="1">
      <c r="A3382" s="23"/>
      <c r="B3382" s="28" t="s">
        <v>21</v>
      </c>
      <c r="C3382" s="28">
        <v>1185732</v>
      </c>
      <c r="D3382" s="29">
        <v>44514</v>
      </c>
      <c r="E3382" s="28" t="s">
        <v>22</v>
      </c>
      <c r="F3382" s="28" t="s">
        <v>122</v>
      </c>
      <c r="G3382" s="28" t="s">
        <v>123</v>
      </c>
      <c r="H3382" s="28" t="s">
        <v>28</v>
      </c>
      <c r="I3382" s="30">
        <v>0.65</v>
      </c>
      <c r="J3382" s="31">
        <v>2750</v>
      </c>
      <c r="K3382" s="32">
        <f t="shared" si="26"/>
        <v>1787.5</v>
      </c>
      <c r="L3382" s="32">
        <f t="shared" si="27"/>
        <v>536.25</v>
      </c>
      <c r="M3382" s="33">
        <v>0.3</v>
      </c>
      <c r="O3382" s="38"/>
      <c r="P3382" s="36"/>
      <c r="Q3382" s="34"/>
      <c r="R3382" s="35"/>
    </row>
    <row r="3383" spans="1:18" ht="15.75" customHeight="1">
      <c r="A3383" s="23"/>
      <c r="B3383" s="28" t="s">
        <v>21</v>
      </c>
      <c r="C3383" s="28">
        <v>1185732</v>
      </c>
      <c r="D3383" s="29">
        <v>44514</v>
      </c>
      <c r="E3383" s="28" t="s">
        <v>22</v>
      </c>
      <c r="F3383" s="28" t="s">
        <v>122</v>
      </c>
      <c r="G3383" s="28" t="s">
        <v>123</v>
      </c>
      <c r="H3383" s="28" t="s">
        <v>29</v>
      </c>
      <c r="I3383" s="30">
        <v>0.7</v>
      </c>
      <c r="J3383" s="31">
        <v>3750</v>
      </c>
      <c r="K3383" s="32">
        <f t="shared" si="26"/>
        <v>2625</v>
      </c>
      <c r="L3383" s="32">
        <f t="shared" si="27"/>
        <v>1050</v>
      </c>
      <c r="M3383" s="33">
        <v>0.4</v>
      </c>
      <c r="O3383" s="38"/>
      <c r="P3383" s="36"/>
      <c r="Q3383" s="34"/>
      <c r="R3383" s="35"/>
    </row>
    <row r="3384" spans="1:18" ht="15.75" customHeight="1">
      <c r="A3384" s="23"/>
      <c r="B3384" s="28" t="s">
        <v>21</v>
      </c>
      <c r="C3384" s="28">
        <v>1185732</v>
      </c>
      <c r="D3384" s="29">
        <v>44543</v>
      </c>
      <c r="E3384" s="28" t="s">
        <v>22</v>
      </c>
      <c r="F3384" s="28" t="s">
        <v>122</v>
      </c>
      <c r="G3384" s="28" t="s">
        <v>123</v>
      </c>
      <c r="H3384" s="28" t="s">
        <v>24</v>
      </c>
      <c r="I3384" s="30">
        <v>0.65</v>
      </c>
      <c r="J3384" s="31">
        <v>6000</v>
      </c>
      <c r="K3384" s="32">
        <f t="shared" si="26"/>
        <v>3900</v>
      </c>
      <c r="L3384" s="32">
        <f t="shared" si="27"/>
        <v>1365</v>
      </c>
      <c r="M3384" s="33">
        <v>0.35</v>
      </c>
      <c r="O3384" s="38"/>
      <c r="P3384" s="36"/>
      <c r="Q3384" s="34"/>
      <c r="R3384" s="35"/>
    </row>
    <row r="3385" spans="1:18" ht="15.75" customHeight="1">
      <c r="A3385" s="23"/>
      <c r="B3385" s="28" t="s">
        <v>21</v>
      </c>
      <c r="C3385" s="28">
        <v>1185732</v>
      </c>
      <c r="D3385" s="29">
        <v>44543</v>
      </c>
      <c r="E3385" s="28" t="s">
        <v>22</v>
      </c>
      <c r="F3385" s="28" t="s">
        <v>122</v>
      </c>
      <c r="G3385" s="28" t="s">
        <v>123</v>
      </c>
      <c r="H3385" s="28" t="s">
        <v>25</v>
      </c>
      <c r="I3385" s="30">
        <v>0.55000000000000004</v>
      </c>
      <c r="J3385" s="31">
        <v>4000</v>
      </c>
      <c r="K3385" s="32">
        <f t="shared" si="26"/>
        <v>2200</v>
      </c>
      <c r="L3385" s="32">
        <f t="shared" si="27"/>
        <v>770</v>
      </c>
      <c r="M3385" s="33">
        <v>0.35</v>
      </c>
      <c r="O3385" s="38"/>
      <c r="P3385" s="36"/>
      <c r="Q3385" s="34"/>
      <c r="R3385" s="35"/>
    </row>
    <row r="3386" spans="1:18" ht="15.75" customHeight="1">
      <c r="A3386" s="23"/>
      <c r="B3386" s="28" t="s">
        <v>21</v>
      </c>
      <c r="C3386" s="28">
        <v>1185732</v>
      </c>
      <c r="D3386" s="29">
        <v>44543</v>
      </c>
      <c r="E3386" s="28" t="s">
        <v>22</v>
      </c>
      <c r="F3386" s="28" t="s">
        <v>122</v>
      </c>
      <c r="G3386" s="28" t="s">
        <v>123</v>
      </c>
      <c r="H3386" s="28" t="s">
        <v>26</v>
      </c>
      <c r="I3386" s="30">
        <v>0.55000000000000004</v>
      </c>
      <c r="J3386" s="31">
        <v>3750</v>
      </c>
      <c r="K3386" s="32">
        <f t="shared" si="26"/>
        <v>2062.5</v>
      </c>
      <c r="L3386" s="32">
        <f t="shared" si="27"/>
        <v>825</v>
      </c>
      <c r="M3386" s="33">
        <v>0.4</v>
      </c>
      <c r="O3386" s="38"/>
      <c r="P3386" s="36"/>
      <c r="Q3386" s="34"/>
      <c r="R3386" s="35"/>
    </row>
    <row r="3387" spans="1:18" ht="15.75" customHeight="1">
      <c r="A3387" s="23"/>
      <c r="B3387" s="28" t="s">
        <v>21</v>
      </c>
      <c r="C3387" s="28">
        <v>1185732</v>
      </c>
      <c r="D3387" s="29">
        <v>44543</v>
      </c>
      <c r="E3387" s="28" t="s">
        <v>22</v>
      </c>
      <c r="F3387" s="28" t="s">
        <v>122</v>
      </c>
      <c r="G3387" s="28" t="s">
        <v>123</v>
      </c>
      <c r="H3387" s="28" t="s">
        <v>27</v>
      </c>
      <c r="I3387" s="30">
        <v>0.55000000000000004</v>
      </c>
      <c r="J3387" s="31">
        <v>3250</v>
      </c>
      <c r="K3387" s="32">
        <f t="shared" si="26"/>
        <v>1787.5000000000002</v>
      </c>
      <c r="L3387" s="32">
        <f t="shared" si="27"/>
        <v>715.00000000000011</v>
      </c>
      <c r="M3387" s="33">
        <v>0.4</v>
      </c>
      <c r="O3387" s="38"/>
      <c r="P3387" s="36"/>
      <c r="Q3387" s="34"/>
      <c r="R3387" s="35"/>
    </row>
    <row r="3388" spans="1:18" ht="15.75" customHeight="1">
      <c r="A3388" s="23"/>
      <c r="B3388" s="28" t="s">
        <v>21</v>
      </c>
      <c r="C3388" s="28">
        <v>1185732</v>
      </c>
      <c r="D3388" s="29">
        <v>44543</v>
      </c>
      <c r="E3388" s="28" t="s">
        <v>22</v>
      </c>
      <c r="F3388" s="28" t="s">
        <v>122</v>
      </c>
      <c r="G3388" s="28" t="s">
        <v>123</v>
      </c>
      <c r="H3388" s="28" t="s">
        <v>28</v>
      </c>
      <c r="I3388" s="30">
        <v>0.65</v>
      </c>
      <c r="J3388" s="31">
        <v>3250</v>
      </c>
      <c r="K3388" s="32">
        <f t="shared" si="26"/>
        <v>2112.5</v>
      </c>
      <c r="L3388" s="32">
        <f t="shared" si="27"/>
        <v>633.75</v>
      </c>
      <c r="M3388" s="33">
        <v>0.3</v>
      </c>
      <c r="O3388" s="38"/>
      <c r="P3388" s="36"/>
      <c r="Q3388" s="34"/>
      <c r="R3388" s="35"/>
    </row>
    <row r="3389" spans="1:18" ht="15.75" customHeight="1">
      <c r="A3389" s="23"/>
      <c r="B3389" s="28" t="s">
        <v>21</v>
      </c>
      <c r="C3389" s="28">
        <v>1185732</v>
      </c>
      <c r="D3389" s="29">
        <v>44543</v>
      </c>
      <c r="E3389" s="28" t="s">
        <v>22</v>
      </c>
      <c r="F3389" s="28" t="s">
        <v>122</v>
      </c>
      <c r="G3389" s="28" t="s">
        <v>123</v>
      </c>
      <c r="H3389" s="28" t="s">
        <v>29</v>
      </c>
      <c r="I3389" s="30">
        <v>0.7</v>
      </c>
      <c r="J3389" s="31">
        <v>4250</v>
      </c>
      <c r="K3389" s="32">
        <f t="shared" si="26"/>
        <v>2975</v>
      </c>
      <c r="L3389" s="32">
        <f t="shared" si="27"/>
        <v>1190</v>
      </c>
      <c r="M3389" s="33">
        <v>0.4</v>
      </c>
      <c r="O3389" s="38"/>
      <c r="P3389" s="36"/>
      <c r="Q3389" s="34"/>
      <c r="R3389" s="35"/>
    </row>
    <row r="3390" spans="1:18" ht="15.75" customHeight="1">
      <c r="A3390" s="23" t="s">
        <v>46</v>
      </c>
      <c r="B3390" s="28" t="s">
        <v>21</v>
      </c>
      <c r="C3390" s="28">
        <v>1185732</v>
      </c>
      <c r="D3390" s="29">
        <v>44206</v>
      </c>
      <c r="E3390" s="28" t="s">
        <v>22</v>
      </c>
      <c r="F3390" s="28" t="s">
        <v>124</v>
      </c>
      <c r="G3390" s="28" t="s">
        <v>125</v>
      </c>
      <c r="H3390" s="28" t="s">
        <v>24</v>
      </c>
      <c r="I3390" s="30">
        <v>0.35000000000000003</v>
      </c>
      <c r="J3390" s="31">
        <v>4750</v>
      </c>
      <c r="K3390" s="32">
        <f t="shared" si="26"/>
        <v>1662.5000000000002</v>
      </c>
      <c r="L3390" s="32">
        <f t="shared" si="27"/>
        <v>581.875</v>
      </c>
      <c r="M3390" s="33">
        <v>0.35</v>
      </c>
      <c r="O3390" s="38"/>
      <c r="P3390" s="36"/>
      <c r="Q3390" s="34"/>
      <c r="R3390" s="35"/>
    </row>
    <row r="3391" spans="1:18" ht="15.75" customHeight="1">
      <c r="A3391" s="23"/>
      <c r="B3391" s="28" t="s">
        <v>21</v>
      </c>
      <c r="C3391" s="28">
        <v>1185732</v>
      </c>
      <c r="D3391" s="29">
        <v>44206</v>
      </c>
      <c r="E3391" s="28" t="s">
        <v>22</v>
      </c>
      <c r="F3391" s="28" t="s">
        <v>124</v>
      </c>
      <c r="G3391" s="28" t="s">
        <v>125</v>
      </c>
      <c r="H3391" s="28" t="s">
        <v>25</v>
      </c>
      <c r="I3391" s="30">
        <v>0.35000000000000003</v>
      </c>
      <c r="J3391" s="31">
        <v>2750</v>
      </c>
      <c r="K3391" s="32">
        <f t="shared" si="26"/>
        <v>962.50000000000011</v>
      </c>
      <c r="L3391" s="32">
        <f t="shared" si="27"/>
        <v>336.875</v>
      </c>
      <c r="M3391" s="33">
        <v>0.35</v>
      </c>
      <c r="O3391" s="38"/>
      <c r="P3391" s="36"/>
      <c r="Q3391" s="34"/>
      <c r="R3391" s="35"/>
    </row>
    <row r="3392" spans="1:18" ht="15.75" customHeight="1">
      <c r="A3392" s="23"/>
      <c r="B3392" s="28" t="s">
        <v>21</v>
      </c>
      <c r="C3392" s="28">
        <v>1185732</v>
      </c>
      <c r="D3392" s="29">
        <v>44206</v>
      </c>
      <c r="E3392" s="28" t="s">
        <v>22</v>
      </c>
      <c r="F3392" s="28" t="s">
        <v>124</v>
      </c>
      <c r="G3392" s="28" t="s">
        <v>125</v>
      </c>
      <c r="H3392" s="28" t="s">
        <v>26</v>
      </c>
      <c r="I3392" s="30">
        <v>0.25000000000000006</v>
      </c>
      <c r="J3392" s="31">
        <v>2750</v>
      </c>
      <c r="K3392" s="32">
        <f t="shared" si="26"/>
        <v>687.50000000000011</v>
      </c>
      <c r="L3392" s="32">
        <f t="shared" si="27"/>
        <v>275.00000000000006</v>
      </c>
      <c r="M3392" s="33">
        <v>0.4</v>
      </c>
      <c r="O3392" s="38"/>
      <c r="P3392" s="36"/>
      <c r="Q3392" s="34"/>
      <c r="R3392" s="35"/>
    </row>
    <row r="3393" spans="1:18" ht="15.75" customHeight="1">
      <c r="A3393" s="23"/>
      <c r="B3393" s="28" t="s">
        <v>21</v>
      </c>
      <c r="C3393" s="28">
        <v>1185732</v>
      </c>
      <c r="D3393" s="29">
        <v>44206</v>
      </c>
      <c r="E3393" s="28" t="s">
        <v>22</v>
      </c>
      <c r="F3393" s="28" t="s">
        <v>124</v>
      </c>
      <c r="G3393" s="28" t="s">
        <v>125</v>
      </c>
      <c r="H3393" s="28" t="s">
        <v>27</v>
      </c>
      <c r="I3393" s="30">
        <v>0.3</v>
      </c>
      <c r="J3393" s="31">
        <v>1250</v>
      </c>
      <c r="K3393" s="32">
        <f t="shared" si="26"/>
        <v>375</v>
      </c>
      <c r="L3393" s="32">
        <f t="shared" si="27"/>
        <v>150</v>
      </c>
      <c r="M3393" s="33">
        <v>0.4</v>
      </c>
      <c r="O3393" s="38"/>
      <c r="P3393" s="36"/>
      <c r="Q3393" s="34"/>
      <c r="R3393" s="35"/>
    </row>
    <row r="3394" spans="1:18" ht="15.75" customHeight="1">
      <c r="A3394" s="23"/>
      <c r="B3394" s="28" t="s">
        <v>21</v>
      </c>
      <c r="C3394" s="28">
        <v>1185732</v>
      </c>
      <c r="D3394" s="29">
        <v>44206</v>
      </c>
      <c r="E3394" s="28" t="s">
        <v>22</v>
      </c>
      <c r="F3394" s="28" t="s">
        <v>124</v>
      </c>
      <c r="G3394" s="28" t="s">
        <v>125</v>
      </c>
      <c r="H3394" s="28" t="s">
        <v>28</v>
      </c>
      <c r="I3394" s="30">
        <v>0.45</v>
      </c>
      <c r="J3394" s="31">
        <v>1750</v>
      </c>
      <c r="K3394" s="32">
        <f t="shared" si="26"/>
        <v>787.5</v>
      </c>
      <c r="L3394" s="32">
        <f t="shared" si="27"/>
        <v>236.25</v>
      </c>
      <c r="M3394" s="33">
        <v>0.3</v>
      </c>
      <c r="O3394" s="38"/>
      <c r="P3394" s="36"/>
      <c r="Q3394" s="34"/>
      <c r="R3394" s="35"/>
    </row>
    <row r="3395" spans="1:18" ht="15.75" customHeight="1">
      <c r="A3395" s="23"/>
      <c r="B3395" s="28" t="s">
        <v>21</v>
      </c>
      <c r="C3395" s="28">
        <v>1185732</v>
      </c>
      <c r="D3395" s="29">
        <v>44206</v>
      </c>
      <c r="E3395" s="28" t="s">
        <v>22</v>
      </c>
      <c r="F3395" s="28" t="s">
        <v>124</v>
      </c>
      <c r="G3395" s="28" t="s">
        <v>125</v>
      </c>
      <c r="H3395" s="28" t="s">
        <v>29</v>
      </c>
      <c r="I3395" s="30">
        <v>0.35000000000000003</v>
      </c>
      <c r="J3395" s="31">
        <v>2750</v>
      </c>
      <c r="K3395" s="32">
        <f t="shared" si="26"/>
        <v>962.50000000000011</v>
      </c>
      <c r="L3395" s="32">
        <f t="shared" si="27"/>
        <v>385.00000000000006</v>
      </c>
      <c r="M3395" s="33">
        <v>0.4</v>
      </c>
      <c r="O3395" s="38"/>
      <c r="P3395" s="36"/>
      <c r="Q3395" s="34"/>
      <c r="R3395" s="35"/>
    </row>
    <row r="3396" spans="1:18" ht="15.75" customHeight="1">
      <c r="A3396" s="23"/>
      <c r="B3396" s="28" t="s">
        <v>21</v>
      </c>
      <c r="C3396" s="28">
        <v>1185732</v>
      </c>
      <c r="D3396" s="29">
        <v>44235</v>
      </c>
      <c r="E3396" s="28" t="s">
        <v>22</v>
      </c>
      <c r="F3396" s="28" t="s">
        <v>124</v>
      </c>
      <c r="G3396" s="28" t="s">
        <v>125</v>
      </c>
      <c r="H3396" s="28" t="s">
        <v>24</v>
      </c>
      <c r="I3396" s="30">
        <v>0.35000000000000003</v>
      </c>
      <c r="J3396" s="31">
        <v>5250</v>
      </c>
      <c r="K3396" s="32">
        <f t="shared" si="26"/>
        <v>1837.5000000000002</v>
      </c>
      <c r="L3396" s="32">
        <f t="shared" si="27"/>
        <v>643.125</v>
      </c>
      <c r="M3396" s="33">
        <v>0.35</v>
      </c>
      <c r="O3396" s="38"/>
      <c r="P3396" s="36"/>
      <c r="Q3396" s="34"/>
      <c r="R3396" s="35"/>
    </row>
    <row r="3397" spans="1:18" ht="15.75" customHeight="1">
      <c r="A3397" s="23"/>
      <c r="B3397" s="28" t="s">
        <v>21</v>
      </c>
      <c r="C3397" s="28">
        <v>1185732</v>
      </c>
      <c r="D3397" s="29">
        <v>44235</v>
      </c>
      <c r="E3397" s="28" t="s">
        <v>22</v>
      </c>
      <c r="F3397" s="28" t="s">
        <v>124</v>
      </c>
      <c r="G3397" s="28" t="s">
        <v>125</v>
      </c>
      <c r="H3397" s="28" t="s">
        <v>25</v>
      </c>
      <c r="I3397" s="30">
        <v>0.35000000000000003</v>
      </c>
      <c r="J3397" s="31">
        <v>1750</v>
      </c>
      <c r="K3397" s="32">
        <f t="shared" si="26"/>
        <v>612.50000000000011</v>
      </c>
      <c r="L3397" s="32">
        <f t="shared" si="27"/>
        <v>214.37500000000003</v>
      </c>
      <c r="M3397" s="33">
        <v>0.35</v>
      </c>
      <c r="O3397" s="38"/>
      <c r="P3397" s="36"/>
      <c r="Q3397" s="34"/>
      <c r="R3397" s="35"/>
    </row>
    <row r="3398" spans="1:18" ht="15.75" customHeight="1">
      <c r="A3398" s="23"/>
      <c r="B3398" s="28" t="s">
        <v>21</v>
      </c>
      <c r="C3398" s="28">
        <v>1185732</v>
      </c>
      <c r="D3398" s="29">
        <v>44235</v>
      </c>
      <c r="E3398" s="28" t="s">
        <v>22</v>
      </c>
      <c r="F3398" s="28" t="s">
        <v>124</v>
      </c>
      <c r="G3398" s="28" t="s">
        <v>125</v>
      </c>
      <c r="H3398" s="28" t="s">
        <v>26</v>
      </c>
      <c r="I3398" s="30">
        <v>0.25000000000000006</v>
      </c>
      <c r="J3398" s="31">
        <v>2250</v>
      </c>
      <c r="K3398" s="32">
        <f t="shared" si="26"/>
        <v>562.50000000000011</v>
      </c>
      <c r="L3398" s="32">
        <f t="shared" si="27"/>
        <v>225.00000000000006</v>
      </c>
      <c r="M3398" s="33">
        <v>0.4</v>
      </c>
      <c r="O3398" s="38"/>
      <c r="P3398" s="36"/>
      <c r="Q3398" s="34"/>
      <c r="R3398" s="35"/>
    </row>
    <row r="3399" spans="1:18" ht="15.75" customHeight="1">
      <c r="A3399" s="23"/>
      <c r="B3399" s="28" t="s">
        <v>21</v>
      </c>
      <c r="C3399" s="28">
        <v>1185732</v>
      </c>
      <c r="D3399" s="29">
        <v>44235</v>
      </c>
      <c r="E3399" s="28" t="s">
        <v>22</v>
      </c>
      <c r="F3399" s="28" t="s">
        <v>124</v>
      </c>
      <c r="G3399" s="28" t="s">
        <v>125</v>
      </c>
      <c r="H3399" s="28" t="s">
        <v>27</v>
      </c>
      <c r="I3399" s="30">
        <v>0.3</v>
      </c>
      <c r="J3399" s="31">
        <v>1000</v>
      </c>
      <c r="K3399" s="32">
        <f t="shared" si="26"/>
        <v>300</v>
      </c>
      <c r="L3399" s="32">
        <f t="shared" si="27"/>
        <v>120</v>
      </c>
      <c r="M3399" s="33">
        <v>0.4</v>
      </c>
      <c r="O3399" s="38"/>
      <c r="P3399" s="36"/>
      <c r="Q3399" s="34"/>
      <c r="R3399" s="35"/>
    </row>
    <row r="3400" spans="1:18" ht="15.75" customHeight="1">
      <c r="A3400" s="23"/>
      <c r="B3400" s="28" t="s">
        <v>21</v>
      </c>
      <c r="C3400" s="28">
        <v>1185732</v>
      </c>
      <c r="D3400" s="29">
        <v>44235</v>
      </c>
      <c r="E3400" s="28" t="s">
        <v>22</v>
      </c>
      <c r="F3400" s="28" t="s">
        <v>124</v>
      </c>
      <c r="G3400" s="28" t="s">
        <v>125</v>
      </c>
      <c r="H3400" s="28" t="s">
        <v>28</v>
      </c>
      <c r="I3400" s="30">
        <v>0.45</v>
      </c>
      <c r="J3400" s="31">
        <v>1750</v>
      </c>
      <c r="K3400" s="32">
        <f t="shared" si="26"/>
        <v>787.5</v>
      </c>
      <c r="L3400" s="32">
        <f t="shared" si="27"/>
        <v>236.25</v>
      </c>
      <c r="M3400" s="33">
        <v>0.3</v>
      </c>
      <c r="O3400" s="38"/>
      <c r="P3400" s="36"/>
      <c r="Q3400" s="34"/>
      <c r="R3400" s="35"/>
    </row>
    <row r="3401" spans="1:18" ht="15.75" customHeight="1">
      <c r="A3401" s="23"/>
      <c r="B3401" s="28" t="s">
        <v>21</v>
      </c>
      <c r="C3401" s="28">
        <v>1185732</v>
      </c>
      <c r="D3401" s="29">
        <v>44235</v>
      </c>
      <c r="E3401" s="28" t="s">
        <v>22</v>
      </c>
      <c r="F3401" s="28" t="s">
        <v>124</v>
      </c>
      <c r="G3401" s="28" t="s">
        <v>125</v>
      </c>
      <c r="H3401" s="28" t="s">
        <v>29</v>
      </c>
      <c r="I3401" s="30">
        <v>0.35000000000000003</v>
      </c>
      <c r="J3401" s="31">
        <v>2750</v>
      </c>
      <c r="K3401" s="32">
        <f t="shared" si="26"/>
        <v>962.50000000000011</v>
      </c>
      <c r="L3401" s="32">
        <f t="shared" si="27"/>
        <v>385.00000000000006</v>
      </c>
      <c r="M3401" s="33">
        <v>0.4</v>
      </c>
      <c r="O3401" s="38"/>
      <c r="P3401" s="36"/>
      <c r="Q3401" s="34"/>
      <c r="R3401" s="35"/>
    </row>
    <row r="3402" spans="1:18" ht="15.75" customHeight="1">
      <c r="A3402" s="23"/>
      <c r="B3402" s="28" t="s">
        <v>21</v>
      </c>
      <c r="C3402" s="28">
        <v>1185732</v>
      </c>
      <c r="D3402" s="29">
        <v>44261</v>
      </c>
      <c r="E3402" s="28" t="s">
        <v>22</v>
      </c>
      <c r="F3402" s="28" t="s">
        <v>124</v>
      </c>
      <c r="G3402" s="28" t="s">
        <v>125</v>
      </c>
      <c r="H3402" s="28" t="s">
        <v>24</v>
      </c>
      <c r="I3402" s="30">
        <v>0.35000000000000003</v>
      </c>
      <c r="J3402" s="31">
        <v>4950</v>
      </c>
      <c r="K3402" s="32">
        <f t="shared" si="26"/>
        <v>1732.5000000000002</v>
      </c>
      <c r="L3402" s="32">
        <f t="shared" si="27"/>
        <v>606.375</v>
      </c>
      <c r="M3402" s="33">
        <v>0.35</v>
      </c>
      <c r="O3402" s="38"/>
      <c r="P3402" s="36"/>
      <c r="Q3402" s="34"/>
      <c r="R3402" s="35"/>
    </row>
    <row r="3403" spans="1:18" ht="15.75" customHeight="1">
      <c r="A3403" s="23"/>
      <c r="B3403" s="28" t="s">
        <v>21</v>
      </c>
      <c r="C3403" s="28">
        <v>1185732</v>
      </c>
      <c r="D3403" s="29">
        <v>44261</v>
      </c>
      <c r="E3403" s="28" t="s">
        <v>22</v>
      </c>
      <c r="F3403" s="28" t="s">
        <v>124</v>
      </c>
      <c r="G3403" s="28" t="s">
        <v>125</v>
      </c>
      <c r="H3403" s="28" t="s">
        <v>25</v>
      </c>
      <c r="I3403" s="30">
        <v>0.35000000000000003</v>
      </c>
      <c r="J3403" s="31">
        <v>2000</v>
      </c>
      <c r="K3403" s="32">
        <f t="shared" si="26"/>
        <v>700.00000000000011</v>
      </c>
      <c r="L3403" s="32">
        <f t="shared" si="27"/>
        <v>245.00000000000003</v>
      </c>
      <c r="M3403" s="33">
        <v>0.35</v>
      </c>
      <c r="O3403" s="38"/>
      <c r="P3403" s="36"/>
      <c r="Q3403" s="34"/>
      <c r="R3403" s="35"/>
    </row>
    <row r="3404" spans="1:18" ht="15.75" customHeight="1">
      <c r="A3404" s="23"/>
      <c r="B3404" s="28" t="s">
        <v>21</v>
      </c>
      <c r="C3404" s="28">
        <v>1185732</v>
      </c>
      <c r="D3404" s="29">
        <v>44261</v>
      </c>
      <c r="E3404" s="28" t="s">
        <v>22</v>
      </c>
      <c r="F3404" s="28" t="s">
        <v>124</v>
      </c>
      <c r="G3404" s="28" t="s">
        <v>125</v>
      </c>
      <c r="H3404" s="28" t="s">
        <v>26</v>
      </c>
      <c r="I3404" s="30">
        <v>0.25000000000000006</v>
      </c>
      <c r="J3404" s="31">
        <v>2250</v>
      </c>
      <c r="K3404" s="32">
        <f t="shared" si="26"/>
        <v>562.50000000000011</v>
      </c>
      <c r="L3404" s="32">
        <f t="shared" si="27"/>
        <v>225.00000000000006</v>
      </c>
      <c r="M3404" s="33">
        <v>0.4</v>
      </c>
      <c r="O3404" s="38"/>
      <c r="P3404" s="36"/>
      <c r="Q3404" s="34"/>
      <c r="R3404" s="35"/>
    </row>
    <row r="3405" spans="1:18" ht="15.75" customHeight="1">
      <c r="A3405" s="23"/>
      <c r="B3405" s="28" t="s">
        <v>21</v>
      </c>
      <c r="C3405" s="28">
        <v>1185732</v>
      </c>
      <c r="D3405" s="29">
        <v>44261</v>
      </c>
      <c r="E3405" s="28" t="s">
        <v>22</v>
      </c>
      <c r="F3405" s="28" t="s">
        <v>124</v>
      </c>
      <c r="G3405" s="28" t="s">
        <v>125</v>
      </c>
      <c r="H3405" s="28" t="s">
        <v>27</v>
      </c>
      <c r="I3405" s="30">
        <v>0.3</v>
      </c>
      <c r="J3405" s="31">
        <v>750</v>
      </c>
      <c r="K3405" s="32">
        <f t="shared" si="26"/>
        <v>225</v>
      </c>
      <c r="L3405" s="32">
        <f t="shared" si="27"/>
        <v>90</v>
      </c>
      <c r="M3405" s="33">
        <v>0.4</v>
      </c>
      <c r="O3405" s="38"/>
      <c r="P3405" s="36"/>
      <c r="Q3405" s="34"/>
      <c r="R3405" s="35"/>
    </row>
    <row r="3406" spans="1:18" ht="15.75" customHeight="1">
      <c r="A3406" s="23"/>
      <c r="B3406" s="28" t="s">
        <v>21</v>
      </c>
      <c r="C3406" s="28">
        <v>1185732</v>
      </c>
      <c r="D3406" s="29">
        <v>44261</v>
      </c>
      <c r="E3406" s="28" t="s">
        <v>22</v>
      </c>
      <c r="F3406" s="28" t="s">
        <v>124</v>
      </c>
      <c r="G3406" s="28" t="s">
        <v>125</v>
      </c>
      <c r="H3406" s="28" t="s">
        <v>28</v>
      </c>
      <c r="I3406" s="30">
        <v>0.45</v>
      </c>
      <c r="J3406" s="31">
        <v>1250</v>
      </c>
      <c r="K3406" s="32">
        <f t="shared" si="26"/>
        <v>562.5</v>
      </c>
      <c r="L3406" s="32">
        <f t="shared" si="27"/>
        <v>168.75</v>
      </c>
      <c r="M3406" s="33">
        <v>0.3</v>
      </c>
      <c r="O3406" s="38"/>
      <c r="P3406" s="36"/>
      <c r="Q3406" s="34"/>
      <c r="R3406" s="35"/>
    </row>
    <row r="3407" spans="1:18" ht="15.75" customHeight="1">
      <c r="A3407" s="23"/>
      <c r="B3407" s="28" t="s">
        <v>21</v>
      </c>
      <c r="C3407" s="28">
        <v>1185732</v>
      </c>
      <c r="D3407" s="29">
        <v>44261</v>
      </c>
      <c r="E3407" s="28" t="s">
        <v>22</v>
      </c>
      <c r="F3407" s="28" t="s">
        <v>124</v>
      </c>
      <c r="G3407" s="28" t="s">
        <v>125</v>
      </c>
      <c r="H3407" s="28" t="s">
        <v>29</v>
      </c>
      <c r="I3407" s="30">
        <v>0.35000000000000003</v>
      </c>
      <c r="J3407" s="31">
        <v>2250</v>
      </c>
      <c r="K3407" s="32">
        <f t="shared" si="26"/>
        <v>787.50000000000011</v>
      </c>
      <c r="L3407" s="32">
        <f t="shared" si="27"/>
        <v>315.00000000000006</v>
      </c>
      <c r="M3407" s="33">
        <v>0.4</v>
      </c>
      <c r="O3407" s="38"/>
      <c r="P3407" s="36"/>
      <c r="Q3407" s="34"/>
      <c r="R3407" s="35"/>
    </row>
    <row r="3408" spans="1:18" ht="15.75" customHeight="1">
      <c r="A3408" s="23"/>
      <c r="B3408" s="28" t="s">
        <v>21</v>
      </c>
      <c r="C3408" s="28">
        <v>1185732</v>
      </c>
      <c r="D3408" s="29">
        <v>44293</v>
      </c>
      <c r="E3408" s="28" t="s">
        <v>22</v>
      </c>
      <c r="F3408" s="28" t="s">
        <v>124</v>
      </c>
      <c r="G3408" s="28" t="s">
        <v>125</v>
      </c>
      <c r="H3408" s="28" t="s">
        <v>24</v>
      </c>
      <c r="I3408" s="30">
        <v>0.35000000000000003</v>
      </c>
      <c r="J3408" s="31">
        <v>4750</v>
      </c>
      <c r="K3408" s="32">
        <f t="shared" si="26"/>
        <v>1662.5000000000002</v>
      </c>
      <c r="L3408" s="32">
        <f t="shared" si="27"/>
        <v>581.875</v>
      </c>
      <c r="M3408" s="33">
        <v>0.35</v>
      </c>
      <c r="O3408" s="38"/>
      <c r="P3408" s="36"/>
      <c r="Q3408" s="34"/>
      <c r="R3408" s="35"/>
    </row>
    <row r="3409" spans="1:18" ht="15.75" customHeight="1">
      <c r="A3409" s="23"/>
      <c r="B3409" s="28" t="s">
        <v>21</v>
      </c>
      <c r="C3409" s="28">
        <v>1185732</v>
      </c>
      <c r="D3409" s="29">
        <v>44293</v>
      </c>
      <c r="E3409" s="28" t="s">
        <v>22</v>
      </c>
      <c r="F3409" s="28" t="s">
        <v>124</v>
      </c>
      <c r="G3409" s="28" t="s">
        <v>125</v>
      </c>
      <c r="H3409" s="28" t="s">
        <v>25</v>
      </c>
      <c r="I3409" s="30">
        <v>0.35000000000000003</v>
      </c>
      <c r="J3409" s="31">
        <v>1750</v>
      </c>
      <c r="K3409" s="32">
        <f t="shared" si="26"/>
        <v>612.50000000000011</v>
      </c>
      <c r="L3409" s="32">
        <f t="shared" si="27"/>
        <v>214.37500000000003</v>
      </c>
      <c r="M3409" s="33">
        <v>0.35</v>
      </c>
      <c r="O3409" s="38"/>
      <c r="P3409" s="36"/>
      <c r="Q3409" s="34"/>
      <c r="R3409" s="35"/>
    </row>
    <row r="3410" spans="1:18" ht="15.75" customHeight="1">
      <c r="A3410" s="23"/>
      <c r="B3410" s="28" t="s">
        <v>21</v>
      </c>
      <c r="C3410" s="28">
        <v>1185732</v>
      </c>
      <c r="D3410" s="29">
        <v>44293</v>
      </c>
      <c r="E3410" s="28" t="s">
        <v>22</v>
      </c>
      <c r="F3410" s="28" t="s">
        <v>124</v>
      </c>
      <c r="G3410" s="28" t="s">
        <v>125</v>
      </c>
      <c r="H3410" s="28" t="s">
        <v>26</v>
      </c>
      <c r="I3410" s="30">
        <v>0.25000000000000006</v>
      </c>
      <c r="J3410" s="31">
        <v>1750</v>
      </c>
      <c r="K3410" s="32">
        <f t="shared" si="26"/>
        <v>437.50000000000011</v>
      </c>
      <c r="L3410" s="32">
        <f t="shared" si="27"/>
        <v>175.00000000000006</v>
      </c>
      <c r="M3410" s="33">
        <v>0.4</v>
      </c>
      <c r="O3410" s="38"/>
      <c r="P3410" s="36"/>
      <c r="Q3410" s="34"/>
      <c r="R3410" s="35"/>
    </row>
    <row r="3411" spans="1:18" ht="15.75" customHeight="1">
      <c r="A3411" s="23"/>
      <c r="B3411" s="28" t="s">
        <v>21</v>
      </c>
      <c r="C3411" s="28">
        <v>1185732</v>
      </c>
      <c r="D3411" s="29">
        <v>44293</v>
      </c>
      <c r="E3411" s="28" t="s">
        <v>22</v>
      </c>
      <c r="F3411" s="28" t="s">
        <v>124</v>
      </c>
      <c r="G3411" s="28" t="s">
        <v>125</v>
      </c>
      <c r="H3411" s="28" t="s">
        <v>27</v>
      </c>
      <c r="I3411" s="30">
        <v>0.3</v>
      </c>
      <c r="J3411" s="31">
        <v>1000</v>
      </c>
      <c r="K3411" s="32">
        <f t="shared" si="26"/>
        <v>300</v>
      </c>
      <c r="L3411" s="32">
        <f t="shared" si="27"/>
        <v>120</v>
      </c>
      <c r="M3411" s="33">
        <v>0.4</v>
      </c>
      <c r="O3411" s="38"/>
      <c r="P3411" s="36"/>
      <c r="Q3411" s="34"/>
      <c r="R3411" s="35"/>
    </row>
    <row r="3412" spans="1:18" ht="15.75" customHeight="1">
      <c r="A3412" s="23"/>
      <c r="B3412" s="28" t="s">
        <v>21</v>
      </c>
      <c r="C3412" s="28">
        <v>1185732</v>
      </c>
      <c r="D3412" s="29">
        <v>44293</v>
      </c>
      <c r="E3412" s="28" t="s">
        <v>22</v>
      </c>
      <c r="F3412" s="28" t="s">
        <v>124</v>
      </c>
      <c r="G3412" s="28" t="s">
        <v>125</v>
      </c>
      <c r="H3412" s="28" t="s">
        <v>28</v>
      </c>
      <c r="I3412" s="30">
        <v>0.45</v>
      </c>
      <c r="J3412" s="31">
        <v>1000</v>
      </c>
      <c r="K3412" s="32">
        <f t="shared" si="26"/>
        <v>450</v>
      </c>
      <c r="L3412" s="32">
        <f t="shared" si="27"/>
        <v>135</v>
      </c>
      <c r="M3412" s="33">
        <v>0.3</v>
      </c>
      <c r="O3412" s="38"/>
      <c r="P3412" s="36"/>
      <c r="Q3412" s="34"/>
      <c r="R3412" s="35"/>
    </row>
    <row r="3413" spans="1:18" ht="15.75" customHeight="1">
      <c r="A3413" s="23"/>
      <c r="B3413" s="28" t="s">
        <v>21</v>
      </c>
      <c r="C3413" s="28">
        <v>1185732</v>
      </c>
      <c r="D3413" s="29">
        <v>44293</v>
      </c>
      <c r="E3413" s="28" t="s">
        <v>22</v>
      </c>
      <c r="F3413" s="28" t="s">
        <v>124</v>
      </c>
      <c r="G3413" s="28" t="s">
        <v>125</v>
      </c>
      <c r="H3413" s="28" t="s">
        <v>29</v>
      </c>
      <c r="I3413" s="30">
        <v>0.35000000000000003</v>
      </c>
      <c r="J3413" s="31">
        <v>2500</v>
      </c>
      <c r="K3413" s="32">
        <f t="shared" si="26"/>
        <v>875.00000000000011</v>
      </c>
      <c r="L3413" s="32">
        <f t="shared" si="27"/>
        <v>350.00000000000006</v>
      </c>
      <c r="M3413" s="33">
        <v>0.4</v>
      </c>
      <c r="O3413" s="38"/>
      <c r="P3413" s="36"/>
      <c r="Q3413" s="34"/>
      <c r="R3413" s="35"/>
    </row>
    <row r="3414" spans="1:18" ht="15.75" customHeight="1">
      <c r="A3414" s="23"/>
      <c r="B3414" s="28" t="s">
        <v>21</v>
      </c>
      <c r="C3414" s="28">
        <v>1185732</v>
      </c>
      <c r="D3414" s="29">
        <v>44322</v>
      </c>
      <c r="E3414" s="28" t="s">
        <v>22</v>
      </c>
      <c r="F3414" s="28" t="s">
        <v>124</v>
      </c>
      <c r="G3414" s="28" t="s">
        <v>125</v>
      </c>
      <c r="H3414" s="28" t="s">
        <v>24</v>
      </c>
      <c r="I3414" s="30">
        <v>0.49999999999999994</v>
      </c>
      <c r="J3414" s="31">
        <v>5200</v>
      </c>
      <c r="K3414" s="32">
        <f t="shared" si="26"/>
        <v>2599.9999999999995</v>
      </c>
      <c r="L3414" s="32">
        <f t="shared" si="27"/>
        <v>909.99999999999977</v>
      </c>
      <c r="M3414" s="33">
        <v>0.35</v>
      </c>
      <c r="O3414" s="38"/>
      <c r="P3414" s="36"/>
      <c r="Q3414" s="34"/>
      <c r="R3414" s="35"/>
    </row>
    <row r="3415" spans="1:18" ht="15.75" customHeight="1">
      <c r="A3415" s="23"/>
      <c r="B3415" s="28" t="s">
        <v>21</v>
      </c>
      <c r="C3415" s="28">
        <v>1185732</v>
      </c>
      <c r="D3415" s="29">
        <v>44322</v>
      </c>
      <c r="E3415" s="28" t="s">
        <v>22</v>
      </c>
      <c r="F3415" s="28" t="s">
        <v>124</v>
      </c>
      <c r="G3415" s="28" t="s">
        <v>125</v>
      </c>
      <c r="H3415" s="28" t="s">
        <v>25</v>
      </c>
      <c r="I3415" s="30">
        <v>0.45</v>
      </c>
      <c r="J3415" s="31">
        <v>2250</v>
      </c>
      <c r="K3415" s="32">
        <f t="shared" si="26"/>
        <v>1012.5</v>
      </c>
      <c r="L3415" s="32">
        <f t="shared" si="27"/>
        <v>354.375</v>
      </c>
      <c r="M3415" s="33">
        <v>0.35</v>
      </c>
      <c r="O3415" s="38"/>
      <c r="P3415" s="36"/>
      <c r="Q3415" s="34"/>
      <c r="R3415" s="35"/>
    </row>
    <row r="3416" spans="1:18" ht="15.75" customHeight="1">
      <c r="A3416" s="23"/>
      <c r="B3416" s="28" t="s">
        <v>21</v>
      </c>
      <c r="C3416" s="28">
        <v>1185732</v>
      </c>
      <c r="D3416" s="29">
        <v>44322</v>
      </c>
      <c r="E3416" s="28" t="s">
        <v>22</v>
      </c>
      <c r="F3416" s="28" t="s">
        <v>124</v>
      </c>
      <c r="G3416" s="28" t="s">
        <v>125</v>
      </c>
      <c r="H3416" s="28" t="s">
        <v>26</v>
      </c>
      <c r="I3416" s="30">
        <v>0.4</v>
      </c>
      <c r="J3416" s="31">
        <v>2500</v>
      </c>
      <c r="K3416" s="32">
        <f t="shared" si="26"/>
        <v>1000</v>
      </c>
      <c r="L3416" s="32">
        <f t="shared" si="27"/>
        <v>400</v>
      </c>
      <c r="M3416" s="33">
        <v>0.4</v>
      </c>
      <c r="O3416" s="38"/>
      <c r="P3416" s="36"/>
      <c r="Q3416" s="34"/>
      <c r="R3416" s="35"/>
    </row>
    <row r="3417" spans="1:18" ht="15.75" customHeight="1">
      <c r="A3417" s="23"/>
      <c r="B3417" s="28" t="s">
        <v>21</v>
      </c>
      <c r="C3417" s="28">
        <v>1185732</v>
      </c>
      <c r="D3417" s="29">
        <v>44322</v>
      </c>
      <c r="E3417" s="28" t="s">
        <v>22</v>
      </c>
      <c r="F3417" s="28" t="s">
        <v>124</v>
      </c>
      <c r="G3417" s="28" t="s">
        <v>125</v>
      </c>
      <c r="H3417" s="28" t="s">
        <v>27</v>
      </c>
      <c r="I3417" s="30">
        <v>0.4</v>
      </c>
      <c r="J3417" s="31">
        <v>2000</v>
      </c>
      <c r="K3417" s="32">
        <f t="shared" si="26"/>
        <v>800</v>
      </c>
      <c r="L3417" s="32">
        <f t="shared" si="27"/>
        <v>320</v>
      </c>
      <c r="M3417" s="33">
        <v>0.4</v>
      </c>
      <c r="O3417" s="38"/>
      <c r="P3417" s="36"/>
      <c r="Q3417" s="34"/>
      <c r="R3417" s="35"/>
    </row>
    <row r="3418" spans="1:18" ht="15.75" customHeight="1">
      <c r="A3418" s="23"/>
      <c r="B3418" s="28" t="s">
        <v>21</v>
      </c>
      <c r="C3418" s="28">
        <v>1185732</v>
      </c>
      <c r="D3418" s="29">
        <v>44322</v>
      </c>
      <c r="E3418" s="28" t="s">
        <v>22</v>
      </c>
      <c r="F3418" s="28" t="s">
        <v>124</v>
      </c>
      <c r="G3418" s="28" t="s">
        <v>125</v>
      </c>
      <c r="H3418" s="28" t="s">
        <v>28</v>
      </c>
      <c r="I3418" s="30">
        <v>0.49999999999999994</v>
      </c>
      <c r="J3418" s="31">
        <v>2250</v>
      </c>
      <c r="K3418" s="32">
        <f t="shared" si="26"/>
        <v>1124.9999999999998</v>
      </c>
      <c r="L3418" s="32">
        <f t="shared" si="27"/>
        <v>337.49999999999994</v>
      </c>
      <c r="M3418" s="33">
        <v>0.3</v>
      </c>
      <c r="O3418" s="38"/>
      <c r="P3418" s="36"/>
      <c r="Q3418" s="34"/>
      <c r="R3418" s="35"/>
    </row>
    <row r="3419" spans="1:18" ht="15.75" customHeight="1">
      <c r="A3419" s="23"/>
      <c r="B3419" s="28" t="s">
        <v>21</v>
      </c>
      <c r="C3419" s="28">
        <v>1185732</v>
      </c>
      <c r="D3419" s="29">
        <v>44322</v>
      </c>
      <c r="E3419" s="28" t="s">
        <v>22</v>
      </c>
      <c r="F3419" s="28" t="s">
        <v>124</v>
      </c>
      <c r="G3419" s="28" t="s">
        <v>125</v>
      </c>
      <c r="H3419" s="28" t="s">
        <v>29</v>
      </c>
      <c r="I3419" s="30">
        <v>0.54999999999999993</v>
      </c>
      <c r="J3419" s="31">
        <v>3500</v>
      </c>
      <c r="K3419" s="32">
        <f t="shared" si="26"/>
        <v>1924.9999999999998</v>
      </c>
      <c r="L3419" s="32">
        <f t="shared" si="27"/>
        <v>770</v>
      </c>
      <c r="M3419" s="33">
        <v>0.4</v>
      </c>
      <c r="O3419" s="38"/>
      <c r="P3419" s="36"/>
      <c r="Q3419" s="34"/>
      <c r="R3419" s="35"/>
    </row>
    <row r="3420" spans="1:18" ht="15.75" customHeight="1">
      <c r="A3420" s="23"/>
      <c r="B3420" s="28" t="s">
        <v>21</v>
      </c>
      <c r="C3420" s="28">
        <v>1185732</v>
      </c>
      <c r="D3420" s="29">
        <v>44355</v>
      </c>
      <c r="E3420" s="28" t="s">
        <v>22</v>
      </c>
      <c r="F3420" s="28" t="s">
        <v>124</v>
      </c>
      <c r="G3420" s="28" t="s">
        <v>125</v>
      </c>
      <c r="H3420" s="28" t="s">
        <v>24</v>
      </c>
      <c r="I3420" s="30">
        <v>0.49999999999999994</v>
      </c>
      <c r="J3420" s="31">
        <v>6000</v>
      </c>
      <c r="K3420" s="32">
        <f t="shared" si="26"/>
        <v>2999.9999999999995</v>
      </c>
      <c r="L3420" s="32">
        <f t="shared" si="27"/>
        <v>1049.9999999999998</v>
      </c>
      <c r="M3420" s="33">
        <v>0.35</v>
      </c>
      <c r="O3420" s="38"/>
      <c r="P3420" s="36"/>
      <c r="Q3420" s="34"/>
      <c r="R3420" s="35"/>
    </row>
    <row r="3421" spans="1:18" ht="15.75" customHeight="1">
      <c r="A3421" s="23"/>
      <c r="B3421" s="28" t="s">
        <v>21</v>
      </c>
      <c r="C3421" s="28">
        <v>1185732</v>
      </c>
      <c r="D3421" s="29">
        <v>44355</v>
      </c>
      <c r="E3421" s="28" t="s">
        <v>22</v>
      </c>
      <c r="F3421" s="28" t="s">
        <v>124</v>
      </c>
      <c r="G3421" s="28" t="s">
        <v>125</v>
      </c>
      <c r="H3421" s="28" t="s">
        <v>25</v>
      </c>
      <c r="I3421" s="30">
        <v>0.45</v>
      </c>
      <c r="J3421" s="31">
        <v>3500</v>
      </c>
      <c r="K3421" s="32">
        <f t="shared" si="26"/>
        <v>1575</v>
      </c>
      <c r="L3421" s="32">
        <f t="shared" si="27"/>
        <v>551.25</v>
      </c>
      <c r="M3421" s="33">
        <v>0.35</v>
      </c>
      <c r="O3421" s="38"/>
      <c r="P3421" s="36"/>
      <c r="Q3421" s="34"/>
      <c r="R3421" s="35"/>
    </row>
    <row r="3422" spans="1:18" ht="15.75" customHeight="1">
      <c r="A3422" s="23"/>
      <c r="B3422" s="28" t="s">
        <v>21</v>
      </c>
      <c r="C3422" s="28">
        <v>1185732</v>
      </c>
      <c r="D3422" s="29">
        <v>44355</v>
      </c>
      <c r="E3422" s="28" t="s">
        <v>22</v>
      </c>
      <c r="F3422" s="28" t="s">
        <v>124</v>
      </c>
      <c r="G3422" s="28" t="s">
        <v>125</v>
      </c>
      <c r="H3422" s="28" t="s">
        <v>26</v>
      </c>
      <c r="I3422" s="30">
        <v>0.4</v>
      </c>
      <c r="J3422" s="31">
        <v>2750</v>
      </c>
      <c r="K3422" s="32">
        <f t="shared" si="26"/>
        <v>1100</v>
      </c>
      <c r="L3422" s="32">
        <f t="shared" si="27"/>
        <v>440</v>
      </c>
      <c r="M3422" s="33">
        <v>0.4</v>
      </c>
      <c r="O3422" s="38"/>
      <c r="P3422" s="36"/>
      <c r="Q3422" s="34"/>
      <c r="R3422" s="35"/>
    </row>
    <row r="3423" spans="1:18" ht="15.75" customHeight="1">
      <c r="A3423" s="23"/>
      <c r="B3423" s="28" t="s">
        <v>21</v>
      </c>
      <c r="C3423" s="28">
        <v>1185732</v>
      </c>
      <c r="D3423" s="29">
        <v>44355</v>
      </c>
      <c r="E3423" s="28" t="s">
        <v>22</v>
      </c>
      <c r="F3423" s="28" t="s">
        <v>124</v>
      </c>
      <c r="G3423" s="28" t="s">
        <v>125</v>
      </c>
      <c r="H3423" s="28" t="s">
        <v>27</v>
      </c>
      <c r="I3423" s="30">
        <v>0.4</v>
      </c>
      <c r="J3423" s="31">
        <v>2500</v>
      </c>
      <c r="K3423" s="32">
        <f t="shared" si="26"/>
        <v>1000</v>
      </c>
      <c r="L3423" s="32">
        <f t="shared" si="27"/>
        <v>400</v>
      </c>
      <c r="M3423" s="33">
        <v>0.4</v>
      </c>
      <c r="O3423" s="38"/>
      <c r="P3423" s="36"/>
      <c r="Q3423" s="34"/>
      <c r="R3423" s="35"/>
    </row>
    <row r="3424" spans="1:18" ht="15.75" customHeight="1">
      <c r="A3424" s="23"/>
      <c r="B3424" s="28" t="s">
        <v>21</v>
      </c>
      <c r="C3424" s="28">
        <v>1185732</v>
      </c>
      <c r="D3424" s="29">
        <v>44355</v>
      </c>
      <c r="E3424" s="28" t="s">
        <v>22</v>
      </c>
      <c r="F3424" s="28" t="s">
        <v>124</v>
      </c>
      <c r="G3424" s="28" t="s">
        <v>125</v>
      </c>
      <c r="H3424" s="28" t="s">
        <v>28</v>
      </c>
      <c r="I3424" s="30">
        <v>0.49999999999999994</v>
      </c>
      <c r="J3424" s="31">
        <v>2500</v>
      </c>
      <c r="K3424" s="32">
        <f t="shared" si="26"/>
        <v>1249.9999999999998</v>
      </c>
      <c r="L3424" s="32">
        <f t="shared" si="27"/>
        <v>374.99999999999994</v>
      </c>
      <c r="M3424" s="33">
        <v>0.3</v>
      </c>
      <c r="O3424" s="38"/>
      <c r="P3424" s="36"/>
      <c r="Q3424" s="34"/>
      <c r="R3424" s="35"/>
    </row>
    <row r="3425" spans="1:18" ht="15.75" customHeight="1">
      <c r="A3425" s="23"/>
      <c r="B3425" s="28" t="s">
        <v>21</v>
      </c>
      <c r="C3425" s="28">
        <v>1185732</v>
      </c>
      <c r="D3425" s="29">
        <v>44355</v>
      </c>
      <c r="E3425" s="28" t="s">
        <v>22</v>
      </c>
      <c r="F3425" s="28" t="s">
        <v>124</v>
      </c>
      <c r="G3425" s="28" t="s">
        <v>125</v>
      </c>
      <c r="H3425" s="28" t="s">
        <v>29</v>
      </c>
      <c r="I3425" s="30">
        <v>0.54999999999999993</v>
      </c>
      <c r="J3425" s="31">
        <v>4000</v>
      </c>
      <c r="K3425" s="32">
        <f t="shared" si="26"/>
        <v>2199.9999999999995</v>
      </c>
      <c r="L3425" s="32">
        <f t="shared" si="27"/>
        <v>879.99999999999989</v>
      </c>
      <c r="M3425" s="33">
        <v>0.4</v>
      </c>
      <c r="O3425" s="38"/>
      <c r="P3425" s="36"/>
      <c r="Q3425" s="34"/>
      <c r="R3425" s="35"/>
    </row>
    <row r="3426" spans="1:18" ht="15.75" customHeight="1">
      <c r="A3426" s="23"/>
      <c r="B3426" s="28" t="s">
        <v>21</v>
      </c>
      <c r="C3426" s="28">
        <v>1185732</v>
      </c>
      <c r="D3426" s="29">
        <v>44383</v>
      </c>
      <c r="E3426" s="28" t="s">
        <v>22</v>
      </c>
      <c r="F3426" s="28" t="s">
        <v>124</v>
      </c>
      <c r="G3426" s="28" t="s">
        <v>125</v>
      </c>
      <c r="H3426" s="28" t="s">
        <v>24</v>
      </c>
      <c r="I3426" s="30">
        <v>0.49999999999999994</v>
      </c>
      <c r="J3426" s="31">
        <v>6250</v>
      </c>
      <c r="K3426" s="32">
        <f t="shared" si="26"/>
        <v>3124.9999999999995</v>
      </c>
      <c r="L3426" s="32">
        <f t="shared" si="27"/>
        <v>1093.7499999999998</v>
      </c>
      <c r="M3426" s="33">
        <v>0.35</v>
      </c>
      <c r="O3426" s="38"/>
      <c r="P3426" s="36"/>
      <c r="Q3426" s="34"/>
      <c r="R3426" s="35"/>
    </row>
    <row r="3427" spans="1:18" ht="15.75" customHeight="1">
      <c r="A3427" s="23"/>
      <c r="B3427" s="28" t="s">
        <v>21</v>
      </c>
      <c r="C3427" s="28">
        <v>1185732</v>
      </c>
      <c r="D3427" s="29">
        <v>44383</v>
      </c>
      <c r="E3427" s="28" t="s">
        <v>22</v>
      </c>
      <c r="F3427" s="28" t="s">
        <v>124</v>
      </c>
      <c r="G3427" s="28" t="s">
        <v>125</v>
      </c>
      <c r="H3427" s="28" t="s">
        <v>25</v>
      </c>
      <c r="I3427" s="30">
        <v>0.45</v>
      </c>
      <c r="J3427" s="31">
        <v>3750</v>
      </c>
      <c r="K3427" s="32">
        <f t="shared" si="26"/>
        <v>1687.5</v>
      </c>
      <c r="L3427" s="32">
        <f t="shared" si="27"/>
        <v>590.625</v>
      </c>
      <c r="M3427" s="33">
        <v>0.35</v>
      </c>
      <c r="O3427" s="38"/>
      <c r="P3427" s="36"/>
      <c r="Q3427" s="34"/>
      <c r="R3427" s="35"/>
    </row>
    <row r="3428" spans="1:18" ht="15.75" customHeight="1">
      <c r="A3428" s="23"/>
      <c r="B3428" s="28" t="s">
        <v>21</v>
      </c>
      <c r="C3428" s="28">
        <v>1185732</v>
      </c>
      <c r="D3428" s="29">
        <v>44383</v>
      </c>
      <c r="E3428" s="28" t="s">
        <v>22</v>
      </c>
      <c r="F3428" s="28" t="s">
        <v>124</v>
      </c>
      <c r="G3428" s="28" t="s">
        <v>125</v>
      </c>
      <c r="H3428" s="28" t="s">
        <v>26</v>
      </c>
      <c r="I3428" s="30">
        <v>0.4</v>
      </c>
      <c r="J3428" s="31">
        <v>3000</v>
      </c>
      <c r="K3428" s="32">
        <f t="shared" si="26"/>
        <v>1200</v>
      </c>
      <c r="L3428" s="32">
        <f t="shared" si="27"/>
        <v>480</v>
      </c>
      <c r="M3428" s="33">
        <v>0.4</v>
      </c>
      <c r="O3428" s="38"/>
      <c r="P3428" s="36"/>
      <c r="Q3428" s="34"/>
      <c r="R3428" s="35"/>
    </row>
    <row r="3429" spans="1:18" ht="15.75" customHeight="1">
      <c r="A3429" s="23"/>
      <c r="B3429" s="28" t="s">
        <v>21</v>
      </c>
      <c r="C3429" s="28">
        <v>1185732</v>
      </c>
      <c r="D3429" s="29">
        <v>44383</v>
      </c>
      <c r="E3429" s="28" t="s">
        <v>22</v>
      </c>
      <c r="F3429" s="28" t="s">
        <v>124</v>
      </c>
      <c r="G3429" s="28" t="s">
        <v>125</v>
      </c>
      <c r="H3429" s="28" t="s">
        <v>27</v>
      </c>
      <c r="I3429" s="30">
        <v>0.4</v>
      </c>
      <c r="J3429" s="31">
        <v>2500</v>
      </c>
      <c r="K3429" s="32">
        <f t="shared" si="26"/>
        <v>1000</v>
      </c>
      <c r="L3429" s="32">
        <f t="shared" si="27"/>
        <v>400</v>
      </c>
      <c r="M3429" s="33">
        <v>0.4</v>
      </c>
      <c r="O3429" s="38"/>
      <c r="P3429" s="36"/>
      <c r="Q3429" s="34"/>
      <c r="R3429" s="35"/>
    </row>
    <row r="3430" spans="1:18" ht="15.75" customHeight="1">
      <c r="A3430" s="23"/>
      <c r="B3430" s="28" t="s">
        <v>21</v>
      </c>
      <c r="C3430" s="28">
        <v>1185732</v>
      </c>
      <c r="D3430" s="29">
        <v>44383</v>
      </c>
      <c r="E3430" s="28" t="s">
        <v>22</v>
      </c>
      <c r="F3430" s="28" t="s">
        <v>124</v>
      </c>
      <c r="G3430" s="28" t="s">
        <v>125</v>
      </c>
      <c r="H3430" s="28" t="s">
        <v>28</v>
      </c>
      <c r="I3430" s="30">
        <v>0.49999999999999994</v>
      </c>
      <c r="J3430" s="31">
        <v>2750</v>
      </c>
      <c r="K3430" s="32">
        <f t="shared" si="26"/>
        <v>1374.9999999999998</v>
      </c>
      <c r="L3430" s="32">
        <f t="shared" si="27"/>
        <v>412.49999999999994</v>
      </c>
      <c r="M3430" s="33">
        <v>0.3</v>
      </c>
      <c r="O3430" s="38"/>
      <c r="P3430" s="36"/>
      <c r="Q3430" s="34"/>
      <c r="R3430" s="35"/>
    </row>
    <row r="3431" spans="1:18" ht="15.75" customHeight="1">
      <c r="A3431" s="23"/>
      <c r="B3431" s="28" t="s">
        <v>21</v>
      </c>
      <c r="C3431" s="28">
        <v>1185732</v>
      </c>
      <c r="D3431" s="29">
        <v>44383</v>
      </c>
      <c r="E3431" s="28" t="s">
        <v>22</v>
      </c>
      <c r="F3431" s="28" t="s">
        <v>124</v>
      </c>
      <c r="G3431" s="28" t="s">
        <v>125</v>
      </c>
      <c r="H3431" s="28" t="s">
        <v>29</v>
      </c>
      <c r="I3431" s="30">
        <v>0.54999999999999993</v>
      </c>
      <c r="J3431" s="31">
        <v>4500</v>
      </c>
      <c r="K3431" s="32">
        <f t="shared" si="26"/>
        <v>2474.9999999999995</v>
      </c>
      <c r="L3431" s="32">
        <f t="shared" si="27"/>
        <v>989.99999999999989</v>
      </c>
      <c r="M3431" s="33">
        <v>0.4</v>
      </c>
      <c r="O3431" s="38"/>
      <c r="P3431" s="36"/>
      <c r="Q3431" s="34"/>
      <c r="R3431" s="35"/>
    </row>
    <row r="3432" spans="1:18" ht="15.75" customHeight="1">
      <c r="A3432" s="23"/>
      <c r="B3432" s="28" t="s">
        <v>21</v>
      </c>
      <c r="C3432" s="28">
        <v>1185732</v>
      </c>
      <c r="D3432" s="29">
        <v>44415</v>
      </c>
      <c r="E3432" s="28" t="s">
        <v>22</v>
      </c>
      <c r="F3432" s="28" t="s">
        <v>124</v>
      </c>
      <c r="G3432" s="28" t="s">
        <v>125</v>
      </c>
      <c r="H3432" s="28" t="s">
        <v>24</v>
      </c>
      <c r="I3432" s="30">
        <v>0.49999999999999994</v>
      </c>
      <c r="J3432" s="31">
        <v>6000</v>
      </c>
      <c r="K3432" s="32">
        <f t="shared" si="26"/>
        <v>2999.9999999999995</v>
      </c>
      <c r="L3432" s="32">
        <f t="shared" si="27"/>
        <v>1049.9999999999998</v>
      </c>
      <c r="M3432" s="33">
        <v>0.35</v>
      </c>
      <c r="O3432" s="38"/>
      <c r="P3432" s="36"/>
      <c r="Q3432" s="34"/>
      <c r="R3432" s="35"/>
    </row>
    <row r="3433" spans="1:18" ht="15.75" customHeight="1">
      <c r="A3433" s="23"/>
      <c r="B3433" s="28" t="s">
        <v>21</v>
      </c>
      <c r="C3433" s="28">
        <v>1185732</v>
      </c>
      <c r="D3433" s="29">
        <v>44415</v>
      </c>
      <c r="E3433" s="28" t="s">
        <v>22</v>
      </c>
      <c r="F3433" s="28" t="s">
        <v>124</v>
      </c>
      <c r="G3433" s="28" t="s">
        <v>125</v>
      </c>
      <c r="H3433" s="28" t="s">
        <v>25</v>
      </c>
      <c r="I3433" s="30">
        <v>0.45</v>
      </c>
      <c r="J3433" s="31">
        <v>3750</v>
      </c>
      <c r="K3433" s="32">
        <f t="shared" si="26"/>
        <v>1687.5</v>
      </c>
      <c r="L3433" s="32">
        <f t="shared" si="27"/>
        <v>590.625</v>
      </c>
      <c r="M3433" s="33">
        <v>0.35</v>
      </c>
      <c r="O3433" s="38"/>
      <c r="P3433" s="36"/>
      <c r="Q3433" s="34"/>
      <c r="R3433" s="35"/>
    </row>
    <row r="3434" spans="1:18" ht="15.75" customHeight="1">
      <c r="A3434" s="23"/>
      <c r="B3434" s="28" t="s">
        <v>21</v>
      </c>
      <c r="C3434" s="28">
        <v>1185732</v>
      </c>
      <c r="D3434" s="29">
        <v>44415</v>
      </c>
      <c r="E3434" s="28" t="s">
        <v>22</v>
      </c>
      <c r="F3434" s="28" t="s">
        <v>124</v>
      </c>
      <c r="G3434" s="28" t="s">
        <v>125</v>
      </c>
      <c r="H3434" s="28" t="s">
        <v>26</v>
      </c>
      <c r="I3434" s="30">
        <v>0.4</v>
      </c>
      <c r="J3434" s="31">
        <v>3000</v>
      </c>
      <c r="K3434" s="32">
        <f t="shared" si="26"/>
        <v>1200</v>
      </c>
      <c r="L3434" s="32">
        <f t="shared" si="27"/>
        <v>480</v>
      </c>
      <c r="M3434" s="33">
        <v>0.4</v>
      </c>
      <c r="O3434" s="38"/>
      <c r="P3434" s="36"/>
      <c r="Q3434" s="34"/>
      <c r="R3434" s="35"/>
    </row>
    <row r="3435" spans="1:18" ht="15.75" customHeight="1">
      <c r="A3435" s="23"/>
      <c r="B3435" s="28" t="s">
        <v>21</v>
      </c>
      <c r="C3435" s="28">
        <v>1185732</v>
      </c>
      <c r="D3435" s="29">
        <v>44415</v>
      </c>
      <c r="E3435" s="28" t="s">
        <v>22</v>
      </c>
      <c r="F3435" s="28" t="s">
        <v>124</v>
      </c>
      <c r="G3435" s="28" t="s">
        <v>125</v>
      </c>
      <c r="H3435" s="28" t="s">
        <v>27</v>
      </c>
      <c r="I3435" s="30">
        <v>0.4</v>
      </c>
      <c r="J3435" s="31">
        <v>2000</v>
      </c>
      <c r="K3435" s="32">
        <f t="shared" si="26"/>
        <v>800</v>
      </c>
      <c r="L3435" s="32">
        <f t="shared" si="27"/>
        <v>320</v>
      </c>
      <c r="M3435" s="33">
        <v>0.4</v>
      </c>
      <c r="O3435" s="38"/>
      <c r="P3435" s="36"/>
      <c r="Q3435" s="34"/>
      <c r="R3435" s="35"/>
    </row>
    <row r="3436" spans="1:18" ht="15.75" customHeight="1">
      <c r="A3436" s="23"/>
      <c r="B3436" s="28" t="s">
        <v>21</v>
      </c>
      <c r="C3436" s="28">
        <v>1185732</v>
      </c>
      <c r="D3436" s="29">
        <v>44415</v>
      </c>
      <c r="E3436" s="28" t="s">
        <v>22</v>
      </c>
      <c r="F3436" s="28" t="s">
        <v>124</v>
      </c>
      <c r="G3436" s="28" t="s">
        <v>125</v>
      </c>
      <c r="H3436" s="28" t="s">
        <v>28</v>
      </c>
      <c r="I3436" s="30">
        <v>0.49999999999999994</v>
      </c>
      <c r="J3436" s="31">
        <v>1750</v>
      </c>
      <c r="K3436" s="32">
        <f t="shared" si="26"/>
        <v>874.99999999999989</v>
      </c>
      <c r="L3436" s="32">
        <f t="shared" si="27"/>
        <v>262.49999999999994</v>
      </c>
      <c r="M3436" s="33">
        <v>0.3</v>
      </c>
      <c r="O3436" s="38"/>
      <c r="P3436" s="36"/>
      <c r="Q3436" s="34"/>
      <c r="R3436" s="35"/>
    </row>
    <row r="3437" spans="1:18" ht="15.75" customHeight="1">
      <c r="A3437" s="23"/>
      <c r="B3437" s="28" t="s">
        <v>21</v>
      </c>
      <c r="C3437" s="28">
        <v>1185732</v>
      </c>
      <c r="D3437" s="29">
        <v>44415</v>
      </c>
      <c r="E3437" s="28" t="s">
        <v>22</v>
      </c>
      <c r="F3437" s="28" t="s">
        <v>124</v>
      </c>
      <c r="G3437" s="28" t="s">
        <v>125</v>
      </c>
      <c r="H3437" s="28" t="s">
        <v>29</v>
      </c>
      <c r="I3437" s="30">
        <v>0.54999999999999993</v>
      </c>
      <c r="J3437" s="31">
        <v>3500</v>
      </c>
      <c r="K3437" s="32">
        <f t="shared" si="26"/>
        <v>1924.9999999999998</v>
      </c>
      <c r="L3437" s="32">
        <f t="shared" si="27"/>
        <v>770</v>
      </c>
      <c r="M3437" s="33">
        <v>0.4</v>
      </c>
      <c r="O3437" s="38"/>
      <c r="P3437" s="36"/>
      <c r="Q3437" s="34"/>
      <c r="R3437" s="35"/>
    </row>
    <row r="3438" spans="1:18" ht="15.75" customHeight="1">
      <c r="A3438" s="23"/>
      <c r="B3438" s="28" t="s">
        <v>21</v>
      </c>
      <c r="C3438" s="28">
        <v>1185732</v>
      </c>
      <c r="D3438" s="29">
        <v>44445</v>
      </c>
      <c r="E3438" s="28" t="s">
        <v>22</v>
      </c>
      <c r="F3438" s="28" t="s">
        <v>124</v>
      </c>
      <c r="G3438" s="28" t="s">
        <v>125</v>
      </c>
      <c r="H3438" s="28" t="s">
        <v>24</v>
      </c>
      <c r="I3438" s="30">
        <v>0.49999999999999994</v>
      </c>
      <c r="J3438" s="31">
        <v>4750</v>
      </c>
      <c r="K3438" s="32">
        <f t="shared" si="26"/>
        <v>2374.9999999999995</v>
      </c>
      <c r="L3438" s="32">
        <f t="shared" si="27"/>
        <v>831.24999999999977</v>
      </c>
      <c r="M3438" s="33">
        <v>0.35</v>
      </c>
      <c r="O3438" s="38"/>
      <c r="P3438" s="36"/>
      <c r="Q3438" s="34"/>
      <c r="R3438" s="35"/>
    </row>
    <row r="3439" spans="1:18" ht="15.75" customHeight="1">
      <c r="A3439" s="23"/>
      <c r="B3439" s="28" t="s">
        <v>21</v>
      </c>
      <c r="C3439" s="28">
        <v>1185732</v>
      </c>
      <c r="D3439" s="29">
        <v>44445</v>
      </c>
      <c r="E3439" s="28" t="s">
        <v>22</v>
      </c>
      <c r="F3439" s="28" t="s">
        <v>124</v>
      </c>
      <c r="G3439" s="28" t="s">
        <v>125</v>
      </c>
      <c r="H3439" s="28" t="s">
        <v>25</v>
      </c>
      <c r="I3439" s="30">
        <v>0.45</v>
      </c>
      <c r="J3439" s="31">
        <v>2750</v>
      </c>
      <c r="K3439" s="32">
        <f t="shared" si="26"/>
        <v>1237.5</v>
      </c>
      <c r="L3439" s="32">
        <f t="shared" si="27"/>
        <v>433.125</v>
      </c>
      <c r="M3439" s="33">
        <v>0.35</v>
      </c>
      <c r="O3439" s="38"/>
      <c r="P3439" s="36"/>
      <c r="Q3439" s="34"/>
      <c r="R3439" s="35"/>
    </row>
    <row r="3440" spans="1:18" ht="15.75" customHeight="1">
      <c r="A3440" s="23"/>
      <c r="B3440" s="28" t="s">
        <v>21</v>
      </c>
      <c r="C3440" s="28">
        <v>1185732</v>
      </c>
      <c r="D3440" s="29">
        <v>44445</v>
      </c>
      <c r="E3440" s="28" t="s">
        <v>22</v>
      </c>
      <c r="F3440" s="28" t="s">
        <v>124</v>
      </c>
      <c r="G3440" s="28" t="s">
        <v>125</v>
      </c>
      <c r="H3440" s="28" t="s">
        <v>26</v>
      </c>
      <c r="I3440" s="30">
        <v>0.4</v>
      </c>
      <c r="J3440" s="31">
        <v>1750</v>
      </c>
      <c r="K3440" s="32">
        <f t="shared" si="26"/>
        <v>700</v>
      </c>
      <c r="L3440" s="32">
        <f t="shared" si="27"/>
        <v>280</v>
      </c>
      <c r="M3440" s="33">
        <v>0.4</v>
      </c>
      <c r="O3440" s="38"/>
      <c r="P3440" s="36"/>
      <c r="Q3440" s="34"/>
      <c r="R3440" s="35"/>
    </row>
    <row r="3441" spans="1:18" ht="15.75" customHeight="1">
      <c r="A3441" s="23"/>
      <c r="B3441" s="28" t="s">
        <v>21</v>
      </c>
      <c r="C3441" s="28">
        <v>1185732</v>
      </c>
      <c r="D3441" s="29">
        <v>44445</v>
      </c>
      <c r="E3441" s="28" t="s">
        <v>22</v>
      </c>
      <c r="F3441" s="28" t="s">
        <v>124</v>
      </c>
      <c r="G3441" s="28" t="s">
        <v>125</v>
      </c>
      <c r="H3441" s="28" t="s">
        <v>27</v>
      </c>
      <c r="I3441" s="30">
        <v>0.4</v>
      </c>
      <c r="J3441" s="31">
        <v>1500</v>
      </c>
      <c r="K3441" s="32">
        <f t="shared" si="26"/>
        <v>600</v>
      </c>
      <c r="L3441" s="32">
        <f t="shared" si="27"/>
        <v>240</v>
      </c>
      <c r="M3441" s="33">
        <v>0.4</v>
      </c>
      <c r="O3441" s="38"/>
      <c r="P3441" s="36"/>
      <c r="Q3441" s="34"/>
      <c r="R3441" s="35"/>
    </row>
    <row r="3442" spans="1:18" ht="15.75" customHeight="1">
      <c r="A3442" s="23"/>
      <c r="B3442" s="28" t="s">
        <v>21</v>
      </c>
      <c r="C3442" s="28">
        <v>1185732</v>
      </c>
      <c r="D3442" s="29">
        <v>44445</v>
      </c>
      <c r="E3442" s="28" t="s">
        <v>22</v>
      </c>
      <c r="F3442" s="28" t="s">
        <v>124</v>
      </c>
      <c r="G3442" s="28" t="s">
        <v>125</v>
      </c>
      <c r="H3442" s="28" t="s">
        <v>28</v>
      </c>
      <c r="I3442" s="30">
        <v>0.49999999999999994</v>
      </c>
      <c r="J3442" s="31">
        <v>1500</v>
      </c>
      <c r="K3442" s="32">
        <f t="shared" si="26"/>
        <v>749.99999999999989</v>
      </c>
      <c r="L3442" s="32">
        <f t="shared" si="27"/>
        <v>224.99999999999997</v>
      </c>
      <c r="M3442" s="33">
        <v>0.3</v>
      </c>
      <c r="O3442" s="38"/>
      <c r="P3442" s="36"/>
      <c r="Q3442" s="34"/>
      <c r="R3442" s="35"/>
    </row>
    <row r="3443" spans="1:18" ht="15.75" customHeight="1">
      <c r="A3443" s="23"/>
      <c r="B3443" s="28" t="s">
        <v>21</v>
      </c>
      <c r="C3443" s="28">
        <v>1185732</v>
      </c>
      <c r="D3443" s="29">
        <v>44445</v>
      </c>
      <c r="E3443" s="28" t="s">
        <v>22</v>
      </c>
      <c r="F3443" s="28" t="s">
        <v>124</v>
      </c>
      <c r="G3443" s="28" t="s">
        <v>125</v>
      </c>
      <c r="H3443" s="28" t="s">
        <v>29</v>
      </c>
      <c r="I3443" s="30">
        <v>0.54999999999999993</v>
      </c>
      <c r="J3443" s="31">
        <v>2500</v>
      </c>
      <c r="K3443" s="32">
        <f t="shared" si="26"/>
        <v>1374.9999999999998</v>
      </c>
      <c r="L3443" s="32">
        <f t="shared" si="27"/>
        <v>549.99999999999989</v>
      </c>
      <c r="M3443" s="33">
        <v>0.4</v>
      </c>
      <c r="O3443" s="38"/>
      <c r="P3443" s="36"/>
      <c r="Q3443" s="34"/>
      <c r="R3443" s="35"/>
    </row>
    <row r="3444" spans="1:18" ht="15.75" customHeight="1">
      <c r="A3444" s="23"/>
      <c r="B3444" s="28" t="s">
        <v>21</v>
      </c>
      <c r="C3444" s="28">
        <v>1185732</v>
      </c>
      <c r="D3444" s="29">
        <v>44477</v>
      </c>
      <c r="E3444" s="28" t="s">
        <v>22</v>
      </c>
      <c r="F3444" s="28" t="s">
        <v>124</v>
      </c>
      <c r="G3444" s="28" t="s">
        <v>125</v>
      </c>
      <c r="H3444" s="28" t="s">
        <v>24</v>
      </c>
      <c r="I3444" s="30">
        <v>0.54999999999999993</v>
      </c>
      <c r="J3444" s="31">
        <v>4250</v>
      </c>
      <c r="K3444" s="32">
        <f t="shared" si="26"/>
        <v>2337.4999999999995</v>
      </c>
      <c r="L3444" s="32">
        <f t="shared" si="27"/>
        <v>818.12499999999977</v>
      </c>
      <c r="M3444" s="33">
        <v>0.35</v>
      </c>
      <c r="O3444" s="38"/>
      <c r="P3444" s="36"/>
      <c r="Q3444" s="34"/>
      <c r="R3444" s="35"/>
    </row>
    <row r="3445" spans="1:18" ht="15.75" customHeight="1">
      <c r="A3445" s="23"/>
      <c r="B3445" s="28" t="s">
        <v>21</v>
      </c>
      <c r="C3445" s="28">
        <v>1185732</v>
      </c>
      <c r="D3445" s="29">
        <v>44477</v>
      </c>
      <c r="E3445" s="28" t="s">
        <v>22</v>
      </c>
      <c r="F3445" s="28" t="s">
        <v>124</v>
      </c>
      <c r="G3445" s="28" t="s">
        <v>125</v>
      </c>
      <c r="H3445" s="28" t="s">
        <v>25</v>
      </c>
      <c r="I3445" s="30">
        <v>0.5</v>
      </c>
      <c r="J3445" s="31">
        <v>2500</v>
      </c>
      <c r="K3445" s="32">
        <f t="shared" si="26"/>
        <v>1250</v>
      </c>
      <c r="L3445" s="32">
        <f t="shared" si="27"/>
        <v>437.5</v>
      </c>
      <c r="M3445" s="33">
        <v>0.35</v>
      </c>
      <c r="O3445" s="38"/>
      <c r="P3445" s="36"/>
      <c r="Q3445" s="34"/>
      <c r="R3445" s="35"/>
    </row>
    <row r="3446" spans="1:18" ht="15.75" customHeight="1">
      <c r="A3446" s="23"/>
      <c r="B3446" s="28" t="s">
        <v>21</v>
      </c>
      <c r="C3446" s="28">
        <v>1185732</v>
      </c>
      <c r="D3446" s="29">
        <v>44477</v>
      </c>
      <c r="E3446" s="28" t="s">
        <v>22</v>
      </c>
      <c r="F3446" s="28" t="s">
        <v>124</v>
      </c>
      <c r="G3446" s="28" t="s">
        <v>125</v>
      </c>
      <c r="H3446" s="28" t="s">
        <v>26</v>
      </c>
      <c r="I3446" s="30">
        <v>0.5</v>
      </c>
      <c r="J3446" s="31">
        <v>1500</v>
      </c>
      <c r="K3446" s="32">
        <f t="shared" si="26"/>
        <v>750</v>
      </c>
      <c r="L3446" s="32">
        <f t="shared" si="27"/>
        <v>300</v>
      </c>
      <c r="M3446" s="33">
        <v>0.4</v>
      </c>
      <c r="O3446" s="38"/>
      <c r="P3446" s="36"/>
      <c r="Q3446" s="34"/>
      <c r="R3446" s="35"/>
    </row>
    <row r="3447" spans="1:18" ht="15.75" customHeight="1">
      <c r="A3447" s="23"/>
      <c r="B3447" s="28" t="s">
        <v>21</v>
      </c>
      <c r="C3447" s="28">
        <v>1185732</v>
      </c>
      <c r="D3447" s="29">
        <v>44477</v>
      </c>
      <c r="E3447" s="28" t="s">
        <v>22</v>
      </c>
      <c r="F3447" s="28" t="s">
        <v>124</v>
      </c>
      <c r="G3447" s="28" t="s">
        <v>125</v>
      </c>
      <c r="H3447" s="28" t="s">
        <v>27</v>
      </c>
      <c r="I3447" s="30">
        <v>0.5</v>
      </c>
      <c r="J3447" s="31">
        <v>1250</v>
      </c>
      <c r="K3447" s="32">
        <f t="shared" si="26"/>
        <v>625</v>
      </c>
      <c r="L3447" s="32">
        <f t="shared" si="27"/>
        <v>250</v>
      </c>
      <c r="M3447" s="33">
        <v>0.4</v>
      </c>
      <c r="O3447" s="38"/>
      <c r="P3447" s="36"/>
      <c r="Q3447" s="34"/>
      <c r="R3447" s="35"/>
    </row>
    <row r="3448" spans="1:18" ht="15.75" customHeight="1">
      <c r="A3448" s="23"/>
      <c r="B3448" s="28" t="s">
        <v>21</v>
      </c>
      <c r="C3448" s="28">
        <v>1185732</v>
      </c>
      <c r="D3448" s="29">
        <v>44477</v>
      </c>
      <c r="E3448" s="28" t="s">
        <v>22</v>
      </c>
      <c r="F3448" s="28" t="s">
        <v>124</v>
      </c>
      <c r="G3448" s="28" t="s">
        <v>125</v>
      </c>
      <c r="H3448" s="28" t="s">
        <v>28</v>
      </c>
      <c r="I3448" s="30">
        <v>0.6</v>
      </c>
      <c r="J3448" s="31">
        <v>1250</v>
      </c>
      <c r="K3448" s="32">
        <f t="shared" si="26"/>
        <v>750</v>
      </c>
      <c r="L3448" s="32">
        <f t="shared" si="27"/>
        <v>225</v>
      </c>
      <c r="M3448" s="33">
        <v>0.3</v>
      </c>
      <c r="O3448" s="38"/>
      <c r="P3448" s="36"/>
      <c r="Q3448" s="34"/>
      <c r="R3448" s="35"/>
    </row>
    <row r="3449" spans="1:18" ht="15.75" customHeight="1">
      <c r="A3449" s="23"/>
      <c r="B3449" s="28" t="s">
        <v>21</v>
      </c>
      <c r="C3449" s="28">
        <v>1185732</v>
      </c>
      <c r="D3449" s="29">
        <v>44477</v>
      </c>
      <c r="E3449" s="28" t="s">
        <v>22</v>
      </c>
      <c r="F3449" s="28" t="s">
        <v>124</v>
      </c>
      <c r="G3449" s="28" t="s">
        <v>125</v>
      </c>
      <c r="H3449" s="28" t="s">
        <v>29</v>
      </c>
      <c r="I3449" s="30">
        <v>0.64999999999999991</v>
      </c>
      <c r="J3449" s="31">
        <v>2500</v>
      </c>
      <c r="K3449" s="32">
        <f t="shared" si="26"/>
        <v>1624.9999999999998</v>
      </c>
      <c r="L3449" s="32">
        <f t="shared" si="27"/>
        <v>650</v>
      </c>
      <c r="M3449" s="33">
        <v>0.4</v>
      </c>
      <c r="O3449" s="38"/>
      <c r="P3449" s="36"/>
      <c r="Q3449" s="34"/>
      <c r="R3449" s="35"/>
    </row>
    <row r="3450" spans="1:18" ht="15.75" customHeight="1">
      <c r="A3450" s="23"/>
      <c r="B3450" s="28" t="s">
        <v>21</v>
      </c>
      <c r="C3450" s="28">
        <v>1185732</v>
      </c>
      <c r="D3450" s="29">
        <v>44507</v>
      </c>
      <c r="E3450" s="28" t="s">
        <v>22</v>
      </c>
      <c r="F3450" s="28" t="s">
        <v>124</v>
      </c>
      <c r="G3450" s="28" t="s">
        <v>125</v>
      </c>
      <c r="H3450" s="28" t="s">
        <v>24</v>
      </c>
      <c r="I3450" s="30">
        <v>0.6</v>
      </c>
      <c r="J3450" s="31">
        <v>4000</v>
      </c>
      <c r="K3450" s="32">
        <f t="shared" si="26"/>
        <v>2400</v>
      </c>
      <c r="L3450" s="32">
        <f t="shared" si="27"/>
        <v>840</v>
      </c>
      <c r="M3450" s="33">
        <v>0.35</v>
      </c>
      <c r="O3450" s="38"/>
      <c r="P3450" s="36"/>
      <c r="Q3450" s="34"/>
      <c r="R3450" s="35"/>
    </row>
    <row r="3451" spans="1:18" ht="15.75" customHeight="1">
      <c r="A3451" s="23"/>
      <c r="B3451" s="28" t="s">
        <v>21</v>
      </c>
      <c r="C3451" s="28">
        <v>1185732</v>
      </c>
      <c r="D3451" s="29">
        <v>44507</v>
      </c>
      <c r="E3451" s="28" t="s">
        <v>22</v>
      </c>
      <c r="F3451" s="28" t="s">
        <v>124</v>
      </c>
      <c r="G3451" s="28" t="s">
        <v>125</v>
      </c>
      <c r="H3451" s="28" t="s">
        <v>25</v>
      </c>
      <c r="I3451" s="30">
        <v>0.5</v>
      </c>
      <c r="J3451" s="31">
        <v>2750</v>
      </c>
      <c r="K3451" s="32">
        <f t="shared" si="26"/>
        <v>1375</v>
      </c>
      <c r="L3451" s="32">
        <f t="shared" si="27"/>
        <v>481.24999999999994</v>
      </c>
      <c r="M3451" s="33">
        <v>0.35</v>
      </c>
      <c r="O3451" s="38"/>
      <c r="P3451" s="36"/>
      <c r="Q3451" s="34"/>
      <c r="R3451" s="35"/>
    </row>
    <row r="3452" spans="1:18" ht="15.75" customHeight="1">
      <c r="A3452" s="23"/>
      <c r="B3452" s="28" t="s">
        <v>21</v>
      </c>
      <c r="C3452" s="28">
        <v>1185732</v>
      </c>
      <c r="D3452" s="29">
        <v>44507</v>
      </c>
      <c r="E3452" s="28" t="s">
        <v>22</v>
      </c>
      <c r="F3452" s="28" t="s">
        <v>124</v>
      </c>
      <c r="G3452" s="28" t="s">
        <v>125</v>
      </c>
      <c r="H3452" s="28" t="s">
        <v>26</v>
      </c>
      <c r="I3452" s="30">
        <v>0.5</v>
      </c>
      <c r="J3452" s="31">
        <v>2700</v>
      </c>
      <c r="K3452" s="32">
        <f t="shared" si="26"/>
        <v>1350</v>
      </c>
      <c r="L3452" s="32">
        <f t="shared" si="27"/>
        <v>540</v>
      </c>
      <c r="M3452" s="33">
        <v>0.4</v>
      </c>
      <c r="O3452" s="38"/>
      <c r="P3452" s="36"/>
      <c r="Q3452" s="34"/>
      <c r="R3452" s="35"/>
    </row>
    <row r="3453" spans="1:18" ht="15.75" customHeight="1">
      <c r="A3453" s="23"/>
      <c r="B3453" s="28" t="s">
        <v>21</v>
      </c>
      <c r="C3453" s="28">
        <v>1185732</v>
      </c>
      <c r="D3453" s="29">
        <v>44507</v>
      </c>
      <c r="E3453" s="28" t="s">
        <v>22</v>
      </c>
      <c r="F3453" s="28" t="s">
        <v>124</v>
      </c>
      <c r="G3453" s="28" t="s">
        <v>125</v>
      </c>
      <c r="H3453" s="28" t="s">
        <v>27</v>
      </c>
      <c r="I3453" s="30">
        <v>0.5</v>
      </c>
      <c r="J3453" s="31">
        <v>2500</v>
      </c>
      <c r="K3453" s="32">
        <f t="shared" si="26"/>
        <v>1250</v>
      </c>
      <c r="L3453" s="32">
        <f t="shared" si="27"/>
        <v>500</v>
      </c>
      <c r="M3453" s="33">
        <v>0.4</v>
      </c>
      <c r="O3453" s="38"/>
      <c r="P3453" s="36"/>
      <c r="Q3453" s="34"/>
      <c r="R3453" s="35"/>
    </row>
    <row r="3454" spans="1:18" ht="15.75" customHeight="1">
      <c r="A3454" s="23"/>
      <c r="B3454" s="28" t="s">
        <v>21</v>
      </c>
      <c r="C3454" s="28">
        <v>1185732</v>
      </c>
      <c r="D3454" s="29">
        <v>44507</v>
      </c>
      <c r="E3454" s="28" t="s">
        <v>22</v>
      </c>
      <c r="F3454" s="28" t="s">
        <v>124</v>
      </c>
      <c r="G3454" s="28" t="s">
        <v>125</v>
      </c>
      <c r="H3454" s="28" t="s">
        <v>28</v>
      </c>
      <c r="I3454" s="30">
        <v>0.6</v>
      </c>
      <c r="J3454" s="31">
        <v>2250</v>
      </c>
      <c r="K3454" s="32">
        <f t="shared" si="26"/>
        <v>1350</v>
      </c>
      <c r="L3454" s="32">
        <f t="shared" si="27"/>
        <v>405</v>
      </c>
      <c r="M3454" s="33">
        <v>0.3</v>
      </c>
      <c r="O3454" s="38"/>
      <c r="P3454" s="36"/>
      <c r="Q3454" s="34"/>
      <c r="R3454" s="35"/>
    </row>
    <row r="3455" spans="1:18" ht="15.75" customHeight="1">
      <c r="A3455" s="23"/>
      <c r="B3455" s="28" t="s">
        <v>21</v>
      </c>
      <c r="C3455" s="28">
        <v>1185732</v>
      </c>
      <c r="D3455" s="29">
        <v>44507</v>
      </c>
      <c r="E3455" s="28" t="s">
        <v>22</v>
      </c>
      <c r="F3455" s="28" t="s">
        <v>124</v>
      </c>
      <c r="G3455" s="28" t="s">
        <v>125</v>
      </c>
      <c r="H3455" s="28" t="s">
        <v>29</v>
      </c>
      <c r="I3455" s="30">
        <v>0.64999999999999991</v>
      </c>
      <c r="J3455" s="31">
        <v>3250</v>
      </c>
      <c r="K3455" s="32">
        <f t="shared" si="26"/>
        <v>2112.4999999999995</v>
      </c>
      <c r="L3455" s="32">
        <f t="shared" si="27"/>
        <v>844.99999999999989</v>
      </c>
      <c r="M3455" s="33">
        <v>0.4</v>
      </c>
      <c r="O3455" s="38"/>
      <c r="P3455" s="36"/>
      <c r="Q3455" s="34"/>
      <c r="R3455" s="35"/>
    </row>
    <row r="3456" spans="1:18" ht="15.75" customHeight="1">
      <c r="A3456" s="23"/>
      <c r="B3456" s="28" t="s">
        <v>21</v>
      </c>
      <c r="C3456" s="28">
        <v>1185732</v>
      </c>
      <c r="D3456" s="29">
        <v>44536</v>
      </c>
      <c r="E3456" s="28" t="s">
        <v>22</v>
      </c>
      <c r="F3456" s="28" t="s">
        <v>124</v>
      </c>
      <c r="G3456" s="28" t="s">
        <v>125</v>
      </c>
      <c r="H3456" s="28" t="s">
        <v>24</v>
      </c>
      <c r="I3456" s="30">
        <v>0.6</v>
      </c>
      <c r="J3456" s="31">
        <v>5500</v>
      </c>
      <c r="K3456" s="32">
        <f t="shared" si="26"/>
        <v>3300</v>
      </c>
      <c r="L3456" s="32">
        <f t="shared" si="27"/>
        <v>1155</v>
      </c>
      <c r="M3456" s="33">
        <v>0.35</v>
      </c>
      <c r="O3456" s="38"/>
      <c r="P3456" s="36"/>
      <c r="Q3456" s="34"/>
      <c r="R3456" s="35"/>
    </row>
    <row r="3457" spans="1:18" ht="15.75" customHeight="1">
      <c r="A3457" s="23"/>
      <c r="B3457" s="28" t="s">
        <v>21</v>
      </c>
      <c r="C3457" s="28">
        <v>1185732</v>
      </c>
      <c r="D3457" s="29">
        <v>44536</v>
      </c>
      <c r="E3457" s="28" t="s">
        <v>22</v>
      </c>
      <c r="F3457" s="28" t="s">
        <v>124</v>
      </c>
      <c r="G3457" s="28" t="s">
        <v>125</v>
      </c>
      <c r="H3457" s="28" t="s">
        <v>25</v>
      </c>
      <c r="I3457" s="30">
        <v>0.5</v>
      </c>
      <c r="J3457" s="31">
        <v>3500</v>
      </c>
      <c r="K3457" s="32">
        <f t="shared" si="26"/>
        <v>1750</v>
      </c>
      <c r="L3457" s="32">
        <f t="shared" si="27"/>
        <v>612.5</v>
      </c>
      <c r="M3457" s="33">
        <v>0.35</v>
      </c>
      <c r="O3457" s="38"/>
      <c r="P3457" s="36"/>
      <c r="Q3457" s="34"/>
      <c r="R3457" s="35"/>
    </row>
    <row r="3458" spans="1:18" ht="15.75" customHeight="1">
      <c r="A3458" s="23"/>
      <c r="B3458" s="28" t="s">
        <v>21</v>
      </c>
      <c r="C3458" s="28">
        <v>1185732</v>
      </c>
      <c r="D3458" s="29">
        <v>44536</v>
      </c>
      <c r="E3458" s="28" t="s">
        <v>22</v>
      </c>
      <c r="F3458" s="28" t="s">
        <v>124</v>
      </c>
      <c r="G3458" s="28" t="s">
        <v>125</v>
      </c>
      <c r="H3458" s="28" t="s">
        <v>26</v>
      </c>
      <c r="I3458" s="30">
        <v>0.5</v>
      </c>
      <c r="J3458" s="31">
        <v>3250</v>
      </c>
      <c r="K3458" s="32">
        <f t="shared" si="26"/>
        <v>1625</v>
      </c>
      <c r="L3458" s="32">
        <f t="shared" si="27"/>
        <v>650</v>
      </c>
      <c r="M3458" s="33">
        <v>0.4</v>
      </c>
      <c r="O3458" s="38"/>
      <c r="P3458" s="36"/>
      <c r="Q3458" s="34"/>
      <c r="R3458" s="35"/>
    </row>
    <row r="3459" spans="1:18" ht="15.75" customHeight="1">
      <c r="A3459" s="23"/>
      <c r="B3459" s="28" t="s">
        <v>21</v>
      </c>
      <c r="C3459" s="28">
        <v>1185732</v>
      </c>
      <c r="D3459" s="29">
        <v>44536</v>
      </c>
      <c r="E3459" s="28" t="s">
        <v>22</v>
      </c>
      <c r="F3459" s="28" t="s">
        <v>124</v>
      </c>
      <c r="G3459" s="28" t="s">
        <v>125</v>
      </c>
      <c r="H3459" s="28" t="s">
        <v>27</v>
      </c>
      <c r="I3459" s="30">
        <v>0.5</v>
      </c>
      <c r="J3459" s="31">
        <v>2750</v>
      </c>
      <c r="K3459" s="32">
        <f t="shared" si="26"/>
        <v>1375</v>
      </c>
      <c r="L3459" s="32">
        <f t="shared" si="27"/>
        <v>550</v>
      </c>
      <c r="M3459" s="33">
        <v>0.4</v>
      </c>
      <c r="O3459" s="38"/>
      <c r="P3459" s="36"/>
      <c r="Q3459" s="34"/>
      <c r="R3459" s="35"/>
    </row>
    <row r="3460" spans="1:18" ht="15.75" customHeight="1">
      <c r="A3460" s="23"/>
      <c r="B3460" s="28" t="s">
        <v>21</v>
      </c>
      <c r="C3460" s="28">
        <v>1185732</v>
      </c>
      <c r="D3460" s="29">
        <v>44536</v>
      </c>
      <c r="E3460" s="28" t="s">
        <v>22</v>
      </c>
      <c r="F3460" s="28" t="s">
        <v>124</v>
      </c>
      <c r="G3460" s="28" t="s">
        <v>125</v>
      </c>
      <c r="H3460" s="28" t="s">
        <v>28</v>
      </c>
      <c r="I3460" s="30">
        <v>0.6</v>
      </c>
      <c r="J3460" s="31">
        <v>2750</v>
      </c>
      <c r="K3460" s="32">
        <f t="shared" si="26"/>
        <v>1650</v>
      </c>
      <c r="L3460" s="32">
        <f t="shared" si="27"/>
        <v>495</v>
      </c>
      <c r="M3460" s="33">
        <v>0.3</v>
      </c>
      <c r="O3460" s="38"/>
      <c r="P3460" s="36"/>
      <c r="Q3460" s="34"/>
      <c r="R3460" s="35"/>
    </row>
    <row r="3461" spans="1:18" ht="15.75" customHeight="1">
      <c r="A3461" s="23"/>
      <c r="B3461" s="28" t="s">
        <v>21</v>
      </c>
      <c r="C3461" s="28">
        <v>1185732</v>
      </c>
      <c r="D3461" s="29">
        <v>44536</v>
      </c>
      <c r="E3461" s="28" t="s">
        <v>22</v>
      </c>
      <c r="F3461" s="28" t="s">
        <v>124</v>
      </c>
      <c r="G3461" s="28" t="s">
        <v>125</v>
      </c>
      <c r="H3461" s="28" t="s">
        <v>29</v>
      </c>
      <c r="I3461" s="30">
        <v>0.64999999999999991</v>
      </c>
      <c r="J3461" s="31">
        <v>3750</v>
      </c>
      <c r="K3461" s="32">
        <f t="shared" si="26"/>
        <v>2437.4999999999995</v>
      </c>
      <c r="L3461" s="32">
        <f t="shared" si="27"/>
        <v>974.99999999999989</v>
      </c>
      <c r="M3461" s="33">
        <v>0.4</v>
      </c>
      <c r="O3461" s="38"/>
      <c r="P3461" s="36"/>
      <c r="Q3461" s="34"/>
      <c r="R3461" s="35"/>
    </row>
    <row r="3462" spans="1:18" ht="15.75" customHeight="1">
      <c r="A3462" s="23" t="s">
        <v>46</v>
      </c>
      <c r="B3462" s="28" t="s">
        <v>21</v>
      </c>
      <c r="C3462" s="28">
        <v>1185732</v>
      </c>
      <c r="D3462" s="29">
        <v>44203</v>
      </c>
      <c r="E3462" s="28" t="s">
        <v>22</v>
      </c>
      <c r="F3462" s="28" t="s">
        <v>126</v>
      </c>
      <c r="G3462" s="28" t="s">
        <v>127</v>
      </c>
      <c r="H3462" s="28" t="s">
        <v>24</v>
      </c>
      <c r="I3462" s="30">
        <v>0.4</v>
      </c>
      <c r="J3462" s="31">
        <v>5000</v>
      </c>
      <c r="K3462" s="32">
        <f t="shared" si="26"/>
        <v>2000</v>
      </c>
      <c r="L3462" s="32">
        <f t="shared" si="27"/>
        <v>800</v>
      </c>
      <c r="M3462" s="33">
        <v>0.4</v>
      </c>
      <c r="O3462" s="38"/>
      <c r="P3462" s="36"/>
      <c r="Q3462" s="34"/>
      <c r="R3462" s="35"/>
    </row>
    <row r="3463" spans="1:18" ht="15.75" customHeight="1">
      <c r="A3463" s="23"/>
      <c r="B3463" s="28" t="s">
        <v>21</v>
      </c>
      <c r="C3463" s="28">
        <v>1185732</v>
      </c>
      <c r="D3463" s="29">
        <v>44203</v>
      </c>
      <c r="E3463" s="28" t="s">
        <v>22</v>
      </c>
      <c r="F3463" s="28" t="s">
        <v>126</v>
      </c>
      <c r="G3463" s="28" t="s">
        <v>127</v>
      </c>
      <c r="H3463" s="28" t="s">
        <v>25</v>
      </c>
      <c r="I3463" s="30">
        <v>0.4</v>
      </c>
      <c r="J3463" s="31">
        <v>3000</v>
      </c>
      <c r="K3463" s="32">
        <f t="shared" si="26"/>
        <v>1200</v>
      </c>
      <c r="L3463" s="32">
        <f t="shared" si="27"/>
        <v>480</v>
      </c>
      <c r="M3463" s="33">
        <v>0.4</v>
      </c>
      <c r="O3463" s="38"/>
      <c r="P3463" s="36"/>
      <c r="Q3463" s="34"/>
      <c r="R3463" s="35"/>
    </row>
    <row r="3464" spans="1:18" ht="15.75" customHeight="1">
      <c r="A3464" s="23"/>
      <c r="B3464" s="28" t="s">
        <v>21</v>
      </c>
      <c r="C3464" s="28">
        <v>1185732</v>
      </c>
      <c r="D3464" s="29">
        <v>44203</v>
      </c>
      <c r="E3464" s="28" t="s">
        <v>22</v>
      </c>
      <c r="F3464" s="28" t="s">
        <v>126</v>
      </c>
      <c r="G3464" s="28" t="s">
        <v>127</v>
      </c>
      <c r="H3464" s="28" t="s">
        <v>26</v>
      </c>
      <c r="I3464" s="30">
        <v>0.30000000000000004</v>
      </c>
      <c r="J3464" s="31">
        <v>3000</v>
      </c>
      <c r="K3464" s="32">
        <f t="shared" si="26"/>
        <v>900.00000000000011</v>
      </c>
      <c r="L3464" s="32">
        <f t="shared" si="27"/>
        <v>270</v>
      </c>
      <c r="M3464" s="33">
        <v>0.3</v>
      </c>
      <c r="O3464" s="38"/>
      <c r="P3464" s="36"/>
      <c r="Q3464" s="34"/>
      <c r="R3464" s="35"/>
    </row>
    <row r="3465" spans="1:18" ht="15.75" customHeight="1">
      <c r="A3465" s="23"/>
      <c r="B3465" s="28" t="s">
        <v>21</v>
      </c>
      <c r="C3465" s="28">
        <v>1185732</v>
      </c>
      <c r="D3465" s="29">
        <v>44203</v>
      </c>
      <c r="E3465" s="28" t="s">
        <v>22</v>
      </c>
      <c r="F3465" s="28" t="s">
        <v>126</v>
      </c>
      <c r="G3465" s="28" t="s">
        <v>127</v>
      </c>
      <c r="H3465" s="28" t="s">
        <v>27</v>
      </c>
      <c r="I3465" s="30">
        <v>0.35</v>
      </c>
      <c r="J3465" s="31">
        <v>1500</v>
      </c>
      <c r="K3465" s="32">
        <f t="shared" si="26"/>
        <v>525</v>
      </c>
      <c r="L3465" s="32">
        <f t="shared" si="27"/>
        <v>157.5</v>
      </c>
      <c r="M3465" s="33">
        <v>0.3</v>
      </c>
      <c r="O3465" s="38"/>
      <c r="P3465" s="36"/>
      <c r="Q3465" s="34"/>
      <c r="R3465" s="35"/>
    </row>
    <row r="3466" spans="1:18" ht="15.75" customHeight="1">
      <c r="A3466" s="23"/>
      <c r="B3466" s="28" t="s">
        <v>21</v>
      </c>
      <c r="C3466" s="28">
        <v>1185732</v>
      </c>
      <c r="D3466" s="29">
        <v>44203</v>
      </c>
      <c r="E3466" s="28" t="s">
        <v>22</v>
      </c>
      <c r="F3466" s="28" t="s">
        <v>126</v>
      </c>
      <c r="G3466" s="28" t="s">
        <v>127</v>
      </c>
      <c r="H3466" s="28" t="s">
        <v>28</v>
      </c>
      <c r="I3466" s="30">
        <v>0.5</v>
      </c>
      <c r="J3466" s="31">
        <v>2000</v>
      </c>
      <c r="K3466" s="32">
        <f t="shared" si="26"/>
        <v>1000</v>
      </c>
      <c r="L3466" s="32">
        <f t="shared" si="27"/>
        <v>300</v>
      </c>
      <c r="M3466" s="33">
        <v>0.3</v>
      </c>
      <c r="O3466" s="38"/>
      <c r="P3466" s="36"/>
      <c r="Q3466" s="34"/>
      <c r="R3466" s="35"/>
    </row>
    <row r="3467" spans="1:18" ht="15.75" customHeight="1">
      <c r="A3467" s="23"/>
      <c r="B3467" s="28" t="s">
        <v>21</v>
      </c>
      <c r="C3467" s="28">
        <v>1185732</v>
      </c>
      <c r="D3467" s="29">
        <v>44203</v>
      </c>
      <c r="E3467" s="28" t="s">
        <v>22</v>
      </c>
      <c r="F3467" s="28" t="s">
        <v>126</v>
      </c>
      <c r="G3467" s="28" t="s">
        <v>127</v>
      </c>
      <c r="H3467" s="28" t="s">
        <v>29</v>
      </c>
      <c r="I3467" s="30">
        <v>0.4</v>
      </c>
      <c r="J3467" s="31">
        <v>3000</v>
      </c>
      <c r="K3467" s="32">
        <f t="shared" si="26"/>
        <v>1200</v>
      </c>
      <c r="L3467" s="32">
        <f t="shared" si="27"/>
        <v>420</v>
      </c>
      <c r="M3467" s="33">
        <v>0.35</v>
      </c>
      <c r="O3467" s="38"/>
      <c r="P3467" s="36"/>
      <c r="Q3467" s="34"/>
      <c r="R3467" s="35"/>
    </row>
    <row r="3468" spans="1:18" ht="15.75" customHeight="1">
      <c r="A3468" s="23"/>
      <c r="B3468" s="28" t="s">
        <v>21</v>
      </c>
      <c r="C3468" s="28">
        <v>1185732</v>
      </c>
      <c r="D3468" s="29">
        <v>44232</v>
      </c>
      <c r="E3468" s="28" t="s">
        <v>22</v>
      </c>
      <c r="F3468" s="28" t="s">
        <v>126</v>
      </c>
      <c r="G3468" s="28" t="s">
        <v>127</v>
      </c>
      <c r="H3468" s="28" t="s">
        <v>24</v>
      </c>
      <c r="I3468" s="30">
        <v>0.4</v>
      </c>
      <c r="J3468" s="31">
        <v>5500</v>
      </c>
      <c r="K3468" s="32">
        <f t="shared" si="26"/>
        <v>2200</v>
      </c>
      <c r="L3468" s="32">
        <f t="shared" si="27"/>
        <v>880</v>
      </c>
      <c r="M3468" s="33">
        <v>0.4</v>
      </c>
      <c r="O3468" s="38"/>
      <c r="P3468" s="36"/>
      <c r="Q3468" s="34"/>
      <c r="R3468" s="35"/>
    </row>
    <row r="3469" spans="1:18" ht="15.75" customHeight="1">
      <c r="A3469" s="23"/>
      <c r="B3469" s="28" t="s">
        <v>21</v>
      </c>
      <c r="C3469" s="28">
        <v>1185732</v>
      </c>
      <c r="D3469" s="29">
        <v>44232</v>
      </c>
      <c r="E3469" s="28" t="s">
        <v>22</v>
      </c>
      <c r="F3469" s="28" t="s">
        <v>126</v>
      </c>
      <c r="G3469" s="28" t="s">
        <v>127</v>
      </c>
      <c r="H3469" s="28" t="s">
        <v>25</v>
      </c>
      <c r="I3469" s="30">
        <v>0.4</v>
      </c>
      <c r="J3469" s="31">
        <v>2000</v>
      </c>
      <c r="K3469" s="32">
        <f t="shared" si="26"/>
        <v>800</v>
      </c>
      <c r="L3469" s="32">
        <f t="shared" si="27"/>
        <v>320</v>
      </c>
      <c r="M3469" s="33">
        <v>0.4</v>
      </c>
      <c r="O3469" s="38"/>
      <c r="P3469" s="36"/>
      <c r="Q3469" s="34"/>
      <c r="R3469" s="35"/>
    </row>
    <row r="3470" spans="1:18" ht="15.75" customHeight="1">
      <c r="A3470" s="23"/>
      <c r="B3470" s="28" t="s">
        <v>21</v>
      </c>
      <c r="C3470" s="28">
        <v>1185732</v>
      </c>
      <c r="D3470" s="29">
        <v>44232</v>
      </c>
      <c r="E3470" s="28" t="s">
        <v>22</v>
      </c>
      <c r="F3470" s="28" t="s">
        <v>126</v>
      </c>
      <c r="G3470" s="28" t="s">
        <v>127</v>
      </c>
      <c r="H3470" s="28" t="s">
        <v>26</v>
      </c>
      <c r="I3470" s="30">
        <v>0.30000000000000004</v>
      </c>
      <c r="J3470" s="31">
        <v>2500</v>
      </c>
      <c r="K3470" s="32">
        <f t="shared" si="26"/>
        <v>750.00000000000011</v>
      </c>
      <c r="L3470" s="32">
        <f t="shared" si="27"/>
        <v>225.00000000000003</v>
      </c>
      <c r="M3470" s="33">
        <v>0.3</v>
      </c>
      <c r="O3470" s="38"/>
      <c r="P3470" s="36"/>
      <c r="Q3470" s="34"/>
      <c r="R3470" s="35"/>
    </row>
    <row r="3471" spans="1:18" ht="15.75" customHeight="1">
      <c r="A3471" s="23"/>
      <c r="B3471" s="28" t="s">
        <v>21</v>
      </c>
      <c r="C3471" s="28">
        <v>1185732</v>
      </c>
      <c r="D3471" s="29">
        <v>44232</v>
      </c>
      <c r="E3471" s="28" t="s">
        <v>22</v>
      </c>
      <c r="F3471" s="28" t="s">
        <v>126</v>
      </c>
      <c r="G3471" s="28" t="s">
        <v>127</v>
      </c>
      <c r="H3471" s="28" t="s">
        <v>27</v>
      </c>
      <c r="I3471" s="30">
        <v>0.35</v>
      </c>
      <c r="J3471" s="31">
        <v>1250</v>
      </c>
      <c r="K3471" s="32">
        <f t="shared" si="26"/>
        <v>437.5</v>
      </c>
      <c r="L3471" s="32">
        <f t="shared" si="27"/>
        <v>131.25</v>
      </c>
      <c r="M3471" s="33">
        <v>0.3</v>
      </c>
      <c r="O3471" s="38"/>
      <c r="P3471" s="36"/>
      <c r="Q3471" s="34"/>
      <c r="R3471" s="35"/>
    </row>
    <row r="3472" spans="1:18" ht="15.75" customHeight="1">
      <c r="A3472" s="23"/>
      <c r="B3472" s="28" t="s">
        <v>21</v>
      </c>
      <c r="C3472" s="28">
        <v>1185732</v>
      </c>
      <c r="D3472" s="29">
        <v>44232</v>
      </c>
      <c r="E3472" s="28" t="s">
        <v>22</v>
      </c>
      <c r="F3472" s="28" t="s">
        <v>126</v>
      </c>
      <c r="G3472" s="28" t="s">
        <v>127</v>
      </c>
      <c r="H3472" s="28" t="s">
        <v>28</v>
      </c>
      <c r="I3472" s="30">
        <v>0.5</v>
      </c>
      <c r="J3472" s="31">
        <v>2000</v>
      </c>
      <c r="K3472" s="32">
        <f t="shared" si="26"/>
        <v>1000</v>
      </c>
      <c r="L3472" s="32">
        <f t="shared" si="27"/>
        <v>300</v>
      </c>
      <c r="M3472" s="33">
        <v>0.3</v>
      </c>
      <c r="O3472" s="38"/>
      <c r="P3472" s="36"/>
      <c r="Q3472" s="34"/>
      <c r="R3472" s="35"/>
    </row>
    <row r="3473" spans="1:18" ht="15.75" customHeight="1">
      <c r="A3473" s="23"/>
      <c r="B3473" s="28" t="s">
        <v>21</v>
      </c>
      <c r="C3473" s="28">
        <v>1185732</v>
      </c>
      <c r="D3473" s="29">
        <v>44232</v>
      </c>
      <c r="E3473" s="28" t="s">
        <v>22</v>
      </c>
      <c r="F3473" s="28" t="s">
        <v>126</v>
      </c>
      <c r="G3473" s="28" t="s">
        <v>127</v>
      </c>
      <c r="H3473" s="28" t="s">
        <v>29</v>
      </c>
      <c r="I3473" s="30">
        <v>0.4</v>
      </c>
      <c r="J3473" s="31">
        <v>3000</v>
      </c>
      <c r="K3473" s="32">
        <f t="shared" si="26"/>
        <v>1200</v>
      </c>
      <c r="L3473" s="32">
        <f t="shared" si="27"/>
        <v>420</v>
      </c>
      <c r="M3473" s="33">
        <v>0.35</v>
      </c>
      <c r="O3473" s="38"/>
      <c r="P3473" s="36"/>
      <c r="Q3473" s="34"/>
      <c r="R3473" s="35"/>
    </row>
    <row r="3474" spans="1:18" ht="15.75" customHeight="1">
      <c r="A3474" s="23"/>
      <c r="B3474" s="28" t="s">
        <v>21</v>
      </c>
      <c r="C3474" s="28">
        <v>1185732</v>
      </c>
      <c r="D3474" s="29">
        <v>44258</v>
      </c>
      <c r="E3474" s="28" t="s">
        <v>22</v>
      </c>
      <c r="F3474" s="28" t="s">
        <v>126</v>
      </c>
      <c r="G3474" s="28" t="s">
        <v>127</v>
      </c>
      <c r="H3474" s="28" t="s">
        <v>24</v>
      </c>
      <c r="I3474" s="30">
        <v>0.4</v>
      </c>
      <c r="J3474" s="31">
        <v>5200</v>
      </c>
      <c r="K3474" s="32">
        <f t="shared" si="26"/>
        <v>2080</v>
      </c>
      <c r="L3474" s="32">
        <f t="shared" si="27"/>
        <v>832</v>
      </c>
      <c r="M3474" s="33">
        <v>0.4</v>
      </c>
      <c r="O3474" s="38"/>
      <c r="P3474" s="36"/>
      <c r="Q3474" s="34"/>
      <c r="R3474" s="35"/>
    </row>
    <row r="3475" spans="1:18" ht="15.75" customHeight="1">
      <c r="A3475" s="23"/>
      <c r="B3475" s="28" t="s">
        <v>21</v>
      </c>
      <c r="C3475" s="28">
        <v>1185732</v>
      </c>
      <c r="D3475" s="29">
        <v>44258</v>
      </c>
      <c r="E3475" s="28" t="s">
        <v>22</v>
      </c>
      <c r="F3475" s="28" t="s">
        <v>126</v>
      </c>
      <c r="G3475" s="28" t="s">
        <v>127</v>
      </c>
      <c r="H3475" s="28" t="s">
        <v>25</v>
      </c>
      <c r="I3475" s="30">
        <v>0.4</v>
      </c>
      <c r="J3475" s="31">
        <v>2250</v>
      </c>
      <c r="K3475" s="32">
        <f t="shared" si="26"/>
        <v>900</v>
      </c>
      <c r="L3475" s="32">
        <f t="shared" si="27"/>
        <v>360</v>
      </c>
      <c r="M3475" s="33">
        <v>0.4</v>
      </c>
      <c r="O3475" s="38"/>
      <c r="P3475" s="36"/>
      <c r="Q3475" s="34"/>
      <c r="R3475" s="35"/>
    </row>
    <row r="3476" spans="1:18" ht="15.75" customHeight="1">
      <c r="A3476" s="23"/>
      <c r="B3476" s="28" t="s">
        <v>21</v>
      </c>
      <c r="C3476" s="28">
        <v>1185732</v>
      </c>
      <c r="D3476" s="29">
        <v>44258</v>
      </c>
      <c r="E3476" s="28" t="s">
        <v>22</v>
      </c>
      <c r="F3476" s="28" t="s">
        <v>126</v>
      </c>
      <c r="G3476" s="28" t="s">
        <v>127</v>
      </c>
      <c r="H3476" s="28" t="s">
        <v>26</v>
      </c>
      <c r="I3476" s="30">
        <v>0.30000000000000004</v>
      </c>
      <c r="J3476" s="31">
        <v>2500</v>
      </c>
      <c r="K3476" s="32">
        <f t="shared" si="26"/>
        <v>750.00000000000011</v>
      </c>
      <c r="L3476" s="32">
        <f t="shared" si="27"/>
        <v>225.00000000000003</v>
      </c>
      <c r="M3476" s="33">
        <v>0.3</v>
      </c>
      <c r="O3476" s="38"/>
      <c r="P3476" s="36"/>
      <c r="Q3476" s="34"/>
      <c r="R3476" s="35"/>
    </row>
    <row r="3477" spans="1:18" ht="15.75" customHeight="1">
      <c r="A3477" s="23"/>
      <c r="B3477" s="28" t="s">
        <v>21</v>
      </c>
      <c r="C3477" s="28">
        <v>1185732</v>
      </c>
      <c r="D3477" s="29">
        <v>44258</v>
      </c>
      <c r="E3477" s="28" t="s">
        <v>22</v>
      </c>
      <c r="F3477" s="28" t="s">
        <v>126</v>
      </c>
      <c r="G3477" s="28" t="s">
        <v>127</v>
      </c>
      <c r="H3477" s="28" t="s">
        <v>27</v>
      </c>
      <c r="I3477" s="30">
        <v>0.35</v>
      </c>
      <c r="J3477" s="31">
        <v>1000</v>
      </c>
      <c r="K3477" s="32">
        <f t="shared" si="26"/>
        <v>350</v>
      </c>
      <c r="L3477" s="32">
        <f t="shared" si="27"/>
        <v>105</v>
      </c>
      <c r="M3477" s="33">
        <v>0.3</v>
      </c>
      <c r="O3477" s="38"/>
      <c r="P3477" s="36"/>
      <c r="Q3477" s="34"/>
      <c r="R3477" s="35"/>
    </row>
    <row r="3478" spans="1:18" ht="15.75" customHeight="1">
      <c r="A3478" s="23"/>
      <c r="B3478" s="28" t="s">
        <v>21</v>
      </c>
      <c r="C3478" s="28">
        <v>1185732</v>
      </c>
      <c r="D3478" s="29">
        <v>44258</v>
      </c>
      <c r="E3478" s="28" t="s">
        <v>22</v>
      </c>
      <c r="F3478" s="28" t="s">
        <v>126</v>
      </c>
      <c r="G3478" s="28" t="s">
        <v>127</v>
      </c>
      <c r="H3478" s="28" t="s">
        <v>28</v>
      </c>
      <c r="I3478" s="30">
        <v>0.5</v>
      </c>
      <c r="J3478" s="31">
        <v>1500</v>
      </c>
      <c r="K3478" s="32">
        <f t="shared" si="26"/>
        <v>750</v>
      </c>
      <c r="L3478" s="32">
        <f t="shared" si="27"/>
        <v>225</v>
      </c>
      <c r="M3478" s="33">
        <v>0.3</v>
      </c>
      <c r="O3478" s="38"/>
      <c r="P3478" s="36"/>
      <c r="Q3478" s="34"/>
      <c r="R3478" s="35"/>
    </row>
    <row r="3479" spans="1:18" ht="15.75" customHeight="1">
      <c r="A3479" s="23"/>
      <c r="B3479" s="28" t="s">
        <v>21</v>
      </c>
      <c r="C3479" s="28">
        <v>1185732</v>
      </c>
      <c r="D3479" s="29">
        <v>44258</v>
      </c>
      <c r="E3479" s="28" t="s">
        <v>22</v>
      </c>
      <c r="F3479" s="28" t="s">
        <v>126</v>
      </c>
      <c r="G3479" s="28" t="s">
        <v>127</v>
      </c>
      <c r="H3479" s="28" t="s">
        <v>29</v>
      </c>
      <c r="I3479" s="30">
        <v>0.4</v>
      </c>
      <c r="J3479" s="31">
        <v>2500</v>
      </c>
      <c r="K3479" s="32">
        <f t="shared" si="26"/>
        <v>1000</v>
      </c>
      <c r="L3479" s="32">
        <f t="shared" si="27"/>
        <v>350</v>
      </c>
      <c r="M3479" s="33">
        <v>0.35</v>
      </c>
      <c r="O3479" s="38"/>
      <c r="P3479" s="36"/>
      <c r="Q3479" s="34"/>
      <c r="R3479" s="35"/>
    </row>
    <row r="3480" spans="1:18" ht="15.75" customHeight="1">
      <c r="A3480" s="23"/>
      <c r="B3480" s="28" t="s">
        <v>21</v>
      </c>
      <c r="C3480" s="28">
        <v>1185732</v>
      </c>
      <c r="D3480" s="29">
        <v>44290</v>
      </c>
      <c r="E3480" s="28" t="s">
        <v>22</v>
      </c>
      <c r="F3480" s="28" t="s">
        <v>126</v>
      </c>
      <c r="G3480" s="28" t="s">
        <v>127</v>
      </c>
      <c r="H3480" s="28" t="s">
        <v>24</v>
      </c>
      <c r="I3480" s="30">
        <v>0.4</v>
      </c>
      <c r="J3480" s="31">
        <v>5000</v>
      </c>
      <c r="K3480" s="32">
        <f t="shared" si="26"/>
        <v>2000</v>
      </c>
      <c r="L3480" s="32">
        <f t="shared" si="27"/>
        <v>800</v>
      </c>
      <c r="M3480" s="33">
        <v>0.4</v>
      </c>
      <c r="O3480" s="38"/>
      <c r="P3480" s="36"/>
      <c r="Q3480" s="34"/>
      <c r="R3480" s="35"/>
    </row>
    <row r="3481" spans="1:18" ht="15.75" customHeight="1">
      <c r="A3481" s="23"/>
      <c r="B3481" s="28" t="s">
        <v>21</v>
      </c>
      <c r="C3481" s="28">
        <v>1185732</v>
      </c>
      <c r="D3481" s="29">
        <v>44290</v>
      </c>
      <c r="E3481" s="28" t="s">
        <v>22</v>
      </c>
      <c r="F3481" s="28" t="s">
        <v>126</v>
      </c>
      <c r="G3481" s="28" t="s">
        <v>127</v>
      </c>
      <c r="H3481" s="28" t="s">
        <v>25</v>
      </c>
      <c r="I3481" s="30">
        <v>0.4</v>
      </c>
      <c r="J3481" s="31">
        <v>2000</v>
      </c>
      <c r="K3481" s="32">
        <f t="shared" si="26"/>
        <v>800</v>
      </c>
      <c r="L3481" s="32">
        <f t="shared" si="27"/>
        <v>320</v>
      </c>
      <c r="M3481" s="33">
        <v>0.4</v>
      </c>
      <c r="O3481" s="38"/>
      <c r="P3481" s="36"/>
      <c r="Q3481" s="34"/>
      <c r="R3481" s="35"/>
    </row>
    <row r="3482" spans="1:18" ht="15.75" customHeight="1">
      <c r="A3482" s="23"/>
      <c r="B3482" s="28" t="s">
        <v>21</v>
      </c>
      <c r="C3482" s="28">
        <v>1185732</v>
      </c>
      <c r="D3482" s="29">
        <v>44290</v>
      </c>
      <c r="E3482" s="28" t="s">
        <v>22</v>
      </c>
      <c r="F3482" s="28" t="s">
        <v>126</v>
      </c>
      <c r="G3482" s="28" t="s">
        <v>127</v>
      </c>
      <c r="H3482" s="28" t="s">
        <v>26</v>
      </c>
      <c r="I3482" s="30">
        <v>0.30000000000000004</v>
      </c>
      <c r="J3482" s="31">
        <v>2000</v>
      </c>
      <c r="K3482" s="32">
        <f t="shared" si="26"/>
        <v>600.00000000000011</v>
      </c>
      <c r="L3482" s="32">
        <f t="shared" si="27"/>
        <v>180.00000000000003</v>
      </c>
      <c r="M3482" s="33">
        <v>0.3</v>
      </c>
      <c r="O3482" s="38"/>
      <c r="P3482" s="36"/>
      <c r="Q3482" s="34"/>
      <c r="R3482" s="35"/>
    </row>
    <row r="3483" spans="1:18" ht="15.75" customHeight="1">
      <c r="A3483" s="23"/>
      <c r="B3483" s="28" t="s">
        <v>21</v>
      </c>
      <c r="C3483" s="28">
        <v>1185732</v>
      </c>
      <c r="D3483" s="29">
        <v>44290</v>
      </c>
      <c r="E3483" s="28" t="s">
        <v>22</v>
      </c>
      <c r="F3483" s="28" t="s">
        <v>126</v>
      </c>
      <c r="G3483" s="28" t="s">
        <v>127</v>
      </c>
      <c r="H3483" s="28" t="s">
        <v>27</v>
      </c>
      <c r="I3483" s="30">
        <v>0.35</v>
      </c>
      <c r="J3483" s="31">
        <v>1250</v>
      </c>
      <c r="K3483" s="32">
        <f t="shared" si="26"/>
        <v>437.5</v>
      </c>
      <c r="L3483" s="32">
        <f t="shared" si="27"/>
        <v>131.25</v>
      </c>
      <c r="M3483" s="33">
        <v>0.3</v>
      </c>
      <c r="O3483" s="38"/>
      <c r="P3483" s="36"/>
      <c r="Q3483" s="34"/>
      <c r="R3483" s="35"/>
    </row>
    <row r="3484" spans="1:18" ht="15.75" customHeight="1">
      <c r="A3484" s="23"/>
      <c r="B3484" s="28" t="s">
        <v>21</v>
      </c>
      <c r="C3484" s="28">
        <v>1185732</v>
      </c>
      <c r="D3484" s="29">
        <v>44290</v>
      </c>
      <c r="E3484" s="28" t="s">
        <v>22</v>
      </c>
      <c r="F3484" s="28" t="s">
        <v>126</v>
      </c>
      <c r="G3484" s="28" t="s">
        <v>127</v>
      </c>
      <c r="H3484" s="28" t="s">
        <v>28</v>
      </c>
      <c r="I3484" s="30">
        <v>0.5</v>
      </c>
      <c r="J3484" s="31">
        <v>1250</v>
      </c>
      <c r="K3484" s="32">
        <f t="shared" si="26"/>
        <v>625</v>
      </c>
      <c r="L3484" s="32">
        <f t="shared" si="27"/>
        <v>187.5</v>
      </c>
      <c r="M3484" s="33">
        <v>0.3</v>
      </c>
      <c r="O3484" s="38"/>
      <c r="P3484" s="36"/>
      <c r="Q3484" s="34"/>
      <c r="R3484" s="35"/>
    </row>
    <row r="3485" spans="1:18" ht="15.75" customHeight="1">
      <c r="A3485" s="23"/>
      <c r="B3485" s="28" t="s">
        <v>21</v>
      </c>
      <c r="C3485" s="28">
        <v>1185732</v>
      </c>
      <c r="D3485" s="29">
        <v>44290</v>
      </c>
      <c r="E3485" s="28" t="s">
        <v>22</v>
      </c>
      <c r="F3485" s="28" t="s">
        <v>126</v>
      </c>
      <c r="G3485" s="28" t="s">
        <v>127</v>
      </c>
      <c r="H3485" s="28" t="s">
        <v>29</v>
      </c>
      <c r="I3485" s="30">
        <v>0.4</v>
      </c>
      <c r="J3485" s="31">
        <v>2750</v>
      </c>
      <c r="K3485" s="32">
        <f t="shared" si="26"/>
        <v>1100</v>
      </c>
      <c r="L3485" s="32">
        <f t="shared" si="27"/>
        <v>385</v>
      </c>
      <c r="M3485" s="33">
        <v>0.35</v>
      </c>
      <c r="O3485" s="38"/>
      <c r="P3485" s="36"/>
      <c r="Q3485" s="34"/>
      <c r="R3485" s="35"/>
    </row>
    <row r="3486" spans="1:18" ht="15.75" customHeight="1">
      <c r="A3486" s="23"/>
      <c r="B3486" s="28" t="s">
        <v>21</v>
      </c>
      <c r="C3486" s="28">
        <v>1185732</v>
      </c>
      <c r="D3486" s="29">
        <v>44319</v>
      </c>
      <c r="E3486" s="28" t="s">
        <v>22</v>
      </c>
      <c r="F3486" s="28" t="s">
        <v>126</v>
      </c>
      <c r="G3486" s="28" t="s">
        <v>127</v>
      </c>
      <c r="H3486" s="28" t="s">
        <v>24</v>
      </c>
      <c r="I3486" s="30">
        <v>0.54999999999999993</v>
      </c>
      <c r="J3486" s="31">
        <v>5450</v>
      </c>
      <c r="K3486" s="32">
        <f t="shared" si="26"/>
        <v>2997.4999999999995</v>
      </c>
      <c r="L3486" s="32">
        <f t="shared" si="27"/>
        <v>1198.9999999999998</v>
      </c>
      <c r="M3486" s="33">
        <v>0.4</v>
      </c>
      <c r="O3486" s="38"/>
      <c r="P3486" s="36"/>
      <c r="Q3486" s="34"/>
      <c r="R3486" s="35"/>
    </row>
    <row r="3487" spans="1:18" ht="15.75" customHeight="1">
      <c r="A3487" s="23"/>
      <c r="B3487" s="28" t="s">
        <v>21</v>
      </c>
      <c r="C3487" s="28">
        <v>1185732</v>
      </c>
      <c r="D3487" s="29">
        <v>44319</v>
      </c>
      <c r="E3487" s="28" t="s">
        <v>22</v>
      </c>
      <c r="F3487" s="28" t="s">
        <v>126</v>
      </c>
      <c r="G3487" s="28" t="s">
        <v>127</v>
      </c>
      <c r="H3487" s="28" t="s">
        <v>25</v>
      </c>
      <c r="I3487" s="30">
        <v>0.5</v>
      </c>
      <c r="J3487" s="31">
        <v>2500</v>
      </c>
      <c r="K3487" s="32">
        <f t="shared" si="26"/>
        <v>1250</v>
      </c>
      <c r="L3487" s="32">
        <f t="shared" si="27"/>
        <v>500</v>
      </c>
      <c r="M3487" s="33">
        <v>0.4</v>
      </c>
      <c r="O3487" s="38"/>
      <c r="P3487" s="36"/>
      <c r="Q3487" s="34"/>
      <c r="R3487" s="35"/>
    </row>
    <row r="3488" spans="1:18" ht="15.75" customHeight="1">
      <c r="A3488" s="23"/>
      <c r="B3488" s="28" t="s">
        <v>21</v>
      </c>
      <c r="C3488" s="28">
        <v>1185732</v>
      </c>
      <c r="D3488" s="29">
        <v>44319</v>
      </c>
      <c r="E3488" s="28" t="s">
        <v>22</v>
      </c>
      <c r="F3488" s="28" t="s">
        <v>126</v>
      </c>
      <c r="G3488" s="28" t="s">
        <v>127</v>
      </c>
      <c r="H3488" s="28" t="s">
        <v>26</v>
      </c>
      <c r="I3488" s="30">
        <v>0.45</v>
      </c>
      <c r="J3488" s="31">
        <v>2750</v>
      </c>
      <c r="K3488" s="32">
        <f t="shared" si="26"/>
        <v>1237.5</v>
      </c>
      <c r="L3488" s="32">
        <f t="shared" si="27"/>
        <v>371.25</v>
      </c>
      <c r="M3488" s="33">
        <v>0.3</v>
      </c>
      <c r="O3488" s="38"/>
      <c r="P3488" s="36"/>
      <c r="Q3488" s="34"/>
      <c r="R3488" s="35"/>
    </row>
    <row r="3489" spans="1:18" ht="15.75" customHeight="1">
      <c r="A3489" s="23"/>
      <c r="B3489" s="28" t="s">
        <v>21</v>
      </c>
      <c r="C3489" s="28">
        <v>1185732</v>
      </c>
      <c r="D3489" s="29">
        <v>44319</v>
      </c>
      <c r="E3489" s="28" t="s">
        <v>22</v>
      </c>
      <c r="F3489" s="28" t="s">
        <v>126</v>
      </c>
      <c r="G3489" s="28" t="s">
        <v>127</v>
      </c>
      <c r="H3489" s="28" t="s">
        <v>27</v>
      </c>
      <c r="I3489" s="30">
        <v>0.45</v>
      </c>
      <c r="J3489" s="31">
        <v>2250</v>
      </c>
      <c r="K3489" s="32">
        <f t="shared" si="26"/>
        <v>1012.5</v>
      </c>
      <c r="L3489" s="32">
        <f t="shared" si="27"/>
        <v>303.75</v>
      </c>
      <c r="M3489" s="33">
        <v>0.3</v>
      </c>
      <c r="O3489" s="38"/>
      <c r="P3489" s="36"/>
      <c r="Q3489" s="34"/>
      <c r="R3489" s="35"/>
    </row>
    <row r="3490" spans="1:18" ht="15.75" customHeight="1">
      <c r="A3490" s="23"/>
      <c r="B3490" s="28" t="s">
        <v>21</v>
      </c>
      <c r="C3490" s="28">
        <v>1185732</v>
      </c>
      <c r="D3490" s="29">
        <v>44319</v>
      </c>
      <c r="E3490" s="28" t="s">
        <v>22</v>
      </c>
      <c r="F3490" s="28" t="s">
        <v>126</v>
      </c>
      <c r="G3490" s="28" t="s">
        <v>127</v>
      </c>
      <c r="H3490" s="28" t="s">
        <v>28</v>
      </c>
      <c r="I3490" s="30">
        <v>0.54999999999999993</v>
      </c>
      <c r="J3490" s="31">
        <v>2500</v>
      </c>
      <c r="K3490" s="32">
        <f t="shared" si="26"/>
        <v>1374.9999999999998</v>
      </c>
      <c r="L3490" s="32">
        <f t="shared" si="27"/>
        <v>412.49999999999994</v>
      </c>
      <c r="M3490" s="33">
        <v>0.3</v>
      </c>
      <c r="O3490" s="38"/>
      <c r="P3490" s="36"/>
      <c r="Q3490" s="34"/>
      <c r="R3490" s="35"/>
    </row>
    <row r="3491" spans="1:18" ht="15.75" customHeight="1">
      <c r="A3491" s="23"/>
      <c r="B3491" s="28" t="s">
        <v>21</v>
      </c>
      <c r="C3491" s="28">
        <v>1185732</v>
      </c>
      <c r="D3491" s="29">
        <v>44319</v>
      </c>
      <c r="E3491" s="28" t="s">
        <v>22</v>
      </c>
      <c r="F3491" s="28" t="s">
        <v>126</v>
      </c>
      <c r="G3491" s="28" t="s">
        <v>127</v>
      </c>
      <c r="H3491" s="28" t="s">
        <v>29</v>
      </c>
      <c r="I3491" s="30">
        <v>0.6</v>
      </c>
      <c r="J3491" s="31">
        <v>3750</v>
      </c>
      <c r="K3491" s="32">
        <f t="shared" si="26"/>
        <v>2250</v>
      </c>
      <c r="L3491" s="32">
        <f t="shared" si="27"/>
        <v>787.5</v>
      </c>
      <c r="M3491" s="33">
        <v>0.35</v>
      </c>
      <c r="O3491" s="38"/>
      <c r="P3491" s="36"/>
      <c r="Q3491" s="34"/>
      <c r="R3491" s="35"/>
    </row>
    <row r="3492" spans="1:18" ht="15.75" customHeight="1">
      <c r="A3492" s="23"/>
      <c r="B3492" s="28" t="s">
        <v>21</v>
      </c>
      <c r="C3492" s="28">
        <v>1185732</v>
      </c>
      <c r="D3492" s="29">
        <v>44352</v>
      </c>
      <c r="E3492" s="28" t="s">
        <v>22</v>
      </c>
      <c r="F3492" s="28" t="s">
        <v>126</v>
      </c>
      <c r="G3492" s="28" t="s">
        <v>127</v>
      </c>
      <c r="H3492" s="28" t="s">
        <v>24</v>
      </c>
      <c r="I3492" s="30">
        <v>0.54999999999999993</v>
      </c>
      <c r="J3492" s="31">
        <v>6250</v>
      </c>
      <c r="K3492" s="32">
        <f t="shared" si="26"/>
        <v>3437.4999999999995</v>
      </c>
      <c r="L3492" s="32">
        <f t="shared" si="27"/>
        <v>1375</v>
      </c>
      <c r="M3492" s="33">
        <v>0.4</v>
      </c>
      <c r="O3492" s="38"/>
      <c r="P3492" s="36"/>
      <c r="Q3492" s="34"/>
      <c r="R3492" s="35"/>
    </row>
    <row r="3493" spans="1:18" ht="15.75" customHeight="1">
      <c r="A3493" s="23"/>
      <c r="B3493" s="28" t="s">
        <v>21</v>
      </c>
      <c r="C3493" s="28">
        <v>1185732</v>
      </c>
      <c r="D3493" s="29">
        <v>44352</v>
      </c>
      <c r="E3493" s="28" t="s">
        <v>22</v>
      </c>
      <c r="F3493" s="28" t="s">
        <v>126</v>
      </c>
      <c r="G3493" s="28" t="s">
        <v>127</v>
      </c>
      <c r="H3493" s="28" t="s">
        <v>25</v>
      </c>
      <c r="I3493" s="30">
        <v>0.5</v>
      </c>
      <c r="J3493" s="31">
        <v>3750</v>
      </c>
      <c r="K3493" s="32">
        <f t="shared" si="26"/>
        <v>1875</v>
      </c>
      <c r="L3493" s="32">
        <f t="shared" si="27"/>
        <v>750</v>
      </c>
      <c r="M3493" s="33">
        <v>0.4</v>
      </c>
      <c r="O3493" s="38"/>
      <c r="P3493" s="36"/>
      <c r="Q3493" s="34"/>
      <c r="R3493" s="35"/>
    </row>
    <row r="3494" spans="1:18" ht="15.75" customHeight="1">
      <c r="A3494" s="23"/>
      <c r="B3494" s="28" t="s">
        <v>21</v>
      </c>
      <c r="C3494" s="28">
        <v>1185732</v>
      </c>
      <c r="D3494" s="29">
        <v>44352</v>
      </c>
      <c r="E3494" s="28" t="s">
        <v>22</v>
      </c>
      <c r="F3494" s="28" t="s">
        <v>126</v>
      </c>
      <c r="G3494" s="28" t="s">
        <v>127</v>
      </c>
      <c r="H3494" s="28" t="s">
        <v>26</v>
      </c>
      <c r="I3494" s="30">
        <v>0.45</v>
      </c>
      <c r="J3494" s="31">
        <v>3000</v>
      </c>
      <c r="K3494" s="32">
        <f t="shared" si="26"/>
        <v>1350</v>
      </c>
      <c r="L3494" s="32">
        <f t="shared" si="27"/>
        <v>405</v>
      </c>
      <c r="M3494" s="33">
        <v>0.3</v>
      </c>
      <c r="O3494" s="38"/>
      <c r="P3494" s="36"/>
      <c r="Q3494" s="34"/>
      <c r="R3494" s="35"/>
    </row>
    <row r="3495" spans="1:18" ht="15.75" customHeight="1">
      <c r="A3495" s="23"/>
      <c r="B3495" s="28" t="s">
        <v>21</v>
      </c>
      <c r="C3495" s="28">
        <v>1185732</v>
      </c>
      <c r="D3495" s="29">
        <v>44352</v>
      </c>
      <c r="E3495" s="28" t="s">
        <v>22</v>
      </c>
      <c r="F3495" s="28" t="s">
        <v>126</v>
      </c>
      <c r="G3495" s="28" t="s">
        <v>127</v>
      </c>
      <c r="H3495" s="28" t="s">
        <v>27</v>
      </c>
      <c r="I3495" s="30">
        <v>0.45</v>
      </c>
      <c r="J3495" s="31">
        <v>2750</v>
      </c>
      <c r="K3495" s="32">
        <f t="shared" si="26"/>
        <v>1237.5</v>
      </c>
      <c r="L3495" s="32">
        <f t="shared" si="27"/>
        <v>371.25</v>
      </c>
      <c r="M3495" s="33">
        <v>0.3</v>
      </c>
      <c r="O3495" s="38"/>
      <c r="P3495" s="36"/>
      <c r="Q3495" s="34"/>
      <c r="R3495" s="35"/>
    </row>
    <row r="3496" spans="1:18" ht="15.75" customHeight="1">
      <c r="A3496" s="23"/>
      <c r="B3496" s="28" t="s">
        <v>21</v>
      </c>
      <c r="C3496" s="28">
        <v>1185732</v>
      </c>
      <c r="D3496" s="29">
        <v>44352</v>
      </c>
      <c r="E3496" s="28" t="s">
        <v>22</v>
      </c>
      <c r="F3496" s="28" t="s">
        <v>126</v>
      </c>
      <c r="G3496" s="28" t="s">
        <v>127</v>
      </c>
      <c r="H3496" s="28" t="s">
        <v>28</v>
      </c>
      <c r="I3496" s="30">
        <v>0.54999999999999993</v>
      </c>
      <c r="J3496" s="31">
        <v>2750</v>
      </c>
      <c r="K3496" s="32">
        <f t="shared" si="26"/>
        <v>1512.4999999999998</v>
      </c>
      <c r="L3496" s="32">
        <f t="shared" si="27"/>
        <v>453.74999999999994</v>
      </c>
      <c r="M3496" s="33">
        <v>0.3</v>
      </c>
      <c r="O3496" s="38"/>
      <c r="P3496" s="36"/>
      <c r="Q3496" s="34"/>
      <c r="R3496" s="35"/>
    </row>
    <row r="3497" spans="1:18" ht="15.75" customHeight="1">
      <c r="A3497" s="23"/>
      <c r="B3497" s="28" t="s">
        <v>21</v>
      </c>
      <c r="C3497" s="28">
        <v>1185732</v>
      </c>
      <c r="D3497" s="29">
        <v>44352</v>
      </c>
      <c r="E3497" s="28" t="s">
        <v>22</v>
      </c>
      <c r="F3497" s="28" t="s">
        <v>126</v>
      </c>
      <c r="G3497" s="28" t="s">
        <v>127</v>
      </c>
      <c r="H3497" s="28" t="s">
        <v>29</v>
      </c>
      <c r="I3497" s="30">
        <v>0.6</v>
      </c>
      <c r="J3497" s="31">
        <v>4250</v>
      </c>
      <c r="K3497" s="32">
        <f t="shared" si="26"/>
        <v>2550</v>
      </c>
      <c r="L3497" s="32">
        <f t="shared" si="27"/>
        <v>892.5</v>
      </c>
      <c r="M3497" s="33">
        <v>0.35</v>
      </c>
      <c r="O3497" s="38"/>
      <c r="P3497" s="36"/>
      <c r="Q3497" s="34"/>
      <c r="R3497" s="35"/>
    </row>
    <row r="3498" spans="1:18" ht="15.75" customHeight="1">
      <c r="A3498" s="23"/>
      <c r="B3498" s="28" t="s">
        <v>21</v>
      </c>
      <c r="C3498" s="28">
        <v>1185732</v>
      </c>
      <c r="D3498" s="29">
        <v>44380</v>
      </c>
      <c r="E3498" s="28" t="s">
        <v>22</v>
      </c>
      <c r="F3498" s="28" t="s">
        <v>126</v>
      </c>
      <c r="G3498" s="28" t="s">
        <v>127</v>
      </c>
      <c r="H3498" s="28" t="s">
        <v>24</v>
      </c>
      <c r="I3498" s="30">
        <v>0.54999999999999993</v>
      </c>
      <c r="J3498" s="31">
        <v>6500</v>
      </c>
      <c r="K3498" s="32">
        <f t="shared" si="26"/>
        <v>3574.9999999999995</v>
      </c>
      <c r="L3498" s="32">
        <f t="shared" si="27"/>
        <v>1430</v>
      </c>
      <c r="M3498" s="33">
        <v>0.4</v>
      </c>
      <c r="O3498" s="38"/>
      <c r="P3498" s="36"/>
      <c r="Q3498" s="34"/>
      <c r="R3498" s="35"/>
    </row>
    <row r="3499" spans="1:18" ht="15.75" customHeight="1">
      <c r="A3499" s="23"/>
      <c r="B3499" s="28" t="s">
        <v>21</v>
      </c>
      <c r="C3499" s="28">
        <v>1185732</v>
      </c>
      <c r="D3499" s="29">
        <v>44380</v>
      </c>
      <c r="E3499" s="28" t="s">
        <v>22</v>
      </c>
      <c r="F3499" s="28" t="s">
        <v>126</v>
      </c>
      <c r="G3499" s="28" t="s">
        <v>127</v>
      </c>
      <c r="H3499" s="28" t="s">
        <v>25</v>
      </c>
      <c r="I3499" s="30">
        <v>0.5</v>
      </c>
      <c r="J3499" s="31">
        <v>4000</v>
      </c>
      <c r="K3499" s="32">
        <f t="shared" si="26"/>
        <v>2000</v>
      </c>
      <c r="L3499" s="32">
        <f t="shared" si="27"/>
        <v>800</v>
      </c>
      <c r="M3499" s="33">
        <v>0.4</v>
      </c>
      <c r="O3499" s="38"/>
      <c r="P3499" s="36"/>
      <c r="Q3499" s="34"/>
      <c r="R3499" s="35"/>
    </row>
    <row r="3500" spans="1:18" ht="15.75" customHeight="1">
      <c r="A3500" s="23"/>
      <c r="B3500" s="28" t="s">
        <v>21</v>
      </c>
      <c r="C3500" s="28">
        <v>1185732</v>
      </c>
      <c r="D3500" s="29">
        <v>44380</v>
      </c>
      <c r="E3500" s="28" t="s">
        <v>22</v>
      </c>
      <c r="F3500" s="28" t="s">
        <v>126</v>
      </c>
      <c r="G3500" s="28" t="s">
        <v>127</v>
      </c>
      <c r="H3500" s="28" t="s">
        <v>26</v>
      </c>
      <c r="I3500" s="30">
        <v>0.45</v>
      </c>
      <c r="J3500" s="31">
        <v>3250</v>
      </c>
      <c r="K3500" s="32">
        <f t="shared" si="26"/>
        <v>1462.5</v>
      </c>
      <c r="L3500" s="32">
        <f t="shared" si="27"/>
        <v>438.75</v>
      </c>
      <c r="M3500" s="33">
        <v>0.3</v>
      </c>
      <c r="O3500" s="38"/>
      <c r="P3500" s="36"/>
      <c r="Q3500" s="34"/>
      <c r="R3500" s="35"/>
    </row>
    <row r="3501" spans="1:18" ht="15.75" customHeight="1">
      <c r="A3501" s="23"/>
      <c r="B3501" s="28" t="s">
        <v>21</v>
      </c>
      <c r="C3501" s="28">
        <v>1185732</v>
      </c>
      <c r="D3501" s="29">
        <v>44380</v>
      </c>
      <c r="E3501" s="28" t="s">
        <v>22</v>
      </c>
      <c r="F3501" s="28" t="s">
        <v>126</v>
      </c>
      <c r="G3501" s="28" t="s">
        <v>127</v>
      </c>
      <c r="H3501" s="28" t="s">
        <v>27</v>
      </c>
      <c r="I3501" s="30">
        <v>0.45</v>
      </c>
      <c r="J3501" s="31">
        <v>2750</v>
      </c>
      <c r="K3501" s="32">
        <f t="shared" si="26"/>
        <v>1237.5</v>
      </c>
      <c r="L3501" s="32">
        <f t="shared" si="27"/>
        <v>371.25</v>
      </c>
      <c r="M3501" s="33">
        <v>0.3</v>
      </c>
      <c r="O3501" s="38"/>
      <c r="P3501" s="36"/>
      <c r="Q3501" s="34"/>
      <c r="R3501" s="35"/>
    </row>
    <row r="3502" spans="1:18" ht="15.75" customHeight="1">
      <c r="A3502" s="23"/>
      <c r="B3502" s="28" t="s">
        <v>21</v>
      </c>
      <c r="C3502" s="28">
        <v>1185732</v>
      </c>
      <c r="D3502" s="29">
        <v>44380</v>
      </c>
      <c r="E3502" s="28" t="s">
        <v>22</v>
      </c>
      <c r="F3502" s="28" t="s">
        <v>126</v>
      </c>
      <c r="G3502" s="28" t="s">
        <v>127</v>
      </c>
      <c r="H3502" s="28" t="s">
        <v>28</v>
      </c>
      <c r="I3502" s="30">
        <v>0.54999999999999993</v>
      </c>
      <c r="J3502" s="31">
        <v>3000</v>
      </c>
      <c r="K3502" s="32">
        <f t="shared" si="26"/>
        <v>1649.9999999999998</v>
      </c>
      <c r="L3502" s="32">
        <f t="shared" si="27"/>
        <v>494.99999999999989</v>
      </c>
      <c r="M3502" s="33">
        <v>0.3</v>
      </c>
      <c r="O3502" s="38"/>
      <c r="P3502" s="36"/>
      <c r="Q3502" s="34"/>
      <c r="R3502" s="35"/>
    </row>
    <row r="3503" spans="1:18" ht="15.75" customHeight="1">
      <c r="A3503" s="23"/>
      <c r="B3503" s="28" t="s">
        <v>21</v>
      </c>
      <c r="C3503" s="28">
        <v>1185732</v>
      </c>
      <c r="D3503" s="29">
        <v>44380</v>
      </c>
      <c r="E3503" s="28" t="s">
        <v>22</v>
      </c>
      <c r="F3503" s="28" t="s">
        <v>126</v>
      </c>
      <c r="G3503" s="28" t="s">
        <v>127</v>
      </c>
      <c r="H3503" s="28" t="s">
        <v>29</v>
      </c>
      <c r="I3503" s="30">
        <v>0.6</v>
      </c>
      <c r="J3503" s="31">
        <v>4750</v>
      </c>
      <c r="K3503" s="32">
        <f t="shared" si="26"/>
        <v>2850</v>
      </c>
      <c r="L3503" s="32">
        <f t="shared" si="27"/>
        <v>997.49999999999989</v>
      </c>
      <c r="M3503" s="33">
        <v>0.35</v>
      </c>
      <c r="O3503" s="38"/>
      <c r="P3503" s="36"/>
      <c r="Q3503" s="34"/>
      <c r="R3503" s="35"/>
    </row>
    <row r="3504" spans="1:18" ht="15.75" customHeight="1">
      <c r="A3504" s="23"/>
      <c r="B3504" s="28" t="s">
        <v>21</v>
      </c>
      <c r="C3504" s="28">
        <v>1185732</v>
      </c>
      <c r="D3504" s="29">
        <v>44412</v>
      </c>
      <c r="E3504" s="28" t="s">
        <v>22</v>
      </c>
      <c r="F3504" s="28" t="s">
        <v>126</v>
      </c>
      <c r="G3504" s="28" t="s">
        <v>127</v>
      </c>
      <c r="H3504" s="28" t="s">
        <v>24</v>
      </c>
      <c r="I3504" s="30">
        <v>0.54999999999999993</v>
      </c>
      <c r="J3504" s="31">
        <v>6250</v>
      </c>
      <c r="K3504" s="32">
        <f t="shared" si="26"/>
        <v>3437.4999999999995</v>
      </c>
      <c r="L3504" s="32">
        <f t="shared" si="27"/>
        <v>1375</v>
      </c>
      <c r="M3504" s="33">
        <v>0.4</v>
      </c>
      <c r="O3504" s="38"/>
      <c r="P3504" s="36"/>
      <c r="Q3504" s="34"/>
      <c r="R3504" s="35"/>
    </row>
    <row r="3505" spans="1:18" ht="15.75" customHeight="1">
      <c r="A3505" s="23"/>
      <c r="B3505" s="28" t="s">
        <v>21</v>
      </c>
      <c r="C3505" s="28">
        <v>1185732</v>
      </c>
      <c r="D3505" s="29">
        <v>44412</v>
      </c>
      <c r="E3505" s="28" t="s">
        <v>22</v>
      </c>
      <c r="F3505" s="28" t="s">
        <v>126</v>
      </c>
      <c r="G3505" s="28" t="s">
        <v>127</v>
      </c>
      <c r="H3505" s="28" t="s">
        <v>25</v>
      </c>
      <c r="I3505" s="30">
        <v>0.5</v>
      </c>
      <c r="J3505" s="31">
        <v>4000</v>
      </c>
      <c r="K3505" s="32">
        <f t="shared" si="26"/>
        <v>2000</v>
      </c>
      <c r="L3505" s="32">
        <f t="shared" si="27"/>
        <v>800</v>
      </c>
      <c r="M3505" s="33">
        <v>0.4</v>
      </c>
      <c r="O3505" s="38"/>
      <c r="P3505" s="36"/>
      <c r="Q3505" s="34"/>
      <c r="R3505" s="35"/>
    </row>
    <row r="3506" spans="1:18" ht="15.75" customHeight="1">
      <c r="A3506" s="23"/>
      <c r="B3506" s="28" t="s">
        <v>21</v>
      </c>
      <c r="C3506" s="28">
        <v>1185732</v>
      </c>
      <c r="D3506" s="29">
        <v>44412</v>
      </c>
      <c r="E3506" s="28" t="s">
        <v>22</v>
      </c>
      <c r="F3506" s="28" t="s">
        <v>126</v>
      </c>
      <c r="G3506" s="28" t="s">
        <v>127</v>
      </c>
      <c r="H3506" s="28" t="s">
        <v>26</v>
      </c>
      <c r="I3506" s="30">
        <v>0.45</v>
      </c>
      <c r="J3506" s="31">
        <v>3250</v>
      </c>
      <c r="K3506" s="32">
        <f t="shared" si="26"/>
        <v>1462.5</v>
      </c>
      <c r="L3506" s="32">
        <f t="shared" si="27"/>
        <v>438.75</v>
      </c>
      <c r="M3506" s="33">
        <v>0.3</v>
      </c>
      <c r="O3506" s="38"/>
      <c r="P3506" s="36"/>
      <c r="Q3506" s="34"/>
      <c r="R3506" s="35"/>
    </row>
    <row r="3507" spans="1:18" ht="15.75" customHeight="1">
      <c r="A3507" s="23"/>
      <c r="B3507" s="28" t="s">
        <v>21</v>
      </c>
      <c r="C3507" s="28">
        <v>1185732</v>
      </c>
      <c r="D3507" s="29">
        <v>44412</v>
      </c>
      <c r="E3507" s="28" t="s">
        <v>22</v>
      </c>
      <c r="F3507" s="28" t="s">
        <v>126</v>
      </c>
      <c r="G3507" s="28" t="s">
        <v>127</v>
      </c>
      <c r="H3507" s="28" t="s">
        <v>27</v>
      </c>
      <c r="I3507" s="30">
        <v>0.45</v>
      </c>
      <c r="J3507" s="31">
        <v>2250</v>
      </c>
      <c r="K3507" s="32">
        <f t="shared" si="26"/>
        <v>1012.5</v>
      </c>
      <c r="L3507" s="32">
        <f t="shared" si="27"/>
        <v>303.75</v>
      </c>
      <c r="M3507" s="33">
        <v>0.3</v>
      </c>
      <c r="O3507" s="38"/>
      <c r="P3507" s="36"/>
      <c r="Q3507" s="34"/>
      <c r="R3507" s="35"/>
    </row>
    <row r="3508" spans="1:18" ht="15.75" customHeight="1">
      <c r="A3508" s="23"/>
      <c r="B3508" s="28" t="s">
        <v>21</v>
      </c>
      <c r="C3508" s="28">
        <v>1185732</v>
      </c>
      <c r="D3508" s="29">
        <v>44412</v>
      </c>
      <c r="E3508" s="28" t="s">
        <v>22</v>
      </c>
      <c r="F3508" s="28" t="s">
        <v>126</v>
      </c>
      <c r="G3508" s="28" t="s">
        <v>127</v>
      </c>
      <c r="H3508" s="28" t="s">
        <v>28</v>
      </c>
      <c r="I3508" s="30">
        <v>0.54999999999999993</v>
      </c>
      <c r="J3508" s="31">
        <v>2000</v>
      </c>
      <c r="K3508" s="32">
        <f t="shared" si="26"/>
        <v>1099.9999999999998</v>
      </c>
      <c r="L3508" s="32">
        <f t="shared" si="27"/>
        <v>329.99999999999994</v>
      </c>
      <c r="M3508" s="33">
        <v>0.3</v>
      </c>
      <c r="O3508" s="38"/>
      <c r="P3508" s="36"/>
      <c r="Q3508" s="34"/>
      <c r="R3508" s="35"/>
    </row>
    <row r="3509" spans="1:18" ht="15.75" customHeight="1">
      <c r="A3509" s="23"/>
      <c r="B3509" s="28" t="s">
        <v>21</v>
      </c>
      <c r="C3509" s="28">
        <v>1185732</v>
      </c>
      <c r="D3509" s="29">
        <v>44412</v>
      </c>
      <c r="E3509" s="28" t="s">
        <v>22</v>
      </c>
      <c r="F3509" s="28" t="s">
        <v>126</v>
      </c>
      <c r="G3509" s="28" t="s">
        <v>127</v>
      </c>
      <c r="H3509" s="28" t="s">
        <v>29</v>
      </c>
      <c r="I3509" s="30">
        <v>0.6</v>
      </c>
      <c r="J3509" s="31">
        <v>3750</v>
      </c>
      <c r="K3509" s="32">
        <f t="shared" si="26"/>
        <v>2250</v>
      </c>
      <c r="L3509" s="32">
        <f t="shared" si="27"/>
        <v>787.5</v>
      </c>
      <c r="M3509" s="33">
        <v>0.35</v>
      </c>
      <c r="O3509" s="38"/>
      <c r="P3509" s="36"/>
      <c r="Q3509" s="34"/>
      <c r="R3509" s="35"/>
    </row>
    <row r="3510" spans="1:18" ht="15.75" customHeight="1">
      <c r="A3510" s="23"/>
      <c r="B3510" s="28" t="s">
        <v>21</v>
      </c>
      <c r="C3510" s="28">
        <v>1185732</v>
      </c>
      <c r="D3510" s="29">
        <v>44442</v>
      </c>
      <c r="E3510" s="28" t="s">
        <v>22</v>
      </c>
      <c r="F3510" s="28" t="s">
        <v>126</v>
      </c>
      <c r="G3510" s="28" t="s">
        <v>127</v>
      </c>
      <c r="H3510" s="28" t="s">
        <v>24</v>
      </c>
      <c r="I3510" s="30">
        <v>0.54999999999999993</v>
      </c>
      <c r="J3510" s="31">
        <v>5000</v>
      </c>
      <c r="K3510" s="32">
        <f t="shared" si="26"/>
        <v>2749.9999999999995</v>
      </c>
      <c r="L3510" s="32">
        <f t="shared" si="27"/>
        <v>1099.9999999999998</v>
      </c>
      <c r="M3510" s="33">
        <v>0.4</v>
      </c>
      <c r="O3510" s="38"/>
      <c r="P3510" s="36"/>
      <c r="Q3510" s="34"/>
      <c r="R3510" s="35"/>
    </row>
    <row r="3511" spans="1:18" ht="15.75" customHeight="1">
      <c r="A3511" s="23"/>
      <c r="B3511" s="28" t="s">
        <v>21</v>
      </c>
      <c r="C3511" s="28">
        <v>1185732</v>
      </c>
      <c r="D3511" s="29">
        <v>44442</v>
      </c>
      <c r="E3511" s="28" t="s">
        <v>22</v>
      </c>
      <c r="F3511" s="28" t="s">
        <v>126</v>
      </c>
      <c r="G3511" s="28" t="s">
        <v>127</v>
      </c>
      <c r="H3511" s="28" t="s">
        <v>25</v>
      </c>
      <c r="I3511" s="30">
        <v>0.5</v>
      </c>
      <c r="J3511" s="31">
        <v>3000</v>
      </c>
      <c r="K3511" s="32">
        <f t="shared" si="26"/>
        <v>1500</v>
      </c>
      <c r="L3511" s="32">
        <f t="shared" si="27"/>
        <v>600</v>
      </c>
      <c r="M3511" s="33">
        <v>0.4</v>
      </c>
      <c r="O3511" s="38"/>
      <c r="P3511" s="36"/>
      <c r="Q3511" s="34"/>
      <c r="R3511" s="35"/>
    </row>
    <row r="3512" spans="1:18" ht="15.75" customHeight="1">
      <c r="A3512" s="23"/>
      <c r="B3512" s="28" t="s">
        <v>21</v>
      </c>
      <c r="C3512" s="28">
        <v>1185732</v>
      </c>
      <c r="D3512" s="29">
        <v>44442</v>
      </c>
      <c r="E3512" s="28" t="s">
        <v>22</v>
      </c>
      <c r="F3512" s="28" t="s">
        <v>126</v>
      </c>
      <c r="G3512" s="28" t="s">
        <v>127</v>
      </c>
      <c r="H3512" s="28" t="s">
        <v>26</v>
      </c>
      <c r="I3512" s="30">
        <v>0.45</v>
      </c>
      <c r="J3512" s="31">
        <v>2000</v>
      </c>
      <c r="K3512" s="32">
        <f t="shared" si="26"/>
        <v>900</v>
      </c>
      <c r="L3512" s="32">
        <f t="shared" si="27"/>
        <v>270</v>
      </c>
      <c r="M3512" s="33">
        <v>0.3</v>
      </c>
      <c r="O3512" s="38"/>
      <c r="P3512" s="36"/>
      <c r="Q3512" s="34"/>
      <c r="R3512" s="35"/>
    </row>
    <row r="3513" spans="1:18" ht="15.75" customHeight="1">
      <c r="A3513" s="23"/>
      <c r="B3513" s="28" t="s">
        <v>21</v>
      </c>
      <c r="C3513" s="28">
        <v>1185732</v>
      </c>
      <c r="D3513" s="29">
        <v>44442</v>
      </c>
      <c r="E3513" s="28" t="s">
        <v>22</v>
      </c>
      <c r="F3513" s="28" t="s">
        <v>126</v>
      </c>
      <c r="G3513" s="28" t="s">
        <v>127</v>
      </c>
      <c r="H3513" s="28" t="s">
        <v>27</v>
      </c>
      <c r="I3513" s="30">
        <v>0.45</v>
      </c>
      <c r="J3513" s="31">
        <v>1750</v>
      </c>
      <c r="K3513" s="32">
        <f t="shared" si="26"/>
        <v>787.5</v>
      </c>
      <c r="L3513" s="32">
        <f t="shared" si="27"/>
        <v>236.25</v>
      </c>
      <c r="M3513" s="33">
        <v>0.3</v>
      </c>
      <c r="O3513" s="38"/>
      <c r="P3513" s="36"/>
      <c r="Q3513" s="34"/>
      <c r="R3513" s="35"/>
    </row>
    <row r="3514" spans="1:18" ht="15.75" customHeight="1">
      <c r="A3514" s="23"/>
      <c r="B3514" s="28" t="s">
        <v>21</v>
      </c>
      <c r="C3514" s="28">
        <v>1185732</v>
      </c>
      <c r="D3514" s="29">
        <v>44442</v>
      </c>
      <c r="E3514" s="28" t="s">
        <v>22</v>
      </c>
      <c r="F3514" s="28" t="s">
        <v>126</v>
      </c>
      <c r="G3514" s="28" t="s">
        <v>127</v>
      </c>
      <c r="H3514" s="28" t="s">
        <v>28</v>
      </c>
      <c r="I3514" s="30">
        <v>0.54999999999999993</v>
      </c>
      <c r="J3514" s="31">
        <v>1750</v>
      </c>
      <c r="K3514" s="32">
        <f t="shared" si="26"/>
        <v>962.49999999999989</v>
      </c>
      <c r="L3514" s="32">
        <f t="shared" si="27"/>
        <v>288.74999999999994</v>
      </c>
      <c r="M3514" s="33">
        <v>0.3</v>
      </c>
      <c r="O3514" s="38"/>
      <c r="P3514" s="36"/>
      <c r="Q3514" s="34"/>
      <c r="R3514" s="35"/>
    </row>
    <row r="3515" spans="1:18" ht="15.75" customHeight="1">
      <c r="A3515" s="23"/>
      <c r="B3515" s="28" t="s">
        <v>21</v>
      </c>
      <c r="C3515" s="28">
        <v>1185732</v>
      </c>
      <c r="D3515" s="29">
        <v>44442</v>
      </c>
      <c r="E3515" s="28" t="s">
        <v>22</v>
      </c>
      <c r="F3515" s="28" t="s">
        <v>126</v>
      </c>
      <c r="G3515" s="28" t="s">
        <v>127</v>
      </c>
      <c r="H3515" s="28" t="s">
        <v>29</v>
      </c>
      <c r="I3515" s="30">
        <v>0.6</v>
      </c>
      <c r="J3515" s="31">
        <v>2750</v>
      </c>
      <c r="K3515" s="32">
        <f t="shared" si="26"/>
        <v>1650</v>
      </c>
      <c r="L3515" s="32">
        <f t="shared" si="27"/>
        <v>577.5</v>
      </c>
      <c r="M3515" s="33">
        <v>0.35</v>
      </c>
      <c r="O3515" s="38"/>
      <c r="P3515" s="36"/>
      <c r="Q3515" s="34"/>
      <c r="R3515" s="35"/>
    </row>
    <row r="3516" spans="1:18" ht="15.75" customHeight="1">
      <c r="A3516" s="23"/>
      <c r="B3516" s="28" t="s">
        <v>21</v>
      </c>
      <c r="C3516" s="28">
        <v>1185732</v>
      </c>
      <c r="D3516" s="29">
        <v>44474</v>
      </c>
      <c r="E3516" s="28" t="s">
        <v>22</v>
      </c>
      <c r="F3516" s="28" t="s">
        <v>126</v>
      </c>
      <c r="G3516" s="28" t="s">
        <v>127</v>
      </c>
      <c r="H3516" s="28" t="s">
        <v>24</v>
      </c>
      <c r="I3516" s="30">
        <v>0.6</v>
      </c>
      <c r="J3516" s="31">
        <v>4500</v>
      </c>
      <c r="K3516" s="32">
        <f t="shared" si="26"/>
        <v>2700</v>
      </c>
      <c r="L3516" s="32">
        <f t="shared" si="27"/>
        <v>1080</v>
      </c>
      <c r="M3516" s="33">
        <v>0.4</v>
      </c>
      <c r="O3516" s="38"/>
      <c r="P3516" s="36"/>
      <c r="Q3516" s="34"/>
      <c r="R3516" s="35"/>
    </row>
    <row r="3517" spans="1:18" ht="15.75" customHeight="1">
      <c r="A3517" s="23"/>
      <c r="B3517" s="28" t="s">
        <v>21</v>
      </c>
      <c r="C3517" s="28">
        <v>1185732</v>
      </c>
      <c r="D3517" s="29">
        <v>44474</v>
      </c>
      <c r="E3517" s="28" t="s">
        <v>22</v>
      </c>
      <c r="F3517" s="28" t="s">
        <v>126</v>
      </c>
      <c r="G3517" s="28" t="s">
        <v>127</v>
      </c>
      <c r="H3517" s="28" t="s">
        <v>25</v>
      </c>
      <c r="I3517" s="30">
        <v>0.55000000000000004</v>
      </c>
      <c r="J3517" s="31">
        <v>2750</v>
      </c>
      <c r="K3517" s="32">
        <f t="shared" si="26"/>
        <v>1512.5000000000002</v>
      </c>
      <c r="L3517" s="32">
        <f t="shared" si="27"/>
        <v>605.00000000000011</v>
      </c>
      <c r="M3517" s="33">
        <v>0.4</v>
      </c>
      <c r="O3517" s="38"/>
      <c r="P3517" s="36"/>
      <c r="Q3517" s="34"/>
      <c r="R3517" s="35"/>
    </row>
    <row r="3518" spans="1:18" ht="15.75" customHeight="1">
      <c r="A3518" s="23"/>
      <c r="B3518" s="28" t="s">
        <v>21</v>
      </c>
      <c r="C3518" s="28">
        <v>1185732</v>
      </c>
      <c r="D3518" s="29">
        <v>44474</v>
      </c>
      <c r="E3518" s="28" t="s">
        <v>22</v>
      </c>
      <c r="F3518" s="28" t="s">
        <v>126</v>
      </c>
      <c r="G3518" s="28" t="s">
        <v>127</v>
      </c>
      <c r="H3518" s="28" t="s">
        <v>26</v>
      </c>
      <c r="I3518" s="30">
        <v>0.55000000000000004</v>
      </c>
      <c r="J3518" s="31">
        <v>1750</v>
      </c>
      <c r="K3518" s="32">
        <f t="shared" si="26"/>
        <v>962.50000000000011</v>
      </c>
      <c r="L3518" s="32">
        <f t="shared" si="27"/>
        <v>288.75</v>
      </c>
      <c r="M3518" s="33">
        <v>0.3</v>
      </c>
      <c r="O3518" s="38"/>
      <c r="P3518" s="36"/>
      <c r="Q3518" s="34"/>
      <c r="R3518" s="35"/>
    </row>
    <row r="3519" spans="1:18" ht="15.75" customHeight="1">
      <c r="A3519" s="23"/>
      <c r="B3519" s="28" t="s">
        <v>21</v>
      </c>
      <c r="C3519" s="28">
        <v>1185732</v>
      </c>
      <c r="D3519" s="29">
        <v>44474</v>
      </c>
      <c r="E3519" s="28" t="s">
        <v>22</v>
      </c>
      <c r="F3519" s="28" t="s">
        <v>126</v>
      </c>
      <c r="G3519" s="28" t="s">
        <v>127</v>
      </c>
      <c r="H3519" s="28" t="s">
        <v>27</v>
      </c>
      <c r="I3519" s="30">
        <v>0.55000000000000004</v>
      </c>
      <c r="J3519" s="31">
        <v>1500</v>
      </c>
      <c r="K3519" s="32">
        <f t="shared" si="26"/>
        <v>825.00000000000011</v>
      </c>
      <c r="L3519" s="32">
        <f t="shared" si="27"/>
        <v>247.50000000000003</v>
      </c>
      <c r="M3519" s="33">
        <v>0.3</v>
      </c>
      <c r="O3519" s="38"/>
      <c r="P3519" s="36"/>
      <c r="Q3519" s="34"/>
      <c r="R3519" s="35"/>
    </row>
    <row r="3520" spans="1:18" ht="15.75" customHeight="1">
      <c r="A3520" s="23"/>
      <c r="B3520" s="28" t="s">
        <v>21</v>
      </c>
      <c r="C3520" s="28">
        <v>1185732</v>
      </c>
      <c r="D3520" s="29">
        <v>44474</v>
      </c>
      <c r="E3520" s="28" t="s">
        <v>22</v>
      </c>
      <c r="F3520" s="28" t="s">
        <v>126</v>
      </c>
      <c r="G3520" s="28" t="s">
        <v>127</v>
      </c>
      <c r="H3520" s="28" t="s">
        <v>28</v>
      </c>
      <c r="I3520" s="30">
        <v>0.65</v>
      </c>
      <c r="J3520" s="31">
        <v>1500</v>
      </c>
      <c r="K3520" s="32">
        <f t="shared" si="26"/>
        <v>975</v>
      </c>
      <c r="L3520" s="32">
        <f t="shared" si="27"/>
        <v>292.5</v>
      </c>
      <c r="M3520" s="33">
        <v>0.3</v>
      </c>
      <c r="O3520" s="38"/>
      <c r="P3520" s="36"/>
      <c r="Q3520" s="34"/>
      <c r="R3520" s="35"/>
    </row>
    <row r="3521" spans="1:18" ht="15.75" customHeight="1">
      <c r="A3521" s="23"/>
      <c r="B3521" s="28" t="s">
        <v>21</v>
      </c>
      <c r="C3521" s="28">
        <v>1185732</v>
      </c>
      <c r="D3521" s="29">
        <v>44474</v>
      </c>
      <c r="E3521" s="28" t="s">
        <v>22</v>
      </c>
      <c r="F3521" s="28" t="s">
        <v>126</v>
      </c>
      <c r="G3521" s="28" t="s">
        <v>127</v>
      </c>
      <c r="H3521" s="28" t="s">
        <v>29</v>
      </c>
      <c r="I3521" s="30">
        <v>0.7</v>
      </c>
      <c r="J3521" s="31">
        <v>2750</v>
      </c>
      <c r="K3521" s="32">
        <f t="shared" si="26"/>
        <v>1924.9999999999998</v>
      </c>
      <c r="L3521" s="32">
        <f t="shared" si="27"/>
        <v>673.74999999999989</v>
      </c>
      <c r="M3521" s="33">
        <v>0.35</v>
      </c>
      <c r="O3521" s="38"/>
      <c r="P3521" s="36"/>
      <c r="Q3521" s="34"/>
      <c r="R3521" s="35"/>
    </row>
    <row r="3522" spans="1:18" ht="15.75" customHeight="1">
      <c r="A3522" s="23"/>
      <c r="B3522" s="28" t="s">
        <v>21</v>
      </c>
      <c r="C3522" s="28">
        <v>1185732</v>
      </c>
      <c r="D3522" s="29">
        <v>44504</v>
      </c>
      <c r="E3522" s="28" t="s">
        <v>22</v>
      </c>
      <c r="F3522" s="28" t="s">
        <v>126</v>
      </c>
      <c r="G3522" s="28" t="s">
        <v>127</v>
      </c>
      <c r="H3522" s="28" t="s">
        <v>24</v>
      </c>
      <c r="I3522" s="30">
        <v>0.65</v>
      </c>
      <c r="J3522" s="31">
        <v>4250</v>
      </c>
      <c r="K3522" s="32">
        <f t="shared" si="26"/>
        <v>2762.5</v>
      </c>
      <c r="L3522" s="32">
        <f t="shared" si="27"/>
        <v>1105</v>
      </c>
      <c r="M3522" s="33">
        <v>0.4</v>
      </c>
      <c r="O3522" s="38"/>
      <c r="P3522" s="36"/>
      <c r="Q3522" s="34"/>
      <c r="R3522" s="35"/>
    </row>
    <row r="3523" spans="1:18" ht="15.75" customHeight="1">
      <c r="A3523" s="23"/>
      <c r="B3523" s="28" t="s">
        <v>21</v>
      </c>
      <c r="C3523" s="28">
        <v>1185732</v>
      </c>
      <c r="D3523" s="29">
        <v>44504</v>
      </c>
      <c r="E3523" s="28" t="s">
        <v>22</v>
      </c>
      <c r="F3523" s="28" t="s">
        <v>126</v>
      </c>
      <c r="G3523" s="28" t="s">
        <v>127</v>
      </c>
      <c r="H3523" s="28" t="s">
        <v>25</v>
      </c>
      <c r="I3523" s="30">
        <v>0.55000000000000004</v>
      </c>
      <c r="J3523" s="31">
        <v>3000</v>
      </c>
      <c r="K3523" s="32">
        <f t="shared" si="26"/>
        <v>1650.0000000000002</v>
      </c>
      <c r="L3523" s="32">
        <f t="shared" si="27"/>
        <v>660.00000000000011</v>
      </c>
      <c r="M3523" s="33">
        <v>0.4</v>
      </c>
      <c r="O3523" s="38"/>
      <c r="P3523" s="36"/>
      <c r="Q3523" s="34"/>
      <c r="R3523" s="35"/>
    </row>
    <row r="3524" spans="1:18" ht="15.75" customHeight="1">
      <c r="A3524" s="23"/>
      <c r="B3524" s="28" t="s">
        <v>21</v>
      </c>
      <c r="C3524" s="28">
        <v>1185732</v>
      </c>
      <c r="D3524" s="29">
        <v>44504</v>
      </c>
      <c r="E3524" s="28" t="s">
        <v>22</v>
      </c>
      <c r="F3524" s="28" t="s">
        <v>126</v>
      </c>
      <c r="G3524" s="28" t="s">
        <v>127</v>
      </c>
      <c r="H3524" s="28" t="s">
        <v>26</v>
      </c>
      <c r="I3524" s="30">
        <v>0.55000000000000004</v>
      </c>
      <c r="J3524" s="31">
        <v>2950</v>
      </c>
      <c r="K3524" s="32">
        <f t="shared" si="26"/>
        <v>1622.5000000000002</v>
      </c>
      <c r="L3524" s="32">
        <f t="shared" si="27"/>
        <v>486.75000000000006</v>
      </c>
      <c r="M3524" s="33">
        <v>0.3</v>
      </c>
      <c r="O3524" s="38"/>
      <c r="P3524" s="36"/>
      <c r="Q3524" s="34"/>
      <c r="R3524" s="35"/>
    </row>
    <row r="3525" spans="1:18" ht="15.75" customHeight="1">
      <c r="A3525" s="23"/>
      <c r="B3525" s="28" t="s">
        <v>21</v>
      </c>
      <c r="C3525" s="28">
        <v>1185732</v>
      </c>
      <c r="D3525" s="29">
        <v>44504</v>
      </c>
      <c r="E3525" s="28" t="s">
        <v>22</v>
      </c>
      <c r="F3525" s="28" t="s">
        <v>126</v>
      </c>
      <c r="G3525" s="28" t="s">
        <v>127</v>
      </c>
      <c r="H3525" s="28" t="s">
        <v>27</v>
      </c>
      <c r="I3525" s="30">
        <v>0.55000000000000004</v>
      </c>
      <c r="J3525" s="31">
        <v>2750</v>
      </c>
      <c r="K3525" s="32">
        <f t="shared" si="26"/>
        <v>1512.5000000000002</v>
      </c>
      <c r="L3525" s="32">
        <f t="shared" si="27"/>
        <v>453.75000000000006</v>
      </c>
      <c r="M3525" s="33">
        <v>0.3</v>
      </c>
      <c r="O3525" s="38"/>
      <c r="P3525" s="36"/>
      <c r="Q3525" s="34"/>
      <c r="R3525" s="35"/>
    </row>
    <row r="3526" spans="1:18" ht="15.75" customHeight="1">
      <c r="A3526" s="23"/>
      <c r="B3526" s="28" t="s">
        <v>21</v>
      </c>
      <c r="C3526" s="28">
        <v>1185732</v>
      </c>
      <c r="D3526" s="29">
        <v>44504</v>
      </c>
      <c r="E3526" s="28" t="s">
        <v>22</v>
      </c>
      <c r="F3526" s="28" t="s">
        <v>126</v>
      </c>
      <c r="G3526" s="28" t="s">
        <v>127</v>
      </c>
      <c r="H3526" s="28" t="s">
        <v>28</v>
      </c>
      <c r="I3526" s="30">
        <v>0.65</v>
      </c>
      <c r="J3526" s="31">
        <v>2500</v>
      </c>
      <c r="K3526" s="32">
        <f t="shared" si="26"/>
        <v>1625</v>
      </c>
      <c r="L3526" s="32">
        <f t="shared" si="27"/>
        <v>487.5</v>
      </c>
      <c r="M3526" s="33">
        <v>0.3</v>
      </c>
      <c r="O3526" s="38"/>
      <c r="P3526" s="36"/>
      <c r="Q3526" s="34"/>
      <c r="R3526" s="35"/>
    </row>
    <row r="3527" spans="1:18" ht="15.75" customHeight="1">
      <c r="A3527" s="23"/>
      <c r="B3527" s="28" t="s">
        <v>21</v>
      </c>
      <c r="C3527" s="28">
        <v>1185732</v>
      </c>
      <c r="D3527" s="29">
        <v>44504</v>
      </c>
      <c r="E3527" s="28" t="s">
        <v>22</v>
      </c>
      <c r="F3527" s="28" t="s">
        <v>126</v>
      </c>
      <c r="G3527" s="28" t="s">
        <v>127</v>
      </c>
      <c r="H3527" s="28" t="s">
        <v>29</v>
      </c>
      <c r="I3527" s="30">
        <v>0.7</v>
      </c>
      <c r="J3527" s="31">
        <v>3500</v>
      </c>
      <c r="K3527" s="32">
        <f t="shared" si="26"/>
        <v>2450</v>
      </c>
      <c r="L3527" s="32">
        <f t="shared" si="27"/>
        <v>857.5</v>
      </c>
      <c r="M3527" s="33">
        <v>0.35</v>
      </c>
      <c r="O3527" s="38"/>
      <c r="P3527" s="36"/>
      <c r="Q3527" s="34"/>
      <c r="R3527" s="35"/>
    </row>
    <row r="3528" spans="1:18" ht="15.75" customHeight="1">
      <c r="A3528" s="23"/>
      <c r="B3528" s="28" t="s">
        <v>21</v>
      </c>
      <c r="C3528" s="28">
        <v>1185732</v>
      </c>
      <c r="D3528" s="29">
        <v>44533</v>
      </c>
      <c r="E3528" s="28" t="s">
        <v>22</v>
      </c>
      <c r="F3528" s="28" t="s">
        <v>126</v>
      </c>
      <c r="G3528" s="28" t="s">
        <v>127</v>
      </c>
      <c r="H3528" s="28" t="s">
        <v>24</v>
      </c>
      <c r="I3528" s="30">
        <v>0.65</v>
      </c>
      <c r="J3528" s="31">
        <v>5750</v>
      </c>
      <c r="K3528" s="32">
        <f t="shared" si="26"/>
        <v>3737.5</v>
      </c>
      <c r="L3528" s="32">
        <f t="shared" si="27"/>
        <v>1495</v>
      </c>
      <c r="M3528" s="33">
        <v>0.4</v>
      </c>
      <c r="O3528" s="38"/>
      <c r="P3528" s="36"/>
      <c r="Q3528" s="34"/>
      <c r="R3528" s="35"/>
    </row>
    <row r="3529" spans="1:18" ht="15.75" customHeight="1">
      <c r="A3529" s="23"/>
      <c r="B3529" s="28" t="s">
        <v>21</v>
      </c>
      <c r="C3529" s="28">
        <v>1185732</v>
      </c>
      <c r="D3529" s="29">
        <v>44533</v>
      </c>
      <c r="E3529" s="28" t="s">
        <v>22</v>
      </c>
      <c r="F3529" s="28" t="s">
        <v>126</v>
      </c>
      <c r="G3529" s="28" t="s">
        <v>127</v>
      </c>
      <c r="H3529" s="28" t="s">
        <v>25</v>
      </c>
      <c r="I3529" s="30">
        <v>0.55000000000000004</v>
      </c>
      <c r="J3529" s="31">
        <v>3750</v>
      </c>
      <c r="K3529" s="32">
        <f t="shared" si="26"/>
        <v>2062.5</v>
      </c>
      <c r="L3529" s="32">
        <f t="shared" si="27"/>
        <v>825</v>
      </c>
      <c r="M3529" s="33">
        <v>0.4</v>
      </c>
      <c r="O3529" s="38"/>
      <c r="P3529" s="36"/>
      <c r="Q3529" s="34"/>
      <c r="R3529" s="35"/>
    </row>
    <row r="3530" spans="1:18" ht="15.75" customHeight="1">
      <c r="A3530" s="23"/>
      <c r="B3530" s="28" t="s">
        <v>21</v>
      </c>
      <c r="C3530" s="28">
        <v>1185732</v>
      </c>
      <c r="D3530" s="29">
        <v>44533</v>
      </c>
      <c r="E3530" s="28" t="s">
        <v>22</v>
      </c>
      <c r="F3530" s="28" t="s">
        <v>126</v>
      </c>
      <c r="G3530" s="28" t="s">
        <v>127</v>
      </c>
      <c r="H3530" s="28" t="s">
        <v>26</v>
      </c>
      <c r="I3530" s="30">
        <v>0.55000000000000004</v>
      </c>
      <c r="J3530" s="31">
        <v>3500</v>
      </c>
      <c r="K3530" s="32">
        <f t="shared" si="26"/>
        <v>1925.0000000000002</v>
      </c>
      <c r="L3530" s="32">
        <f t="shared" si="27"/>
        <v>577.5</v>
      </c>
      <c r="M3530" s="33">
        <v>0.3</v>
      </c>
      <c r="O3530" s="38"/>
      <c r="P3530" s="36"/>
      <c r="Q3530" s="34"/>
      <c r="R3530" s="35"/>
    </row>
    <row r="3531" spans="1:18" ht="15.75" customHeight="1">
      <c r="A3531" s="23"/>
      <c r="B3531" s="28" t="s">
        <v>21</v>
      </c>
      <c r="C3531" s="28">
        <v>1185732</v>
      </c>
      <c r="D3531" s="29">
        <v>44533</v>
      </c>
      <c r="E3531" s="28" t="s">
        <v>22</v>
      </c>
      <c r="F3531" s="28" t="s">
        <v>126</v>
      </c>
      <c r="G3531" s="28" t="s">
        <v>127</v>
      </c>
      <c r="H3531" s="28" t="s">
        <v>27</v>
      </c>
      <c r="I3531" s="30">
        <v>0.55000000000000004</v>
      </c>
      <c r="J3531" s="31">
        <v>3000</v>
      </c>
      <c r="K3531" s="32">
        <f t="shared" si="26"/>
        <v>1650.0000000000002</v>
      </c>
      <c r="L3531" s="32">
        <f t="shared" si="27"/>
        <v>495.00000000000006</v>
      </c>
      <c r="M3531" s="33">
        <v>0.3</v>
      </c>
      <c r="O3531" s="38"/>
      <c r="P3531" s="36"/>
      <c r="Q3531" s="34"/>
      <c r="R3531" s="35"/>
    </row>
    <row r="3532" spans="1:18" ht="15.75" customHeight="1">
      <c r="A3532" s="23"/>
      <c r="B3532" s="28" t="s">
        <v>21</v>
      </c>
      <c r="C3532" s="28">
        <v>1185732</v>
      </c>
      <c r="D3532" s="29">
        <v>44533</v>
      </c>
      <c r="E3532" s="28" t="s">
        <v>22</v>
      </c>
      <c r="F3532" s="28" t="s">
        <v>126</v>
      </c>
      <c r="G3532" s="28" t="s">
        <v>127</v>
      </c>
      <c r="H3532" s="28" t="s">
        <v>28</v>
      </c>
      <c r="I3532" s="30">
        <v>0.65</v>
      </c>
      <c r="J3532" s="31">
        <v>3000</v>
      </c>
      <c r="K3532" s="32">
        <f t="shared" si="26"/>
        <v>1950</v>
      </c>
      <c r="L3532" s="32">
        <f t="shared" si="27"/>
        <v>585</v>
      </c>
      <c r="M3532" s="33">
        <v>0.3</v>
      </c>
      <c r="O3532" s="38"/>
      <c r="P3532" s="36"/>
      <c r="Q3532" s="34"/>
      <c r="R3532" s="35"/>
    </row>
    <row r="3533" spans="1:18" ht="15.75" customHeight="1">
      <c r="A3533" s="23"/>
      <c r="B3533" s="28" t="s">
        <v>21</v>
      </c>
      <c r="C3533" s="28">
        <v>1185732</v>
      </c>
      <c r="D3533" s="29">
        <v>44533</v>
      </c>
      <c r="E3533" s="28" t="s">
        <v>22</v>
      </c>
      <c r="F3533" s="28" t="s">
        <v>126</v>
      </c>
      <c r="G3533" s="28" t="s">
        <v>127</v>
      </c>
      <c r="H3533" s="28" t="s">
        <v>29</v>
      </c>
      <c r="I3533" s="30">
        <v>0.7</v>
      </c>
      <c r="J3533" s="31">
        <v>4000</v>
      </c>
      <c r="K3533" s="32">
        <f t="shared" si="26"/>
        <v>2800</v>
      </c>
      <c r="L3533" s="32">
        <f t="shared" si="27"/>
        <v>979.99999999999989</v>
      </c>
      <c r="M3533" s="33">
        <v>0.35</v>
      </c>
      <c r="O3533" s="38"/>
      <c r="P3533" s="36"/>
      <c r="Q3533" s="34"/>
      <c r="R3533" s="35"/>
    </row>
    <row r="3534" spans="1:18" ht="15.75" customHeight="1">
      <c r="A3534" s="23" t="s">
        <v>46</v>
      </c>
      <c r="B3534" s="28" t="s">
        <v>21</v>
      </c>
      <c r="C3534" s="28">
        <v>1185732</v>
      </c>
      <c r="D3534" s="29">
        <v>44206</v>
      </c>
      <c r="E3534" s="28" t="s">
        <v>22</v>
      </c>
      <c r="F3534" s="28" t="s">
        <v>128</v>
      </c>
      <c r="G3534" s="28" t="s">
        <v>129</v>
      </c>
      <c r="H3534" s="28" t="s">
        <v>24</v>
      </c>
      <c r="I3534" s="30">
        <v>0.35000000000000003</v>
      </c>
      <c r="J3534" s="31">
        <v>4250</v>
      </c>
      <c r="K3534" s="32">
        <f t="shared" si="26"/>
        <v>1487.5000000000002</v>
      </c>
      <c r="L3534" s="32">
        <f t="shared" si="27"/>
        <v>520.625</v>
      </c>
      <c r="M3534" s="33">
        <v>0.35</v>
      </c>
      <c r="O3534" s="38"/>
      <c r="P3534" s="36"/>
      <c r="Q3534" s="34"/>
      <c r="R3534" s="35"/>
    </row>
    <row r="3535" spans="1:18" ht="15.75" customHeight="1">
      <c r="A3535" s="23"/>
      <c r="B3535" s="28" t="s">
        <v>21</v>
      </c>
      <c r="C3535" s="28">
        <v>1185732</v>
      </c>
      <c r="D3535" s="29">
        <v>44206</v>
      </c>
      <c r="E3535" s="28" t="s">
        <v>22</v>
      </c>
      <c r="F3535" s="28" t="s">
        <v>128</v>
      </c>
      <c r="G3535" s="28" t="s">
        <v>129</v>
      </c>
      <c r="H3535" s="28" t="s">
        <v>25</v>
      </c>
      <c r="I3535" s="30">
        <v>0.35000000000000003</v>
      </c>
      <c r="J3535" s="31">
        <v>2250</v>
      </c>
      <c r="K3535" s="32">
        <f t="shared" si="26"/>
        <v>787.50000000000011</v>
      </c>
      <c r="L3535" s="32">
        <f t="shared" si="27"/>
        <v>275.625</v>
      </c>
      <c r="M3535" s="33">
        <v>0.35</v>
      </c>
      <c r="O3535" s="38"/>
      <c r="P3535" s="36"/>
      <c r="Q3535" s="34"/>
      <c r="R3535" s="35"/>
    </row>
    <row r="3536" spans="1:18" ht="15.75" customHeight="1">
      <c r="A3536" s="23"/>
      <c r="B3536" s="28" t="s">
        <v>21</v>
      </c>
      <c r="C3536" s="28">
        <v>1185732</v>
      </c>
      <c r="D3536" s="29">
        <v>44206</v>
      </c>
      <c r="E3536" s="28" t="s">
        <v>22</v>
      </c>
      <c r="F3536" s="28" t="s">
        <v>128</v>
      </c>
      <c r="G3536" s="28" t="s">
        <v>129</v>
      </c>
      <c r="H3536" s="28" t="s">
        <v>26</v>
      </c>
      <c r="I3536" s="30">
        <v>0.25000000000000006</v>
      </c>
      <c r="J3536" s="31">
        <v>2250</v>
      </c>
      <c r="K3536" s="32">
        <f t="shared" si="26"/>
        <v>562.50000000000011</v>
      </c>
      <c r="L3536" s="32">
        <f t="shared" si="27"/>
        <v>225.00000000000006</v>
      </c>
      <c r="M3536" s="33">
        <v>0.4</v>
      </c>
      <c r="O3536" s="38"/>
      <c r="P3536" s="36"/>
      <c r="Q3536" s="34"/>
      <c r="R3536" s="35"/>
    </row>
    <row r="3537" spans="1:18" ht="15.75" customHeight="1">
      <c r="A3537" s="23"/>
      <c r="B3537" s="28" t="s">
        <v>21</v>
      </c>
      <c r="C3537" s="28">
        <v>1185732</v>
      </c>
      <c r="D3537" s="29">
        <v>44206</v>
      </c>
      <c r="E3537" s="28" t="s">
        <v>22</v>
      </c>
      <c r="F3537" s="28" t="s">
        <v>128</v>
      </c>
      <c r="G3537" s="28" t="s">
        <v>129</v>
      </c>
      <c r="H3537" s="28" t="s">
        <v>27</v>
      </c>
      <c r="I3537" s="30">
        <v>0.3</v>
      </c>
      <c r="J3537" s="31">
        <v>750</v>
      </c>
      <c r="K3537" s="32">
        <f t="shared" si="26"/>
        <v>225</v>
      </c>
      <c r="L3537" s="32">
        <f t="shared" si="27"/>
        <v>90</v>
      </c>
      <c r="M3537" s="33">
        <v>0.4</v>
      </c>
      <c r="O3537" s="38"/>
      <c r="P3537" s="36"/>
      <c r="Q3537" s="34"/>
      <c r="R3537" s="35"/>
    </row>
    <row r="3538" spans="1:18" ht="15.75" customHeight="1">
      <c r="A3538" s="23"/>
      <c r="B3538" s="28" t="s">
        <v>21</v>
      </c>
      <c r="C3538" s="28">
        <v>1185732</v>
      </c>
      <c r="D3538" s="29">
        <v>44206</v>
      </c>
      <c r="E3538" s="28" t="s">
        <v>22</v>
      </c>
      <c r="F3538" s="28" t="s">
        <v>128</v>
      </c>
      <c r="G3538" s="28" t="s">
        <v>129</v>
      </c>
      <c r="H3538" s="28" t="s">
        <v>28</v>
      </c>
      <c r="I3538" s="30">
        <v>0.45</v>
      </c>
      <c r="J3538" s="31">
        <v>1250</v>
      </c>
      <c r="K3538" s="32">
        <f t="shared" si="26"/>
        <v>562.5</v>
      </c>
      <c r="L3538" s="32">
        <f t="shared" si="27"/>
        <v>168.75</v>
      </c>
      <c r="M3538" s="33">
        <v>0.3</v>
      </c>
      <c r="O3538" s="38"/>
      <c r="P3538" s="36"/>
      <c r="Q3538" s="34"/>
      <c r="R3538" s="35"/>
    </row>
    <row r="3539" spans="1:18" ht="15.75" customHeight="1">
      <c r="A3539" s="23"/>
      <c r="B3539" s="28" t="s">
        <v>21</v>
      </c>
      <c r="C3539" s="28">
        <v>1185732</v>
      </c>
      <c r="D3539" s="29">
        <v>44206</v>
      </c>
      <c r="E3539" s="28" t="s">
        <v>22</v>
      </c>
      <c r="F3539" s="28" t="s">
        <v>128</v>
      </c>
      <c r="G3539" s="28" t="s">
        <v>129</v>
      </c>
      <c r="H3539" s="28" t="s">
        <v>29</v>
      </c>
      <c r="I3539" s="30">
        <v>0.35000000000000003</v>
      </c>
      <c r="J3539" s="31">
        <v>2250</v>
      </c>
      <c r="K3539" s="32">
        <f t="shared" si="26"/>
        <v>787.50000000000011</v>
      </c>
      <c r="L3539" s="32">
        <f t="shared" si="27"/>
        <v>315.00000000000006</v>
      </c>
      <c r="M3539" s="33">
        <v>0.4</v>
      </c>
      <c r="O3539" s="38"/>
      <c r="P3539" s="36"/>
      <c r="Q3539" s="34"/>
      <c r="R3539" s="35"/>
    </row>
    <row r="3540" spans="1:18" ht="15.75" customHeight="1">
      <c r="A3540" s="23"/>
      <c r="B3540" s="28" t="s">
        <v>21</v>
      </c>
      <c r="C3540" s="28">
        <v>1185732</v>
      </c>
      <c r="D3540" s="29">
        <v>44235</v>
      </c>
      <c r="E3540" s="28" t="s">
        <v>22</v>
      </c>
      <c r="F3540" s="28" t="s">
        <v>128</v>
      </c>
      <c r="G3540" s="28" t="s">
        <v>129</v>
      </c>
      <c r="H3540" s="28" t="s">
        <v>24</v>
      </c>
      <c r="I3540" s="30">
        <v>0.35000000000000003</v>
      </c>
      <c r="J3540" s="31">
        <v>4750</v>
      </c>
      <c r="K3540" s="32">
        <f t="shared" si="26"/>
        <v>1662.5000000000002</v>
      </c>
      <c r="L3540" s="32">
        <f t="shared" si="27"/>
        <v>581.875</v>
      </c>
      <c r="M3540" s="33">
        <v>0.35</v>
      </c>
      <c r="O3540" s="38"/>
      <c r="P3540" s="36"/>
      <c r="Q3540" s="34"/>
      <c r="R3540" s="35"/>
    </row>
    <row r="3541" spans="1:18" ht="15.75" customHeight="1">
      <c r="A3541" s="23"/>
      <c r="B3541" s="28" t="s">
        <v>21</v>
      </c>
      <c r="C3541" s="28">
        <v>1185732</v>
      </c>
      <c r="D3541" s="29">
        <v>44235</v>
      </c>
      <c r="E3541" s="28" t="s">
        <v>22</v>
      </c>
      <c r="F3541" s="28" t="s">
        <v>128</v>
      </c>
      <c r="G3541" s="28" t="s">
        <v>129</v>
      </c>
      <c r="H3541" s="28" t="s">
        <v>25</v>
      </c>
      <c r="I3541" s="30">
        <v>0.35000000000000003</v>
      </c>
      <c r="J3541" s="31">
        <v>1250</v>
      </c>
      <c r="K3541" s="32">
        <f t="shared" si="26"/>
        <v>437.50000000000006</v>
      </c>
      <c r="L3541" s="32">
        <f t="shared" si="27"/>
        <v>153.125</v>
      </c>
      <c r="M3541" s="33">
        <v>0.35</v>
      </c>
      <c r="O3541" s="38"/>
      <c r="P3541" s="36"/>
      <c r="Q3541" s="34"/>
      <c r="R3541" s="35"/>
    </row>
    <row r="3542" spans="1:18" ht="15.75" customHeight="1">
      <c r="A3542" s="23"/>
      <c r="B3542" s="28" t="s">
        <v>21</v>
      </c>
      <c r="C3542" s="28">
        <v>1185732</v>
      </c>
      <c r="D3542" s="29">
        <v>44235</v>
      </c>
      <c r="E3542" s="28" t="s">
        <v>22</v>
      </c>
      <c r="F3542" s="28" t="s">
        <v>128</v>
      </c>
      <c r="G3542" s="28" t="s">
        <v>129</v>
      </c>
      <c r="H3542" s="28" t="s">
        <v>26</v>
      </c>
      <c r="I3542" s="30">
        <v>0.25000000000000006</v>
      </c>
      <c r="J3542" s="31">
        <v>1750</v>
      </c>
      <c r="K3542" s="32">
        <f t="shared" si="26"/>
        <v>437.50000000000011</v>
      </c>
      <c r="L3542" s="32">
        <f t="shared" si="27"/>
        <v>175.00000000000006</v>
      </c>
      <c r="M3542" s="33">
        <v>0.4</v>
      </c>
      <c r="O3542" s="38"/>
      <c r="P3542" s="36"/>
      <c r="Q3542" s="34"/>
      <c r="R3542" s="35"/>
    </row>
    <row r="3543" spans="1:18" ht="15.75" customHeight="1">
      <c r="A3543" s="23"/>
      <c r="B3543" s="28" t="s">
        <v>21</v>
      </c>
      <c r="C3543" s="28">
        <v>1185732</v>
      </c>
      <c r="D3543" s="29">
        <v>44235</v>
      </c>
      <c r="E3543" s="28" t="s">
        <v>22</v>
      </c>
      <c r="F3543" s="28" t="s">
        <v>128</v>
      </c>
      <c r="G3543" s="28" t="s">
        <v>129</v>
      </c>
      <c r="H3543" s="28" t="s">
        <v>27</v>
      </c>
      <c r="I3543" s="30">
        <v>0.3</v>
      </c>
      <c r="J3543" s="31">
        <v>500</v>
      </c>
      <c r="K3543" s="32">
        <f t="shared" si="26"/>
        <v>150</v>
      </c>
      <c r="L3543" s="32">
        <f t="shared" si="27"/>
        <v>60</v>
      </c>
      <c r="M3543" s="33">
        <v>0.4</v>
      </c>
      <c r="O3543" s="38"/>
      <c r="P3543" s="36"/>
      <c r="Q3543" s="34"/>
      <c r="R3543" s="35"/>
    </row>
    <row r="3544" spans="1:18" ht="15.75" customHeight="1">
      <c r="A3544" s="23"/>
      <c r="B3544" s="28" t="s">
        <v>21</v>
      </c>
      <c r="C3544" s="28">
        <v>1185732</v>
      </c>
      <c r="D3544" s="29">
        <v>44235</v>
      </c>
      <c r="E3544" s="28" t="s">
        <v>22</v>
      </c>
      <c r="F3544" s="28" t="s">
        <v>128</v>
      </c>
      <c r="G3544" s="28" t="s">
        <v>129</v>
      </c>
      <c r="H3544" s="28" t="s">
        <v>28</v>
      </c>
      <c r="I3544" s="30">
        <v>0.45</v>
      </c>
      <c r="J3544" s="31">
        <v>1250</v>
      </c>
      <c r="K3544" s="32">
        <f t="shared" si="26"/>
        <v>562.5</v>
      </c>
      <c r="L3544" s="32">
        <f t="shared" si="27"/>
        <v>168.75</v>
      </c>
      <c r="M3544" s="33">
        <v>0.3</v>
      </c>
      <c r="O3544" s="38"/>
      <c r="P3544" s="36"/>
      <c r="Q3544" s="34"/>
      <c r="R3544" s="35"/>
    </row>
    <row r="3545" spans="1:18" ht="15.75" customHeight="1">
      <c r="A3545" s="23"/>
      <c r="B3545" s="28" t="s">
        <v>21</v>
      </c>
      <c r="C3545" s="28">
        <v>1185732</v>
      </c>
      <c r="D3545" s="29">
        <v>44235</v>
      </c>
      <c r="E3545" s="28" t="s">
        <v>22</v>
      </c>
      <c r="F3545" s="28" t="s">
        <v>128</v>
      </c>
      <c r="G3545" s="28" t="s">
        <v>129</v>
      </c>
      <c r="H3545" s="28" t="s">
        <v>29</v>
      </c>
      <c r="I3545" s="30">
        <v>0.35000000000000003</v>
      </c>
      <c r="J3545" s="31">
        <v>2250</v>
      </c>
      <c r="K3545" s="32">
        <f t="shared" si="26"/>
        <v>787.50000000000011</v>
      </c>
      <c r="L3545" s="32">
        <f t="shared" si="27"/>
        <v>315.00000000000006</v>
      </c>
      <c r="M3545" s="33">
        <v>0.4</v>
      </c>
      <c r="O3545" s="38"/>
      <c r="P3545" s="36"/>
      <c r="Q3545" s="34"/>
      <c r="R3545" s="35"/>
    </row>
    <row r="3546" spans="1:18" ht="15.75" customHeight="1">
      <c r="A3546" s="23"/>
      <c r="B3546" s="28" t="s">
        <v>21</v>
      </c>
      <c r="C3546" s="28">
        <v>1185732</v>
      </c>
      <c r="D3546" s="29">
        <v>44261</v>
      </c>
      <c r="E3546" s="28" t="s">
        <v>22</v>
      </c>
      <c r="F3546" s="28" t="s">
        <v>128</v>
      </c>
      <c r="G3546" s="28" t="s">
        <v>129</v>
      </c>
      <c r="H3546" s="28" t="s">
        <v>24</v>
      </c>
      <c r="I3546" s="30">
        <v>0.35000000000000003</v>
      </c>
      <c r="J3546" s="31">
        <v>4450</v>
      </c>
      <c r="K3546" s="32">
        <f t="shared" si="26"/>
        <v>1557.5000000000002</v>
      </c>
      <c r="L3546" s="32">
        <f t="shared" si="27"/>
        <v>545.125</v>
      </c>
      <c r="M3546" s="33">
        <v>0.35</v>
      </c>
      <c r="O3546" s="38"/>
      <c r="P3546" s="36"/>
      <c r="Q3546" s="34"/>
      <c r="R3546" s="35"/>
    </row>
    <row r="3547" spans="1:18" ht="15.75" customHeight="1">
      <c r="A3547" s="23"/>
      <c r="B3547" s="28" t="s">
        <v>21</v>
      </c>
      <c r="C3547" s="28">
        <v>1185732</v>
      </c>
      <c r="D3547" s="29">
        <v>44261</v>
      </c>
      <c r="E3547" s="28" t="s">
        <v>22</v>
      </c>
      <c r="F3547" s="28" t="s">
        <v>128</v>
      </c>
      <c r="G3547" s="28" t="s">
        <v>129</v>
      </c>
      <c r="H3547" s="28" t="s">
        <v>25</v>
      </c>
      <c r="I3547" s="30">
        <v>0.35000000000000003</v>
      </c>
      <c r="J3547" s="31">
        <v>1500</v>
      </c>
      <c r="K3547" s="32">
        <f t="shared" si="26"/>
        <v>525</v>
      </c>
      <c r="L3547" s="32">
        <f t="shared" si="27"/>
        <v>183.75</v>
      </c>
      <c r="M3547" s="33">
        <v>0.35</v>
      </c>
      <c r="O3547" s="38"/>
      <c r="P3547" s="36"/>
      <c r="Q3547" s="34"/>
      <c r="R3547" s="35"/>
    </row>
    <row r="3548" spans="1:18" ht="15.75" customHeight="1">
      <c r="A3548" s="23"/>
      <c r="B3548" s="28" t="s">
        <v>21</v>
      </c>
      <c r="C3548" s="28">
        <v>1185732</v>
      </c>
      <c r="D3548" s="29">
        <v>44261</v>
      </c>
      <c r="E3548" s="28" t="s">
        <v>22</v>
      </c>
      <c r="F3548" s="28" t="s">
        <v>128</v>
      </c>
      <c r="G3548" s="28" t="s">
        <v>129</v>
      </c>
      <c r="H3548" s="28" t="s">
        <v>26</v>
      </c>
      <c r="I3548" s="30">
        <v>0.25000000000000006</v>
      </c>
      <c r="J3548" s="31">
        <v>1750</v>
      </c>
      <c r="K3548" s="32">
        <f t="shared" si="26"/>
        <v>437.50000000000011</v>
      </c>
      <c r="L3548" s="32">
        <f t="shared" si="27"/>
        <v>175.00000000000006</v>
      </c>
      <c r="M3548" s="33">
        <v>0.4</v>
      </c>
      <c r="O3548" s="38"/>
      <c r="P3548" s="36"/>
      <c r="Q3548" s="34"/>
      <c r="R3548" s="35"/>
    </row>
    <row r="3549" spans="1:18" ht="15.75" customHeight="1">
      <c r="A3549" s="23"/>
      <c r="B3549" s="28" t="s">
        <v>21</v>
      </c>
      <c r="C3549" s="28">
        <v>1185732</v>
      </c>
      <c r="D3549" s="29">
        <v>44261</v>
      </c>
      <c r="E3549" s="28" t="s">
        <v>22</v>
      </c>
      <c r="F3549" s="28" t="s">
        <v>128</v>
      </c>
      <c r="G3549" s="28" t="s">
        <v>129</v>
      </c>
      <c r="H3549" s="28" t="s">
        <v>27</v>
      </c>
      <c r="I3549" s="30">
        <v>0.3</v>
      </c>
      <c r="J3549" s="31">
        <v>250</v>
      </c>
      <c r="K3549" s="32">
        <f t="shared" si="26"/>
        <v>75</v>
      </c>
      <c r="L3549" s="32">
        <f t="shared" si="27"/>
        <v>30</v>
      </c>
      <c r="M3549" s="33">
        <v>0.4</v>
      </c>
      <c r="O3549" s="38"/>
      <c r="P3549" s="36"/>
      <c r="Q3549" s="34"/>
      <c r="R3549" s="35"/>
    </row>
    <row r="3550" spans="1:18" ht="15.75" customHeight="1">
      <c r="A3550" s="23"/>
      <c r="B3550" s="28" t="s">
        <v>21</v>
      </c>
      <c r="C3550" s="28">
        <v>1185732</v>
      </c>
      <c r="D3550" s="29">
        <v>44261</v>
      </c>
      <c r="E3550" s="28" t="s">
        <v>22</v>
      </c>
      <c r="F3550" s="28" t="s">
        <v>128</v>
      </c>
      <c r="G3550" s="28" t="s">
        <v>129</v>
      </c>
      <c r="H3550" s="28" t="s">
        <v>28</v>
      </c>
      <c r="I3550" s="30">
        <v>0.45</v>
      </c>
      <c r="J3550" s="31">
        <v>750</v>
      </c>
      <c r="K3550" s="32">
        <f t="shared" si="26"/>
        <v>337.5</v>
      </c>
      <c r="L3550" s="32">
        <f t="shared" si="27"/>
        <v>101.25</v>
      </c>
      <c r="M3550" s="33">
        <v>0.3</v>
      </c>
      <c r="O3550" s="38"/>
      <c r="P3550" s="36"/>
      <c r="Q3550" s="34"/>
      <c r="R3550" s="35"/>
    </row>
    <row r="3551" spans="1:18" ht="15.75" customHeight="1">
      <c r="A3551" s="23"/>
      <c r="B3551" s="28" t="s">
        <v>21</v>
      </c>
      <c r="C3551" s="28">
        <v>1185732</v>
      </c>
      <c r="D3551" s="29">
        <v>44261</v>
      </c>
      <c r="E3551" s="28" t="s">
        <v>22</v>
      </c>
      <c r="F3551" s="28" t="s">
        <v>128</v>
      </c>
      <c r="G3551" s="28" t="s">
        <v>129</v>
      </c>
      <c r="H3551" s="28" t="s">
        <v>29</v>
      </c>
      <c r="I3551" s="30">
        <v>0.35000000000000003</v>
      </c>
      <c r="J3551" s="31">
        <v>1750</v>
      </c>
      <c r="K3551" s="32">
        <f t="shared" si="26"/>
        <v>612.50000000000011</v>
      </c>
      <c r="L3551" s="32">
        <f t="shared" si="27"/>
        <v>245.00000000000006</v>
      </c>
      <c r="M3551" s="33">
        <v>0.4</v>
      </c>
      <c r="O3551" s="38"/>
      <c r="P3551" s="36"/>
      <c r="Q3551" s="34"/>
      <c r="R3551" s="35"/>
    </row>
    <row r="3552" spans="1:18" ht="15.75" customHeight="1">
      <c r="A3552" s="23"/>
      <c r="B3552" s="28" t="s">
        <v>21</v>
      </c>
      <c r="C3552" s="28">
        <v>1185732</v>
      </c>
      <c r="D3552" s="29">
        <v>44293</v>
      </c>
      <c r="E3552" s="28" t="s">
        <v>22</v>
      </c>
      <c r="F3552" s="28" t="s">
        <v>128</v>
      </c>
      <c r="G3552" s="28" t="s">
        <v>129</v>
      </c>
      <c r="H3552" s="28" t="s">
        <v>24</v>
      </c>
      <c r="I3552" s="30">
        <v>0.35000000000000003</v>
      </c>
      <c r="J3552" s="31">
        <v>4250</v>
      </c>
      <c r="K3552" s="32">
        <f t="shared" si="26"/>
        <v>1487.5000000000002</v>
      </c>
      <c r="L3552" s="32">
        <f t="shared" si="27"/>
        <v>520.625</v>
      </c>
      <c r="M3552" s="33">
        <v>0.35</v>
      </c>
      <c r="O3552" s="38"/>
      <c r="P3552" s="36"/>
      <c r="Q3552" s="34"/>
      <c r="R3552" s="35"/>
    </row>
    <row r="3553" spans="1:18" ht="15.75" customHeight="1">
      <c r="A3553" s="23"/>
      <c r="B3553" s="28" t="s">
        <v>21</v>
      </c>
      <c r="C3553" s="28">
        <v>1185732</v>
      </c>
      <c r="D3553" s="29">
        <v>44293</v>
      </c>
      <c r="E3553" s="28" t="s">
        <v>22</v>
      </c>
      <c r="F3553" s="28" t="s">
        <v>128</v>
      </c>
      <c r="G3553" s="28" t="s">
        <v>129</v>
      </c>
      <c r="H3553" s="28" t="s">
        <v>25</v>
      </c>
      <c r="I3553" s="30">
        <v>0.35000000000000003</v>
      </c>
      <c r="J3553" s="31">
        <v>1250</v>
      </c>
      <c r="K3553" s="32">
        <f t="shared" si="26"/>
        <v>437.50000000000006</v>
      </c>
      <c r="L3553" s="32">
        <f t="shared" si="27"/>
        <v>153.125</v>
      </c>
      <c r="M3553" s="33">
        <v>0.35</v>
      </c>
      <c r="O3553" s="38"/>
      <c r="P3553" s="36"/>
      <c r="Q3553" s="34"/>
      <c r="R3553" s="35"/>
    </row>
    <row r="3554" spans="1:18" ht="15.75" customHeight="1">
      <c r="A3554" s="23"/>
      <c r="B3554" s="28" t="s">
        <v>21</v>
      </c>
      <c r="C3554" s="28">
        <v>1185732</v>
      </c>
      <c r="D3554" s="29">
        <v>44293</v>
      </c>
      <c r="E3554" s="28" t="s">
        <v>22</v>
      </c>
      <c r="F3554" s="28" t="s">
        <v>128</v>
      </c>
      <c r="G3554" s="28" t="s">
        <v>129</v>
      </c>
      <c r="H3554" s="28" t="s">
        <v>26</v>
      </c>
      <c r="I3554" s="30">
        <v>0.25000000000000006</v>
      </c>
      <c r="J3554" s="31">
        <v>1250</v>
      </c>
      <c r="K3554" s="32">
        <f t="shared" si="26"/>
        <v>312.50000000000006</v>
      </c>
      <c r="L3554" s="32">
        <f t="shared" si="27"/>
        <v>125.00000000000003</v>
      </c>
      <c r="M3554" s="33">
        <v>0.4</v>
      </c>
      <c r="O3554" s="38"/>
      <c r="P3554" s="36"/>
      <c r="Q3554" s="34"/>
      <c r="R3554" s="35"/>
    </row>
    <row r="3555" spans="1:18" ht="15.75" customHeight="1">
      <c r="A3555" s="23"/>
      <c r="B3555" s="28" t="s">
        <v>21</v>
      </c>
      <c r="C3555" s="28">
        <v>1185732</v>
      </c>
      <c r="D3555" s="29">
        <v>44293</v>
      </c>
      <c r="E3555" s="28" t="s">
        <v>22</v>
      </c>
      <c r="F3555" s="28" t="s">
        <v>128</v>
      </c>
      <c r="G3555" s="28" t="s">
        <v>129</v>
      </c>
      <c r="H3555" s="28" t="s">
        <v>27</v>
      </c>
      <c r="I3555" s="30">
        <v>0.3</v>
      </c>
      <c r="J3555" s="31">
        <v>500</v>
      </c>
      <c r="K3555" s="32">
        <f t="shared" si="26"/>
        <v>150</v>
      </c>
      <c r="L3555" s="32">
        <f t="shared" si="27"/>
        <v>60</v>
      </c>
      <c r="M3555" s="33">
        <v>0.4</v>
      </c>
      <c r="O3555" s="38"/>
      <c r="P3555" s="36"/>
      <c r="Q3555" s="34"/>
      <c r="R3555" s="35"/>
    </row>
    <row r="3556" spans="1:18" ht="15.75" customHeight="1">
      <c r="A3556" s="23"/>
      <c r="B3556" s="28" t="s">
        <v>21</v>
      </c>
      <c r="C3556" s="28">
        <v>1185732</v>
      </c>
      <c r="D3556" s="29">
        <v>44293</v>
      </c>
      <c r="E3556" s="28" t="s">
        <v>22</v>
      </c>
      <c r="F3556" s="28" t="s">
        <v>128</v>
      </c>
      <c r="G3556" s="28" t="s">
        <v>129</v>
      </c>
      <c r="H3556" s="28" t="s">
        <v>28</v>
      </c>
      <c r="I3556" s="30">
        <v>0.45</v>
      </c>
      <c r="J3556" s="31">
        <v>500</v>
      </c>
      <c r="K3556" s="32">
        <f t="shared" si="26"/>
        <v>225</v>
      </c>
      <c r="L3556" s="32">
        <f t="shared" si="27"/>
        <v>67.5</v>
      </c>
      <c r="M3556" s="33">
        <v>0.3</v>
      </c>
      <c r="O3556" s="38"/>
      <c r="P3556" s="36"/>
      <c r="Q3556" s="34"/>
      <c r="R3556" s="35"/>
    </row>
    <row r="3557" spans="1:18" ht="15.75" customHeight="1">
      <c r="A3557" s="23"/>
      <c r="B3557" s="28" t="s">
        <v>21</v>
      </c>
      <c r="C3557" s="28">
        <v>1185732</v>
      </c>
      <c r="D3557" s="29">
        <v>44293</v>
      </c>
      <c r="E3557" s="28" t="s">
        <v>22</v>
      </c>
      <c r="F3557" s="28" t="s">
        <v>128</v>
      </c>
      <c r="G3557" s="28" t="s">
        <v>129</v>
      </c>
      <c r="H3557" s="28" t="s">
        <v>29</v>
      </c>
      <c r="I3557" s="30">
        <v>0.35000000000000003</v>
      </c>
      <c r="J3557" s="31">
        <v>2000</v>
      </c>
      <c r="K3557" s="32">
        <f t="shared" si="26"/>
        <v>700.00000000000011</v>
      </c>
      <c r="L3557" s="32">
        <f t="shared" si="27"/>
        <v>280.00000000000006</v>
      </c>
      <c r="M3557" s="33">
        <v>0.4</v>
      </c>
      <c r="O3557" s="38"/>
      <c r="P3557" s="36"/>
      <c r="Q3557" s="34"/>
      <c r="R3557" s="35"/>
    </row>
    <row r="3558" spans="1:18" ht="15.75" customHeight="1">
      <c r="A3558" s="23"/>
      <c r="B3558" s="28" t="s">
        <v>21</v>
      </c>
      <c r="C3558" s="28">
        <v>1185732</v>
      </c>
      <c r="D3558" s="29">
        <v>44322</v>
      </c>
      <c r="E3558" s="28" t="s">
        <v>22</v>
      </c>
      <c r="F3558" s="28" t="s">
        <v>128</v>
      </c>
      <c r="G3558" s="28" t="s">
        <v>129</v>
      </c>
      <c r="H3558" s="28" t="s">
        <v>24</v>
      </c>
      <c r="I3558" s="30">
        <v>0.49999999999999994</v>
      </c>
      <c r="J3558" s="31">
        <v>4700</v>
      </c>
      <c r="K3558" s="32">
        <f t="shared" si="26"/>
        <v>2349.9999999999995</v>
      </c>
      <c r="L3558" s="32">
        <f t="shared" si="27"/>
        <v>822.49999999999977</v>
      </c>
      <c r="M3558" s="33">
        <v>0.35</v>
      </c>
      <c r="O3558" s="38"/>
      <c r="P3558" s="36"/>
      <c r="Q3558" s="34"/>
      <c r="R3558" s="35"/>
    </row>
    <row r="3559" spans="1:18" ht="15.75" customHeight="1">
      <c r="A3559" s="23"/>
      <c r="B3559" s="28" t="s">
        <v>21</v>
      </c>
      <c r="C3559" s="28">
        <v>1185732</v>
      </c>
      <c r="D3559" s="29">
        <v>44322</v>
      </c>
      <c r="E3559" s="28" t="s">
        <v>22</v>
      </c>
      <c r="F3559" s="28" t="s">
        <v>128</v>
      </c>
      <c r="G3559" s="28" t="s">
        <v>129</v>
      </c>
      <c r="H3559" s="28" t="s">
        <v>25</v>
      </c>
      <c r="I3559" s="30">
        <v>0.45</v>
      </c>
      <c r="J3559" s="31">
        <v>1750</v>
      </c>
      <c r="K3559" s="32">
        <f t="shared" si="26"/>
        <v>787.5</v>
      </c>
      <c r="L3559" s="32">
        <f t="shared" si="27"/>
        <v>275.625</v>
      </c>
      <c r="M3559" s="33">
        <v>0.35</v>
      </c>
      <c r="O3559" s="38"/>
      <c r="P3559" s="36"/>
      <c r="Q3559" s="34"/>
      <c r="R3559" s="35"/>
    </row>
    <row r="3560" spans="1:18" ht="15.75" customHeight="1">
      <c r="A3560" s="23"/>
      <c r="B3560" s="28" t="s">
        <v>21</v>
      </c>
      <c r="C3560" s="28">
        <v>1185732</v>
      </c>
      <c r="D3560" s="29">
        <v>44322</v>
      </c>
      <c r="E3560" s="28" t="s">
        <v>22</v>
      </c>
      <c r="F3560" s="28" t="s">
        <v>128</v>
      </c>
      <c r="G3560" s="28" t="s">
        <v>129</v>
      </c>
      <c r="H3560" s="28" t="s">
        <v>26</v>
      </c>
      <c r="I3560" s="30">
        <v>0.4</v>
      </c>
      <c r="J3560" s="31">
        <v>2000</v>
      </c>
      <c r="K3560" s="32">
        <f t="shared" si="26"/>
        <v>800</v>
      </c>
      <c r="L3560" s="32">
        <f t="shared" si="27"/>
        <v>320</v>
      </c>
      <c r="M3560" s="33">
        <v>0.4</v>
      </c>
      <c r="O3560" s="38"/>
      <c r="P3560" s="36"/>
      <c r="Q3560" s="34"/>
      <c r="R3560" s="35"/>
    </row>
    <row r="3561" spans="1:18" ht="15.75" customHeight="1">
      <c r="A3561" s="23"/>
      <c r="B3561" s="28" t="s">
        <v>21</v>
      </c>
      <c r="C3561" s="28">
        <v>1185732</v>
      </c>
      <c r="D3561" s="29">
        <v>44322</v>
      </c>
      <c r="E3561" s="28" t="s">
        <v>22</v>
      </c>
      <c r="F3561" s="28" t="s">
        <v>128</v>
      </c>
      <c r="G3561" s="28" t="s">
        <v>129</v>
      </c>
      <c r="H3561" s="28" t="s">
        <v>27</v>
      </c>
      <c r="I3561" s="30">
        <v>0.4</v>
      </c>
      <c r="J3561" s="31">
        <v>1500</v>
      </c>
      <c r="K3561" s="32">
        <f t="shared" si="26"/>
        <v>600</v>
      </c>
      <c r="L3561" s="32">
        <f t="shared" si="27"/>
        <v>240</v>
      </c>
      <c r="M3561" s="33">
        <v>0.4</v>
      </c>
      <c r="O3561" s="38"/>
      <c r="P3561" s="36"/>
      <c r="Q3561" s="34"/>
      <c r="R3561" s="35"/>
    </row>
    <row r="3562" spans="1:18" ht="15.75" customHeight="1">
      <c r="A3562" s="23"/>
      <c r="B3562" s="28" t="s">
        <v>21</v>
      </c>
      <c r="C3562" s="28">
        <v>1185732</v>
      </c>
      <c r="D3562" s="29">
        <v>44322</v>
      </c>
      <c r="E3562" s="28" t="s">
        <v>22</v>
      </c>
      <c r="F3562" s="28" t="s">
        <v>128</v>
      </c>
      <c r="G3562" s="28" t="s">
        <v>129</v>
      </c>
      <c r="H3562" s="28" t="s">
        <v>28</v>
      </c>
      <c r="I3562" s="30">
        <v>0.49999999999999994</v>
      </c>
      <c r="J3562" s="31">
        <v>1750</v>
      </c>
      <c r="K3562" s="32">
        <f t="shared" si="26"/>
        <v>874.99999999999989</v>
      </c>
      <c r="L3562" s="32">
        <f t="shared" si="27"/>
        <v>262.49999999999994</v>
      </c>
      <c r="M3562" s="33">
        <v>0.3</v>
      </c>
      <c r="O3562" s="38"/>
      <c r="P3562" s="36"/>
      <c r="Q3562" s="34"/>
      <c r="R3562" s="35"/>
    </row>
    <row r="3563" spans="1:18" ht="15.75" customHeight="1">
      <c r="A3563" s="23"/>
      <c r="B3563" s="28" t="s">
        <v>21</v>
      </c>
      <c r="C3563" s="28">
        <v>1185732</v>
      </c>
      <c r="D3563" s="29">
        <v>44322</v>
      </c>
      <c r="E3563" s="28" t="s">
        <v>22</v>
      </c>
      <c r="F3563" s="28" t="s">
        <v>128</v>
      </c>
      <c r="G3563" s="28" t="s">
        <v>129</v>
      </c>
      <c r="H3563" s="28" t="s">
        <v>29</v>
      </c>
      <c r="I3563" s="30">
        <v>0.54999999999999993</v>
      </c>
      <c r="J3563" s="31">
        <v>3000</v>
      </c>
      <c r="K3563" s="32">
        <f t="shared" si="26"/>
        <v>1649.9999999999998</v>
      </c>
      <c r="L3563" s="32">
        <f t="shared" si="27"/>
        <v>660</v>
      </c>
      <c r="M3563" s="33">
        <v>0.4</v>
      </c>
      <c r="O3563" s="38"/>
      <c r="P3563" s="36"/>
      <c r="Q3563" s="34"/>
      <c r="R3563" s="35"/>
    </row>
    <row r="3564" spans="1:18" ht="15.75" customHeight="1">
      <c r="A3564" s="23"/>
      <c r="B3564" s="28" t="s">
        <v>21</v>
      </c>
      <c r="C3564" s="28">
        <v>1185732</v>
      </c>
      <c r="D3564" s="29">
        <v>44355</v>
      </c>
      <c r="E3564" s="28" t="s">
        <v>22</v>
      </c>
      <c r="F3564" s="28" t="s">
        <v>128</v>
      </c>
      <c r="G3564" s="28" t="s">
        <v>129</v>
      </c>
      <c r="H3564" s="28" t="s">
        <v>24</v>
      </c>
      <c r="I3564" s="30">
        <v>0.49999999999999994</v>
      </c>
      <c r="J3564" s="31">
        <v>5500</v>
      </c>
      <c r="K3564" s="32">
        <f t="shared" si="26"/>
        <v>2749.9999999999995</v>
      </c>
      <c r="L3564" s="32">
        <f t="shared" si="27"/>
        <v>962.49999999999977</v>
      </c>
      <c r="M3564" s="33">
        <v>0.35</v>
      </c>
      <c r="O3564" s="38"/>
      <c r="P3564" s="36"/>
      <c r="Q3564" s="34"/>
      <c r="R3564" s="35"/>
    </row>
    <row r="3565" spans="1:18" ht="15.75" customHeight="1">
      <c r="A3565" s="23"/>
      <c r="B3565" s="28" t="s">
        <v>21</v>
      </c>
      <c r="C3565" s="28">
        <v>1185732</v>
      </c>
      <c r="D3565" s="29">
        <v>44355</v>
      </c>
      <c r="E3565" s="28" t="s">
        <v>22</v>
      </c>
      <c r="F3565" s="28" t="s">
        <v>128</v>
      </c>
      <c r="G3565" s="28" t="s">
        <v>129</v>
      </c>
      <c r="H3565" s="28" t="s">
        <v>25</v>
      </c>
      <c r="I3565" s="30">
        <v>0.45</v>
      </c>
      <c r="J3565" s="31">
        <v>3000</v>
      </c>
      <c r="K3565" s="32">
        <f t="shared" si="26"/>
        <v>1350</v>
      </c>
      <c r="L3565" s="32">
        <f t="shared" si="27"/>
        <v>472.49999999999994</v>
      </c>
      <c r="M3565" s="33">
        <v>0.35</v>
      </c>
      <c r="O3565" s="38"/>
      <c r="P3565" s="36"/>
      <c r="Q3565" s="34"/>
      <c r="R3565" s="35"/>
    </row>
    <row r="3566" spans="1:18" ht="15.75" customHeight="1">
      <c r="A3566" s="23"/>
      <c r="B3566" s="28" t="s">
        <v>21</v>
      </c>
      <c r="C3566" s="28">
        <v>1185732</v>
      </c>
      <c r="D3566" s="29">
        <v>44355</v>
      </c>
      <c r="E3566" s="28" t="s">
        <v>22</v>
      </c>
      <c r="F3566" s="28" t="s">
        <v>128</v>
      </c>
      <c r="G3566" s="28" t="s">
        <v>129</v>
      </c>
      <c r="H3566" s="28" t="s">
        <v>26</v>
      </c>
      <c r="I3566" s="30">
        <v>0.4</v>
      </c>
      <c r="J3566" s="31">
        <v>2250</v>
      </c>
      <c r="K3566" s="32">
        <f t="shared" si="26"/>
        <v>900</v>
      </c>
      <c r="L3566" s="32">
        <f t="shared" si="27"/>
        <v>360</v>
      </c>
      <c r="M3566" s="33">
        <v>0.4</v>
      </c>
      <c r="O3566" s="38"/>
      <c r="P3566" s="36"/>
      <c r="Q3566" s="34"/>
      <c r="R3566" s="35"/>
    </row>
    <row r="3567" spans="1:18" ht="15.75" customHeight="1">
      <c r="A3567" s="23"/>
      <c r="B3567" s="28" t="s">
        <v>21</v>
      </c>
      <c r="C3567" s="28">
        <v>1185732</v>
      </c>
      <c r="D3567" s="29">
        <v>44355</v>
      </c>
      <c r="E3567" s="28" t="s">
        <v>22</v>
      </c>
      <c r="F3567" s="28" t="s">
        <v>128</v>
      </c>
      <c r="G3567" s="28" t="s">
        <v>129</v>
      </c>
      <c r="H3567" s="28" t="s">
        <v>27</v>
      </c>
      <c r="I3567" s="30">
        <v>0.4</v>
      </c>
      <c r="J3567" s="31">
        <v>2000</v>
      </c>
      <c r="K3567" s="32">
        <f t="shared" si="26"/>
        <v>800</v>
      </c>
      <c r="L3567" s="32">
        <f t="shared" si="27"/>
        <v>320</v>
      </c>
      <c r="M3567" s="33">
        <v>0.4</v>
      </c>
      <c r="O3567" s="38"/>
      <c r="P3567" s="36"/>
      <c r="Q3567" s="34"/>
      <c r="R3567" s="35"/>
    </row>
    <row r="3568" spans="1:18" ht="15.75" customHeight="1">
      <c r="A3568" s="23"/>
      <c r="B3568" s="28" t="s">
        <v>21</v>
      </c>
      <c r="C3568" s="28">
        <v>1185732</v>
      </c>
      <c r="D3568" s="29">
        <v>44355</v>
      </c>
      <c r="E3568" s="28" t="s">
        <v>22</v>
      </c>
      <c r="F3568" s="28" t="s">
        <v>128</v>
      </c>
      <c r="G3568" s="28" t="s">
        <v>129</v>
      </c>
      <c r="H3568" s="28" t="s">
        <v>28</v>
      </c>
      <c r="I3568" s="30">
        <v>0.49999999999999994</v>
      </c>
      <c r="J3568" s="31">
        <v>2000</v>
      </c>
      <c r="K3568" s="32">
        <f t="shared" si="26"/>
        <v>999.99999999999989</v>
      </c>
      <c r="L3568" s="32">
        <f t="shared" si="27"/>
        <v>299.99999999999994</v>
      </c>
      <c r="M3568" s="33">
        <v>0.3</v>
      </c>
      <c r="O3568" s="38"/>
      <c r="P3568" s="36"/>
      <c r="Q3568" s="34"/>
      <c r="R3568" s="35"/>
    </row>
    <row r="3569" spans="1:18" ht="15.75" customHeight="1">
      <c r="A3569" s="23"/>
      <c r="B3569" s="28" t="s">
        <v>21</v>
      </c>
      <c r="C3569" s="28">
        <v>1185732</v>
      </c>
      <c r="D3569" s="29">
        <v>44355</v>
      </c>
      <c r="E3569" s="28" t="s">
        <v>22</v>
      </c>
      <c r="F3569" s="28" t="s">
        <v>128</v>
      </c>
      <c r="G3569" s="28" t="s">
        <v>129</v>
      </c>
      <c r="H3569" s="28" t="s">
        <v>29</v>
      </c>
      <c r="I3569" s="30">
        <v>0.54999999999999993</v>
      </c>
      <c r="J3569" s="31">
        <v>3500</v>
      </c>
      <c r="K3569" s="32">
        <f t="shared" si="26"/>
        <v>1924.9999999999998</v>
      </c>
      <c r="L3569" s="32">
        <f t="shared" si="27"/>
        <v>770</v>
      </c>
      <c r="M3569" s="33">
        <v>0.4</v>
      </c>
      <c r="O3569" s="38"/>
      <c r="P3569" s="36"/>
      <c r="Q3569" s="34"/>
      <c r="R3569" s="35"/>
    </row>
    <row r="3570" spans="1:18" ht="15.75" customHeight="1">
      <c r="A3570" s="23"/>
      <c r="B3570" s="28" t="s">
        <v>21</v>
      </c>
      <c r="C3570" s="28">
        <v>1185732</v>
      </c>
      <c r="D3570" s="29">
        <v>44383</v>
      </c>
      <c r="E3570" s="28" t="s">
        <v>22</v>
      </c>
      <c r="F3570" s="28" t="s">
        <v>128</v>
      </c>
      <c r="G3570" s="28" t="s">
        <v>129</v>
      </c>
      <c r="H3570" s="28" t="s">
        <v>24</v>
      </c>
      <c r="I3570" s="30">
        <v>0.49999999999999994</v>
      </c>
      <c r="J3570" s="31">
        <v>5750</v>
      </c>
      <c r="K3570" s="32">
        <f t="shared" si="26"/>
        <v>2874.9999999999995</v>
      </c>
      <c r="L3570" s="32">
        <f t="shared" si="27"/>
        <v>1006.2499999999998</v>
      </c>
      <c r="M3570" s="33">
        <v>0.35</v>
      </c>
      <c r="O3570" s="38"/>
      <c r="P3570" s="36"/>
      <c r="Q3570" s="34"/>
      <c r="R3570" s="35"/>
    </row>
    <row r="3571" spans="1:18" ht="15.75" customHeight="1">
      <c r="A3571" s="23"/>
      <c r="B3571" s="28" t="s">
        <v>21</v>
      </c>
      <c r="C3571" s="28">
        <v>1185732</v>
      </c>
      <c r="D3571" s="29">
        <v>44383</v>
      </c>
      <c r="E3571" s="28" t="s">
        <v>22</v>
      </c>
      <c r="F3571" s="28" t="s">
        <v>128</v>
      </c>
      <c r="G3571" s="28" t="s">
        <v>129</v>
      </c>
      <c r="H3571" s="28" t="s">
        <v>25</v>
      </c>
      <c r="I3571" s="30">
        <v>0.45</v>
      </c>
      <c r="J3571" s="31">
        <v>3250</v>
      </c>
      <c r="K3571" s="32">
        <f t="shared" si="26"/>
        <v>1462.5</v>
      </c>
      <c r="L3571" s="32">
        <f t="shared" si="27"/>
        <v>511.87499999999994</v>
      </c>
      <c r="M3571" s="33">
        <v>0.35</v>
      </c>
      <c r="O3571" s="38"/>
      <c r="P3571" s="36"/>
      <c r="Q3571" s="34"/>
      <c r="R3571" s="35"/>
    </row>
    <row r="3572" spans="1:18" ht="15.75" customHeight="1">
      <c r="A3572" s="23"/>
      <c r="B3572" s="28" t="s">
        <v>21</v>
      </c>
      <c r="C3572" s="28">
        <v>1185732</v>
      </c>
      <c r="D3572" s="29">
        <v>44383</v>
      </c>
      <c r="E3572" s="28" t="s">
        <v>22</v>
      </c>
      <c r="F3572" s="28" t="s">
        <v>128</v>
      </c>
      <c r="G3572" s="28" t="s">
        <v>129</v>
      </c>
      <c r="H3572" s="28" t="s">
        <v>26</v>
      </c>
      <c r="I3572" s="30">
        <v>0.4</v>
      </c>
      <c r="J3572" s="31">
        <v>2500</v>
      </c>
      <c r="K3572" s="32">
        <f t="shared" si="26"/>
        <v>1000</v>
      </c>
      <c r="L3572" s="32">
        <f t="shared" si="27"/>
        <v>400</v>
      </c>
      <c r="M3572" s="33">
        <v>0.4</v>
      </c>
      <c r="O3572" s="38"/>
      <c r="P3572" s="36"/>
      <c r="Q3572" s="34"/>
      <c r="R3572" s="35"/>
    </row>
    <row r="3573" spans="1:18" ht="15.75" customHeight="1">
      <c r="A3573" s="23"/>
      <c r="B3573" s="28" t="s">
        <v>21</v>
      </c>
      <c r="C3573" s="28">
        <v>1185732</v>
      </c>
      <c r="D3573" s="29">
        <v>44383</v>
      </c>
      <c r="E3573" s="28" t="s">
        <v>22</v>
      </c>
      <c r="F3573" s="28" t="s">
        <v>128</v>
      </c>
      <c r="G3573" s="28" t="s">
        <v>129</v>
      </c>
      <c r="H3573" s="28" t="s">
        <v>27</v>
      </c>
      <c r="I3573" s="30">
        <v>0.4</v>
      </c>
      <c r="J3573" s="31">
        <v>2000</v>
      </c>
      <c r="K3573" s="32">
        <f t="shared" si="26"/>
        <v>800</v>
      </c>
      <c r="L3573" s="32">
        <f t="shared" si="27"/>
        <v>320</v>
      </c>
      <c r="M3573" s="33">
        <v>0.4</v>
      </c>
      <c r="O3573" s="38"/>
      <c r="P3573" s="36"/>
      <c r="Q3573" s="34"/>
      <c r="R3573" s="35"/>
    </row>
    <row r="3574" spans="1:18" ht="15.75" customHeight="1">
      <c r="A3574" s="23"/>
      <c r="B3574" s="28" t="s">
        <v>21</v>
      </c>
      <c r="C3574" s="28">
        <v>1185732</v>
      </c>
      <c r="D3574" s="29">
        <v>44383</v>
      </c>
      <c r="E3574" s="28" t="s">
        <v>22</v>
      </c>
      <c r="F3574" s="28" t="s">
        <v>128</v>
      </c>
      <c r="G3574" s="28" t="s">
        <v>129</v>
      </c>
      <c r="H3574" s="28" t="s">
        <v>28</v>
      </c>
      <c r="I3574" s="30">
        <v>0.49999999999999994</v>
      </c>
      <c r="J3574" s="31">
        <v>2250</v>
      </c>
      <c r="K3574" s="32">
        <f t="shared" si="26"/>
        <v>1124.9999999999998</v>
      </c>
      <c r="L3574" s="32">
        <f t="shared" si="27"/>
        <v>337.49999999999994</v>
      </c>
      <c r="M3574" s="33">
        <v>0.3</v>
      </c>
      <c r="O3574" s="38"/>
      <c r="P3574" s="36"/>
      <c r="Q3574" s="34"/>
      <c r="R3574" s="35"/>
    </row>
    <row r="3575" spans="1:18" ht="15.75" customHeight="1">
      <c r="A3575" s="23"/>
      <c r="B3575" s="28" t="s">
        <v>21</v>
      </c>
      <c r="C3575" s="28">
        <v>1185732</v>
      </c>
      <c r="D3575" s="29">
        <v>44383</v>
      </c>
      <c r="E3575" s="28" t="s">
        <v>22</v>
      </c>
      <c r="F3575" s="28" t="s">
        <v>128</v>
      </c>
      <c r="G3575" s="28" t="s">
        <v>129</v>
      </c>
      <c r="H3575" s="28" t="s">
        <v>29</v>
      </c>
      <c r="I3575" s="30">
        <v>0.54999999999999993</v>
      </c>
      <c r="J3575" s="31">
        <v>4000</v>
      </c>
      <c r="K3575" s="32">
        <f t="shared" si="26"/>
        <v>2199.9999999999995</v>
      </c>
      <c r="L3575" s="32">
        <f t="shared" si="27"/>
        <v>879.99999999999989</v>
      </c>
      <c r="M3575" s="33">
        <v>0.4</v>
      </c>
      <c r="O3575" s="38"/>
      <c r="P3575" s="36"/>
      <c r="Q3575" s="34"/>
      <c r="R3575" s="35"/>
    </row>
    <row r="3576" spans="1:18" ht="15.75" customHeight="1">
      <c r="A3576" s="23"/>
      <c r="B3576" s="28" t="s">
        <v>21</v>
      </c>
      <c r="C3576" s="28">
        <v>1185732</v>
      </c>
      <c r="D3576" s="29">
        <v>44415</v>
      </c>
      <c r="E3576" s="28" t="s">
        <v>22</v>
      </c>
      <c r="F3576" s="28" t="s">
        <v>128</v>
      </c>
      <c r="G3576" s="28" t="s">
        <v>129</v>
      </c>
      <c r="H3576" s="28" t="s">
        <v>24</v>
      </c>
      <c r="I3576" s="30">
        <v>0.49999999999999994</v>
      </c>
      <c r="J3576" s="31">
        <v>5500</v>
      </c>
      <c r="K3576" s="32">
        <f t="shared" ref="K3576:K3830" si="28">I3576*J3576</f>
        <v>2749.9999999999995</v>
      </c>
      <c r="L3576" s="32">
        <f t="shared" ref="L3576:L3830" si="29">K3576*M3576</f>
        <v>962.49999999999977</v>
      </c>
      <c r="M3576" s="33">
        <v>0.35</v>
      </c>
      <c r="O3576" s="38"/>
      <c r="P3576" s="36"/>
      <c r="Q3576" s="34"/>
      <c r="R3576" s="35"/>
    </row>
    <row r="3577" spans="1:18" ht="15.75" customHeight="1">
      <c r="A3577" s="23"/>
      <c r="B3577" s="28" t="s">
        <v>21</v>
      </c>
      <c r="C3577" s="28">
        <v>1185732</v>
      </c>
      <c r="D3577" s="29">
        <v>44415</v>
      </c>
      <c r="E3577" s="28" t="s">
        <v>22</v>
      </c>
      <c r="F3577" s="28" t="s">
        <v>128</v>
      </c>
      <c r="G3577" s="28" t="s">
        <v>129</v>
      </c>
      <c r="H3577" s="28" t="s">
        <v>25</v>
      </c>
      <c r="I3577" s="30">
        <v>0.45</v>
      </c>
      <c r="J3577" s="31">
        <v>3250</v>
      </c>
      <c r="K3577" s="32">
        <f t="shared" si="28"/>
        <v>1462.5</v>
      </c>
      <c r="L3577" s="32">
        <f t="shared" si="29"/>
        <v>511.87499999999994</v>
      </c>
      <c r="M3577" s="33">
        <v>0.35</v>
      </c>
      <c r="O3577" s="38"/>
      <c r="P3577" s="36"/>
      <c r="Q3577" s="34"/>
      <c r="R3577" s="35"/>
    </row>
    <row r="3578" spans="1:18" ht="15.75" customHeight="1">
      <c r="A3578" s="23"/>
      <c r="B3578" s="28" t="s">
        <v>21</v>
      </c>
      <c r="C3578" s="28">
        <v>1185732</v>
      </c>
      <c r="D3578" s="29">
        <v>44415</v>
      </c>
      <c r="E3578" s="28" t="s">
        <v>22</v>
      </c>
      <c r="F3578" s="28" t="s">
        <v>128</v>
      </c>
      <c r="G3578" s="28" t="s">
        <v>129</v>
      </c>
      <c r="H3578" s="28" t="s">
        <v>26</v>
      </c>
      <c r="I3578" s="30">
        <v>0.4</v>
      </c>
      <c r="J3578" s="31">
        <v>2500</v>
      </c>
      <c r="K3578" s="32">
        <f t="shared" si="28"/>
        <v>1000</v>
      </c>
      <c r="L3578" s="32">
        <f t="shared" si="29"/>
        <v>400</v>
      </c>
      <c r="M3578" s="33">
        <v>0.4</v>
      </c>
      <c r="O3578" s="38"/>
      <c r="P3578" s="36"/>
      <c r="Q3578" s="34"/>
      <c r="R3578" s="35"/>
    </row>
    <row r="3579" spans="1:18" ht="15.75" customHeight="1">
      <c r="A3579" s="23"/>
      <c r="B3579" s="28" t="s">
        <v>21</v>
      </c>
      <c r="C3579" s="28">
        <v>1185732</v>
      </c>
      <c r="D3579" s="29">
        <v>44415</v>
      </c>
      <c r="E3579" s="28" t="s">
        <v>22</v>
      </c>
      <c r="F3579" s="28" t="s">
        <v>128</v>
      </c>
      <c r="G3579" s="28" t="s">
        <v>129</v>
      </c>
      <c r="H3579" s="28" t="s">
        <v>27</v>
      </c>
      <c r="I3579" s="30">
        <v>0.4</v>
      </c>
      <c r="J3579" s="31">
        <v>1500</v>
      </c>
      <c r="K3579" s="32">
        <f t="shared" si="28"/>
        <v>600</v>
      </c>
      <c r="L3579" s="32">
        <f t="shared" si="29"/>
        <v>240</v>
      </c>
      <c r="M3579" s="33">
        <v>0.4</v>
      </c>
      <c r="O3579" s="38"/>
      <c r="P3579" s="36"/>
      <c r="Q3579" s="34"/>
      <c r="R3579" s="35"/>
    </row>
    <row r="3580" spans="1:18" ht="15.75" customHeight="1">
      <c r="A3580" s="23"/>
      <c r="B3580" s="28" t="s">
        <v>21</v>
      </c>
      <c r="C3580" s="28">
        <v>1185732</v>
      </c>
      <c r="D3580" s="29">
        <v>44415</v>
      </c>
      <c r="E3580" s="28" t="s">
        <v>22</v>
      </c>
      <c r="F3580" s="28" t="s">
        <v>128</v>
      </c>
      <c r="G3580" s="28" t="s">
        <v>129</v>
      </c>
      <c r="H3580" s="28" t="s">
        <v>28</v>
      </c>
      <c r="I3580" s="30">
        <v>0.49999999999999994</v>
      </c>
      <c r="J3580" s="31">
        <v>1250</v>
      </c>
      <c r="K3580" s="32">
        <f t="shared" si="28"/>
        <v>624.99999999999989</v>
      </c>
      <c r="L3580" s="32">
        <f t="shared" si="29"/>
        <v>187.49999999999997</v>
      </c>
      <c r="M3580" s="33">
        <v>0.3</v>
      </c>
      <c r="O3580" s="38"/>
      <c r="P3580" s="36"/>
      <c r="Q3580" s="34"/>
      <c r="R3580" s="35"/>
    </row>
    <row r="3581" spans="1:18" ht="15.75" customHeight="1">
      <c r="A3581" s="23"/>
      <c r="B3581" s="28" t="s">
        <v>21</v>
      </c>
      <c r="C3581" s="28">
        <v>1185732</v>
      </c>
      <c r="D3581" s="29">
        <v>44415</v>
      </c>
      <c r="E3581" s="28" t="s">
        <v>22</v>
      </c>
      <c r="F3581" s="28" t="s">
        <v>128</v>
      </c>
      <c r="G3581" s="28" t="s">
        <v>129</v>
      </c>
      <c r="H3581" s="28" t="s">
        <v>29</v>
      </c>
      <c r="I3581" s="30">
        <v>0.54999999999999993</v>
      </c>
      <c r="J3581" s="31">
        <v>3000</v>
      </c>
      <c r="K3581" s="32">
        <f t="shared" si="28"/>
        <v>1649.9999999999998</v>
      </c>
      <c r="L3581" s="32">
        <f t="shared" si="29"/>
        <v>660</v>
      </c>
      <c r="M3581" s="33">
        <v>0.4</v>
      </c>
      <c r="O3581" s="38"/>
      <c r="P3581" s="36"/>
      <c r="Q3581" s="34"/>
      <c r="R3581" s="35"/>
    </row>
    <row r="3582" spans="1:18" ht="15.75" customHeight="1">
      <c r="A3582" s="23"/>
      <c r="B3582" s="28" t="s">
        <v>21</v>
      </c>
      <c r="C3582" s="28">
        <v>1185732</v>
      </c>
      <c r="D3582" s="29">
        <v>44445</v>
      </c>
      <c r="E3582" s="28" t="s">
        <v>22</v>
      </c>
      <c r="F3582" s="28" t="s">
        <v>128</v>
      </c>
      <c r="G3582" s="28" t="s">
        <v>129</v>
      </c>
      <c r="H3582" s="28" t="s">
        <v>24</v>
      </c>
      <c r="I3582" s="30">
        <v>0.49999999999999994</v>
      </c>
      <c r="J3582" s="31">
        <v>4250</v>
      </c>
      <c r="K3582" s="32">
        <f t="shared" si="28"/>
        <v>2124.9999999999995</v>
      </c>
      <c r="L3582" s="32">
        <f t="shared" si="29"/>
        <v>743.74999999999977</v>
      </c>
      <c r="M3582" s="33">
        <v>0.35</v>
      </c>
      <c r="O3582" s="38"/>
      <c r="P3582" s="36"/>
      <c r="Q3582" s="34"/>
      <c r="R3582" s="35"/>
    </row>
    <row r="3583" spans="1:18" ht="15.75" customHeight="1">
      <c r="A3583" s="23"/>
      <c r="B3583" s="28" t="s">
        <v>21</v>
      </c>
      <c r="C3583" s="28">
        <v>1185732</v>
      </c>
      <c r="D3583" s="29">
        <v>44445</v>
      </c>
      <c r="E3583" s="28" t="s">
        <v>22</v>
      </c>
      <c r="F3583" s="28" t="s">
        <v>128</v>
      </c>
      <c r="G3583" s="28" t="s">
        <v>129</v>
      </c>
      <c r="H3583" s="28" t="s">
        <v>25</v>
      </c>
      <c r="I3583" s="30">
        <v>0.45</v>
      </c>
      <c r="J3583" s="31">
        <v>2250</v>
      </c>
      <c r="K3583" s="32">
        <f t="shared" si="28"/>
        <v>1012.5</v>
      </c>
      <c r="L3583" s="32">
        <f t="shared" si="29"/>
        <v>354.375</v>
      </c>
      <c r="M3583" s="33">
        <v>0.35</v>
      </c>
      <c r="O3583" s="38"/>
      <c r="P3583" s="36"/>
      <c r="Q3583" s="34"/>
      <c r="R3583" s="35"/>
    </row>
    <row r="3584" spans="1:18" ht="15.75" customHeight="1">
      <c r="A3584" s="23"/>
      <c r="B3584" s="28" t="s">
        <v>21</v>
      </c>
      <c r="C3584" s="28">
        <v>1185732</v>
      </c>
      <c r="D3584" s="29">
        <v>44445</v>
      </c>
      <c r="E3584" s="28" t="s">
        <v>22</v>
      </c>
      <c r="F3584" s="28" t="s">
        <v>128</v>
      </c>
      <c r="G3584" s="28" t="s">
        <v>129</v>
      </c>
      <c r="H3584" s="28" t="s">
        <v>26</v>
      </c>
      <c r="I3584" s="30">
        <v>0.4</v>
      </c>
      <c r="J3584" s="31">
        <v>1250</v>
      </c>
      <c r="K3584" s="32">
        <f t="shared" si="28"/>
        <v>500</v>
      </c>
      <c r="L3584" s="32">
        <f t="shared" si="29"/>
        <v>200</v>
      </c>
      <c r="M3584" s="33">
        <v>0.4</v>
      </c>
      <c r="O3584" s="38"/>
      <c r="P3584" s="36"/>
      <c r="Q3584" s="34"/>
      <c r="R3584" s="35"/>
    </row>
    <row r="3585" spans="1:18" ht="15.75" customHeight="1">
      <c r="A3585" s="23"/>
      <c r="B3585" s="28" t="s">
        <v>21</v>
      </c>
      <c r="C3585" s="28">
        <v>1185732</v>
      </c>
      <c r="D3585" s="29">
        <v>44445</v>
      </c>
      <c r="E3585" s="28" t="s">
        <v>22</v>
      </c>
      <c r="F3585" s="28" t="s">
        <v>128</v>
      </c>
      <c r="G3585" s="28" t="s">
        <v>129</v>
      </c>
      <c r="H3585" s="28" t="s">
        <v>27</v>
      </c>
      <c r="I3585" s="30">
        <v>0.4</v>
      </c>
      <c r="J3585" s="31">
        <v>1000</v>
      </c>
      <c r="K3585" s="32">
        <f t="shared" si="28"/>
        <v>400</v>
      </c>
      <c r="L3585" s="32">
        <f t="shared" si="29"/>
        <v>160</v>
      </c>
      <c r="M3585" s="33">
        <v>0.4</v>
      </c>
      <c r="O3585" s="38"/>
      <c r="P3585" s="36"/>
      <c r="Q3585" s="34"/>
      <c r="R3585" s="35"/>
    </row>
    <row r="3586" spans="1:18" ht="15.75" customHeight="1">
      <c r="A3586" s="23"/>
      <c r="B3586" s="28" t="s">
        <v>21</v>
      </c>
      <c r="C3586" s="28">
        <v>1185732</v>
      </c>
      <c r="D3586" s="29">
        <v>44445</v>
      </c>
      <c r="E3586" s="28" t="s">
        <v>22</v>
      </c>
      <c r="F3586" s="28" t="s">
        <v>128</v>
      </c>
      <c r="G3586" s="28" t="s">
        <v>129</v>
      </c>
      <c r="H3586" s="28" t="s">
        <v>28</v>
      </c>
      <c r="I3586" s="30">
        <v>0.49999999999999994</v>
      </c>
      <c r="J3586" s="31">
        <v>1000</v>
      </c>
      <c r="K3586" s="32">
        <f t="shared" si="28"/>
        <v>499.99999999999994</v>
      </c>
      <c r="L3586" s="32">
        <f t="shared" si="29"/>
        <v>149.99999999999997</v>
      </c>
      <c r="M3586" s="33">
        <v>0.3</v>
      </c>
      <c r="O3586" s="38"/>
      <c r="P3586" s="36"/>
      <c r="Q3586" s="34"/>
      <c r="R3586" s="35"/>
    </row>
    <row r="3587" spans="1:18" ht="15.75" customHeight="1">
      <c r="A3587" s="23"/>
      <c r="B3587" s="28" t="s">
        <v>21</v>
      </c>
      <c r="C3587" s="28">
        <v>1185732</v>
      </c>
      <c r="D3587" s="29">
        <v>44445</v>
      </c>
      <c r="E3587" s="28" t="s">
        <v>22</v>
      </c>
      <c r="F3587" s="28" t="s">
        <v>128</v>
      </c>
      <c r="G3587" s="28" t="s">
        <v>129</v>
      </c>
      <c r="H3587" s="28" t="s">
        <v>29</v>
      </c>
      <c r="I3587" s="30">
        <v>0.54999999999999993</v>
      </c>
      <c r="J3587" s="31">
        <v>2000</v>
      </c>
      <c r="K3587" s="32">
        <f t="shared" si="28"/>
        <v>1099.9999999999998</v>
      </c>
      <c r="L3587" s="32">
        <f t="shared" si="29"/>
        <v>439.99999999999994</v>
      </c>
      <c r="M3587" s="33">
        <v>0.4</v>
      </c>
      <c r="O3587" s="38"/>
      <c r="P3587" s="36"/>
      <c r="Q3587" s="34"/>
      <c r="R3587" s="35"/>
    </row>
    <row r="3588" spans="1:18" ht="15.75" customHeight="1">
      <c r="A3588" s="23"/>
      <c r="B3588" s="28" t="s">
        <v>21</v>
      </c>
      <c r="C3588" s="28">
        <v>1185732</v>
      </c>
      <c r="D3588" s="29">
        <v>44477</v>
      </c>
      <c r="E3588" s="28" t="s">
        <v>22</v>
      </c>
      <c r="F3588" s="28" t="s">
        <v>128</v>
      </c>
      <c r="G3588" s="28" t="s">
        <v>129</v>
      </c>
      <c r="H3588" s="28" t="s">
        <v>24</v>
      </c>
      <c r="I3588" s="30">
        <v>0.54999999999999993</v>
      </c>
      <c r="J3588" s="31">
        <v>3750</v>
      </c>
      <c r="K3588" s="32">
        <f t="shared" si="28"/>
        <v>2062.4999999999995</v>
      </c>
      <c r="L3588" s="32">
        <f t="shared" si="29"/>
        <v>721.87499999999977</v>
      </c>
      <c r="M3588" s="33">
        <v>0.35</v>
      </c>
      <c r="O3588" s="38"/>
      <c r="P3588" s="36"/>
      <c r="Q3588" s="34"/>
      <c r="R3588" s="35"/>
    </row>
    <row r="3589" spans="1:18" ht="15.75" customHeight="1">
      <c r="A3589" s="23"/>
      <c r="B3589" s="28" t="s">
        <v>21</v>
      </c>
      <c r="C3589" s="28">
        <v>1185732</v>
      </c>
      <c r="D3589" s="29">
        <v>44477</v>
      </c>
      <c r="E3589" s="28" t="s">
        <v>22</v>
      </c>
      <c r="F3589" s="28" t="s">
        <v>128</v>
      </c>
      <c r="G3589" s="28" t="s">
        <v>129</v>
      </c>
      <c r="H3589" s="28" t="s">
        <v>25</v>
      </c>
      <c r="I3589" s="30">
        <v>0.5</v>
      </c>
      <c r="J3589" s="31">
        <v>2000</v>
      </c>
      <c r="K3589" s="32">
        <f t="shared" si="28"/>
        <v>1000</v>
      </c>
      <c r="L3589" s="32">
        <f t="shared" si="29"/>
        <v>350</v>
      </c>
      <c r="M3589" s="33">
        <v>0.35</v>
      </c>
      <c r="O3589" s="38"/>
      <c r="P3589" s="36"/>
      <c r="Q3589" s="34"/>
      <c r="R3589" s="35"/>
    </row>
    <row r="3590" spans="1:18" ht="15.75" customHeight="1">
      <c r="A3590" s="23"/>
      <c r="B3590" s="28" t="s">
        <v>21</v>
      </c>
      <c r="C3590" s="28">
        <v>1185732</v>
      </c>
      <c r="D3590" s="29">
        <v>44477</v>
      </c>
      <c r="E3590" s="28" t="s">
        <v>22</v>
      </c>
      <c r="F3590" s="28" t="s">
        <v>128</v>
      </c>
      <c r="G3590" s="28" t="s">
        <v>129</v>
      </c>
      <c r="H3590" s="28" t="s">
        <v>26</v>
      </c>
      <c r="I3590" s="30">
        <v>0.5</v>
      </c>
      <c r="J3590" s="31">
        <v>1000</v>
      </c>
      <c r="K3590" s="32">
        <f t="shared" si="28"/>
        <v>500</v>
      </c>
      <c r="L3590" s="32">
        <f t="shared" si="29"/>
        <v>200</v>
      </c>
      <c r="M3590" s="33">
        <v>0.4</v>
      </c>
      <c r="O3590" s="38"/>
      <c r="P3590" s="36"/>
      <c r="Q3590" s="34"/>
      <c r="R3590" s="35"/>
    </row>
    <row r="3591" spans="1:18" ht="15.75" customHeight="1">
      <c r="A3591" s="23"/>
      <c r="B3591" s="28" t="s">
        <v>21</v>
      </c>
      <c r="C3591" s="28">
        <v>1185732</v>
      </c>
      <c r="D3591" s="29">
        <v>44477</v>
      </c>
      <c r="E3591" s="28" t="s">
        <v>22</v>
      </c>
      <c r="F3591" s="28" t="s">
        <v>128</v>
      </c>
      <c r="G3591" s="28" t="s">
        <v>129</v>
      </c>
      <c r="H3591" s="28" t="s">
        <v>27</v>
      </c>
      <c r="I3591" s="30">
        <v>0.5</v>
      </c>
      <c r="J3591" s="31">
        <v>750</v>
      </c>
      <c r="K3591" s="32">
        <f t="shared" si="28"/>
        <v>375</v>
      </c>
      <c r="L3591" s="32">
        <f t="shared" si="29"/>
        <v>150</v>
      </c>
      <c r="M3591" s="33">
        <v>0.4</v>
      </c>
      <c r="O3591" s="38"/>
      <c r="P3591" s="36"/>
      <c r="Q3591" s="34"/>
      <c r="R3591" s="35"/>
    </row>
    <row r="3592" spans="1:18" ht="15.75" customHeight="1">
      <c r="A3592" s="23"/>
      <c r="B3592" s="28" t="s">
        <v>21</v>
      </c>
      <c r="C3592" s="28">
        <v>1185732</v>
      </c>
      <c r="D3592" s="29">
        <v>44477</v>
      </c>
      <c r="E3592" s="28" t="s">
        <v>22</v>
      </c>
      <c r="F3592" s="28" t="s">
        <v>128</v>
      </c>
      <c r="G3592" s="28" t="s">
        <v>129</v>
      </c>
      <c r="H3592" s="28" t="s">
        <v>28</v>
      </c>
      <c r="I3592" s="30">
        <v>0.6</v>
      </c>
      <c r="J3592" s="31">
        <v>750</v>
      </c>
      <c r="K3592" s="32">
        <f t="shared" si="28"/>
        <v>450</v>
      </c>
      <c r="L3592" s="32">
        <f t="shared" si="29"/>
        <v>135</v>
      </c>
      <c r="M3592" s="33">
        <v>0.3</v>
      </c>
      <c r="O3592" s="38"/>
      <c r="P3592" s="36"/>
      <c r="Q3592" s="34"/>
      <c r="R3592" s="35"/>
    </row>
    <row r="3593" spans="1:18" ht="15.75" customHeight="1">
      <c r="A3593" s="23"/>
      <c r="B3593" s="28" t="s">
        <v>21</v>
      </c>
      <c r="C3593" s="28">
        <v>1185732</v>
      </c>
      <c r="D3593" s="29">
        <v>44477</v>
      </c>
      <c r="E3593" s="28" t="s">
        <v>22</v>
      </c>
      <c r="F3593" s="28" t="s">
        <v>128</v>
      </c>
      <c r="G3593" s="28" t="s">
        <v>129</v>
      </c>
      <c r="H3593" s="28" t="s">
        <v>29</v>
      </c>
      <c r="I3593" s="30">
        <v>0.64999999999999991</v>
      </c>
      <c r="J3593" s="31">
        <v>2000</v>
      </c>
      <c r="K3593" s="32">
        <f t="shared" si="28"/>
        <v>1299.9999999999998</v>
      </c>
      <c r="L3593" s="32">
        <f t="shared" si="29"/>
        <v>519.99999999999989</v>
      </c>
      <c r="M3593" s="33">
        <v>0.4</v>
      </c>
      <c r="O3593" s="38"/>
      <c r="P3593" s="36"/>
      <c r="Q3593" s="34"/>
      <c r="R3593" s="35"/>
    </row>
    <row r="3594" spans="1:18" ht="15.75" customHeight="1">
      <c r="A3594" s="23"/>
      <c r="B3594" s="28" t="s">
        <v>21</v>
      </c>
      <c r="C3594" s="28">
        <v>1185732</v>
      </c>
      <c r="D3594" s="29">
        <v>44507</v>
      </c>
      <c r="E3594" s="28" t="s">
        <v>22</v>
      </c>
      <c r="F3594" s="28" t="s">
        <v>128</v>
      </c>
      <c r="G3594" s="28" t="s">
        <v>129</v>
      </c>
      <c r="H3594" s="28" t="s">
        <v>24</v>
      </c>
      <c r="I3594" s="30">
        <v>0.6</v>
      </c>
      <c r="J3594" s="31">
        <v>3500</v>
      </c>
      <c r="K3594" s="32">
        <f t="shared" si="28"/>
        <v>2100</v>
      </c>
      <c r="L3594" s="32">
        <f t="shared" si="29"/>
        <v>735</v>
      </c>
      <c r="M3594" s="33">
        <v>0.35</v>
      </c>
      <c r="O3594" s="38"/>
      <c r="P3594" s="36"/>
      <c r="Q3594" s="34"/>
      <c r="R3594" s="35"/>
    </row>
    <row r="3595" spans="1:18" ht="15.75" customHeight="1">
      <c r="A3595" s="23"/>
      <c r="B3595" s="28" t="s">
        <v>21</v>
      </c>
      <c r="C3595" s="28">
        <v>1185732</v>
      </c>
      <c r="D3595" s="29">
        <v>44507</v>
      </c>
      <c r="E3595" s="28" t="s">
        <v>22</v>
      </c>
      <c r="F3595" s="28" t="s">
        <v>128</v>
      </c>
      <c r="G3595" s="28" t="s">
        <v>129</v>
      </c>
      <c r="H3595" s="28" t="s">
        <v>25</v>
      </c>
      <c r="I3595" s="30">
        <v>0.5</v>
      </c>
      <c r="J3595" s="31">
        <v>2250</v>
      </c>
      <c r="K3595" s="32">
        <f t="shared" si="28"/>
        <v>1125</v>
      </c>
      <c r="L3595" s="32">
        <f t="shared" si="29"/>
        <v>393.75</v>
      </c>
      <c r="M3595" s="33">
        <v>0.35</v>
      </c>
      <c r="O3595" s="38"/>
      <c r="P3595" s="36"/>
      <c r="Q3595" s="34"/>
      <c r="R3595" s="35"/>
    </row>
    <row r="3596" spans="1:18" ht="15.75" customHeight="1">
      <c r="A3596" s="23"/>
      <c r="B3596" s="28" t="s">
        <v>21</v>
      </c>
      <c r="C3596" s="28">
        <v>1185732</v>
      </c>
      <c r="D3596" s="29">
        <v>44507</v>
      </c>
      <c r="E3596" s="28" t="s">
        <v>22</v>
      </c>
      <c r="F3596" s="28" t="s">
        <v>128</v>
      </c>
      <c r="G3596" s="28" t="s">
        <v>129</v>
      </c>
      <c r="H3596" s="28" t="s">
        <v>26</v>
      </c>
      <c r="I3596" s="30">
        <v>0.5</v>
      </c>
      <c r="J3596" s="31">
        <v>2200</v>
      </c>
      <c r="K3596" s="32">
        <f t="shared" si="28"/>
        <v>1100</v>
      </c>
      <c r="L3596" s="32">
        <f t="shared" si="29"/>
        <v>440</v>
      </c>
      <c r="M3596" s="33">
        <v>0.4</v>
      </c>
      <c r="O3596" s="38"/>
      <c r="P3596" s="36"/>
      <c r="Q3596" s="34"/>
      <c r="R3596" s="35"/>
    </row>
    <row r="3597" spans="1:18" ht="15.75" customHeight="1">
      <c r="A3597" s="23"/>
      <c r="B3597" s="28" t="s">
        <v>21</v>
      </c>
      <c r="C3597" s="28">
        <v>1185732</v>
      </c>
      <c r="D3597" s="29">
        <v>44507</v>
      </c>
      <c r="E3597" s="28" t="s">
        <v>22</v>
      </c>
      <c r="F3597" s="28" t="s">
        <v>128</v>
      </c>
      <c r="G3597" s="28" t="s">
        <v>129</v>
      </c>
      <c r="H3597" s="28" t="s">
        <v>27</v>
      </c>
      <c r="I3597" s="30">
        <v>0.5</v>
      </c>
      <c r="J3597" s="31">
        <v>2000</v>
      </c>
      <c r="K3597" s="32">
        <f t="shared" si="28"/>
        <v>1000</v>
      </c>
      <c r="L3597" s="32">
        <f t="shared" si="29"/>
        <v>400</v>
      </c>
      <c r="M3597" s="33">
        <v>0.4</v>
      </c>
      <c r="O3597" s="38"/>
      <c r="P3597" s="36"/>
      <c r="Q3597" s="34"/>
      <c r="R3597" s="35"/>
    </row>
    <row r="3598" spans="1:18" ht="15.75" customHeight="1">
      <c r="A3598" s="23"/>
      <c r="B3598" s="28" t="s">
        <v>21</v>
      </c>
      <c r="C3598" s="28">
        <v>1185732</v>
      </c>
      <c r="D3598" s="29">
        <v>44507</v>
      </c>
      <c r="E3598" s="28" t="s">
        <v>22</v>
      </c>
      <c r="F3598" s="28" t="s">
        <v>128</v>
      </c>
      <c r="G3598" s="28" t="s">
        <v>129</v>
      </c>
      <c r="H3598" s="28" t="s">
        <v>28</v>
      </c>
      <c r="I3598" s="30">
        <v>0.6</v>
      </c>
      <c r="J3598" s="31">
        <v>1750</v>
      </c>
      <c r="K3598" s="32">
        <f t="shared" si="28"/>
        <v>1050</v>
      </c>
      <c r="L3598" s="32">
        <f t="shared" si="29"/>
        <v>315</v>
      </c>
      <c r="M3598" s="33">
        <v>0.3</v>
      </c>
      <c r="O3598" s="38"/>
      <c r="P3598" s="36"/>
      <c r="Q3598" s="34"/>
      <c r="R3598" s="35"/>
    </row>
    <row r="3599" spans="1:18" ht="15.75" customHeight="1">
      <c r="A3599" s="23"/>
      <c r="B3599" s="28" t="s">
        <v>21</v>
      </c>
      <c r="C3599" s="28">
        <v>1185732</v>
      </c>
      <c r="D3599" s="29">
        <v>44507</v>
      </c>
      <c r="E3599" s="28" t="s">
        <v>22</v>
      </c>
      <c r="F3599" s="28" t="s">
        <v>128</v>
      </c>
      <c r="G3599" s="28" t="s">
        <v>129</v>
      </c>
      <c r="H3599" s="28" t="s">
        <v>29</v>
      </c>
      <c r="I3599" s="30">
        <v>0.64999999999999991</v>
      </c>
      <c r="J3599" s="31">
        <v>2750</v>
      </c>
      <c r="K3599" s="32">
        <f t="shared" si="28"/>
        <v>1787.4999999999998</v>
      </c>
      <c r="L3599" s="32">
        <f t="shared" si="29"/>
        <v>715</v>
      </c>
      <c r="M3599" s="33">
        <v>0.4</v>
      </c>
      <c r="O3599" s="38"/>
      <c r="P3599" s="36"/>
      <c r="Q3599" s="34"/>
      <c r="R3599" s="35"/>
    </row>
    <row r="3600" spans="1:18" ht="15.75" customHeight="1">
      <c r="A3600" s="23"/>
      <c r="B3600" s="28" t="s">
        <v>21</v>
      </c>
      <c r="C3600" s="28">
        <v>1185732</v>
      </c>
      <c r="D3600" s="29">
        <v>44536</v>
      </c>
      <c r="E3600" s="28" t="s">
        <v>22</v>
      </c>
      <c r="F3600" s="28" t="s">
        <v>128</v>
      </c>
      <c r="G3600" s="28" t="s">
        <v>129</v>
      </c>
      <c r="H3600" s="28" t="s">
        <v>24</v>
      </c>
      <c r="I3600" s="30">
        <v>0.6</v>
      </c>
      <c r="J3600" s="31">
        <v>5000</v>
      </c>
      <c r="K3600" s="32">
        <f t="shared" si="28"/>
        <v>3000</v>
      </c>
      <c r="L3600" s="32">
        <f t="shared" si="29"/>
        <v>1050</v>
      </c>
      <c r="M3600" s="33">
        <v>0.35</v>
      </c>
      <c r="O3600" s="38"/>
      <c r="P3600" s="36"/>
      <c r="Q3600" s="34"/>
      <c r="R3600" s="35"/>
    </row>
    <row r="3601" spans="1:18" ht="15.75" customHeight="1">
      <c r="A3601" s="23"/>
      <c r="B3601" s="28" t="s">
        <v>21</v>
      </c>
      <c r="C3601" s="28">
        <v>1185732</v>
      </c>
      <c r="D3601" s="29">
        <v>44536</v>
      </c>
      <c r="E3601" s="28" t="s">
        <v>22</v>
      </c>
      <c r="F3601" s="28" t="s">
        <v>128</v>
      </c>
      <c r="G3601" s="28" t="s">
        <v>129</v>
      </c>
      <c r="H3601" s="28" t="s">
        <v>25</v>
      </c>
      <c r="I3601" s="30">
        <v>0.5</v>
      </c>
      <c r="J3601" s="31">
        <v>3000</v>
      </c>
      <c r="K3601" s="32">
        <f t="shared" si="28"/>
        <v>1500</v>
      </c>
      <c r="L3601" s="32">
        <f t="shared" si="29"/>
        <v>525</v>
      </c>
      <c r="M3601" s="33">
        <v>0.35</v>
      </c>
      <c r="O3601" s="38"/>
      <c r="P3601" s="36"/>
      <c r="Q3601" s="34"/>
      <c r="R3601" s="35"/>
    </row>
    <row r="3602" spans="1:18" ht="15.75" customHeight="1">
      <c r="A3602" s="23"/>
      <c r="B3602" s="28" t="s">
        <v>21</v>
      </c>
      <c r="C3602" s="28">
        <v>1185732</v>
      </c>
      <c r="D3602" s="29">
        <v>44536</v>
      </c>
      <c r="E3602" s="28" t="s">
        <v>22</v>
      </c>
      <c r="F3602" s="28" t="s">
        <v>128</v>
      </c>
      <c r="G3602" s="28" t="s">
        <v>129</v>
      </c>
      <c r="H3602" s="28" t="s">
        <v>26</v>
      </c>
      <c r="I3602" s="30">
        <v>0.5</v>
      </c>
      <c r="J3602" s="31">
        <v>2750</v>
      </c>
      <c r="K3602" s="32">
        <f t="shared" si="28"/>
        <v>1375</v>
      </c>
      <c r="L3602" s="32">
        <f t="shared" si="29"/>
        <v>550</v>
      </c>
      <c r="M3602" s="33">
        <v>0.4</v>
      </c>
      <c r="O3602" s="38"/>
      <c r="P3602" s="36"/>
      <c r="Q3602" s="34"/>
      <c r="R3602" s="35"/>
    </row>
    <row r="3603" spans="1:18" ht="15.75" customHeight="1">
      <c r="A3603" s="23"/>
      <c r="B3603" s="28" t="s">
        <v>21</v>
      </c>
      <c r="C3603" s="28">
        <v>1185732</v>
      </c>
      <c r="D3603" s="29">
        <v>44536</v>
      </c>
      <c r="E3603" s="28" t="s">
        <v>22</v>
      </c>
      <c r="F3603" s="28" t="s">
        <v>128</v>
      </c>
      <c r="G3603" s="28" t="s">
        <v>129</v>
      </c>
      <c r="H3603" s="28" t="s">
        <v>27</v>
      </c>
      <c r="I3603" s="30">
        <v>0.5</v>
      </c>
      <c r="J3603" s="31">
        <v>2250</v>
      </c>
      <c r="K3603" s="32">
        <f t="shared" si="28"/>
        <v>1125</v>
      </c>
      <c r="L3603" s="32">
        <f t="shared" si="29"/>
        <v>450</v>
      </c>
      <c r="M3603" s="33">
        <v>0.4</v>
      </c>
      <c r="O3603" s="38"/>
      <c r="P3603" s="36"/>
      <c r="Q3603" s="34"/>
      <c r="R3603" s="35"/>
    </row>
    <row r="3604" spans="1:18" ht="15.75" customHeight="1">
      <c r="A3604" s="23"/>
      <c r="B3604" s="28" t="s">
        <v>21</v>
      </c>
      <c r="C3604" s="28">
        <v>1185732</v>
      </c>
      <c r="D3604" s="29">
        <v>44536</v>
      </c>
      <c r="E3604" s="28" t="s">
        <v>22</v>
      </c>
      <c r="F3604" s="28" t="s">
        <v>128</v>
      </c>
      <c r="G3604" s="28" t="s">
        <v>129</v>
      </c>
      <c r="H3604" s="28" t="s">
        <v>28</v>
      </c>
      <c r="I3604" s="30">
        <v>0.6</v>
      </c>
      <c r="J3604" s="31">
        <v>2250</v>
      </c>
      <c r="K3604" s="32">
        <f t="shared" si="28"/>
        <v>1350</v>
      </c>
      <c r="L3604" s="32">
        <f t="shared" si="29"/>
        <v>405</v>
      </c>
      <c r="M3604" s="33">
        <v>0.3</v>
      </c>
      <c r="O3604" s="38"/>
      <c r="P3604" s="36"/>
      <c r="Q3604" s="34"/>
      <c r="R3604" s="35"/>
    </row>
    <row r="3605" spans="1:18" ht="15.75" customHeight="1">
      <c r="A3605" s="23"/>
      <c r="B3605" s="28" t="s">
        <v>21</v>
      </c>
      <c r="C3605" s="28">
        <v>1185732</v>
      </c>
      <c r="D3605" s="29">
        <v>44536</v>
      </c>
      <c r="E3605" s="28" t="s">
        <v>22</v>
      </c>
      <c r="F3605" s="28" t="s">
        <v>128</v>
      </c>
      <c r="G3605" s="28" t="s">
        <v>129</v>
      </c>
      <c r="H3605" s="28" t="s">
        <v>29</v>
      </c>
      <c r="I3605" s="30">
        <v>0.64999999999999991</v>
      </c>
      <c r="J3605" s="31">
        <v>3250</v>
      </c>
      <c r="K3605" s="32">
        <f t="shared" si="28"/>
        <v>2112.4999999999995</v>
      </c>
      <c r="L3605" s="32">
        <f t="shared" si="29"/>
        <v>844.99999999999989</v>
      </c>
      <c r="M3605" s="33">
        <v>0.4</v>
      </c>
      <c r="O3605" s="38"/>
      <c r="P3605" s="36"/>
      <c r="Q3605" s="34"/>
      <c r="R3605" s="35"/>
    </row>
    <row r="3606" spans="1:18" ht="15.75" customHeight="1">
      <c r="A3606" s="23" t="s">
        <v>46</v>
      </c>
      <c r="B3606" s="28" t="s">
        <v>21</v>
      </c>
      <c r="C3606" s="28">
        <v>1185732</v>
      </c>
      <c r="D3606" s="29">
        <v>44213</v>
      </c>
      <c r="E3606" s="28" t="s">
        <v>22</v>
      </c>
      <c r="F3606" s="28" t="s">
        <v>130</v>
      </c>
      <c r="G3606" s="28" t="s">
        <v>131</v>
      </c>
      <c r="H3606" s="28" t="s">
        <v>24</v>
      </c>
      <c r="I3606" s="30">
        <v>0.4</v>
      </c>
      <c r="J3606" s="31">
        <v>4500</v>
      </c>
      <c r="K3606" s="32">
        <f t="shared" si="28"/>
        <v>1800</v>
      </c>
      <c r="L3606" s="32">
        <f t="shared" si="29"/>
        <v>540</v>
      </c>
      <c r="M3606" s="33">
        <v>0.3</v>
      </c>
      <c r="O3606" s="38"/>
      <c r="P3606" s="36"/>
      <c r="Q3606" s="34"/>
      <c r="R3606" s="35"/>
    </row>
    <row r="3607" spans="1:18" ht="15.75" customHeight="1">
      <c r="A3607" s="23"/>
      <c r="B3607" s="28" t="s">
        <v>21</v>
      </c>
      <c r="C3607" s="28">
        <v>1185732</v>
      </c>
      <c r="D3607" s="29">
        <v>44213</v>
      </c>
      <c r="E3607" s="28" t="s">
        <v>22</v>
      </c>
      <c r="F3607" s="28" t="s">
        <v>130</v>
      </c>
      <c r="G3607" s="28" t="s">
        <v>131</v>
      </c>
      <c r="H3607" s="28" t="s">
        <v>25</v>
      </c>
      <c r="I3607" s="30">
        <v>0.4</v>
      </c>
      <c r="J3607" s="31">
        <v>2500</v>
      </c>
      <c r="K3607" s="32">
        <f t="shared" si="28"/>
        <v>1000</v>
      </c>
      <c r="L3607" s="32">
        <f t="shared" si="29"/>
        <v>300</v>
      </c>
      <c r="M3607" s="33">
        <v>0.3</v>
      </c>
      <c r="O3607" s="38"/>
      <c r="P3607" s="36"/>
      <c r="Q3607" s="34"/>
      <c r="R3607" s="35"/>
    </row>
    <row r="3608" spans="1:18" ht="15.75" customHeight="1">
      <c r="A3608" s="23"/>
      <c r="B3608" s="28" t="s">
        <v>21</v>
      </c>
      <c r="C3608" s="28">
        <v>1185732</v>
      </c>
      <c r="D3608" s="29">
        <v>44213</v>
      </c>
      <c r="E3608" s="28" t="s">
        <v>22</v>
      </c>
      <c r="F3608" s="28" t="s">
        <v>130</v>
      </c>
      <c r="G3608" s="28" t="s">
        <v>131</v>
      </c>
      <c r="H3608" s="28" t="s">
        <v>26</v>
      </c>
      <c r="I3608" s="30">
        <v>0.30000000000000004</v>
      </c>
      <c r="J3608" s="31">
        <v>2500</v>
      </c>
      <c r="K3608" s="32">
        <f t="shared" si="28"/>
        <v>750.00000000000011</v>
      </c>
      <c r="L3608" s="32">
        <f t="shared" si="29"/>
        <v>187.50000000000003</v>
      </c>
      <c r="M3608" s="33">
        <v>0.25</v>
      </c>
      <c r="O3608" s="38"/>
      <c r="P3608" s="36"/>
      <c r="Q3608" s="34"/>
      <c r="R3608" s="35"/>
    </row>
    <row r="3609" spans="1:18" ht="15.75" customHeight="1">
      <c r="A3609" s="23"/>
      <c r="B3609" s="28" t="s">
        <v>21</v>
      </c>
      <c r="C3609" s="28">
        <v>1185732</v>
      </c>
      <c r="D3609" s="29">
        <v>44213</v>
      </c>
      <c r="E3609" s="28" t="s">
        <v>22</v>
      </c>
      <c r="F3609" s="28" t="s">
        <v>130</v>
      </c>
      <c r="G3609" s="28" t="s">
        <v>131</v>
      </c>
      <c r="H3609" s="28" t="s">
        <v>27</v>
      </c>
      <c r="I3609" s="30">
        <v>0.35</v>
      </c>
      <c r="J3609" s="31">
        <v>1000</v>
      </c>
      <c r="K3609" s="32">
        <f t="shared" si="28"/>
        <v>350</v>
      </c>
      <c r="L3609" s="32">
        <f t="shared" si="29"/>
        <v>87.5</v>
      </c>
      <c r="M3609" s="33">
        <v>0.25</v>
      </c>
      <c r="O3609" s="38"/>
      <c r="P3609" s="36"/>
      <c r="Q3609" s="34"/>
      <c r="R3609" s="35"/>
    </row>
    <row r="3610" spans="1:18" ht="15.75" customHeight="1">
      <c r="A3610" s="23"/>
      <c r="B3610" s="28" t="s">
        <v>21</v>
      </c>
      <c r="C3610" s="28">
        <v>1185732</v>
      </c>
      <c r="D3610" s="29">
        <v>44213</v>
      </c>
      <c r="E3610" s="28" t="s">
        <v>22</v>
      </c>
      <c r="F3610" s="28" t="s">
        <v>130</v>
      </c>
      <c r="G3610" s="28" t="s">
        <v>131</v>
      </c>
      <c r="H3610" s="28" t="s">
        <v>28</v>
      </c>
      <c r="I3610" s="30">
        <v>0.5</v>
      </c>
      <c r="J3610" s="31">
        <v>1500</v>
      </c>
      <c r="K3610" s="32">
        <f t="shared" si="28"/>
        <v>750</v>
      </c>
      <c r="L3610" s="32">
        <f t="shared" si="29"/>
        <v>187.5</v>
      </c>
      <c r="M3610" s="33">
        <v>0.25</v>
      </c>
      <c r="O3610" s="38"/>
      <c r="P3610" s="36"/>
      <c r="Q3610" s="34"/>
      <c r="R3610" s="35"/>
    </row>
    <row r="3611" spans="1:18" ht="15.75" customHeight="1">
      <c r="A3611" s="23"/>
      <c r="B3611" s="28" t="s">
        <v>21</v>
      </c>
      <c r="C3611" s="28">
        <v>1185732</v>
      </c>
      <c r="D3611" s="29">
        <v>44213</v>
      </c>
      <c r="E3611" s="28" t="s">
        <v>22</v>
      </c>
      <c r="F3611" s="28" t="s">
        <v>130</v>
      </c>
      <c r="G3611" s="28" t="s">
        <v>131</v>
      </c>
      <c r="H3611" s="28" t="s">
        <v>29</v>
      </c>
      <c r="I3611" s="30">
        <v>0.4</v>
      </c>
      <c r="J3611" s="31">
        <v>2500</v>
      </c>
      <c r="K3611" s="32">
        <f t="shared" si="28"/>
        <v>1000</v>
      </c>
      <c r="L3611" s="32">
        <f t="shared" si="29"/>
        <v>300</v>
      </c>
      <c r="M3611" s="33">
        <v>0.3</v>
      </c>
      <c r="O3611" s="38"/>
      <c r="P3611" s="36"/>
      <c r="Q3611" s="34"/>
      <c r="R3611" s="35"/>
    </row>
    <row r="3612" spans="1:18" ht="15.75" customHeight="1">
      <c r="A3612" s="23"/>
      <c r="B3612" s="28" t="s">
        <v>21</v>
      </c>
      <c r="C3612" s="28">
        <v>1185732</v>
      </c>
      <c r="D3612" s="29">
        <v>44242</v>
      </c>
      <c r="E3612" s="28" t="s">
        <v>22</v>
      </c>
      <c r="F3612" s="28" t="s">
        <v>130</v>
      </c>
      <c r="G3612" s="28" t="s">
        <v>131</v>
      </c>
      <c r="H3612" s="28" t="s">
        <v>24</v>
      </c>
      <c r="I3612" s="30">
        <v>0.4</v>
      </c>
      <c r="J3612" s="31">
        <v>5000</v>
      </c>
      <c r="K3612" s="32">
        <f t="shared" si="28"/>
        <v>2000</v>
      </c>
      <c r="L3612" s="32">
        <f t="shared" si="29"/>
        <v>600</v>
      </c>
      <c r="M3612" s="33">
        <v>0.3</v>
      </c>
      <c r="O3612" s="38"/>
      <c r="P3612" s="36"/>
      <c r="Q3612" s="34"/>
      <c r="R3612" s="35"/>
    </row>
    <row r="3613" spans="1:18" ht="15.75" customHeight="1">
      <c r="A3613" s="23"/>
      <c r="B3613" s="28" t="s">
        <v>21</v>
      </c>
      <c r="C3613" s="28">
        <v>1185732</v>
      </c>
      <c r="D3613" s="29">
        <v>44242</v>
      </c>
      <c r="E3613" s="28" t="s">
        <v>22</v>
      </c>
      <c r="F3613" s="28" t="s">
        <v>130</v>
      </c>
      <c r="G3613" s="28" t="s">
        <v>131</v>
      </c>
      <c r="H3613" s="28" t="s">
        <v>25</v>
      </c>
      <c r="I3613" s="30">
        <v>0.4</v>
      </c>
      <c r="J3613" s="31">
        <v>1500</v>
      </c>
      <c r="K3613" s="32">
        <f t="shared" si="28"/>
        <v>600</v>
      </c>
      <c r="L3613" s="32">
        <f t="shared" si="29"/>
        <v>180</v>
      </c>
      <c r="M3613" s="33">
        <v>0.3</v>
      </c>
      <c r="O3613" s="38"/>
      <c r="P3613" s="36"/>
      <c r="Q3613" s="34"/>
      <c r="R3613" s="35"/>
    </row>
    <row r="3614" spans="1:18" ht="15.75" customHeight="1">
      <c r="A3614" s="23"/>
      <c r="B3614" s="28" t="s">
        <v>21</v>
      </c>
      <c r="C3614" s="28">
        <v>1185732</v>
      </c>
      <c r="D3614" s="29">
        <v>44242</v>
      </c>
      <c r="E3614" s="28" t="s">
        <v>22</v>
      </c>
      <c r="F3614" s="28" t="s">
        <v>130</v>
      </c>
      <c r="G3614" s="28" t="s">
        <v>131</v>
      </c>
      <c r="H3614" s="28" t="s">
        <v>26</v>
      </c>
      <c r="I3614" s="30">
        <v>0.30000000000000004</v>
      </c>
      <c r="J3614" s="31">
        <v>2000</v>
      </c>
      <c r="K3614" s="32">
        <f t="shared" si="28"/>
        <v>600.00000000000011</v>
      </c>
      <c r="L3614" s="32">
        <f t="shared" si="29"/>
        <v>150.00000000000003</v>
      </c>
      <c r="M3614" s="33">
        <v>0.25</v>
      </c>
      <c r="O3614" s="38"/>
      <c r="P3614" s="36"/>
      <c r="Q3614" s="34"/>
      <c r="R3614" s="35"/>
    </row>
    <row r="3615" spans="1:18" ht="15.75" customHeight="1">
      <c r="A3615" s="23"/>
      <c r="B3615" s="28" t="s">
        <v>21</v>
      </c>
      <c r="C3615" s="28">
        <v>1185732</v>
      </c>
      <c r="D3615" s="29">
        <v>44242</v>
      </c>
      <c r="E3615" s="28" t="s">
        <v>22</v>
      </c>
      <c r="F3615" s="28" t="s">
        <v>130</v>
      </c>
      <c r="G3615" s="28" t="s">
        <v>131</v>
      </c>
      <c r="H3615" s="28" t="s">
        <v>27</v>
      </c>
      <c r="I3615" s="30">
        <v>0.35</v>
      </c>
      <c r="J3615" s="31">
        <v>2500</v>
      </c>
      <c r="K3615" s="32">
        <f t="shared" si="28"/>
        <v>875</v>
      </c>
      <c r="L3615" s="32">
        <f t="shared" si="29"/>
        <v>218.75</v>
      </c>
      <c r="M3615" s="33">
        <v>0.25</v>
      </c>
      <c r="O3615" s="38"/>
      <c r="P3615" s="36"/>
      <c r="Q3615" s="34"/>
      <c r="R3615" s="35"/>
    </row>
    <row r="3616" spans="1:18" ht="15.75" customHeight="1">
      <c r="A3616" s="23"/>
      <c r="B3616" s="28" t="s">
        <v>21</v>
      </c>
      <c r="C3616" s="28">
        <v>1185732</v>
      </c>
      <c r="D3616" s="29">
        <v>44242</v>
      </c>
      <c r="E3616" s="28" t="s">
        <v>22</v>
      </c>
      <c r="F3616" s="28" t="s">
        <v>130</v>
      </c>
      <c r="G3616" s="28" t="s">
        <v>131</v>
      </c>
      <c r="H3616" s="28" t="s">
        <v>28</v>
      </c>
      <c r="I3616" s="30">
        <v>0.5</v>
      </c>
      <c r="J3616" s="31">
        <v>1500</v>
      </c>
      <c r="K3616" s="32">
        <f t="shared" si="28"/>
        <v>750</v>
      </c>
      <c r="L3616" s="32">
        <f t="shared" si="29"/>
        <v>187.5</v>
      </c>
      <c r="M3616" s="33">
        <v>0.25</v>
      </c>
      <c r="O3616" s="38"/>
      <c r="P3616" s="36"/>
      <c r="Q3616" s="34"/>
      <c r="R3616" s="35"/>
    </row>
    <row r="3617" spans="1:18" ht="15.75" customHeight="1">
      <c r="A3617" s="23"/>
      <c r="B3617" s="28" t="s">
        <v>21</v>
      </c>
      <c r="C3617" s="28">
        <v>1185732</v>
      </c>
      <c r="D3617" s="29">
        <v>44242</v>
      </c>
      <c r="E3617" s="28" t="s">
        <v>22</v>
      </c>
      <c r="F3617" s="28" t="s">
        <v>130</v>
      </c>
      <c r="G3617" s="28" t="s">
        <v>131</v>
      </c>
      <c r="H3617" s="28" t="s">
        <v>29</v>
      </c>
      <c r="I3617" s="30">
        <v>0.4</v>
      </c>
      <c r="J3617" s="31">
        <v>2500</v>
      </c>
      <c r="K3617" s="32">
        <f t="shared" si="28"/>
        <v>1000</v>
      </c>
      <c r="L3617" s="32">
        <f t="shared" si="29"/>
        <v>300</v>
      </c>
      <c r="M3617" s="33">
        <v>0.3</v>
      </c>
      <c r="O3617" s="38"/>
      <c r="P3617" s="36"/>
      <c r="Q3617" s="34"/>
      <c r="R3617" s="35"/>
    </row>
    <row r="3618" spans="1:18" ht="15.75" customHeight="1">
      <c r="A3618" s="23"/>
      <c r="B3618" s="28" t="s">
        <v>21</v>
      </c>
      <c r="C3618" s="28">
        <v>1185732</v>
      </c>
      <c r="D3618" s="29">
        <v>44268</v>
      </c>
      <c r="E3618" s="28" t="s">
        <v>22</v>
      </c>
      <c r="F3618" s="28" t="s">
        <v>130</v>
      </c>
      <c r="G3618" s="28" t="s">
        <v>131</v>
      </c>
      <c r="H3618" s="28" t="s">
        <v>24</v>
      </c>
      <c r="I3618" s="30">
        <v>0.4</v>
      </c>
      <c r="J3618" s="31">
        <v>4700</v>
      </c>
      <c r="K3618" s="32">
        <f t="shared" si="28"/>
        <v>1880</v>
      </c>
      <c r="L3618" s="32">
        <f t="shared" si="29"/>
        <v>564</v>
      </c>
      <c r="M3618" s="33">
        <v>0.3</v>
      </c>
      <c r="O3618" s="38"/>
      <c r="P3618" s="36"/>
      <c r="Q3618" s="34"/>
      <c r="R3618" s="35"/>
    </row>
    <row r="3619" spans="1:18" ht="15.75" customHeight="1">
      <c r="A3619" s="23"/>
      <c r="B3619" s="28" t="s">
        <v>21</v>
      </c>
      <c r="C3619" s="28">
        <v>1185732</v>
      </c>
      <c r="D3619" s="29">
        <v>44268</v>
      </c>
      <c r="E3619" s="28" t="s">
        <v>22</v>
      </c>
      <c r="F3619" s="28" t="s">
        <v>130</v>
      </c>
      <c r="G3619" s="28" t="s">
        <v>131</v>
      </c>
      <c r="H3619" s="28" t="s">
        <v>25</v>
      </c>
      <c r="I3619" s="30">
        <v>0.4</v>
      </c>
      <c r="J3619" s="31">
        <v>1750</v>
      </c>
      <c r="K3619" s="32">
        <f t="shared" si="28"/>
        <v>700</v>
      </c>
      <c r="L3619" s="32">
        <f t="shared" si="29"/>
        <v>210</v>
      </c>
      <c r="M3619" s="33">
        <v>0.3</v>
      </c>
      <c r="O3619" s="38"/>
      <c r="P3619" s="36"/>
      <c r="Q3619" s="34"/>
      <c r="R3619" s="35"/>
    </row>
    <row r="3620" spans="1:18" ht="15.75" customHeight="1">
      <c r="A3620" s="23"/>
      <c r="B3620" s="28" t="s">
        <v>21</v>
      </c>
      <c r="C3620" s="28">
        <v>1185732</v>
      </c>
      <c r="D3620" s="29">
        <v>44268</v>
      </c>
      <c r="E3620" s="28" t="s">
        <v>22</v>
      </c>
      <c r="F3620" s="28" t="s">
        <v>130</v>
      </c>
      <c r="G3620" s="28" t="s">
        <v>131</v>
      </c>
      <c r="H3620" s="28" t="s">
        <v>26</v>
      </c>
      <c r="I3620" s="30">
        <v>0.30000000000000004</v>
      </c>
      <c r="J3620" s="31">
        <v>2000</v>
      </c>
      <c r="K3620" s="32">
        <f t="shared" si="28"/>
        <v>600.00000000000011</v>
      </c>
      <c r="L3620" s="32">
        <f t="shared" si="29"/>
        <v>150.00000000000003</v>
      </c>
      <c r="M3620" s="33">
        <v>0.25</v>
      </c>
      <c r="O3620" s="38"/>
      <c r="P3620" s="36"/>
      <c r="Q3620" s="34"/>
      <c r="R3620" s="35"/>
    </row>
    <row r="3621" spans="1:18" ht="15.75" customHeight="1">
      <c r="A3621" s="23"/>
      <c r="B3621" s="28" t="s">
        <v>21</v>
      </c>
      <c r="C3621" s="28">
        <v>1185732</v>
      </c>
      <c r="D3621" s="29">
        <v>44268</v>
      </c>
      <c r="E3621" s="28" t="s">
        <v>22</v>
      </c>
      <c r="F3621" s="28" t="s">
        <v>130</v>
      </c>
      <c r="G3621" s="28" t="s">
        <v>131</v>
      </c>
      <c r="H3621" s="28" t="s">
        <v>27</v>
      </c>
      <c r="I3621" s="30">
        <v>0.35</v>
      </c>
      <c r="J3621" s="31">
        <v>3000</v>
      </c>
      <c r="K3621" s="32">
        <f t="shared" si="28"/>
        <v>1050</v>
      </c>
      <c r="L3621" s="32">
        <f t="shared" si="29"/>
        <v>262.5</v>
      </c>
      <c r="M3621" s="33">
        <v>0.25</v>
      </c>
      <c r="O3621" s="38"/>
      <c r="P3621" s="36"/>
      <c r="Q3621" s="34"/>
      <c r="R3621" s="35"/>
    </row>
    <row r="3622" spans="1:18" ht="15.75" customHeight="1">
      <c r="A3622" s="23"/>
      <c r="B3622" s="28" t="s">
        <v>21</v>
      </c>
      <c r="C3622" s="28">
        <v>1185732</v>
      </c>
      <c r="D3622" s="29">
        <v>44268</v>
      </c>
      <c r="E3622" s="28" t="s">
        <v>22</v>
      </c>
      <c r="F3622" s="28" t="s">
        <v>130</v>
      </c>
      <c r="G3622" s="28" t="s">
        <v>131</v>
      </c>
      <c r="H3622" s="28" t="s">
        <v>28</v>
      </c>
      <c r="I3622" s="30">
        <v>0.5</v>
      </c>
      <c r="J3622" s="31">
        <v>1000</v>
      </c>
      <c r="K3622" s="32">
        <f t="shared" si="28"/>
        <v>500</v>
      </c>
      <c r="L3622" s="32">
        <f t="shared" si="29"/>
        <v>125</v>
      </c>
      <c r="M3622" s="33">
        <v>0.25</v>
      </c>
      <c r="O3622" s="38"/>
      <c r="P3622" s="36"/>
      <c r="Q3622" s="34"/>
      <c r="R3622" s="35"/>
    </row>
    <row r="3623" spans="1:18" ht="15.75" customHeight="1">
      <c r="A3623" s="23"/>
      <c r="B3623" s="28" t="s">
        <v>21</v>
      </c>
      <c r="C3623" s="28">
        <v>1185732</v>
      </c>
      <c r="D3623" s="29">
        <v>44268</v>
      </c>
      <c r="E3623" s="28" t="s">
        <v>22</v>
      </c>
      <c r="F3623" s="28" t="s">
        <v>130</v>
      </c>
      <c r="G3623" s="28" t="s">
        <v>131</v>
      </c>
      <c r="H3623" s="28" t="s">
        <v>29</v>
      </c>
      <c r="I3623" s="30">
        <v>0.4</v>
      </c>
      <c r="J3623" s="31">
        <v>2000</v>
      </c>
      <c r="K3623" s="32">
        <f t="shared" si="28"/>
        <v>800</v>
      </c>
      <c r="L3623" s="32">
        <f t="shared" si="29"/>
        <v>240</v>
      </c>
      <c r="M3623" s="33">
        <v>0.3</v>
      </c>
      <c r="O3623" s="38"/>
      <c r="P3623" s="36"/>
      <c r="Q3623" s="34"/>
      <c r="R3623" s="35"/>
    </row>
    <row r="3624" spans="1:18" ht="15.75" customHeight="1">
      <c r="A3624" s="23"/>
      <c r="B3624" s="28" t="s">
        <v>21</v>
      </c>
      <c r="C3624" s="28">
        <v>1185732</v>
      </c>
      <c r="D3624" s="29">
        <v>44300</v>
      </c>
      <c r="E3624" s="28" t="s">
        <v>22</v>
      </c>
      <c r="F3624" s="28" t="s">
        <v>130</v>
      </c>
      <c r="G3624" s="28" t="s">
        <v>131</v>
      </c>
      <c r="H3624" s="28" t="s">
        <v>24</v>
      </c>
      <c r="I3624" s="30">
        <v>0.4</v>
      </c>
      <c r="J3624" s="31">
        <v>4500</v>
      </c>
      <c r="K3624" s="32">
        <f t="shared" si="28"/>
        <v>1800</v>
      </c>
      <c r="L3624" s="32">
        <f t="shared" si="29"/>
        <v>540</v>
      </c>
      <c r="M3624" s="33">
        <v>0.3</v>
      </c>
      <c r="O3624" s="38"/>
      <c r="P3624" s="36"/>
      <c r="Q3624" s="34"/>
      <c r="R3624" s="35"/>
    </row>
    <row r="3625" spans="1:18" ht="15.75" customHeight="1">
      <c r="A3625" s="23"/>
      <c r="B3625" s="28" t="s">
        <v>21</v>
      </c>
      <c r="C3625" s="28">
        <v>1185732</v>
      </c>
      <c r="D3625" s="29">
        <v>44300</v>
      </c>
      <c r="E3625" s="28" t="s">
        <v>22</v>
      </c>
      <c r="F3625" s="28" t="s">
        <v>130</v>
      </c>
      <c r="G3625" s="28" t="s">
        <v>131</v>
      </c>
      <c r="H3625" s="28" t="s">
        <v>25</v>
      </c>
      <c r="I3625" s="30">
        <v>0.4</v>
      </c>
      <c r="J3625" s="31">
        <v>1500</v>
      </c>
      <c r="K3625" s="32">
        <f t="shared" si="28"/>
        <v>600</v>
      </c>
      <c r="L3625" s="32">
        <f t="shared" si="29"/>
        <v>180</v>
      </c>
      <c r="M3625" s="33">
        <v>0.3</v>
      </c>
      <c r="O3625" s="38"/>
      <c r="P3625" s="36"/>
      <c r="Q3625" s="34"/>
      <c r="R3625" s="35"/>
    </row>
    <row r="3626" spans="1:18" ht="15.75" customHeight="1">
      <c r="A3626" s="23"/>
      <c r="B3626" s="28" t="s">
        <v>21</v>
      </c>
      <c r="C3626" s="28">
        <v>1185732</v>
      </c>
      <c r="D3626" s="29">
        <v>44300</v>
      </c>
      <c r="E3626" s="28" t="s">
        <v>22</v>
      </c>
      <c r="F3626" s="28" t="s">
        <v>130</v>
      </c>
      <c r="G3626" s="28" t="s">
        <v>131</v>
      </c>
      <c r="H3626" s="28" t="s">
        <v>26</v>
      </c>
      <c r="I3626" s="30">
        <v>0.30000000000000004</v>
      </c>
      <c r="J3626" s="31">
        <v>1500</v>
      </c>
      <c r="K3626" s="32">
        <f t="shared" si="28"/>
        <v>450.00000000000006</v>
      </c>
      <c r="L3626" s="32">
        <f t="shared" si="29"/>
        <v>112.50000000000001</v>
      </c>
      <c r="M3626" s="33">
        <v>0.25</v>
      </c>
      <c r="O3626" s="38"/>
      <c r="P3626" s="36"/>
      <c r="Q3626" s="34"/>
      <c r="R3626" s="35"/>
    </row>
    <row r="3627" spans="1:18" ht="15.75" customHeight="1">
      <c r="A3627" s="23"/>
      <c r="B3627" s="28" t="s">
        <v>21</v>
      </c>
      <c r="C3627" s="28">
        <v>1185732</v>
      </c>
      <c r="D3627" s="29">
        <v>44300</v>
      </c>
      <c r="E3627" s="28" t="s">
        <v>22</v>
      </c>
      <c r="F3627" s="28" t="s">
        <v>130</v>
      </c>
      <c r="G3627" s="28" t="s">
        <v>131</v>
      </c>
      <c r="H3627" s="28" t="s">
        <v>27</v>
      </c>
      <c r="I3627" s="30">
        <v>0.35</v>
      </c>
      <c r="J3627" s="31">
        <v>1250</v>
      </c>
      <c r="K3627" s="32">
        <f t="shared" si="28"/>
        <v>437.5</v>
      </c>
      <c r="L3627" s="32">
        <f t="shared" si="29"/>
        <v>109.375</v>
      </c>
      <c r="M3627" s="33">
        <v>0.25</v>
      </c>
      <c r="O3627" s="38"/>
      <c r="P3627" s="36"/>
      <c r="Q3627" s="34"/>
      <c r="R3627" s="35"/>
    </row>
    <row r="3628" spans="1:18" ht="15.75" customHeight="1">
      <c r="A3628" s="23"/>
      <c r="B3628" s="28" t="s">
        <v>21</v>
      </c>
      <c r="C3628" s="28">
        <v>1185732</v>
      </c>
      <c r="D3628" s="29">
        <v>44300</v>
      </c>
      <c r="E3628" s="28" t="s">
        <v>22</v>
      </c>
      <c r="F3628" s="28" t="s">
        <v>130</v>
      </c>
      <c r="G3628" s="28" t="s">
        <v>131</v>
      </c>
      <c r="H3628" s="28" t="s">
        <v>28</v>
      </c>
      <c r="I3628" s="30">
        <v>0.5</v>
      </c>
      <c r="J3628" s="31">
        <v>1250</v>
      </c>
      <c r="K3628" s="32">
        <f t="shared" si="28"/>
        <v>625</v>
      </c>
      <c r="L3628" s="32">
        <f t="shared" si="29"/>
        <v>156.25</v>
      </c>
      <c r="M3628" s="33">
        <v>0.25</v>
      </c>
      <c r="O3628" s="38"/>
      <c r="P3628" s="36"/>
      <c r="Q3628" s="34"/>
      <c r="R3628" s="35"/>
    </row>
    <row r="3629" spans="1:18" ht="15.75" customHeight="1">
      <c r="A3629" s="23"/>
      <c r="B3629" s="28" t="s">
        <v>21</v>
      </c>
      <c r="C3629" s="28">
        <v>1185732</v>
      </c>
      <c r="D3629" s="29">
        <v>44300</v>
      </c>
      <c r="E3629" s="28" t="s">
        <v>22</v>
      </c>
      <c r="F3629" s="28" t="s">
        <v>130</v>
      </c>
      <c r="G3629" s="28" t="s">
        <v>131</v>
      </c>
      <c r="H3629" s="28" t="s">
        <v>29</v>
      </c>
      <c r="I3629" s="30">
        <v>0.4</v>
      </c>
      <c r="J3629" s="31">
        <v>2750</v>
      </c>
      <c r="K3629" s="32">
        <f t="shared" si="28"/>
        <v>1100</v>
      </c>
      <c r="L3629" s="32">
        <f t="shared" si="29"/>
        <v>330</v>
      </c>
      <c r="M3629" s="33">
        <v>0.3</v>
      </c>
      <c r="O3629" s="38"/>
      <c r="P3629" s="36"/>
      <c r="Q3629" s="34"/>
      <c r="R3629" s="35"/>
    </row>
    <row r="3630" spans="1:18" ht="15.75" customHeight="1">
      <c r="A3630" s="23"/>
      <c r="B3630" s="28" t="s">
        <v>21</v>
      </c>
      <c r="C3630" s="28">
        <v>1185732</v>
      </c>
      <c r="D3630" s="29">
        <v>44329</v>
      </c>
      <c r="E3630" s="28" t="s">
        <v>22</v>
      </c>
      <c r="F3630" s="28" t="s">
        <v>130</v>
      </c>
      <c r="G3630" s="28" t="s">
        <v>131</v>
      </c>
      <c r="H3630" s="28" t="s">
        <v>24</v>
      </c>
      <c r="I3630" s="30">
        <v>0.54999999999999993</v>
      </c>
      <c r="J3630" s="31">
        <v>4950</v>
      </c>
      <c r="K3630" s="32">
        <f t="shared" si="28"/>
        <v>2722.4999999999995</v>
      </c>
      <c r="L3630" s="32">
        <f t="shared" si="29"/>
        <v>816.74999999999989</v>
      </c>
      <c r="M3630" s="33">
        <v>0.3</v>
      </c>
      <c r="O3630" s="38"/>
      <c r="P3630" s="36"/>
      <c r="Q3630" s="34"/>
      <c r="R3630" s="35"/>
    </row>
    <row r="3631" spans="1:18" ht="15.75" customHeight="1">
      <c r="A3631" s="23"/>
      <c r="B3631" s="28" t="s">
        <v>21</v>
      </c>
      <c r="C3631" s="28">
        <v>1185732</v>
      </c>
      <c r="D3631" s="29">
        <v>44329</v>
      </c>
      <c r="E3631" s="28" t="s">
        <v>22</v>
      </c>
      <c r="F3631" s="28" t="s">
        <v>130</v>
      </c>
      <c r="G3631" s="28" t="s">
        <v>131</v>
      </c>
      <c r="H3631" s="28" t="s">
        <v>25</v>
      </c>
      <c r="I3631" s="30">
        <v>0.5</v>
      </c>
      <c r="J3631" s="31">
        <v>2000</v>
      </c>
      <c r="K3631" s="32">
        <f t="shared" si="28"/>
        <v>1000</v>
      </c>
      <c r="L3631" s="32">
        <f t="shared" si="29"/>
        <v>300</v>
      </c>
      <c r="M3631" s="33">
        <v>0.3</v>
      </c>
      <c r="O3631" s="38"/>
      <c r="P3631" s="36"/>
      <c r="Q3631" s="34"/>
      <c r="R3631" s="35"/>
    </row>
    <row r="3632" spans="1:18" ht="15.75" customHeight="1">
      <c r="A3632" s="23"/>
      <c r="B3632" s="28" t="s">
        <v>21</v>
      </c>
      <c r="C3632" s="28">
        <v>1185732</v>
      </c>
      <c r="D3632" s="29">
        <v>44329</v>
      </c>
      <c r="E3632" s="28" t="s">
        <v>22</v>
      </c>
      <c r="F3632" s="28" t="s">
        <v>130</v>
      </c>
      <c r="G3632" s="28" t="s">
        <v>131</v>
      </c>
      <c r="H3632" s="28" t="s">
        <v>26</v>
      </c>
      <c r="I3632" s="30">
        <v>0.45</v>
      </c>
      <c r="J3632" s="31">
        <v>2250</v>
      </c>
      <c r="K3632" s="32">
        <f t="shared" si="28"/>
        <v>1012.5</v>
      </c>
      <c r="L3632" s="32">
        <f t="shared" si="29"/>
        <v>253.125</v>
      </c>
      <c r="M3632" s="33">
        <v>0.25</v>
      </c>
      <c r="O3632" s="38"/>
      <c r="P3632" s="36"/>
      <c r="Q3632" s="34"/>
      <c r="R3632" s="35"/>
    </row>
    <row r="3633" spans="1:18" ht="15.75" customHeight="1">
      <c r="A3633" s="23"/>
      <c r="B3633" s="28" t="s">
        <v>21</v>
      </c>
      <c r="C3633" s="28">
        <v>1185732</v>
      </c>
      <c r="D3633" s="29">
        <v>44329</v>
      </c>
      <c r="E3633" s="28" t="s">
        <v>22</v>
      </c>
      <c r="F3633" s="28" t="s">
        <v>130</v>
      </c>
      <c r="G3633" s="28" t="s">
        <v>131</v>
      </c>
      <c r="H3633" s="28" t="s">
        <v>27</v>
      </c>
      <c r="I3633" s="30">
        <v>0.45</v>
      </c>
      <c r="J3633" s="31">
        <v>1750</v>
      </c>
      <c r="K3633" s="32">
        <f t="shared" si="28"/>
        <v>787.5</v>
      </c>
      <c r="L3633" s="32">
        <f t="shared" si="29"/>
        <v>196.875</v>
      </c>
      <c r="M3633" s="33">
        <v>0.25</v>
      </c>
      <c r="O3633" s="38"/>
      <c r="P3633" s="36"/>
      <c r="Q3633" s="34"/>
      <c r="R3633" s="35"/>
    </row>
    <row r="3634" spans="1:18" ht="15.75" customHeight="1">
      <c r="A3634" s="23"/>
      <c r="B3634" s="28" t="s">
        <v>21</v>
      </c>
      <c r="C3634" s="28">
        <v>1185732</v>
      </c>
      <c r="D3634" s="29">
        <v>44329</v>
      </c>
      <c r="E3634" s="28" t="s">
        <v>22</v>
      </c>
      <c r="F3634" s="28" t="s">
        <v>130</v>
      </c>
      <c r="G3634" s="28" t="s">
        <v>131</v>
      </c>
      <c r="H3634" s="28" t="s">
        <v>28</v>
      </c>
      <c r="I3634" s="30">
        <v>0.54999999999999993</v>
      </c>
      <c r="J3634" s="31">
        <v>2000</v>
      </c>
      <c r="K3634" s="32">
        <f t="shared" si="28"/>
        <v>1099.9999999999998</v>
      </c>
      <c r="L3634" s="32">
        <f t="shared" si="29"/>
        <v>274.99999999999994</v>
      </c>
      <c r="M3634" s="33">
        <v>0.25</v>
      </c>
      <c r="O3634" s="38"/>
      <c r="P3634" s="36"/>
      <c r="Q3634" s="34"/>
      <c r="R3634" s="35"/>
    </row>
    <row r="3635" spans="1:18" ht="15.75" customHeight="1">
      <c r="A3635" s="23"/>
      <c r="B3635" s="28" t="s">
        <v>21</v>
      </c>
      <c r="C3635" s="28">
        <v>1185732</v>
      </c>
      <c r="D3635" s="29">
        <v>44329</v>
      </c>
      <c r="E3635" s="28" t="s">
        <v>22</v>
      </c>
      <c r="F3635" s="28" t="s">
        <v>130</v>
      </c>
      <c r="G3635" s="28" t="s">
        <v>131</v>
      </c>
      <c r="H3635" s="28" t="s">
        <v>29</v>
      </c>
      <c r="I3635" s="30">
        <v>0.6</v>
      </c>
      <c r="J3635" s="31">
        <v>3250</v>
      </c>
      <c r="K3635" s="32">
        <f t="shared" si="28"/>
        <v>1950</v>
      </c>
      <c r="L3635" s="32">
        <f t="shared" si="29"/>
        <v>585</v>
      </c>
      <c r="M3635" s="33">
        <v>0.3</v>
      </c>
      <c r="O3635" s="38"/>
      <c r="P3635" s="36"/>
      <c r="Q3635" s="34"/>
      <c r="R3635" s="35"/>
    </row>
    <row r="3636" spans="1:18" ht="15.75" customHeight="1">
      <c r="A3636" s="23"/>
      <c r="B3636" s="28" t="s">
        <v>21</v>
      </c>
      <c r="C3636" s="28">
        <v>1185732</v>
      </c>
      <c r="D3636" s="29">
        <v>44362</v>
      </c>
      <c r="E3636" s="28" t="s">
        <v>22</v>
      </c>
      <c r="F3636" s="28" t="s">
        <v>130</v>
      </c>
      <c r="G3636" s="28" t="s">
        <v>131</v>
      </c>
      <c r="H3636" s="28" t="s">
        <v>24</v>
      </c>
      <c r="I3636" s="30">
        <v>0.54999999999999993</v>
      </c>
      <c r="J3636" s="31">
        <v>5750</v>
      </c>
      <c r="K3636" s="32">
        <f t="shared" si="28"/>
        <v>3162.4999999999995</v>
      </c>
      <c r="L3636" s="32">
        <f t="shared" si="29"/>
        <v>948.74999999999977</v>
      </c>
      <c r="M3636" s="33">
        <v>0.3</v>
      </c>
      <c r="O3636" s="38"/>
      <c r="P3636" s="36"/>
      <c r="Q3636" s="34"/>
      <c r="R3636" s="35"/>
    </row>
    <row r="3637" spans="1:18" ht="15.75" customHeight="1">
      <c r="A3637" s="23"/>
      <c r="B3637" s="28" t="s">
        <v>21</v>
      </c>
      <c r="C3637" s="28">
        <v>1185732</v>
      </c>
      <c r="D3637" s="29">
        <v>44362</v>
      </c>
      <c r="E3637" s="28" t="s">
        <v>22</v>
      </c>
      <c r="F3637" s="28" t="s">
        <v>130</v>
      </c>
      <c r="G3637" s="28" t="s">
        <v>131</v>
      </c>
      <c r="H3637" s="28" t="s">
        <v>25</v>
      </c>
      <c r="I3637" s="30">
        <v>0.5</v>
      </c>
      <c r="J3637" s="31">
        <v>3250</v>
      </c>
      <c r="K3637" s="32">
        <f t="shared" si="28"/>
        <v>1625</v>
      </c>
      <c r="L3637" s="32">
        <f t="shared" si="29"/>
        <v>487.5</v>
      </c>
      <c r="M3637" s="33">
        <v>0.3</v>
      </c>
      <c r="O3637" s="38"/>
      <c r="P3637" s="36"/>
      <c r="Q3637" s="34"/>
      <c r="R3637" s="35"/>
    </row>
    <row r="3638" spans="1:18" ht="15.75" customHeight="1">
      <c r="A3638" s="23"/>
      <c r="B3638" s="28" t="s">
        <v>21</v>
      </c>
      <c r="C3638" s="28">
        <v>1185732</v>
      </c>
      <c r="D3638" s="29">
        <v>44362</v>
      </c>
      <c r="E3638" s="28" t="s">
        <v>22</v>
      </c>
      <c r="F3638" s="28" t="s">
        <v>130</v>
      </c>
      <c r="G3638" s="28" t="s">
        <v>131</v>
      </c>
      <c r="H3638" s="28" t="s">
        <v>26</v>
      </c>
      <c r="I3638" s="30">
        <v>0.45</v>
      </c>
      <c r="J3638" s="31">
        <v>2500</v>
      </c>
      <c r="K3638" s="32">
        <f t="shared" si="28"/>
        <v>1125</v>
      </c>
      <c r="L3638" s="32">
        <f t="shared" si="29"/>
        <v>281.25</v>
      </c>
      <c r="M3638" s="33">
        <v>0.25</v>
      </c>
      <c r="O3638" s="38"/>
      <c r="P3638" s="36"/>
      <c r="Q3638" s="34"/>
      <c r="R3638" s="35"/>
    </row>
    <row r="3639" spans="1:18" ht="15.75" customHeight="1">
      <c r="A3639" s="23"/>
      <c r="B3639" s="28" t="s">
        <v>21</v>
      </c>
      <c r="C3639" s="28">
        <v>1185732</v>
      </c>
      <c r="D3639" s="29">
        <v>44362</v>
      </c>
      <c r="E3639" s="28" t="s">
        <v>22</v>
      </c>
      <c r="F3639" s="28" t="s">
        <v>130</v>
      </c>
      <c r="G3639" s="28" t="s">
        <v>131</v>
      </c>
      <c r="H3639" s="28" t="s">
        <v>27</v>
      </c>
      <c r="I3639" s="30">
        <v>0.45</v>
      </c>
      <c r="J3639" s="31">
        <v>2250</v>
      </c>
      <c r="K3639" s="32">
        <f t="shared" si="28"/>
        <v>1012.5</v>
      </c>
      <c r="L3639" s="32">
        <f t="shared" si="29"/>
        <v>253.125</v>
      </c>
      <c r="M3639" s="33">
        <v>0.25</v>
      </c>
      <c r="O3639" s="38"/>
      <c r="P3639" s="36"/>
      <c r="Q3639" s="34"/>
      <c r="R3639" s="35"/>
    </row>
    <row r="3640" spans="1:18" ht="15.75" customHeight="1">
      <c r="A3640" s="23"/>
      <c r="B3640" s="28" t="s">
        <v>21</v>
      </c>
      <c r="C3640" s="28">
        <v>1185732</v>
      </c>
      <c r="D3640" s="29">
        <v>44362</v>
      </c>
      <c r="E3640" s="28" t="s">
        <v>22</v>
      </c>
      <c r="F3640" s="28" t="s">
        <v>130</v>
      </c>
      <c r="G3640" s="28" t="s">
        <v>131</v>
      </c>
      <c r="H3640" s="28" t="s">
        <v>28</v>
      </c>
      <c r="I3640" s="30">
        <v>0.54999999999999993</v>
      </c>
      <c r="J3640" s="31">
        <v>2250</v>
      </c>
      <c r="K3640" s="32">
        <f t="shared" si="28"/>
        <v>1237.4999999999998</v>
      </c>
      <c r="L3640" s="32">
        <f t="shared" si="29"/>
        <v>309.37499999999994</v>
      </c>
      <c r="M3640" s="33">
        <v>0.25</v>
      </c>
      <c r="O3640" s="38"/>
      <c r="P3640" s="36"/>
      <c r="Q3640" s="34"/>
      <c r="R3640" s="35"/>
    </row>
    <row r="3641" spans="1:18" ht="15.75" customHeight="1">
      <c r="A3641" s="23"/>
      <c r="B3641" s="28" t="s">
        <v>21</v>
      </c>
      <c r="C3641" s="28">
        <v>1185732</v>
      </c>
      <c r="D3641" s="29">
        <v>44362</v>
      </c>
      <c r="E3641" s="28" t="s">
        <v>22</v>
      </c>
      <c r="F3641" s="28" t="s">
        <v>130</v>
      </c>
      <c r="G3641" s="28" t="s">
        <v>131</v>
      </c>
      <c r="H3641" s="28" t="s">
        <v>29</v>
      </c>
      <c r="I3641" s="30">
        <v>0.6</v>
      </c>
      <c r="J3641" s="31">
        <v>3750</v>
      </c>
      <c r="K3641" s="32">
        <f t="shared" si="28"/>
        <v>2250</v>
      </c>
      <c r="L3641" s="32">
        <f t="shared" si="29"/>
        <v>675</v>
      </c>
      <c r="M3641" s="33">
        <v>0.3</v>
      </c>
      <c r="O3641" s="38"/>
      <c r="P3641" s="36"/>
      <c r="Q3641" s="34"/>
      <c r="R3641" s="35"/>
    </row>
    <row r="3642" spans="1:18" ht="15.75" customHeight="1">
      <c r="A3642" s="23"/>
      <c r="B3642" s="28" t="s">
        <v>21</v>
      </c>
      <c r="C3642" s="28">
        <v>1185732</v>
      </c>
      <c r="D3642" s="29">
        <v>44390</v>
      </c>
      <c r="E3642" s="28" t="s">
        <v>22</v>
      </c>
      <c r="F3642" s="28" t="s">
        <v>130</v>
      </c>
      <c r="G3642" s="28" t="s">
        <v>131</v>
      </c>
      <c r="H3642" s="28" t="s">
        <v>24</v>
      </c>
      <c r="I3642" s="30">
        <v>0.54999999999999993</v>
      </c>
      <c r="J3642" s="31">
        <v>6000</v>
      </c>
      <c r="K3642" s="32">
        <f t="shared" si="28"/>
        <v>3299.9999999999995</v>
      </c>
      <c r="L3642" s="32">
        <f t="shared" si="29"/>
        <v>989.99999999999977</v>
      </c>
      <c r="M3642" s="33">
        <v>0.3</v>
      </c>
      <c r="O3642" s="38"/>
      <c r="P3642" s="36"/>
      <c r="Q3642" s="34"/>
      <c r="R3642" s="35"/>
    </row>
    <row r="3643" spans="1:18" ht="15.75" customHeight="1">
      <c r="A3643" s="23"/>
      <c r="B3643" s="28" t="s">
        <v>21</v>
      </c>
      <c r="C3643" s="28">
        <v>1185732</v>
      </c>
      <c r="D3643" s="29">
        <v>44390</v>
      </c>
      <c r="E3643" s="28" t="s">
        <v>22</v>
      </c>
      <c r="F3643" s="28" t="s">
        <v>130</v>
      </c>
      <c r="G3643" s="28" t="s">
        <v>131</v>
      </c>
      <c r="H3643" s="28" t="s">
        <v>25</v>
      </c>
      <c r="I3643" s="30">
        <v>0.5</v>
      </c>
      <c r="J3643" s="31">
        <v>3500</v>
      </c>
      <c r="K3643" s="32">
        <f t="shared" si="28"/>
        <v>1750</v>
      </c>
      <c r="L3643" s="32">
        <f t="shared" si="29"/>
        <v>525</v>
      </c>
      <c r="M3643" s="33">
        <v>0.3</v>
      </c>
      <c r="O3643" s="38"/>
      <c r="P3643" s="36"/>
      <c r="Q3643" s="34"/>
      <c r="R3643" s="35"/>
    </row>
    <row r="3644" spans="1:18" ht="15.75" customHeight="1">
      <c r="A3644" s="23"/>
      <c r="B3644" s="28" t="s">
        <v>21</v>
      </c>
      <c r="C3644" s="28">
        <v>1185732</v>
      </c>
      <c r="D3644" s="29">
        <v>44390</v>
      </c>
      <c r="E3644" s="28" t="s">
        <v>22</v>
      </c>
      <c r="F3644" s="28" t="s">
        <v>130</v>
      </c>
      <c r="G3644" s="28" t="s">
        <v>131</v>
      </c>
      <c r="H3644" s="28" t="s">
        <v>26</v>
      </c>
      <c r="I3644" s="30">
        <v>0.45</v>
      </c>
      <c r="J3644" s="31">
        <v>2750</v>
      </c>
      <c r="K3644" s="32">
        <f t="shared" si="28"/>
        <v>1237.5</v>
      </c>
      <c r="L3644" s="32">
        <f t="shared" si="29"/>
        <v>309.375</v>
      </c>
      <c r="M3644" s="33">
        <v>0.25</v>
      </c>
      <c r="O3644" s="38"/>
      <c r="P3644" s="36"/>
      <c r="Q3644" s="34"/>
      <c r="R3644" s="35"/>
    </row>
    <row r="3645" spans="1:18" ht="15.75" customHeight="1">
      <c r="A3645" s="23"/>
      <c r="B3645" s="28" t="s">
        <v>21</v>
      </c>
      <c r="C3645" s="28">
        <v>1185732</v>
      </c>
      <c r="D3645" s="29">
        <v>44390</v>
      </c>
      <c r="E3645" s="28" t="s">
        <v>22</v>
      </c>
      <c r="F3645" s="28" t="s">
        <v>130</v>
      </c>
      <c r="G3645" s="28" t="s">
        <v>131</v>
      </c>
      <c r="H3645" s="28" t="s">
        <v>27</v>
      </c>
      <c r="I3645" s="30">
        <v>0.45</v>
      </c>
      <c r="J3645" s="31">
        <v>2250</v>
      </c>
      <c r="K3645" s="32">
        <f t="shared" si="28"/>
        <v>1012.5</v>
      </c>
      <c r="L3645" s="32">
        <f t="shared" si="29"/>
        <v>253.125</v>
      </c>
      <c r="M3645" s="33">
        <v>0.25</v>
      </c>
      <c r="O3645" s="38"/>
      <c r="P3645" s="36"/>
      <c r="Q3645" s="34"/>
      <c r="R3645" s="35"/>
    </row>
    <row r="3646" spans="1:18" ht="15.75" customHeight="1">
      <c r="A3646" s="23"/>
      <c r="B3646" s="28" t="s">
        <v>21</v>
      </c>
      <c r="C3646" s="28">
        <v>1185732</v>
      </c>
      <c r="D3646" s="29">
        <v>44390</v>
      </c>
      <c r="E3646" s="28" t="s">
        <v>22</v>
      </c>
      <c r="F3646" s="28" t="s">
        <v>130</v>
      </c>
      <c r="G3646" s="28" t="s">
        <v>131</v>
      </c>
      <c r="H3646" s="28" t="s">
        <v>28</v>
      </c>
      <c r="I3646" s="30">
        <v>0.54999999999999993</v>
      </c>
      <c r="J3646" s="31">
        <v>2500</v>
      </c>
      <c r="K3646" s="32">
        <f t="shared" si="28"/>
        <v>1374.9999999999998</v>
      </c>
      <c r="L3646" s="32">
        <f t="shared" si="29"/>
        <v>343.74999999999994</v>
      </c>
      <c r="M3646" s="33">
        <v>0.25</v>
      </c>
      <c r="O3646" s="38"/>
      <c r="P3646" s="36"/>
      <c r="Q3646" s="34"/>
      <c r="R3646" s="35"/>
    </row>
    <row r="3647" spans="1:18" ht="15.75" customHeight="1">
      <c r="A3647" s="23"/>
      <c r="B3647" s="28" t="s">
        <v>21</v>
      </c>
      <c r="C3647" s="28">
        <v>1185732</v>
      </c>
      <c r="D3647" s="29">
        <v>44390</v>
      </c>
      <c r="E3647" s="28" t="s">
        <v>22</v>
      </c>
      <c r="F3647" s="28" t="s">
        <v>130</v>
      </c>
      <c r="G3647" s="28" t="s">
        <v>131</v>
      </c>
      <c r="H3647" s="28" t="s">
        <v>29</v>
      </c>
      <c r="I3647" s="30">
        <v>0.6</v>
      </c>
      <c r="J3647" s="31">
        <v>4250</v>
      </c>
      <c r="K3647" s="32">
        <f t="shared" si="28"/>
        <v>2550</v>
      </c>
      <c r="L3647" s="32">
        <f t="shared" si="29"/>
        <v>765</v>
      </c>
      <c r="M3647" s="33">
        <v>0.3</v>
      </c>
      <c r="O3647" s="38"/>
      <c r="P3647" s="36"/>
      <c r="Q3647" s="34"/>
      <c r="R3647" s="35"/>
    </row>
    <row r="3648" spans="1:18" ht="15.75" customHeight="1">
      <c r="A3648" s="23"/>
      <c r="B3648" s="28" t="s">
        <v>21</v>
      </c>
      <c r="C3648" s="28">
        <v>1185732</v>
      </c>
      <c r="D3648" s="29">
        <v>44422</v>
      </c>
      <c r="E3648" s="28" t="s">
        <v>22</v>
      </c>
      <c r="F3648" s="28" t="s">
        <v>130</v>
      </c>
      <c r="G3648" s="28" t="s">
        <v>131</v>
      </c>
      <c r="H3648" s="28" t="s">
        <v>24</v>
      </c>
      <c r="I3648" s="30">
        <v>0.54999999999999993</v>
      </c>
      <c r="J3648" s="31">
        <v>5750</v>
      </c>
      <c r="K3648" s="32">
        <f t="shared" si="28"/>
        <v>3162.4999999999995</v>
      </c>
      <c r="L3648" s="32">
        <f t="shared" si="29"/>
        <v>948.74999999999977</v>
      </c>
      <c r="M3648" s="33">
        <v>0.3</v>
      </c>
      <c r="O3648" s="38"/>
      <c r="P3648" s="36"/>
      <c r="Q3648" s="34"/>
      <c r="R3648" s="35"/>
    </row>
    <row r="3649" spans="1:18" ht="15.75" customHeight="1">
      <c r="A3649" s="23"/>
      <c r="B3649" s="28" t="s">
        <v>21</v>
      </c>
      <c r="C3649" s="28">
        <v>1185732</v>
      </c>
      <c r="D3649" s="29">
        <v>44422</v>
      </c>
      <c r="E3649" s="28" t="s">
        <v>22</v>
      </c>
      <c r="F3649" s="28" t="s">
        <v>130</v>
      </c>
      <c r="G3649" s="28" t="s">
        <v>131</v>
      </c>
      <c r="H3649" s="28" t="s">
        <v>25</v>
      </c>
      <c r="I3649" s="30">
        <v>0.5</v>
      </c>
      <c r="J3649" s="31">
        <v>3500</v>
      </c>
      <c r="K3649" s="32">
        <f t="shared" si="28"/>
        <v>1750</v>
      </c>
      <c r="L3649" s="32">
        <f t="shared" si="29"/>
        <v>525</v>
      </c>
      <c r="M3649" s="33">
        <v>0.3</v>
      </c>
      <c r="O3649" s="38"/>
      <c r="P3649" s="36"/>
      <c r="Q3649" s="34"/>
      <c r="R3649" s="35"/>
    </row>
    <row r="3650" spans="1:18" ht="15.75" customHeight="1">
      <c r="A3650" s="23"/>
      <c r="B3650" s="28" t="s">
        <v>21</v>
      </c>
      <c r="C3650" s="28">
        <v>1185732</v>
      </c>
      <c r="D3650" s="29">
        <v>44422</v>
      </c>
      <c r="E3650" s="28" t="s">
        <v>22</v>
      </c>
      <c r="F3650" s="28" t="s">
        <v>130</v>
      </c>
      <c r="G3650" s="28" t="s">
        <v>131</v>
      </c>
      <c r="H3650" s="28" t="s">
        <v>26</v>
      </c>
      <c r="I3650" s="30">
        <v>0.45</v>
      </c>
      <c r="J3650" s="31">
        <v>2750</v>
      </c>
      <c r="K3650" s="32">
        <f t="shared" si="28"/>
        <v>1237.5</v>
      </c>
      <c r="L3650" s="32">
        <f t="shared" si="29"/>
        <v>309.375</v>
      </c>
      <c r="M3650" s="33">
        <v>0.25</v>
      </c>
      <c r="O3650" s="38"/>
      <c r="P3650" s="36"/>
      <c r="Q3650" s="34"/>
      <c r="R3650" s="35"/>
    </row>
    <row r="3651" spans="1:18" ht="15.75" customHeight="1">
      <c r="A3651" s="23"/>
      <c r="B3651" s="28" t="s">
        <v>21</v>
      </c>
      <c r="C3651" s="28">
        <v>1185732</v>
      </c>
      <c r="D3651" s="29">
        <v>44422</v>
      </c>
      <c r="E3651" s="28" t="s">
        <v>22</v>
      </c>
      <c r="F3651" s="28" t="s">
        <v>130</v>
      </c>
      <c r="G3651" s="28" t="s">
        <v>131</v>
      </c>
      <c r="H3651" s="28" t="s">
        <v>27</v>
      </c>
      <c r="I3651" s="30">
        <v>0.45</v>
      </c>
      <c r="J3651" s="31">
        <v>1750</v>
      </c>
      <c r="K3651" s="32">
        <f t="shared" si="28"/>
        <v>787.5</v>
      </c>
      <c r="L3651" s="32">
        <f t="shared" si="29"/>
        <v>196.875</v>
      </c>
      <c r="M3651" s="33">
        <v>0.25</v>
      </c>
      <c r="O3651" s="38"/>
      <c r="P3651" s="36"/>
      <c r="Q3651" s="34"/>
      <c r="R3651" s="35"/>
    </row>
    <row r="3652" spans="1:18" ht="15.75" customHeight="1">
      <c r="A3652" s="23"/>
      <c r="B3652" s="28" t="s">
        <v>21</v>
      </c>
      <c r="C3652" s="28">
        <v>1185732</v>
      </c>
      <c r="D3652" s="29">
        <v>44422</v>
      </c>
      <c r="E3652" s="28" t="s">
        <v>22</v>
      </c>
      <c r="F3652" s="28" t="s">
        <v>130</v>
      </c>
      <c r="G3652" s="28" t="s">
        <v>131</v>
      </c>
      <c r="H3652" s="28" t="s">
        <v>28</v>
      </c>
      <c r="I3652" s="30">
        <v>0.54999999999999993</v>
      </c>
      <c r="J3652" s="31">
        <v>1500</v>
      </c>
      <c r="K3652" s="32">
        <f t="shared" si="28"/>
        <v>824.99999999999989</v>
      </c>
      <c r="L3652" s="32">
        <f t="shared" si="29"/>
        <v>206.24999999999997</v>
      </c>
      <c r="M3652" s="33">
        <v>0.25</v>
      </c>
      <c r="O3652" s="38"/>
      <c r="P3652" s="36"/>
      <c r="Q3652" s="34"/>
      <c r="R3652" s="35"/>
    </row>
    <row r="3653" spans="1:18" ht="15.75" customHeight="1">
      <c r="A3653" s="23"/>
      <c r="B3653" s="28" t="s">
        <v>21</v>
      </c>
      <c r="C3653" s="28">
        <v>1185732</v>
      </c>
      <c r="D3653" s="29">
        <v>44422</v>
      </c>
      <c r="E3653" s="28" t="s">
        <v>22</v>
      </c>
      <c r="F3653" s="28" t="s">
        <v>130</v>
      </c>
      <c r="G3653" s="28" t="s">
        <v>131</v>
      </c>
      <c r="H3653" s="28" t="s">
        <v>29</v>
      </c>
      <c r="I3653" s="30">
        <v>0.6</v>
      </c>
      <c r="J3653" s="31">
        <v>3250</v>
      </c>
      <c r="K3653" s="32">
        <f t="shared" si="28"/>
        <v>1950</v>
      </c>
      <c r="L3653" s="32">
        <f t="shared" si="29"/>
        <v>585</v>
      </c>
      <c r="M3653" s="33">
        <v>0.3</v>
      </c>
      <c r="O3653" s="38"/>
      <c r="P3653" s="36"/>
      <c r="Q3653" s="34"/>
      <c r="R3653" s="35"/>
    </row>
    <row r="3654" spans="1:18" ht="15.75" customHeight="1">
      <c r="A3654" s="23"/>
      <c r="B3654" s="28" t="s">
        <v>21</v>
      </c>
      <c r="C3654" s="28">
        <v>1185732</v>
      </c>
      <c r="D3654" s="29">
        <v>44452</v>
      </c>
      <c r="E3654" s="28" t="s">
        <v>22</v>
      </c>
      <c r="F3654" s="28" t="s">
        <v>130</v>
      </c>
      <c r="G3654" s="28" t="s">
        <v>131</v>
      </c>
      <c r="H3654" s="28" t="s">
        <v>24</v>
      </c>
      <c r="I3654" s="30">
        <v>0.54999999999999993</v>
      </c>
      <c r="J3654" s="31">
        <v>4500</v>
      </c>
      <c r="K3654" s="32">
        <f t="shared" si="28"/>
        <v>2474.9999999999995</v>
      </c>
      <c r="L3654" s="32">
        <f t="shared" si="29"/>
        <v>742.49999999999989</v>
      </c>
      <c r="M3654" s="33">
        <v>0.3</v>
      </c>
      <c r="O3654" s="38"/>
      <c r="P3654" s="36"/>
      <c r="Q3654" s="34"/>
      <c r="R3654" s="35"/>
    </row>
    <row r="3655" spans="1:18" ht="15.75" customHeight="1">
      <c r="A3655" s="23"/>
      <c r="B3655" s="28" t="s">
        <v>21</v>
      </c>
      <c r="C3655" s="28">
        <v>1185732</v>
      </c>
      <c r="D3655" s="29">
        <v>44452</v>
      </c>
      <c r="E3655" s="28" t="s">
        <v>22</v>
      </c>
      <c r="F3655" s="28" t="s">
        <v>130</v>
      </c>
      <c r="G3655" s="28" t="s">
        <v>131</v>
      </c>
      <c r="H3655" s="28" t="s">
        <v>25</v>
      </c>
      <c r="I3655" s="30">
        <v>0.5</v>
      </c>
      <c r="J3655" s="31">
        <v>2500</v>
      </c>
      <c r="K3655" s="32">
        <f t="shared" si="28"/>
        <v>1250</v>
      </c>
      <c r="L3655" s="32">
        <f t="shared" si="29"/>
        <v>375</v>
      </c>
      <c r="M3655" s="33">
        <v>0.3</v>
      </c>
      <c r="O3655" s="38"/>
      <c r="P3655" s="36"/>
      <c r="Q3655" s="34"/>
      <c r="R3655" s="35"/>
    </row>
    <row r="3656" spans="1:18" ht="15.75" customHeight="1">
      <c r="A3656" s="23"/>
      <c r="B3656" s="28" t="s">
        <v>21</v>
      </c>
      <c r="C3656" s="28">
        <v>1185732</v>
      </c>
      <c r="D3656" s="29">
        <v>44452</v>
      </c>
      <c r="E3656" s="28" t="s">
        <v>22</v>
      </c>
      <c r="F3656" s="28" t="s">
        <v>130</v>
      </c>
      <c r="G3656" s="28" t="s">
        <v>131</v>
      </c>
      <c r="H3656" s="28" t="s">
        <v>26</v>
      </c>
      <c r="I3656" s="30">
        <v>0.45</v>
      </c>
      <c r="J3656" s="31">
        <v>1500</v>
      </c>
      <c r="K3656" s="32">
        <f t="shared" si="28"/>
        <v>675</v>
      </c>
      <c r="L3656" s="32">
        <f t="shared" si="29"/>
        <v>168.75</v>
      </c>
      <c r="M3656" s="33">
        <v>0.25</v>
      </c>
      <c r="O3656" s="38"/>
      <c r="P3656" s="36"/>
      <c r="Q3656" s="34"/>
      <c r="R3656" s="35"/>
    </row>
    <row r="3657" spans="1:18" ht="15.75" customHeight="1">
      <c r="A3657" s="23"/>
      <c r="B3657" s="28" t="s">
        <v>21</v>
      </c>
      <c r="C3657" s="28">
        <v>1185732</v>
      </c>
      <c r="D3657" s="29">
        <v>44452</v>
      </c>
      <c r="E3657" s="28" t="s">
        <v>22</v>
      </c>
      <c r="F3657" s="28" t="s">
        <v>130</v>
      </c>
      <c r="G3657" s="28" t="s">
        <v>131</v>
      </c>
      <c r="H3657" s="28" t="s">
        <v>27</v>
      </c>
      <c r="I3657" s="30">
        <v>0.45</v>
      </c>
      <c r="J3657" s="31">
        <v>1250</v>
      </c>
      <c r="K3657" s="32">
        <f t="shared" si="28"/>
        <v>562.5</v>
      </c>
      <c r="L3657" s="32">
        <f t="shared" si="29"/>
        <v>140.625</v>
      </c>
      <c r="M3657" s="33">
        <v>0.25</v>
      </c>
      <c r="O3657" s="38"/>
      <c r="P3657" s="36"/>
      <c r="Q3657" s="34"/>
      <c r="R3657" s="35"/>
    </row>
    <row r="3658" spans="1:18" ht="15.75" customHeight="1">
      <c r="A3658" s="23"/>
      <c r="B3658" s="28" t="s">
        <v>21</v>
      </c>
      <c r="C3658" s="28">
        <v>1185732</v>
      </c>
      <c r="D3658" s="29">
        <v>44452</v>
      </c>
      <c r="E3658" s="28" t="s">
        <v>22</v>
      </c>
      <c r="F3658" s="28" t="s">
        <v>130</v>
      </c>
      <c r="G3658" s="28" t="s">
        <v>131</v>
      </c>
      <c r="H3658" s="28" t="s">
        <v>28</v>
      </c>
      <c r="I3658" s="30">
        <v>0.54999999999999993</v>
      </c>
      <c r="J3658" s="31">
        <v>1250</v>
      </c>
      <c r="K3658" s="32">
        <f t="shared" si="28"/>
        <v>687.49999999999989</v>
      </c>
      <c r="L3658" s="32">
        <f t="shared" si="29"/>
        <v>171.87499999999997</v>
      </c>
      <c r="M3658" s="33">
        <v>0.25</v>
      </c>
      <c r="O3658" s="38"/>
      <c r="P3658" s="36"/>
      <c r="Q3658" s="34"/>
      <c r="R3658" s="35"/>
    </row>
    <row r="3659" spans="1:18" ht="15.75" customHeight="1">
      <c r="A3659" s="23"/>
      <c r="B3659" s="28" t="s">
        <v>21</v>
      </c>
      <c r="C3659" s="28">
        <v>1185732</v>
      </c>
      <c r="D3659" s="29">
        <v>44452</v>
      </c>
      <c r="E3659" s="28" t="s">
        <v>22</v>
      </c>
      <c r="F3659" s="28" t="s">
        <v>130</v>
      </c>
      <c r="G3659" s="28" t="s">
        <v>131</v>
      </c>
      <c r="H3659" s="28" t="s">
        <v>29</v>
      </c>
      <c r="I3659" s="30">
        <v>0.6</v>
      </c>
      <c r="J3659" s="31">
        <v>2250</v>
      </c>
      <c r="K3659" s="32">
        <f t="shared" si="28"/>
        <v>1350</v>
      </c>
      <c r="L3659" s="32">
        <f t="shared" si="29"/>
        <v>405</v>
      </c>
      <c r="M3659" s="33">
        <v>0.3</v>
      </c>
      <c r="O3659" s="38"/>
      <c r="P3659" s="36"/>
      <c r="Q3659" s="34"/>
      <c r="R3659" s="35"/>
    </row>
    <row r="3660" spans="1:18" ht="15.75" customHeight="1">
      <c r="A3660" s="23"/>
      <c r="B3660" s="28" t="s">
        <v>21</v>
      </c>
      <c r="C3660" s="28">
        <v>1185732</v>
      </c>
      <c r="D3660" s="29">
        <v>44484</v>
      </c>
      <c r="E3660" s="28" t="s">
        <v>22</v>
      </c>
      <c r="F3660" s="28" t="s">
        <v>130</v>
      </c>
      <c r="G3660" s="28" t="s">
        <v>131</v>
      </c>
      <c r="H3660" s="28" t="s">
        <v>24</v>
      </c>
      <c r="I3660" s="30">
        <v>0.6</v>
      </c>
      <c r="J3660" s="31">
        <v>4000</v>
      </c>
      <c r="K3660" s="32">
        <f t="shared" si="28"/>
        <v>2400</v>
      </c>
      <c r="L3660" s="32">
        <f t="shared" si="29"/>
        <v>720</v>
      </c>
      <c r="M3660" s="33">
        <v>0.3</v>
      </c>
      <c r="O3660" s="38"/>
      <c r="P3660" s="36"/>
      <c r="Q3660" s="34"/>
      <c r="R3660" s="35"/>
    </row>
    <row r="3661" spans="1:18" ht="15.75" customHeight="1">
      <c r="A3661" s="23"/>
      <c r="B3661" s="28" t="s">
        <v>21</v>
      </c>
      <c r="C3661" s="28">
        <v>1185732</v>
      </c>
      <c r="D3661" s="29">
        <v>44484</v>
      </c>
      <c r="E3661" s="28" t="s">
        <v>22</v>
      </c>
      <c r="F3661" s="28" t="s">
        <v>130</v>
      </c>
      <c r="G3661" s="28" t="s">
        <v>131</v>
      </c>
      <c r="H3661" s="28" t="s">
        <v>25</v>
      </c>
      <c r="I3661" s="30">
        <v>0.55000000000000004</v>
      </c>
      <c r="J3661" s="31">
        <v>2250</v>
      </c>
      <c r="K3661" s="32">
        <f t="shared" si="28"/>
        <v>1237.5</v>
      </c>
      <c r="L3661" s="32">
        <f t="shared" si="29"/>
        <v>371.25</v>
      </c>
      <c r="M3661" s="33">
        <v>0.3</v>
      </c>
      <c r="O3661" s="38"/>
      <c r="P3661" s="36"/>
      <c r="Q3661" s="34"/>
      <c r="R3661" s="35"/>
    </row>
    <row r="3662" spans="1:18" ht="15.75" customHeight="1">
      <c r="A3662" s="23"/>
      <c r="B3662" s="28" t="s">
        <v>21</v>
      </c>
      <c r="C3662" s="28">
        <v>1185732</v>
      </c>
      <c r="D3662" s="29">
        <v>44484</v>
      </c>
      <c r="E3662" s="28" t="s">
        <v>22</v>
      </c>
      <c r="F3662" s="28" t="s">
        <v>130</v>
      </c>
      <c r="G3662" s="28" t="s">
        <v>131</v>
      </c>
      <c r="H3662" s="28" t="s">
        <v>26</v>
      </c>
      <c r="I3662" s="30">
        <v>0.55000000000000004</v>
      </c>
      <c r="J3662" s="31">
        <v>1250</v>
      </c>
      <c r="K3662" s="32">
        <f t="shared" si="28"/>
        <v>687.5</v>
      </c>
      <c r="L3662" s="32">
        <f t="shared" si="29"/>
        <v>171.875</v>
      </c>
      <c r="M3662" s="33">
        <v>0.25</v>
      </c>
      <c r="O3662" s="38"/>
      <c r="P3662" s="36"/>
      <c r="Q3662" s="34"/>
      <c r="R3662" s="35"/>
    </row>
    <row r="3663" spans="1:18" ht="15.75" customHeight="1">
      <c r="A3663" s="23"/>
      <c r="B3663" s="28" t="s">
        <v>21</v>
      </c>
      <c r="C3663" s="28">
        <v>1185732</v>
      </c>
      <c r="D3663" s="29">
        <v>44484</v>
      </c>
      <c r="E3663" s="28" t="s">
        <v>22</v>
      </c>
      <c r="F3663" s="28" t="s">
        <v>130</v>
      </c>
      <c r="G3663" s="28" t="s">
        <v>131</v>
      </c>
      <c r="H3663" s="28" t="s">
        <v>27</v>
      </c>
      <c r="I3663" s="30">
        <v>0.55000000000000004</v>
      </c>
      <c r="J3663" s="31">
        <v>1000</v>
      </c>
      <c r="K3663" s="32">
        <f t="shared" si="28"/>
        <v>550</v>
      </c>
      <c r="L3663" s="32">
        <f t="shared" si="29"/>
        <v>137.5</v>
      </c>
      <c r="M3663" s="33">
        <v>0.25</v>
      </c>
      <c r="O3663" s="38"/>
      <c r="P3663" s="36"/>
      <c r="Q3663" s="34"/>
      <c r="R3663" s="35"/>
    </row>
    <row r="3664" spans="1:18" ht="15.75" customHeight="1">
      <c r="A3664" s="23"/>
      <c r="B3664" s="28" t="s">
        <v>21</v>
      </c>
      <c r="C3664" s="28">
        <v>1185732</v>
      </c>
      <c r="D3664" s="29">
        <v>44484</v>
      </c>
      <c r="E3664" s="28" t="s">
        <v>22</v>
      </c>
      <c r="F3664" s="28" t="s">
        <v>130</v>
      </c>
      <c r="G3664" s="28" t="s">
        <v>131</v>
      </c>
      <c r="H3664" s="28" t="s">
        <v>28</v>
      </c>
      <c r="I3664" s="30">
        <v>0.65</v>
      </c>
      <c r="J3664" s="31">
        <v>1000</v>
      </c>
      <c r="K3664" s="32">
        <f t="shared" si="28"/>
        <v>650</v>
      </c>
      <c r="L3664" s="32">
        <f t="shared" si="29"/>
        <v>162.5</v>
      </c>
      <c r="M3664" s="33">
        <v>0.25</v>
      </c>
      <c r="O3664" s="38"/>
      <c r="P3664" s="36"/>
      <c r="Q3664" s="34"/>
      <c r="R3664" s="35"/>
    </row>
    <row r="3665" spans="1:18" ht="15.75" customHeight="1">
      <c r="A3665" s="23"/>
      <c r="B3665" s="28" t="s">
        <v>21</v>
      </c>
      <c r="C3665" s="28">
        <v>1185732</v>
      </c>
      <c r="D3665" s="29">
        <v>44484</v>
      </c>
      <c r="E3665" s="28" t="s">
        <v>22</v>
      </c>
      <c r="F3665" s="28" t="s">
        <v>130</v>
      </c>
      <c r="G3665" s="28" t="s">
        <v>131</v>
      </c>
      <c r="H3665" s="28" t="s">
        <v>29</v>
      </c>
      <c r="I3665" s="30">
        <v>0.7</v>
      </c>
      <c r="J3665" s="31">
        <v>2250</v>
      </c>
      <c r="K3665" s="32">
        <f t="shared" si="28"/>
        <v>1575</v>
      </c>
      <c r="L3665" s="32">
        <f t="shared" si="29"/>
        <v>472.5</v>
      </c>
      <c r="M3665" s="33">
        <v>0.3</v>
      </c>
      <c r="O3665" s="38"/>
      <c r="P3665" s="36"/>
      <c r="Q3665" s="34"/>
      <c r="R3665" s="35"/>
    </row>
    <row r="3666" spans="1:18" ht="15.75" customHeight="1">
      <c r="A3666" s="23"/>
      <c r="B3666" s="28" t="s">
        <v>21</v>
      </c>
      <c r="C3666" s="28">
        <v>1185732</v>
      </c>
      <c r="D3666" s="29">
        <v>44514</v>
      </c>
      <c r="E3666" s="28" t="s">
        <v>22</v>
      </c>
      <c r="F3666" s="28" t="s">
        <v>130</v>
      </c>
      <c r="G3666" s="28" t="s">
        <v>131</v>
      </c>
      <c r="H3666" s="28" t="s">
        <v>24</v>
      </c>
      <c r="I3666" s="30">
        <v>0.65</v>
      </c>
      <c r="J3666" s="31">
        <v>3750</v>
      </c>
      <c r="K3666" s="32">
        <f t="shared" si="28"/>
        <v>2437.5</v>
      </c>
      <c r="L3666" s="32">
        <f t="shared" si="29"/>
        <v>731.25</v>
      </c>
      <c r="M3666" s="33">
        <v>0.3</v>
      </c>
      <c r="O3666" s="38"/>
      <c r="P3666" s="36"/>
      <c r="Q3666" s="34"/>
      <c r="R3666" s="35"/>
    </row>
    <row r="3667" spans="1:18" ht="15.75" customHeight="1">
      <c r="A3667" s="23"/>
      <c r="B3667" s="28" t="s">
        <v>21</v>
      </c>
      <c r="C3667" s="28">
        <v>1185732</v>
      </c>
      <c r="D3667" s="29">
        <v>44514</v>
      </c>
      <c r="E3667" s="28" t="s">
        <v>22</v>
      </c>
      <c r="F3667" s="28" t="s">
        <v>130</v>
      </c>
      <c r="G3667" s="28" t="s">
        <v>131</v>
      </c>
      <c r="H3667" s="28" t="s">
        <v>25</v>
      </c>
      <c r="I3667" s="30">
        <v>0.55000000000000004</v>
      </c>
      <c r="J3667" s="31">
        <v>3000</v>
      </c>
      <c r="K3667" s="32">
        <f t="shared" si="28"/>
        <v>1650.0000000000002</v>
      </c>
      <c r="L3667" s="32">
        <f t="shared" si="29"/>
        <v>495.00000000000006</v>
      </c>
      <c r="M3667" s="33">
        <v>0.3</v>
      </c>
      <c r="O3667" s="38"/>
      <c r="P3667" s="36"/>
      <c r="Q3667" s="34"/>
      <c r="R3667" s="35"/>
    </row>
    <row r="3668" spans="1:18" ht="15.75" customHeight="1">
      <c r="A3668" s="23"/>
      <c r="B3668" s="28" t="s">
        <v>21</v>
      </c>
      <c r="C3668" s="28">
        <v>1185732</v>
      </c>
      <c r="D3668" s="29">
        <v>44514</v>
      </c>
      <c r="E3668" s="28" t="s">
        <v>22</v>
      </c>
      <c r="F3668" s="28" t="s">
        <v>130</v>
      </c>
      <c r="G3668" s="28" t="s">
        <v>131</v>
      </c>
      <c r="H3668" s="28" t="s">
        <v>26</v>
      </c>
      <c r="I3668" s="30">
        <v>0.55000000000000004</v>
      </c>
      <c r="J3668" s="31">
        <v>2950</v>
      </c>
      <c r="K3668" s="32">
        <f t="shared" si="28"/>
        <v>1622.5000000000002</v>
      </c>
      <c r="L3668" s="32">
        <f t="shared" si="29"/>
        <v>405.62500000000006</v>
      </c>
      <c r="M3668" s="33">
        <v>0.25</v>
      </c>
      <c r="O3668" s="38"/>
      <c r="P3668" s="36"/>
      <c r="Q3668" s="34"/>
      <c r="R3668" s="35"/>
    </row>
    <row r="3669" spans="1:18" ht="15.75" customHeight="1">
      <c r="A3669" s="23"/>
      <c r="B3669" s="28" t="s">
        <v>21</v>
      </c>
      <c r="C3669" s="28">
        <v>1185732</v>
      </c>
      <c r="D3669" s="29">
        <v>44514</v>
      </c>
      <c r="E3669" s="28" t="s">
        <v>22</v>
      </c>
      <c r="F3669" s="28" t="s">
        <v>130</v>
      </c>
      <c r="G3669" s="28" t="s">
        <v>131</v>
      </c>
      <c r="H3669" s="28" t="s">
        <v>27</v>
      </c>
      <c r="I3669" s="30">
        <v>0.55000000000000004</v>
      </c>
      <c r="J3669" s="31">
        <v>2750</v>
      </c>
      <c r="K3669" s="32">
        <f t="shared" si="28"/>
        <v>1512.5000000000002</v>
      </c>
      <c r="L3669" s="32">
        <f t="shared" si="29"/>
        <v>378.12500000000006</v>
      </c>
      <c r="M3669" s="33">
        <v>0.25</v>
      </c>
      <c r="O3669" s="38"/>
      <c r="P3669" s="36"/>
      <c r="Q3669" s="34"/>
      <c r="R3669" s="35"/>
    </row>
    <row r="3670" spans="1:18" ht="15.75" customHeight="1">
      <c r="A3670" s="23"/>
      <c r="B3670" s="28" t="s">
        <v>21</v>
      </c>
      <c r="C3670" s="28">
        <v>1185732</v>
      </c>
      <c r="D3670" s="29">
        <v>44514</v>
      </c>
      <c r="E3670" s="28" t="s">
        <v>22</v>
      </c>
      <c r="F3670" s="28" t="s">
        <v>130</v>
      </c>
      <c r="G3670" s="28" t="s">
        <v>131</v>
      </c>
      <c r="H3670" s="28" t="s">
        <v>28</v>
      </c>
      <c r="I3670" s="30">
        <v>0.65</v>
      </c>
      <c r="J3670" s="31">
        <v>2500</v>
      </c>
      <c r="K3670" s="32">
        <f t="shared" si="28"/>
        <v>1625</v>
      </c>
      <c r="L3670" s="32">
        <f t="shared" si="29"/>
        <v>406.25</v>
      </c>
      <c r="M3670" s="33">
        <v>0.25</v>
      </c>
      <c r="O3670" s="38"/>
      <c r="P3670" s="36"/>
      <c r="Q3670" s="34"/>
      <c r="R3670" s="35"/>
    </row>
    <row r="3671" spans="1:18" ht="15.75" customHeight="1">
      <c r="A3671" s="23"/>
      <c r="B3671" s="28" t="s">
        <v>21</v>
      </c>
      <c r="C3671" s="28">
        <v>1185732</v>
      </c>
      <c r="D3671" s="29">
        <v>44514</v>
      </c>
      <c r="E3671" s="28" t="s">
        <v>22</v>
      </c>
      <c r="F3671" s="28" t="s">
        <v>130</v>
      </c>
      <c r="G3671" s="28" t="s">
        <v>131</v>
      </c>
      <c r="H3671" s="28" t="s">
        <v>29</v>
      </c>
      <c r="I3671" s="30">
        <v>0.7</v>
      </c>
      <c r="J3671" s="31">
        <v>3500</v>
      </c>
      <c r="K3671" s="32">
        <f t="shared" si="28"/>
        <v>2450</v>
      </c>
      <c r="L3671" s="32">
        <f t="shared" si="29"/>
        <v>735</v>
      </c>
      <c r="M3671" s="33">
        <v>0.3</v>
      </c>
      <c r="O3671" s="38"/>
      <c r="P3671" s="36"/>
      <c r="Q3671" s="34"/>
      <c r="R3671" s="35"/>
    </row>
    <row r="3672" spans="1:18" ht="15.75" customHeight="1">
      <c r="A3672" s="23"/>
      <c r="B3672" s="28" t="s">
        <v>21</v>
      </c>
      <c r="C3672" s="28">
        <v>1185732</v>
      </c>
      <c r="D3672" s="29">
        <v>44543</v>
      </c>
      <c r="E3672" s="28" t="s">
        <v>22</v>
      </c>
      <c r="F3672" s="28" t="s">
        <v>130</v>
      </c>
      <c r="G3672" s="28" t="s">
        <v>131</v>
      </c>
      <c r="H3672" s="28" t="s">
        <v>24</v>
      </c>
      <c r="I3672" s="30">
        <v>0.65</v>
      </c>
      <c r="J3672" s="31">
        <v>5750</v>
      </c>
      <c r="K3672" s="32">
        <f t="shared" si="28"/>
        <v>3737.5</v>
      </c>
      <c r="L3672" s="32">
        <f t="shared" si="29"/>
        <v>1121.25</v>
      </c>
      <c r="M3672" s="33">
        <v>0.3</v>
      </c>
      <c r="O3672" s="38"/>
      <c r="P3672" s="36"/>
      <c r="Q3672" s="34"/>
      <c r="R3672" s="35"/>
    </row>
    <row r="3673" spans="1:18" ht="15.75" customHeight="1">
      <c r="A3673" s="23"/>
      <c r="B3673" s="28" t="s">
        <v>21</v>
      </c>
      <c r="C3673" s="28">
        <v>1185732</v>
      </c>
      <c r="D3673" s="29">
        <v>44543</v>
      </c>
      <c r="E3673" s="28" t="s">
        <v>22</v>
      </c>
      <c r="F3673" s="28" t="s">
        <v>130</v>
      </c>
      <c r="G3673" s="28" t="s">
        <v>131</v>
      </c>
      <c r="H3673" s="28" t="s">
        <v>25</v>
      </c>
      <c r="I3673" s="30">
        <v>0.55000000000000004</v>
      </c>
      <c r="J3673" s="31">
        <v>3750</v>
      </c>
      <c r="K3673" s="32">
        <f t="shared" si="28"/>
        <v>2062.5</v>
      </c>
      <c r="L3673" s="32">
        <f t="shared" si="29"/>
        <v>618.75</v>
      </c>
      <c r="M3673" s="33">
        <v>0.3</v>
      </c>
      <c r="O3673" s="38"/>
      <c r="P3673" s="36"/>
      <c r="Q3673" s="34"/>
      <c r="R3673" s="35"/>
    </row>
    <row r="3674" spans="1:18" ht="15.75" customHeight="1">
      <c r="A3674" s="23"/>
      <c r="B3674" s="28" t="s">
        <v>21</v>
      </c>
      <c r="C3674" s="28">
        <v>1185732</v>
      </c>
      <c r="D3674" s="29">
        <v>44543</v>
      </c>
      <c r="E3674" s="28" t="s">
        <v>22</v>
      </c>
      <c r="F3674" s="28" t="s">
        <v>130</v>
      </c>
      <c r="G3674" s="28" t="s">
        <v>131</v>
      </c>
      <c r="H3674" s="28" t="s">
        <v>26</v>
      </c>
      <c r="I3674" s="30">
        <v>0.55000000000000004</v>
      </c>
      <c r="J3674" s="31">
        <v>3500</v>
      </c>
      <c r="K3674" s="32">
        <f t="shared" si="28"/>
        <v>1925.0000000000002</v>
      </c>
      <c r="L3674" s="32">
        <f t="shared" si="29"/>
        <v>481.25000000000006</v>
      </c>
      <c r="M3674" s="33">
        <v>0.25</v>
      </c>
      <c r="O3674" s="38"/>
      <c r="P3674" s="36"/>
      <c r="Q3674" s="34"/>
      <c r="R3674" s="35"/>
    </row>
    <row r="3675" spans="1:18" ht="15.75" customHeight="1">
      <c r="A3675" s="23"/>
      <c r="B3675" s="28" t="s">
        <v>21</v>
      </c>
      <c r="C3675" s="28">
        <v>1185732</v>
      </c>
      <c r="D3675" s="29">
        <v>44543</v>
      </c>
      <c r="E3675" s="28" t="s">
        <v>22</v>
      </c>
      <c r="F3675" s="28" t="s">
        <v>130</v>
      </c>
      <c r="G3675" s="28" t="s">
        <v>131</v>
      </c>
      <c r="H3675" s="28" t="s">
        <v>27</v>
      </c>
      <c r="I3675" s="30">
        <v>0.55000000000000004</v>
      </c>
      <c r="J3675" s="31">
        <v>3000</v>
      </c>
      <c r="K3675" s="32">
        <f t="shared" si="28"/>
        <v>1650.0000000000002</v>
      </c>
      <c r="L3675" s="32">
        <f t="shared" si="29"/>
        <v>412.50000000000006</v>
      </c>
      <c r="M3675" s="33">
        <v>0.25</v>
      </c>
      <c r="O3675" s="38"/>
      <c r="P3675" s="36"/>
      <c r="Q3675" s="34"/>
      <c r="R3675" s="35"/>
    </row>
    <row r="3676" spans="1:18" ht="15.75" customHeight="1">
      <c r="A3676" s="23"/>
      <c r="B3676" s="28" t="s">
        <v>21</v>
      </c>
      <c r="C3676" s="28">
        <v>1185732</v>
      </c>
      <c r="D3676" s="29">
        <v>44543</v>
      </c>
      <c r="E3676" s="28" t="s">
        <v>22</v>
      </c>
      <c r="F3676" s="28" t="s">
        <v>130</v>
      </c>
      <c r="G3676" s="28" t="s">
        <v>131</v>
      </c>
      <c r="H3676" s="28" t="s">
        <v>28</v>
      </c>
      <c r="I3676" s="30">
        <v>0.65</v>
      </c>
      <c r="J3676" s="31">
        <v>3000</v>
      </c>
      <c r="K3676" s="32">
        <f t="shared" si="28"/>
        <v>1950</v>
      </c>
      <c r="L3676" s="32">
        <f t="shared" si="29"/>
        <v>487.5</v>
      </c>
      <c r="M3676" s="33">
        <v>0.25</v>
      </c>
      <c r="O3676" s="38"/>
      <c r="P3676" s="36"/>
      <c r="Q3676" s="34"/>
      <c r="R3676" s="35"/>
    </row>
    <row r="3677" spans="1:18" ht="15.75" customHeight="1">
      <c r="A3677" s="23"/>
      <c r="B3677" s="28" t="s">
        <v>21</v>
      </c>
      <c r="C3677" s="28">
        <v>1185732</v>
      </c>
      <c r="D3677" s="29">
        <v>44543</v>
      </c>
      <c r="E3677" s="28" t="s">
        <v>22</v>
      </c>
      <c r="F3677" s="28" t="s">
        <v>130</v>
      </c>
      <c r="G3677" s="28" t="s">
        <v>131</v>
      </c>
      <c r="H3677" s="28" t="s">
        <v>29</v>
      </c>
      <c r="I3677" s="30">
        <v>0.7</v>
      </c>
      <c r="J3677" s="31">
        <v>4000</v>
      </c>
      <c r="K3677" s="32">
        <f t="shared" si="28"/>
        <v>2800</v>
      </c>
      <c r="L3677" s="32">
        <f t="shared" si="29"/>
        <v>840</v>
      </c>
      <c r="M3677" s="33">
        <v>0.3</v>
      </c>
      <c r="O3677" s="38"/>
      <c r="P3677" s="36"/>
      <c r="Q3677" s="34"/>
      <c r="R3677" s="35"/>
    </row>
    <row r="3678" spans="1:18" ht="15.75" customHeight="1">
      <c r="A3678" s="23" t="s">
        <v>46</v>
      </c>
      <c r="B3678" s="28" t="s">
        <v>21</v>
      </c>
      <c r="C3678" s="28">
        <v>1185732</v>
      </c>
      <c r="D3678" s="29">
        <v>44210</v>
      </c>
      <c r="E3678" s="28" t="s">
        <v>22</v>
      </c>
      <c r="F3678" s="28" t="s">
        <v>132</v>
      </c>
      <c r="G3678" s="28" t="s">
        <v>133</v>
      </c>
      <c r="H3678" s="28" t="s">
        <v>24</v>
      </c>
      <c r="I3678" s="30">
        <v>0.45</v>
      </c>
      <c r="J3678" s="31">
        <v>5250</v>
      </c>
      <c r="K3678" s="32">
        <f t="shared" si="28"/>
        <v>2362.5</v>
      </c>
      <c r="L3678" s="32">
        <f t="shared" si="29"/>
        <v>1063.125</v>
      </c>
      <c r="M3678" s="33">
        <v>0.45</v>
      </c>
      <c r="O3678" s="38"/>
      <c r="P3678" s="36"/>
      <c r="Q3678" s="34"/>
      <c r="R3678" s="35"/>
    </row>
    <row r="3679" spans="1:18" ht="15.75" customHeight="1">
      <c r="A3679" s="23"/>
      <c r="B3679" s="28" t="s">
        <v>21</v>
      </c>
      <c r="C3679" s="28">
        <v>1185732</v>
      </c>
      <c r="D3679" s="29">
        <v>44210</v>
      </c>
      <c r="E3679" s="28" t="s">
        <v>22</v>
      </c>
      <c r="F3679" s="28" t="s">
        <v>132</v>
      </c>
      <c r="G3679" s="28" t="s">
        <v>133</v>
      </c>
      <c r="H3679" s="28" t="s">
        <v>25</v>
      </c>
      <c r="I3679" s="30">
        <v>0.45</v>
      </c>
      <c r="J3679" s="31">
        <v>3250</v>
      </c>
      <c r="K3679" s="32">
        <f t="shared" si="28"/>
        <v>1462.5</v>
      </c>
      <c r="L3679" s="32">
        <f t="shared" si="29"/>
        <v>658.125</v>
      </c>
      <c r="M3679" s="33">
        <v>0.45</v>
      </c>
      <c r="O3679" s="38"/>
      <c r="P3679" s="36"/>
      <c r="Q3679" s="34"/>
      <c r="R3679" s="35"/>
    </row>
    <row r="3680" spans="1:18" ht="15.75" customHeight="1">
      <c r="A3680" s="23"/>
      <c r="B3680" s="28" t="s">
        <v>21</v>
      </c>
      <c r="C3680" s="28">
        <v>1185732</v>
      </c>
      <c r="D3680" s="29">
        <v>44210</v>
      </c>
      <c r="E3680" s="28" t="s">
        <v>22</v>
      </c>
      <c r="F3680" s="28" t="s">
        <v>132</v>
      </c>
      <c r="G3680" s="28" t="s">
        <v>133</v>
      </c>
      <c r="H3680" s="28" t="s">
        <v>26</v>
      </c>
      <c r="I3680" s="30">
        <v>0.35000000000000003</v>
      </c>
      <c r="J3680" s="31">
        <v>3250</v>
      </c>
      <c r="K3680" s="32">
        <f t="shared" si="28"/>
        <v>1137.5</v>
      </c>
      <c r="L3680" s="32">
        <f t="shared" si="29"/>
        <v>398.125</v>
      </c>
      <c r="M3680" s="33">
        <v>0.35</v>
      </c>
      <c r="O3680" s="38"/>
      <c r="P3680" s="36"/>
      <c r="Q3680" s="34"/>
      <c r="R3680" s="35"/>
    </row>
    <row r="3681" spans="1:18" ht="15.75" customHeight="1">
      <c r="A3681" s="23"/>
      <c r="B3681" s="28" t="s">
        <v>21</v>
      </c>
      <c r="C3681" s="28">
        <v>1185732</v>
      </c>
      <c r="D3681" s="29">
        <v>44210</v>
      </c>
      <c r="E3681" s="28" t="s">
        <v>22</v>
      </c>
      <c r="F3681" s="28" t="s">
        <v>132</v>
      </c>
      <c r="G3681" s="28" t="s">
        <v>133</v>
      </c>
      <c r="H3681" s="28" t="s">
        <v>27</v>
      </c>
      <c r="I3681" s="30">
        <v>0.39999999999999997</v>
      </c>
      <c r="J3681" s="31">
        <v>1750</v>
      </c>
      <c r="K3681" s="32">
        <f t="shared" si="28"/>
        <v>699.99999999999989</v>
      </c>
      <c r="L3681" s="32">
        <f t="shared" si="29"/>
        <v>244.99999999999994</v>
      </c>
      <c r="M3681" s="33">
        <v>0.35</v>
      </c>
      <c r="O3681" s="38"/>
      <c r="P3681" s="36"/>
      <c r="Q3681" s="34"/>
      <c r="R3681" s="35"/>
    </row>
    <row r="3682" spans="1:18" ht="15.75" customHeight="1">
      <c r="A3682" s="23"/>
      <c r="B3682" s="28" t="s">
        <v>21</v>
      </c>
      <c r="C3682" s="28">
        <v>1185732</v>
      </c>
      <c r="D3682" s="29">
        <v>44210</v>
      </c>
      <c r="E3682" s="28" t="s">
        <v>22</v>
      </c>
      <c r="F3682" s="28" t="s">
        <v>132</v>
      </c>
      <c r="G3682" s="28" t="s">
        <v>133</v>
      </c>
      <c r="H3682" s="28" t="s">
        <v>28</v>
      </c>
      <c r="I3682" s="30">
        <v>0.55000000000000004</v>
      </c>
      <c r="J3682" s="31">
        <v>2250</v>
      </c>
      <c r="K3682" s="32">
        <f t="shared" si="28"/>
        <v>1237.5</v>
      </c>
      <c r="L3682" s="32">
        <f t="shared" si="29"/>
        <v>433.125</v>
      </c>
      <c r="M3682" s="33">
        <v>0.35</v>
      </c>
      <c r="O3682" s="38"/>
      <c r="P3682" s="36"/>
      <c r="Q3682" s="34"/>
      <c r="R3682" s="35"/>
    </row>
    <row r="3683" spans="1:18" ht="15.75" customHeight="1">
      <c r="A3683" s="23"/>
      <c r="B3683" s="28" t="s">
        <v>21</v>
      </c>
      <c r="C3683" s="28">
        <v>1185732</v>
      </c>
      <c r="D3683" s="29">
        <v>44210</v>
      </c>
      <c r="E3683" s="28" t="s">
        <v>22</v>
      </c>
      <c r="F3683" s="28" t="s">
        <v>132</v>
      </c>
      <c r="G3683" s="28" t="s">
        <v>133</v>
      </c>
      <c r="H3683" s="28" t="s">
        <v>29</v>
      </c>
      <c r="I3683" s="30">
        <v>0.45</v>
      </c>
      <c r="J3683" s="31">
        <v>3250</v>
      </c>
      <c r="K3683" s="32">
        <f t="shared" si="28"/>
        <v>1462.5</v>
      </c>
      <c r="L3683" s="32">
        <f t="shared" si="29"/>
        <v>585</v>
      </c>
      <c r="M3683" s="33">
        <v>0.39999999999999997</v>
      </c>
      <c r="O3683" s="38"/>
      <c r="P3683" s="36"/>
      <c r="Q3683" s="34"/>
      <c r="R3683" s="35"/>
    </row>
    <row r="3684" spans="1:18" ht="15.75" customHeight="1">
      <c r="A3684" s="23"/>
      <c r="B3684" s="28" t="s">
        <v>21</v>
      </c>
      <c r="C3684" s="28">
        <v>1185732</v>
      </c>
      <c r="D3684" s="29">
        <v>44239</v>
      </c>
      <c r="E3684" s="28" t="s">
        <v>22</v>
      </c>
      <c r="F3684" s="28" t="s">
        <v>132</v>
      </c>
      <c r="G3684" s="28" t="s">
        <v>133</v>
      </c>
      <c r="H3684" s="28" t="s">
        <v>24</v>
      </c>
      <c r="I3684" s="30">
        <v>0.45</v>
      </c>
      <c r="J3684" s="31">
        <v>5750</v>
      </c>
      <c r="K3684" s="32">
        <f t="shared" si="28"/>
        <v>2587.5</v>
      </c>
      <c r="L3684" s="32">
        <f t="shared" si="29"/>
        <v>1164.375</v>
      </c>
      <c r="M3684" s="33">
        <v>0.45</v>
      </c>
      <c r="O3684" s="38"/>
      <c r="P3684" s="36"/>
      <c r="Q3684" s="34"/>
      <c r="R3684" s="35"/>
    </row>
    <row r="3685" spans="1:18" ht="15.75" customHeight="1">
      <c r="A3685" s="23"/>
      <c r="B3685" s="28" t="s">
        <v>21</v>
      </c>
      <c r="C3685" s="28">
        <v>1185732</v>
      </c>
      <c r="D3685" s="29">
        <v>44239</v>
      </c>
      <c r="E3685" s="28" t="s">
        <v>22</v>
      </c>
      <c r="F3685" s="28" t="s">
        <v>132</v>
      </c>
      <c r="G3685" s="28" t="s">
        <v>133</v>
      </c>
      <c r="H3685" s="28" t="s">
        <v>25</v>
      </c>
      <c r="I3685" s="30">
        <v>0.45</v>
      </c>
      <c r="J3685" s="31">
        <v>2250</v>
      </c>
      <c r="K3685" s="32">
        <f t="shared" si="28"/>
        <v>1012.5</v>
      </c>
      <c r="L3685" s="32">
        <f t="shared" si="29"/>
        <v>455.625</v>
      </c>
      <c r="M3685" s="33">
        <v>0.45</v>
      </c>
      <c r="O3685" s="38"/>
      <c r="P3685" s="36"/>
      <c r="Q3685" s="34"/>
      <c r="R3685" s="35"/>
    </row>
    <row r="3686" spans="1:18" ht="15.75" customHeight="1">
      <c r="A3686" s="23"/>
      <c r="B3686" s="28" t="s">
        <v>21</v>
      </c>
      <c r="C3686" s="28">
        <v>1185732</v>
      </c>
      <c r="D3686" s="29">
        <v>44239</v>
      </c>
      <c r="E3686" s="28" t="s">
        <v>22</v>
      </c>
      <c r="F3686" s="28" t="s">
        <v>132</v>
      </c>
      <c r="G3686" s="28" t="s">
        <v>133</v>
      </c>
      <c r="H3686" s="28" t="s">
        <v>26</v>
      </c>
      <c r="I3686" s="30">
        <v>0.35000000000000003</v>
      </c>
      <c r="J3686" s="31">
        <v>2750</v>
      </c>
      <c r="K3686" s="32">
        <f t="shared" si="28"/>
        <v>962.50000000000011</v>
      </c>
      <c r="L3686" s="32">
        <f t="shared" si="29"/>
        <v>336.875</v>
      </c>
      <c r="M3686" s="33">
        <v>0.35</v>
      </c>
      <c r="O3686" s="38"/>
      <c r="P3686" s="36"/>
      <c r="Q3686" s="34"/>
      <c r="R3686" s="35"/>
    </row>
    <row r="3687" spans="1:18" ht="15.75" customHeight="1">
      <c r="A3687" s="23"/>
      <c r="B3687" s="28" t="s">
        <v>21</v>
      </c>
      <c r="C3687" s="28">
        <v>1185732</v>
      </c>
      <c r="D3687" s="29">
        <v>44239</v>
      </c>
      <c r="E3687" s="28" t="s">
        <v>22</v>
      </c>
      <c r="F3687" s="28" t="s">
        <v>132</v>
      </c>
      <c r="G3687" s="28" t="s">
        <v>133</v>
      </c>
      <c r="H3687" s="28" t="s">
        <v>27</v>
      </c>
      <c r="I3687" s="30">
        <v>0.39999999999999997</v>
      </c>
      <c r="J3687" s="31">
        <v>1500</v>
      </c>
      <c r="K3687" s="32">
        <f t="shared" si="28"/>
        <v>600</v>
      </c>
      <c r="L3687" s="32">
        <f t="shared" si="29"/>
        <v>210</v>
      </c>
      <c r="M3687" s="33">
        <v>0.35</v>
      </c>
      <c r="O3687" s="38"/>
      <c r="P3687" s="36"/>
      <c r="Q3687" s="34"/>
      <c r="R3687" s="35"/>
    </row>
    <row r="3688" spans="1:18" ht="15.75" customHeight="1">
      <c r="A3688" s="23"/>
      <c r="B3688" s="28" t="s">
        <v>21</v>
      </c>
      <c r="C3688" s="28">
        <v>1185732</v>
      </c>
      <c r="D3688" s="29">
        <v>44239</v>
      </c>
      <c r="E3688" s="28" t="s">
        <v>22</v>
      </c>
      <c r="F3688" s="28" t="s">
        <v>132</v>
      </c>
      <c r="G3688" s="28" t="s">
        <v>133</v>
      </c>
      <c r="H3688" s="28" t="s">
        <v>28</v>
      </c>
      <c r="I3688" s="30">
        <v>0.55000000000000004</v>
      </c>
      <c r="J3688" s="31">
        <v>2250</v>
      </c>
      <c r="K3688" s="32">
        <f t="shared" si="28"/>
        <v>1237.5</v>
      </c>
      <c r="L3688" s="32">
        <f t="shared" si="29"/>
        <v>433.125</v>
      </c>
      <c r="M3688" s="33">
        <v>0.35</v>
      </c>
      <c r="O3688" s="38"/>
      <c r="P3688" s="36"/>
      <c r="Q3688" s="34"/>
      <c r="R3688" s="35"/>
    </row>
    <row r="3689" spans="1:18" ht="15.75" customHeight="1">
      <c r="A3689" s="23"/>
      <c r="B3689" s="28" t="s">
        <v>21</v>
      </c>
      <c r="C3689" s="28">
        <v>1185732</v>
      </c>
      <c r="D3689" s="29">
        <v>44239</v>
      </c>
      <c r="E3689" s="28" t="s">
        <v>22</v>
      </c>
      <c r="F3689" s="28" t="s">
        <v>132</v>
      </c>
      <c r="G3689" s="28" t="s">
        <v>133</v>
      </c>
      <c r="H3689" s="28" t="s">
        <v>29</v>
      </c>
      <c r="I3689" s="30">
        <v>0.45</v>
      </c>
      <c r="J3689" s="31">
        <v>3250</v>
      </c>
      <c r="K3689" s="32">
        <f t="shared" si="28"/>
        <v>1462.5</v>
      </c>
      <c r="L3689" s="32">
        <f t="shared" si="29"/>
        <v>585</v>
      </c>
      <c r="M3689" s="33">
        <v>0.39999999999999997</v>
      </c>
      <c r="O3689" s="38"/>
      <c r="P3689" s="36"/>
      <c r="Q3689" s="34"/>
      <c r="R3689" s="35"/>
    </row>
    <row r="3690" spans="1:18" ht="15.75" customHeight="1">
      <c r="A3690" s="23"/>
      <c r="B3690" s="28" t="s">
        <v>21</v>
      </c>
      <c r="C3690" s="28">
        <v>1185732</v>
      </c>
      <c r="D3690" s="29">
        <v>44265</v>
      </c>
      <c r="E3690" s="28" t="s">
        <v>22</v>
      </c>
      <c r="F3690" s="28" t="s">
        <v>132</v>
      </c>
      <c r="G3690" s="28" t="s">
        <v>133</v>
      </c>
      <c r="H3690" s="28" t="s">
        <v>24</v>
      </c>
      <c r="I3690" s="30">
        <v>0.45</v>
      </c>
      <c r="J3690" s="31">
        <v>5450</v>
      </c>
      <c r="K3690" s="32">
        <f t="shared" si="28"/>
        <v>2452.5</v>
      </c>
      <c r="L3690" s="32">
        <f t="shared" si="29"/>
        <v>1103.625</v>
      </c>
      <c r="M3690" s="33">
        <v>0.45</v>
      </c>
      <c r="O3690" s="38"/>
      <c r="P3690" s="36"/>
      <c r="Q3690" s="34"/>
      <c r="R3690" s="35"/>
    </row>
    <row r="3691" spans="1:18" ht="15.75" customHeight="1">
      <c r="A3691" s="23"/>
      <c r="B3691" s="28" t="s">
        <v>21</v>
      </c>
      <c r="C3691" s="28">
        <v>1185732</v>
      </c>
      <c r="D3691" s="29">
        <v>44265</v>
      </c>
      <c r="E3691" s="28" t="s">
        <v>22</v>
      </c>
      <c r="F3691" s="28" t="s">
        <v>132</v>
      </c>
      <c r="G3691" s="28" t="s">
        <v>133</v>
      </c>
      <c r="H3691" s="28" t="s">
        <v>25</v>
      </c>
      <c r="I3691" s="30">
        <v>0.45</v>
      </c>
      <c r="J3691" s="31">
        <v>2500</v>
      </c>
      <c r="K3691" s="32">
        <f t="shared" si="28"/>
        <v>1125</v>
      </c>
      <c r="L3691" s="32">
        <f t="shared" si="29"/>
        <v>506.25</v>
      </c>
      <c r="M3691" s="33">
        <v>0.45</v>
      </c>
      <c r="O3691" s="38"/>
      <c r="P3691" s="36"/>
      <c r="Q3691" s="34"/>
      <c r="R3691" s="35"/>
    </row>
    <row r="3692" spans="1:18" ht="15.75" customHeight="1">
      <c r="A3692" s="23"/>
      <c r="B3692" s="28" t="s">
        <v>21</v>
      </c>
      <c r="C3692" s="28">
        <v>1185732</v>
      </c>
      <c r="D3692" s="29">
        <v>44265</v>
      </c>
      <c r="E3692" s="28" t="s">
        <v>22</v>
      </c>
      <c r="F3692" s="28" t="s">
        <v>132</v>
      </c>
      <c r="G3692" s="28" t="s">
        <v>133</v>
      </c>
      <c r="H3692" s="28" t="s">
        <v>26</v>
      </c>
      <c r="I3692" s="30">
        <v>0.35000000000000003</v>
      </c>
      <c r="J3692" s="31">
        <v>2750</v>
      </c>
      <c r="K3692" s="32">
        <f t="shared" si="28"/>
        <v>962.50000000000011</v>
      </c>
      <c r="L3692" s="32">
        <f t="shared" si="29"/>
        <v>336.875</v>
      </c>
      <c r="M3692" s="33">
        <v>0.35</v>
      </c>
      <c r="O3692" s="38"/>
      <c r="P3692" s="36"/>
      <c r="Q3692" s="34"/>
      <c r="R3692" s="35"/>
    </row>
    <row r="3693" spans="1:18" ht="15.75" customHeight="1">
      <c r="A3693" s="23"/>
      <c r="B3693" s="28" t="s">
        <v>21</v>
      </c>
      <c r="C3693" s="28">
        <v>1185732</v>
      </c>
      <c r="D3693" s="29">
        <v>44265</v>
      </c>
      <c r="E3693" s="28" t="s">
        <v>22</v>
      </c>
      <c r="F3693" s="28" t="s">
        <v>132</v>
      </c>
      <c r="G3693" s="28" t="s">
        <v>133</v>
      </c>
      <c r="H3693" s="28" t="s">
        <v>27</v>
      </c>
      <c r="I3693" s="30">
        <v>0.39999999999999997</v>
      </c>
      <c r="J3693" s="31">
        <v>1250</v>
      </c>
      <c r="K3693" s="32">
        <f t="shared" si="28"/>
        <v>499.99999999999994</v>
      </c>
      <c r="L3693" s="32">
        <f t="shared" si="29"/>
        <v>174.99999999999997</v>
      </c>
      <c r="M3693" s="33">
        <v>0.35</v>
      </c>
      <c r="O3693" s="38"/>
      <c r="P3693" s="36"/>
      <c r="Q3693" s="34"/>
      <c r="R3693" s="35"/>
    </row>
    <row r="3694" spans="1:18" ht="15.75" customHeight="1">
      <c r="A3694" s="23"/>
      <c r="B3694" s="28" t="s">
        <v>21</v>
      </c>
      <c r="C3694" s="28">
        <v>1185732</v>
      </c>
      <c r="D3694" s="29">
        <v>44265</v>
      </c>
      <c r="E3694" s="28" t="s">
        <v>22</v>
      </c>
      <c r="F3694" s="28" t="s">
        <v>132</v>
      </c>
      <c r="G3694" s="28" t="s">
        <v>133</v>
      </c>
      <c r="H3694" s="28" t="s">
        <v>28</v>
      </c>
      <c r="I3694" s="30">
        <v>0.55000000000000004</v>
      </c>
      <c r="J3694" s="31">
        <v>1750</v>
      </c>
      <c r="K3694" s="32">
        <f t="shared" si="28"/>
        <v>962.50000000000011</v>
      </c>
      <c r="L3694" s="32">
        <f t="shared" si="29"/>
        <v>336.875</v>
      </c>
      <c r="M3694" s="33">
        <v>0.35</v>
      </c>
      <c r="O3694" s="38"/>
      <c r="P3694" s="36"/>
      <c r="Q3694" s="34"/>
      <c r="R3694" s="35"/>
    </row>
    <row r="3695" spans="1:18" ht="15.75" customHeight="1">
      <c r="A3695" s="23"/>
      <c r="B3695" s="28" t="s">
        <v>21</v>
      </c>
      <c r="C3695" s="28">
        <v>1185732</v>
      </c>
      <c r="D3695" s="29">
        <v>44265</v>
      </c>
      <c r="E3695" s="28" t="s">
        <v>22</v>
      </c>
      <c r="F3695" s="28" t="s">
        <v>132</v>
      </c>
      <c r="G3695" s="28" t="s">
        <v>133</v>
      </c>
      <c r="H3695" s="28" t="s">
        <v>29</v>
      </c>
      <c r="I3695" s="30">
        <v>0.45</v>
      </c>
      <c r="J3695" s="31">
        <v>2750</v>
      </c>
      <c r="K3695" s="32">
        <f t="shared" si="28"/>
        <v>1237.5</v>
      </c>
      <c r="L3695" s="32">
        <f t="shared" si="29"/>
        <v>494.99999999999994</v>
      </c>
      <c r="M3695" s="33">
        <v>0.39999999999999997</v>
      </c>
      <c r="O3695" s="38"/>
      <c r="P3695" s="36"/>
      <c r="Q3695" s="34"/>
      <c r="R3695" s="35"/>
    </row>
    <row r="3696" spans="1:18" ht="15.75" customHeight="1">
      <c r="A3696" s="23"/>
      <c r="B3696" s="28" t="s">
        <v>21</v>
      </c>
      <c r="C3696" s="28">
        <v>1185732</v>
      </c>
      <c r="D3696" s="29">
        <v>44297</v>
      </c>
      <c r="E3696" s="28" t="s">
        <v>22</v>
      </c>
      <c r="F3696" s="28" t="s">
        <v>132</v>
      </c>
      <c r="G3696" s="28" t="s">
        <v>133</v>
      </c>
      <c r="H3696" s="28" t="s">
        <v>24</v>
      </c>
      <c r="I3696" s="30">
        <v>0.45</v>
      </c>
      <c r="J3696" s="31">
        <v>5250</v>
      </c>
      <c r="K3696" s="32">
        <f t="shared" si="28"/>
        <v>2362.5</v>
      </c>
      <c r="L3696" s="32">
        <f t="shared" si="29"/>
        <v>1063.125</v>
      </c>
      <c r="M3696" s="33">
        <v>0.45</v>
      </c>
      <c r="O3696" s="38"/>
      <c r="P3696" s="36"/>
      <c r="Q3696" s="34"/>
      <c r="R3696" s="35"/>
    </row>
    <row r="3697" spans="1:18" ht="15.75" customHeight="1">
      <c r="A3697" s="23"/>
      <c r="B3697" s="28" t="s">
        <v>21</v>
      </c>
      <c r="C3697" s="28">
        <v>1185732</v>
      </c>
      <c r="D3697" s="29">
        <v>44297</v>
      </c>
      <c r="E3697" s="28" t="s">
        <v>22</v>
      </c>
      <c r="F3697" s="28" t="s">
        <v>132</v>
      </c>
      <c r="G3697" s="28" t="s">
        <v>133</v>
      </c>
      <c r="H3697" s="28" t="s">
        <v>25</v>
      </c>
      <c r="I3697" s="30">
        <v>0.45</v>
      </c>
      <c r="J3697" s="31">
        <v>2250</v>
      </c>
      <c r="K3697" s="32">
        <f t="shared" si="28"/>
        <v>1012.5</v>
      </c>
      <c r="L3697" s="32">
        <f t="shared" si="29"/>
        <v>455.625</v>
      </c>
      <c r="M3697" s="33">
        <v>0.45</v>
      </c>
      <c r="O3697" s="38"/>
      <c r="P3697" s="36"/>
      <c r="Q3697" s="34"/>
      <c r="R3697" s="35"/>
    </row>
    <row r="3698" spans="1:18" ht="15.75" customHeight="1">
      <c r="A3698" s="23"/>
      <c r="B3698" s="28" t="s">
        <v>21</v>
      </c>
      <c r="C3698" s="28">
        <v>1185732</v>
      </c>
      <c r="D3698" s="29">
        <v>44297</v>
      </c>
      <c r="E3698" s="28" t="s">
        <v>22</v>
      </c>
      <c r="F3698" s="28" t="s">
        <v>132</v>
      </c>
      <c r="G3698" s="28" t="s">
        <v>133</v>
      </c>
      <c r="H3698" s="28" t="s">
        <v>26</v>
      </c>
      <c r="I3698" s="30">
        <v>0.35000000000000003</v>
      </c>
      <c r="J3698" s="31">
        <v>2250</v>
      </c>
      <c r="K3698" s="32">
        <f t="shared" si="28"/>
        <v>787.50000000000011</v>
      </c>
      <c r="L3698" s="32">
        <f t="shared" si="29"/>
        <v>275.625</v>
      </c>
      <c r="M3698" s="33">
        <v>0.35</v>
      </c>
      <c r="O3698" s="38"/>
      <c r="P3698" s="36"/>
      <c r="Q3698" s="34"/>
      <c r="R3698" s="35"/>
    </row>
    <row r="3699" spans="1:18" ht="15.75" customHeight="1">
      <c r="A3699" s="23"/>
      <c r="B3699" s="28" t="s">
        <v>21</v>
      </c>
      <c r="C3699" s="28">
        <v>1185732</v>
      </c>
      <c r="D3699" s="29">
        <v>44297</v>
      </c>
      <c r="E3699" s="28" t="s">
        <v>22</v>
      </c>
      <c r="F3699" s="28" t="s">
        <v>132</v>
      </c>
      <c r="G3699" s="28" t="s">
        <v>133</v>
      </c>
      <c r="H3699" s="28" t="s">
        <v>27</v>
      </c>
      <c r="I3699" s="30">
        <v>0.39999999999999997</v>
      </c>
      <c r="J3699" s="31">
        <v>1500</v>
      </c>
      <c r="K3699" s="32">
        <f t="shared" si="28"/>
        <v>600</v>
      </c>
      <c r="L3699" s="32">
        <f t="shared" si="29"/>
        <v>210</v>
      </c>
      <c r="M3699" s="33">
        <v>0.35</v>
      </c>
      <c r="O3699" s="38"/>
      <c r="P3699" s="36"/>
      <c r="Q3699" s="34"/>
      <c r="R3699" s="35"/>
    </row>
    <row r="3700" spans="1:18" ht="15.75" customHeight="1">
      <c r="A3700" s="23"/>
      <c r="B3700" s="28" t="s">
        <v>21</v>
      </c>
      <c r="C3700" s="28">
        <v>1185732</v>
      </c>
      <c r="D3700" s="29">
        <v>44297</v>
      </c>
      <c r="E3700" s="28" t="s">
        <v>22</v>
      </c>
      <c r="F3700" s="28" t="s">
        <v>132</v>
      </c>
      <c r="G3700" s="28" t="s">
        <v>133</v>
      </c>
      <c r="H3700" s="28" t="s">
        <v>28</v>
      </c>
      <c r="I3700" s="30">
        <v>0.55000000000000004</v>
      </c>
      <c r="J3700" s="31">
        <v>1500</v>
      </c>
      <c r="K3700" s="32">
        <f t="shared" si="28"/>
        <v>825.00000000000011</v>
      </c>
      <c r="L3700" s="32">
        <f t="shared" si="29"/>
        <v>288.75</v>
      </c>
      <c r="M3700" s="33">
        <v>0.35</v>
      </c>
      <c r="O3700" s="38"/>
      <c r="P3700" s="36"/>
      <c r="Q3700" s="34"/>
      <c r="R3700" s="35"/>
    </row>
    <row r="3701" spans="1:18" ht="15.75" customHeight="1">
      <c r="A3701" s="23"/>
      <c r="B3701" s="28" t="s">
        <v>21</v>
      </c>
      <c r="C3701" s="28">
        <v>1185732</v>
      </c>
      <c r="D3701" s="29">
        <v>44297</v>
      </c>
      <c r="E3701" s="28" t="s">
        <v>22</v>
      </c>
      <c r="F3701" s="28" t="s">
        <v>132</v>
      </c>
      <c r="G3701" s="28" t="s">
        <v>133</v>
      </c>
      <c r="H3701" s="28" t="s">
        <v>29</v>
      </c>
      <c r="I3701" s="30">
        <v>0.45</v>
      </c>
      <c r="J3701" s="31">
        <v>3000</v>
      </c>
      <c r="K3701" s="32">
        <f t="shared" si="28"/>
        <v>1350</v>
      </c>
      <c r="L3701" s="32">
        <f t="shared" si="29"/>
        <v>540</v>
      </c>
      <c r="M3701" s="33">
        <v>0.39999999999999997</v>
      </c>
      <c r="O3701" s="38"/>
      <c r="P3701" s="36"/>
      <c r="Q3701" s="34"/>
      <c r="R3701" s="35"/>
    </row>
    <row r="3702" spans="1:18" ht="15.75" customHeight="1">
      <c r="A3702" s="23"/>
      <c r="B3702" s="28" t="s">
        <v>21</v>
      </c>
      <c r="C3702" s="28">
        <v>1185732</v>
      </c>
      <c r="D3702" s="29">
        <v>44326</v>
      </c>
      <c r="E3702" s="28" t="s">
        <v>22</v>
      </c>
      <c r="F3702" s="28" t="s">
        <v>132</v>
      </c>
      <c r="G3702" s="28" t="s">
        <v>133</v>
      </c>
      <c r="H3702" s="28" t="s">
        <v>24</v>
      </c>
      <c r="I3702" s="30">
        <v>0.6</v>
      </c>
      <c r="J3702" s="31">
        <v>5700</v>
      </c>
      <c r="K3702" s="32">
        <f t="shared" si="28"/>
        <v>3420</v>
      </c>
      <c r="L3702" s="32">
        <f t="shared" si="29"/>
        <v>1539</v>
      </c>
      <c r="M3702" s="33">
        <v>0.45</v>
      </c>
      <c r="O3702" s="38"/>
      <c r="P3702" s="36"/>
      <c r="Q3702" s="34"/>
      <c r="R3702" s="35"/>
    </row>
    <row r="3703" spans="1:18" ht="15.75" customHeight="1">
      <c r="A3703" s="23"/>
      <c r="B3703" s="28" t="s">
        <v>21</v>
      </c>
      <c r="C3703" s="28">
        <v>1185732</v>
      </c>
      <c r="D3703" s="29">
        <v>44326</v>
      </c>
      <c r="E3703" s="28" t="s">
        <v>22</v>
      </c>
      <c r="F3703" s="28" t="s">
        <v>132</v>
      </c>
      <c r="G3703" s="28" t="s">
        <v>133</v>
      </c>
      <c r="H3703" s="28" t="s">
        <v>25</v>
      </c>
      <c r="I3703" s="30">
        <v>0.55000000000000004</v>
      </c>
      <c r="J3703" s="31">
        <v>2750</v>
      </c>
      <c r="K3703" s="32">
        <f t="shared" si="28"/>
        <v>1512.5000000000002</v>
      </c>
      <c r="L3703" s="32">
        <f t="shared" si="29"/>
        <v>680.62500000000011</v>
      </c>
      <c r="M3703" s="33">
        <v>0.45</v>
      </c>
      <c r="O3703" s="38"/>
      <c r="P3703" s="36"/>
      <c r="Q3703" s="34"/>
      <c r="R3703" s="35"/>
    </row>
    <row r="3704" spans="1:18" ht="15.75" customHeight="1">
      <c r="A3704" s="23"/>
      <c r="B3704" s="28" t="s">
        <v>21</v>
      </c>
      <c r="C3704" s="28">
        <v>1185732</v>
      </c>
      <c r="D3704" s="29">
        <v>44326</v>
      </c>
      <c r="E3704" s="28" t="s">
        <v>22</v>
      </c>
      <c r="F3704" s="28" t="s">
        <v>132</v>
      </c>
      <c r="G3704" s="28" t="s">
        <v>133</v>
      </c>
      <c r="H3704" s="28" t="s">
        <v>26</v>
      </c>
      <c r="I3704" s="30">
        <v>0.5</v>
      </c>
      <c r="J3704" s="31">
        <v>3000</v>
      </c>
      <c r="K3704" s="32">
        <f t="shared" si="28"/>
        <v>1500</v>
      </c>
      <c r="L3704" s="32">
        <f t="shared" si="29"/>
        <v>525</v>
      </c>
      <c r="M3704" s="33">
        <v>0.35</v>
      </c>
      <c r="O3704" s="38"/>
      <c r="P3704" s="36"/>
      <c r="Q3704" s="34"/>
      <c r="R3704" s="35"/>
    </row>
    <row r="3705" spans="1:18" ht="15.75" customHeight="1">
      <c r="A3705" s="23"/>
      <c r="B3705" s="28" t="s">
        <v>21</v>
      </c>
      <c r="C3705" s="28">
        <v>1185732</v>
      </c>
      <c r="D3705" s="29">
        <v>44326</v>
      </c>
      <c r="E3705" s="28" t="s">
        <v>22</v>
      </c>
      <c r="F3705" s="28" t="s">
        <v>132</v>
      </c>
      <c r="G3705" s="28" t="s">
        <v>133</v>
      </c>
      <c r="H3705" s="28" t="s">
        <v>27</v>
      </c>
      <c r="I3705" s="30">
        <v>0.5</v>
      </c>
      <c r="J3705" s="31">
        <v>2500</v>
      </c>
      <c r="K3705" s="32">
        <f t="shared" si="28"/>
        <v>1250</v>
      </c>
      <c r="L3705" s="32">
        <f t="shared" si="29"/>
        <v>437.5</v>
      </c>
      <c r="M3705" s="33">
        <v>0.35</v>
      </c>
      <c r="O3705" s="38"/>
      <c r="P3705" s="36"/>
      <c r="Q3705" s="34"/>
      <c r="R3705" s="35"/>
    </row>
    <row r="3706" spans="1:18" ht="15.75" customHeight="1">
      <c r="A3706" s="23"/>
      <c r="B3706" s="28" t="s">
        <v>21</v>
      </c>
      <c r="C3706" s="28">
        <v>1185732</v>
      </c>
      <c r="D3706" s="29">
        <v>44326</v>
      </c>
      <c r="E3706" s="28" t="s">
        <v>22</v>
      </c>
      <c r="F3706" s="28" t="s">
        <v>132</v>
      </c>
      <c r="G3706" s="28" t="s">
        <v>133</v>
      </c>
      <c r="H3706" s="28" t="s">
        <v>28</v>
      </c>
      <c r="I3706" s="30">
        <v>0.6</v>
      </c>
      <c r="J3706" s="31">
        <v>2750</v>
      </c>
      <c r="K3706" s="32">
        <f t="shared" si="28"/>
        <v>1650</v>
      </c>
      <c r="L3706" s="32">
        <f t="shared" si="29"/>
        <v>577.5</v>
      </c>
      <c r="M3706" s="33">
        <v>0.35</v>
      </c>
      <c r="O3706" s="38"/>
      <c r="P3706" s="36"/>
      <c r="Q3706" s="34"/>
      <c r="R3706" s="35"/>
    </row>
    <row r="3707" spans="1:18" ht="15.75" customHeight="1">
      <c r="A3707" s="23"/>
      <c r="B3707" s="28" t="s">
        <v>21</v>
      </c>
      <c r="C3707" s="28">
        <v>1185732</v>
      </c>
      <c r="D3707" s="29">
        <v>44326</v>
      </c>
      <c r="E3707" s="28" t="s">
        <v>22</v>
      </c>
      <c r="F3707" s="28" t="s">
        <v>132</v>
      </c>
      <c r="G3707" s="28" t="s">
        <v>133</v>
      </c>
      <c r="H3707" s="28" t="s">
        <v>29</v>
      </c>
      <c r="I3707" s="30">
        <v>0.65</v>
      </c>
      <c r="J3707" s="31">
        <v>4000</v>
      </c>
      <c r="K3707" s="32">
        <f t="shared" si="28"/>
        <v>2600</v>
      </c>
      <c r="L3707" s="32">
        <f t="shared" si="29"/>
        <v>1040</v>
      </c>
      <c r="M3707" s="33">
        <v>0.39999999999999997</v>
      </c>
      <c r="O3707" s="38"/>
      <c r="P3707" s="36"/>
      <c r="Q3707" s="34"/>
      <c r="R3707" s="35"/>
    </row>
    <row r="3708" spans="1:18" ht="15.75" customHeight="1">
      <c r="A3708" s="23"/>
      <c r="B3708" s="28" t="s">
        <v>21</v>
      </c>
      <c r="C3708" s="28">
        <v>1185732</v>
      </c>
      <c r="D3708" s="29">
        <v>44359</v>
      </c>
      <c r="E3708" s="28" t="s">
        <v>22</v>
      </c>
      <c r="F3708" s="28" t="s">
        <v>132</v>
      </c>
      <c r="G3708" s="28" t="s">
        <v>133</v>
      </c>
      <c r="H3708" s="28" t="s">
        <v>24</v>
      </c>
      <c r="I3708" s="30">
        <v>0.6</v>
      </c>
      <c r="J3708" s="31">
        <v>6500</v>
      </c>
      <c r="K3708" s="32">
        <f t="shared" si="28"/>
        <v>3900</v>
      </c>
      <c r="L3708" s="32">
        <f t="shared" si="29"/>
        <v>1755</v>
      </c>
      <c r="M3708" s="33">
        <v>0.45</v>
      </c>
      <c r="O3708" s="38"/>
      <c r="P3708" s="36"/>
      <c r="Q3708" s="34"/>
      <c r="R3708" s="35"/>
    </row>
    <row r="3709" spans="1:18" ht="15.75" customHeight="1">
      <c r="A3709" s="23"/>
      <c r="B3709" s="28" t="s">
        <v>21</v>
      </c>
      <c r="C3709" s="28">
        <v>1185732</v>
      </c>
      <c r="D3709" s="29">
        <v>44359</v>
      </c>
      <c r="E3709" s="28" t="s">
        <v>22</v>
      </c>
      <c r="F3709" s="28" t="s">
        <v>132</v>
      </c>
      <c r="G3709" s="28" t="s">
        <v>133</v>
      </c>
      <c r="H3709" s="28" t="s">
        <v>25</v>
      </c>
      <c r="I3709" s="30">
        <v>0.55000000000000004</v>
      </c>
      <c r="J3709" s="31">
        <v>4000</v>
      </c>
      <c r="K3709" s="32">
        <f t="shared" si="28"/>
        <v>2200</v>
      </c>
      <c r="L3709" s="32">
        <f t="shared" si="29"/>
        <v>990</v>
      </c>
      <c r="M3709" s="33">
        <v>0.45</v>
      </c>
      <c r="O3709" s="38"/>
      <c r="P3709" s="36"/>
      <c r="Q3709" s="34"/>
      <c r="R3709" s="35"/>
    </row>
    <row r="3710" spans="1:18" ht="15.75" customHeight="1">
      <c r="A3710" s="23"/>
      <c r="B3710" s="28" t="s">
        <v>21</v>
      </c>
      <c r="C3710" s="28">
        <v>1185732</v>
      </c>
      <c r="D3710" s="29">
        <v>44359</v>
      </c>
      <c r="E3710" s="28" t="s">
        <v>22</v>
      </c>
      <c r="F3710" s="28" t="s">
        <v>132</v>
      </c>
      <c r="G3710" s="28" t="s">
        <v>133</v>
      </c>
      <c r="H3710" s="28" t="s">
        <v>26</v>
      </c>
      <c r="I3710" s="30">
        <v>0.5</v>
      </c>
      <c r="J3710" s="31">
        <v>3250</v>
      </c>
      <c r="K3710" s="32">
        <f t="shared" si="28"/>
        <v>1625</v>
      </c>
      <c r="L3710" s="32">
        <f t="shared" si="29"/>
        <v>568.75</v>
      </c>
      <c r="M3710" s="33">
        <v>0.35</v>
      </c>
      <c r="O3710" s="38"/>
      <c r="P3710" s="36"/>
      <c r="Q3710" s="34"/>
      <c r="R3710" s="35"/>
    </row>
    <row r="3711" spans="1:18" ht="15.75" customHeight="1">
      <c r="A3711" s="23"/>
      <c r="B3711" s="28" t="s">
        <v>21</v>
      </c>
      <c r="C3711" s="28">
        <v>1185732</v>
      </c>
      <c r="D3711" s="29">
        <v>44359</v>
      </c>
      <c r="E3711" s="28" t="s">
        <v>22</v>
      </c>
      <c r="F3711" s="28" t="s">
        <v>132</v>
      </c>
      <c r="G3711" s="28" t="s">
        <v>133</v>
      </c>
      <c r="H3711" s="28" t="s">
        <v>27</v>
      </c>
      <c r="I3711" s="30">
        <v>0.5</v>
      </c>
      <c r="J3711" s="31">
        <v>3000</v>
      </c>
      <c r="K3711" s="32">
        <f t="shared" si="28"/>
        <v>1500</v>
      </c>
      <c r="L3711" s="32">
        <f t="shared" si="29"/>
        <v>525</v>
      </c>
      <c r="M3711" s="33">
        <v>0.35</v>
      </c>
      <c r="O3711" s="38"/>
      <c r="P3711" s="36"/>
      <c r="Q3711" s="34"/>
      <c r="R3711" s="35"/>
    </row>
    <row r="3712" spans="1:18" ht="15.75" customHeight="1">
      <c r="A3712" s="23"/>
      <c r="B3712" s="28" t="s">
        <v>21</v>
      </c>
      <c r="C3712" s="28">
        <v>1185732</v>
      </c>
      <c r="D3712" s="29">
        <v>44359</v>
      </c>
      <c r="E3712" s="28" t="s">
        <v>22</v>
      </c>
      <c r="F3712" s="28" t="s">
        <v>132</v>
      </c>
      <c r="G3712" s="28" t="s">
        <v>133</v>
      </c>
      <c r="H3712" s="28" t="s">
        <v>28</v>
      </c>
      <c r="I3712" s="30">
        <v>0.6</v>
      </c>
      <c r="J3712" s="31">
        <v>3000</v>
      </c>
      <c r="K3712" s="32">
        <f t="shared" si="28"/>
        <v>1800</v>
      </c>
      <c r="L3712" s="32">
        <f t="shared" si="29"/>
        <v>630</v>
      </c>
      <c r="M3712" s="33">
        <v>0.35</v>
      </c>
      <c r="O3712" s="38"/>
      <c r="P3712" s="36"/>
      <c r="Q3712" s="34"/>
      <c r="R3712" s="35"/>
    </row>
    <row r="3713" spans="1:18" ht="15.75" customHeight="1">
      <c r="A3713" s="23"/>
      <c r="B3713" s="28" t="s">
        <v>21</v>
      </c>
      <c r="C3713" s="28">
        <v>1185732</v>
      </c>
      <c r="D3713" s="29">
        <v>44359</v>
      </c>
      <c r="E3713" s="28" t="s">
        <v>22</v>
      </c>
      <c r="F3713" s="28" t="s">
        <v>132</v>
      </c>
      <c r="G3713" s="28" t="s">
        <v>133</v>
      </c>
      <c r="H3713" s="28" t="s">
        <v>29</v>
      </c>
      <c r="I3713" s="30">
        <v>0.65</v>
      </c>
      <c r="J3713" s="31">
        <v>4500</v>
      </c>
      <c r="K3713" s="32">
        <f t="shared" si="28"/>
        <v>2925</v>
      </c>
      <c r="L3713" s="32">
        <f t="shared" si="29"/>
        <v>1170</v>
      </c>
      <c r="M3713" s="33">
        <v>0.39999999999999997</v>
      </c>
      <c r="O3713" s="38"/>
      <c r="P3713" s="36"/>
      <c r="Q3713" s="34"/>
      <c r="R3713" s="35"/>
    </row>
    <row r="3714" spans="1:18" ht="15.75" customHeight="1">
      <c r="A3714" s="23"/>
      <c r="B3714" s="28" t="s">
        <v>21</v>
      </c>
      <c r="C3714" s="28">
        <v>1185732</v>
      </c>
      <c r="D3714" s="29">
        <v>44387</v>
      </c>
      <c r="E3714" s="28" t="s">
        <v>22</v>
      </c>
      <c r="F3714" s="28" t="s">
        <v>132</v>
      </c>
      <c r="G3714" s="28" t="s">
        <v>133</v>
      </c>
      <c r="H3714" s="28" t="s">
        <v>24</v>
      </c>
      <c r="I3714" s="30">
        <v>0.6</v>
      </c>
      <c r="J3714" s="31">
        <v>6750</v>
      </c>
      <c r="K3714" s="32">
        <f t="shared" si="28"/>
        <v>4050</v>
      </c>
      <c r="L3714" s="32">
        <f t="shared" si="29"/>
        <v>1822.5</v>
      </c>
      <c r="M3714" s="33">
        <v>0.45</v>
      </c>
      <c r="O3714" s="38"/>
      <c r="P3714" s="36"/>
      <c r="Q3714" s="34"/>
      <c r="R3714" s="35"/>
    </row>
    <row r="3715" spans="1:18" ht="15.75" customHeight="1">
      <c r="A3715" s="23"/>
      <c r="B3715" s="28" t="s">
        <v>21</v>
      </c>
      <c r="C3715" s="28">
        <v>1185732</v>
      </c>
      <c r="D3715" s="29">
        <v>44387</v>
      </c>
      <c r="E3715" s="28" t="s">
        <v>22</v>
      </c>
      <c r="F3715" s="28" t="s">
        <v>132</v>
      </c>
      <c r="G3715" s="28" t="s">
        <v>133</v>
      </c>
      <c r="H3715" s="28" t="s">
        <v>25</v>
      </c>
      <c r="I3715" s="30">
        <v>0.55000000000000004</v>
      </c>
      <c r="J3715" s="31">
        <v>4250</v>
      </c>
      <c r="K3715" s="32">
        <f t="shared" si="28"/>
        <v>2337.5</v>
      </c>
      <c r="L3715" s="32">
        <f t="shared" si="29"/>
        <v>1051.875</v>
      </c>
      <c r="M3715" s="33">
        <v>0.45</v>
      </c>
      <c r="O3715" s="38"/>
      <c r="P3715" s="36"/>
      <c r="Q3715" s="34"/>
      <c r="R3715" s="35"/>
    </row>
    <row r="3716" spans="1:18" ht="15.75" customHeight="1">
      <c r="A3716" s="23"/>
      <c r="B3716" s="28" t="s">
        <v>21</v>
      </c>
      <c r="C3716" s="28">
        <v>1185732</v>
      </c>
      <c r="D3716" s="29">
        <v>44387</v>
      </c>
      <c r="E3716" s="28" t="s">
        <v>22</v>
      </c>
      <c r="F3716" s="28" t="s">
        <v>132</v>
      </c>
      <c r="G3716" s="28" t="s">
        <v>133</v>
      </c>
      <c r="H3716" s="28" t="s">
        <v>26</v>
      </c>
      <c r="I3716" s="30">
        <v>0.5</v>
      </c>
      <c r="J3716" s="31">
        <v>3500</v>
      </c>
      <c r="K3716" s="32">
        <f t="shared" si="28"/>
        <v>1750</v>
      </c>
      <c r="L3716" s="32">
        <f t="shared" si="29"/>
        <v>612.5</v>
      </c>
      <c r="M3716" s="33">
        <v>0.35</v>
      </c>
      <c r="O3716" s="38"/>
      <c r="P3716" s="36"/>
      <c r="Q3716" s="34"/>
      <c r="R3716" s="35"/>
    </row>
    <row r="3717" spans="1:18" ht="15.75" customHeight="1">
      <c r="A3717" s="23"/>
      <c r="B3717" s="28" t="s">
        <v>21</v>
      </c>
      <c r="C3717" s="28">
        <v>1185732</v>
      </c>
      <c r="D3717" s="29">
        <v>44387</v>
      </c>
      <c r="E3717" s="28" t="s">
        <v>22</v>
      </c>
      <c r="F3717" s="28" t="s">
        <v>132</v>
      </c>
      <c r="G3717" s="28" t="s">
        <v>133</v>
      </c>
      <c r="H3717" s="28" t="s">
        <v>27</v>
      </c>
      <c r="I3717" s="30">
        <v>0.5</v>
      </c>
      <c r="J3717" s="31">
        <v>3000</v>
      </c>
      <c r="K3717" s="32">
        <f t="shared" si="28"/>
        <v>1500</v>
      </c>
      <c r="L3717" s="32">
        <f t="shared" si="29"/>
        <v>525</v>
      </c>
      <c r="M3717" s="33">
        <v>0.35</v>
      </c>
      <c r="O3717" s="38"/>
      <c r="P3717" s="36"/>
      <c r="Q3717" s="34"/>
      <c r="R3717" s="35"/>
    </row>
    <row r="3718" spans="1:18" ht="15.75" customHeight="1">
      <c r="A3718" s="23"/>
      <c r="B3718" s="28" t="s">
        <v>21</v>
      </c>
      <c r="C3718" s="28">
        <v>1185732</v>
      </c>
      <c r="D3718" s="29">
        <v>44387</v>
      </c>
      <c r="E3718" s="28" t="s">
        <v>22</v>
      </c>
      <c r="F3718" s="28" t="s">
        <v>132</v>
      </c>
      <c r="G3718" s="28" t="s">
        <v>133</v>
      </c>
      <c r="H3718" s="28" t="s">
        <v>28</v>
      </c>
      <c r="I3718" s="30">
        <v>0.6</v>
      </c>
      <c r="J3718" s="31">
        <v>3250</v>
      </c>
      <c r="K3718" s="32">
        <f t="shared" si="28"/>
        <v>1950</v>
      </c>
      <c r="L3718" s="32">
        <f t="shared" si="29"/>
        <v>682.5</v>
      </c>
      <c r="M3718" s="33">
        <v>0.35</v>
      </c>
      <c r="O3718" s="38"/>
      <c r="P3718" s="36"/>
      <c r="Q3718" s="34"/>
      <c r="R3718" s="35"/>
    </row>
    <row r="3719" spans="1:18" ht="15.75" customHeight="1">
      <c r="A3719" s="23"/>
      <c r="B3719" s="28" t="s">
        <v>21</v>
      </c>
      <c r="C3719" s="28">
        <v>1185732</v>
      </c>
      <c r="D3719" s="29">
        <v>44387</v>
      </c>
      <c r="E3719" s="28" t="s">
        <v>22</v>
      </c>
      <c r="F3719" s="28" t="s">
        <v>132</v>
      </c>
      <c r="G3719" s="28" t="s">
        <v>133</v>
      </c>
      <c r="H3719" s="28" t="s">
        <v>29</v>
      </c>
      <c r="I3719" s="30">
        <v>0.65</v>
      </c>
      <c r="J3719" s="31">
        <v>5000</v>
      </c>
      <c r="K3719" s="32">
        <f t="shared" si="28"/>
        <v>3250</v>
      </c>
      <c r="L3719" s="32">
        <f t="shared" si="29"/>
        <v>1300</v>
      </c>
      <c r="M3719" s="33">
        <v>0.39999999999999997</v>
      </c>
      <c r="O3719" s="38"/>
      <c r="P3719" s="36"/>
      <c r="Q3719" s="34"/>
      <c r="R3719" s="35"/>
    </row>
    <row r="3720" spans="1:18" ht="15.75" customHeight="1">
      <c r="A3720" s="23"/>
      <c r="B3720" s="28" t="s">
        <v>21</v>
      </c>
      <c r="C3720" s="28">
        <v>1185732</v>
      </c>
      <c r="D3720" s="29">
        <v>44419</v>
      </c>
      <c r="E3720" s="28" t="s">
        <v>22</v>
      </c>
      <c r="F3720" s="28" t="s">
        <v>132</v>
      </c>
      <c r="G3720" s="28" t="s">
        <v>133</v>
      </c>
      <c r="H3720" s="28" t="s">
        <v>24</v>
      </c>
      <c r="I3720" s="30">
        <v>0.6</v>
      </c>
      <c r="J3720" s="31">
        <v>6500</v>
      </c>
      <c r="K3720" s="32">
        <f t="shared" si="28"/>
        <v>3900</v>
      </c>
      <c r="L3720" s="32">
        <f t="shared" si="29"/>
        <v>1755</v>
      </c>
      <c r="M3720" s="33">
        <v>0.45</v>
      </c>
      <c r="O3720" s="38"/>
      <c r="P3720" s="36"/>
      <c r="Q3720" s="34"/>
      <c r="R3720" s="35"/>
    </row>
    <row r="3721" spans="1:18" ht="15.75" customHeight="1">
      <c r="A3721" s="23"/>
      <c r="B3721" s="28" t="s">
        <v>21</v>
      </c>
      <c r="C3721" s="28">
        <v>1185732</v>
      </c>
      <c r="D3721" s="29">
        <v>44419</v>
      </c>
      <c r="E3721" s="28" t="s">
        <v>22</v>
      </c>
      <c r="F3721" s="28" t="s">
        <v>132</v>
      </c>
      <c r="G3721" s="28" t="s">
        <v>133</v>
      </c>
      <c r="H3721" s="28" t="s">
        <v>25</v>
      </c>
      <c r="I3721" s="30">
        <v>0.55000000000000004</v>
      </c>
      <c r="J3721" s="31">
        <v>4250</v>
      </c>
      <c r="K3721" s="32">
        <f t="shared" si="28"/>
        <v>2337.5</v>
      </c>
      <c r="L3721" s="32">
        <f t="shared" si="29"/>
        <v>1051.875</v>
      </c>
      <c r="M3721" s="33">
        <v>0.45</v>
      </c>
      <c r="O3721" s="38"/>
      <c r="P3721" s="36"/>
      <c r="Q3721" s="34"/>
      <c r="R3721" s="35"/>
    </row>
    <row r="3722" spans="1:18" ht="15.75" customHeight="1">
      <c r="A3722" s="23"/>
      <c r="B3722" s="28" t="s">
        <v>21</v>
      </c>
      <c r="C3722" s="28">
        <v>1185732</v>
      </c>
      <c r="D3722" s="29">
        <v>44419</v>
      </c>
      <c r="E3722" s="28" t="s">
        <v>22</v>
      </c>
      <c r="F3722" s="28" t="s">
        <v>132</v>
      </c>
      <c r="G3722" s="28" t="s">
        <v>133</v>
      </c>
      <c r="H3722" s="28" t="s">
        <v>26</v>
      </c>
      <c r="I3722" s="30">
        <v>0.5</v>
      </c>
      <c r="J3722" s="31">
        <v>3500</v>
      </c>
      <c r="K3722" s="32">
        <f t="shared" si="28"/>
        <v>1750</v>
      </c>
      <c r="L3722" s="32">
        <f t="shared" si="29"/>
        <v>612.5</v>
      </c>
      <c r="M3722" s="33">
        <v>0.35</v>
      </c>
      <c r="O3722" s="38"/>
      <c r="P3722" s="36"/>
      <c r="Q3722" s="34"/>
      <c r="R3722" s="35"/>
    </row>
    <row r="3723" spans="1:18" ht="15.75" customHeight="1">
      <c r="A3723" s="23"/>
      <c r="B3723" s="28" t="s">
        <v>21</v>
      </c>
      <c r="C3723" s="28">
        <v>1185732</v>
      </c>
      <c r="D3723" s="29">
        <v>44419</v>
      </c>
      <c r="E3723" s="28" t="s">
        <v>22</v>
      </c>
      <c r="F3723" s="28" t="s">
        <v>132</v>
      </c>
      <c r="G3723" s="28" t="s">
        <v>133</v>
      </c>
      <c r="H3723" s="28" t="s">
        <v>27</v>
      </c>
      <c r="I3723" s="30">
        <v>0.5</v>
      </c>
      <c r="J3723" s="31">
        <v>2500</v>
      </c>
      <c r="K3723" s="32">
        <f t="shared" si="28"/>
        <v>1250</v>
      </c>
      <c r="L3723" s="32">
        <f t="shared" si="29"/>
        <v>437.5</v>
      </c>
      <c r="M3723" s="33">
        <v>0.35</v>
      </c>
      <c r="O3723" s="38"/>
      <c r="P3723" s="36"/>
      <c r="Q3723" s="34"/>
      <c r="R3723" s="35"/>
    </row>
    <row r="3724" spans="1:18" ht="15.75" customHeight="1">
      <c r="A3724" s="23"/>
      <c r="B3724" s="28" t="s">
        <v>21</v>
      </c>
      <c r="C3724" s="28">
        <v>1185732</v>
      </c>
      <c r="D3724" s="29">
        <v>44419</v>
      </c>
      <c r="E3724" s="28" t="s">
        <v>22</v>
      </c>
      <c r="F3724" s="28" t="s">
        <v>132</v>
      </c>
      <c r="G3724" s="28" t="s">
        <v>133</v>
      </c>
      <c r="H3724" s="28" t="s">
        <v>28</v>
      </c>
      <c r="I3724" s="30">
        <v>0.6</v>
      </c>
      <c r="J3724" s="31">
        <v>2250</v>
      </c>
      <c r="K3724" s="32">
        <f t="shared" si="28"/>
        <v>1350</v>
      </c>
      <c r="L3724" s="32">
        <f t="shared" si="29"/>
        <v>472.49999999999994</v>
      </c>
      <c r="M3724" s="33">
        <v>0.35</v>
      </c>
      <c r="O3724" s="38"/>
      <c r="P3724" s="36"/>
      <c r="Q3724" s="34"/>
      <c r="R3724" s="35"/>
    </row>
    <row r="3725" spans="1:18" ht="15.75" customHeight="1">
      <c r="A3725" s="23"/>
      <c r="B3725" s="28" t="s">
        <v>21</v>
      </c>
      <c r="C3725" s="28">
        <v>1185732</v>
      </c>
      <c r="D3725" s="29">
        <v>44419</v>
      </c>
      <c r="E3725" s="28" t="s">
        <v>22</v>
      </c>
      <c r="F3725" s="28" t="s">
        <v>132</v>
      </c>
      <c r="G3725" s="28" t="s">
        <v>133</v>
      </c>
      <c r="H3725" s="28" t="s">
        <v>29</v>
      </c>
      <c r="I3725" s="30">
        <v>0.65</v>
      </c>
      <c r="J3725" s="31">
        <v>4000</v>
      </c>
      <c r="K3725" s="32">
        <f t="shared" si="28"/>
        <v>2600</v>
      </c>
      <c r="L3725" s="32">
        <f t="shared" si="29"/>
        <v>1040</v>
      </c>
      <c r="M3725" s="33">
        <v>0.39999999999999997</v>
      </c>
      <c r="O3725" s="38"/>
      <c r="P3725" s="36"/>
      <c r="Q3725" s="34"/>
      <c r="R3725" s="35"/>
    </row>
    <row r="3726" spans="1:18" ht="15.75" customHeight="1">
      <c r="A3726" s="23"/>
      <c r="B3726" s="28" t="s">
        <v>21</v>
      </c>
      <c r="C3726" s="28">
        <v>1185732</v>
      </c>
      <c r="D3726" s="29">
        <v>44449</v>
      </c>
      <c r="E3726" s="28" t="s">
        <v>22</v>
      </c>
      <c r="F3726" s="28" t="s">
        <v>132</v>
      </c>
      <c r="G3726" s="28" t="s">
        <v>133</v>
      </c>
      <c r="H3726" s="28" t="s">
        <v>24</v>
      </c>
      <c r="I3726" s="30">
        <v>0.6</v>
      </c>
      <c r="J3726" s="31">
        <v>5250</v>
      </c>
      <c r="K3726" s="32">
        <f t="shared" si="28"/>
        <v>3150</v>
      </c>
      <c r="L3726" s="32">
        <f t="shared" si="29"/>
        <v>1417.5</v>
      </c>
      <c r="M3726" s="33">
        <v>0.45</v>
      </c>
      <c r="O3726" s="38"/>
      <c r="P3726" s="36"/>
      <c r="Q3726" s="34"/>
      <c r="R3726" s="35"/>
    </row>
    <row r="3727" spans="1:18" ht="15.75" customHeight="1">
      <c r="A3727" s="23"/>
      <c r="B3727" s="28" t="s">
        <v>21</v>
      </c>
      <c r="C3727" s="28">
        <v>1185732</v>
      </c>
      <c r="D3727" s="29">
        <v>44449</v>
      </c>
      <c r="E3727" s="28" t="s">
        <v>22</v>
      </c>
      <c r="F3727" s="28" t="s">
        <v>132</v>
      </c>
      <c r="G3727" s="28" t="s">
        <v>133</v>
      </c>
      <c r="H3727" s="28" t="s">
        <v>25</v>
      </c>
      <c r="I3727" s="30">
        <v>0.55000000000000004</v>
      </c>
      <c r="J3727" s="31">
        <v>3250</v>
      </c>
      <c r="K3727" s="32">
        <f t="shared" si="28"/>
        <v>1787.5000000000002</v>
      </c>
      <c r="L3727" s="32">
        <f t="shared" si="29"/>
        <v>804.37500000000011</v>
      </c>
      <c r="M3727" s="33">
        <v>0.45</v>
      </c>
      <c r="O3727" s="38"/>
      <c r="P3727" s="36"/>
      <c r="Q3727" s="34"/>
      <c r="R3727" s="35"/>
    </row>
    <row r="3728" spans="1:18" ht="15.75" customHeight="1">
      <c r="A3728" s="23"/>
      <c r="B3728" s="28" t="s">
        <v>21</v>
      </c>
      <c r="C3728" s="28">
        <v>1185732</v>
      </c>
      <c r="D3728" s="29">
        <v>44449</v>
      </c>
      <c r="E3728" s="28" t="s">
        <v>22</v>
      </c>
      <c r="F3728" s="28" t="s">
        <v>132</v>
      </c>
      <c r="G3728" s="28" t="s">
        <v>133</v>
      </c>
      <c r="H3728" s="28" t="s">
        <v>26</v>
      </c>
      <c r="I3728" s="30">
        <v>0.5</v>
      </c>
      <c r="J3728" s="31">
        <v>2250</v>
      </c>
      <c r="K3728" s="32">
        <f t="shared" si="28"/>
        <v>1125</v>
      </c>
      <c r="L3728" s="32">
        <f t="shared" si="29"/>
        <v>393.75</v>
      </c>
      <c r="M3728" s="33">
        <v>0.35</v>
      </c>
      <c r="O3728" s="38"/>
      <c r="P3728" s="36"/>
      <c r="Q3728" s="34"/>
      <c r="R3728" s="35"/>
    </row>
    <row r="3729" spans="1:18" ht="15.75" customHeight="1">
      <c r="A3729" s="23"/>
      <c r="B3729" s="28" t="s">
        <v>21</v>
      </c>
      <c r="C3729" s="28">
        <v>1185732</v>
      </c>
      <c r="D3729" s="29">
        <v>44449</v>
      </c>
      <c r="E3729" s="28" t="s">
        <v>22</v>
      </c>
      <c r="F3729" s="28" t="s">
        <v>132</v>
      </c>
      <c r="G3729" s="28" t="s">
        <v>133</v>
      </c>
      <c r="H3729" s="28" t="s">
        <v>27</v>
      </c>
      <c r="I3729" s="30">
        <v>0.5</v>
      </c>
      <c r="J3729" s="31">
        <v>2000</v>
      </c>
      <c r="K3729" s="32">
        <f t="shared" si="28"/>
        <v>1000</v>
      </c>
      <c r="L3729" s="32">
        <f t="shared" si="29"/>
        <v>350</v>
      </c>
      <c r="M3729" s="33">
        <v>0.35</v>
      </c>
      <c r="O3729" s="38"/>
      <c r="P3729" s="36"/>
      <c r="Q3729" s="34"/>
      <c r="R3729" s="35"/>
    </row>
    <row r="3730" spans="1:18" ht="15.75" customHeight="1">
      <c r="A3730" s="23"/>
      <c r="B3730" s="28" t="s">
        <v>21</v>
      </c>
      <c r="C3730" s="28">
        <v>1185732</v>
      </c>
      <c r="D3730" s="29">
        <v>44449</v>
      </c>
      <c r="E3730" s="28" t="s">
        <v>22</v>
      </c>
      <c r="F3730" s="28" t="s">
        <v>132</v>
      </c>
      <c r="G3730" s="28" t="s">
        <v>133</v>
      </c>
      <c r="H3730" s="28" t="s">
        <v>28</v>
      </c>
      <c r="I3730" s="30">
        <v>0.6</v>
      </c>
      <c r="J3730" s="31">
        <v>2000</v>
      </c>
      <c r="K3730" s="32">
        <f t="shared" si="28"/>
        <v>1200</v>
      </c>
      <c r="L3730" s="32">
        <f t="shared" si="29"/>
        <v>420</v>
      </c>
      <c r="M3730" s="33">
        <v>0.35</v>
      </c>
      <c r="O3730" s="38"/>
      <c r="P3730" s="36"/>
      <c r="Q3730" s="34"/>
      <c r="R3730" s="35"/>
    </row>
    <row r="3731" spans="1:18" ht="15.75" customHeight="1">
      <c r="A3731" s="23"/>
      <c r="B3731" s="28" t="s">
        <v>21</v>
      </c>
      <c r="C3731" s="28">
        <v>1185732</v>
      </c>
      <c r="D3731" s="29">
        <v>44449</v>
      </c>
      <c r="E3731" s="28" t="s">
        <v>22</v>
      </c>
      <c r="F3731" s="28" t="s">
        <v>132</v>
      </c>
      <c r="G3731" s="28" t="s">
        <v>133</v>
      </c>
      <c r="H3731" s="28" t="s">
        <v>29</v>
      </c>
      <c r="I3731" s="30">
        <v>0.65</v>
      </c>
      <c r="J3731" s="31">
        <v>3000</v>
      </c>
      <c r="K3731" s="32">
        <f t="shared" si="28"/>
        <v>1950</v>
      </c>
      <c r="L3731" s="32">
        <f t="shared" si="29"/>
        <v>779.99999999999989</v>
      </c>
      <c r="M3731" s="33">
        <v>0.39999999999999997</v>
      </c>
      <c r="O3731" s="38"/>
      <c r="P3731" s="36"/>
      <c r="Q3731" s="34"/>
      <c r="R3731" s="35"/>
    </row>
    <row r="3732" spans="1:18" ht="15.75" customHeight="1">
      <c r="A3732" s="23"/>
      <c r="B3732" s="28" t="s">
        <v>21</v>
      </c>
      <c r="C3732" s="28">
        <v>1185732</v>
      </c>
      <c r="D3732" s="29">
        <v>44481</v>
      </c>
      <c r="E3732" s="28" t="s">
        <v>22</v>
      </c>
      <c r="F3732" s="28" t="s">
        <v>132</v>
      </c>
      <c r="G3732" s="28" t="s">
        <v>133</v>
      </c>
      <c r="H3732" s="28" t="s">
        <v>24</v>
      </c>
      <c r="I3732" s="30">
        <v>0.65</v>
      </c>
      <c r="J3732" s="31">
        <v>4750</v>
      </c>
      <c r="K3732" s="32">
        <f t="shared" si="28"/>
        <v>3087.5</v>
      </c>
      <c r="L3732" s="32">
        <f t="shared" si="29"/>
        <v>1389.375</v>
      </c>
      <c r="M3732" s="33">
        <v>0.45</v>
      </c>
      <c r="O3732" s="38"/>
      <c r="P3732" s="36"/>
      <c r="Q3732" s="34"/>
      <c r="R3732" s="35"/>
    </row>
    <row r="3733" spans="1:18" ht="15.75" customHeight="1">
      <c r="A3733" s="23"/>
      <c r="B3733" s="28" t="s">
        <v>21</v>
      </c>
      <c r="C3733" s="28">
        <v>1185732</v>
      </c>
      <c r="D3733" s="29">
        <v>44481</v>
      </c>
      <c r="E3733" s="28" t="s">
        <v>22</v>
      </c>
      <c r="F3733" s="28" t="s">
        <v>132</v>
      </c>
      <c r="G3733" s="28" t="s">
        <v>133</v>
      </c>
      <c r="H3733" s="28" t="s">
        <v>25</v>
      </c>
      <c r="I3733" s="30">
        <v>0.60000000000000009</v>
      </c>
      <c r="J3733" s="31">
        <v>3000</v>
      </c>
      <c r="K3733" s="32">
        <f t="shared" si="28"/>
        <v>1800.0000000000002</v>
      </c>
      <c r="L3733" s="32">
        <f t="shared" si="29"/>
        <v>810.00000000000011</v>
      </c>
      <c r="M3733" s="33">
        <v>0.45</v>
      </c>
      <c r="O3733" s="38"/>
      <c r="P3733" s="36"/>
      <c r="Q3733" s="34"/>
      <c r="R3733" s="35"/>
    </row>
    <row r="3734" spans="1:18" ht="15.75" customHeight="1">
      <c r="A3734" s="23"/>
      <c r="B3734" s="28" t="s">
        <v>21</v>
      </c>
      <c r="C3734" s="28">
        <v>1185732</v>
      </c>
      <c r="D3734" s="29">
        <v>44481</v>
      </c>
      <c r="E3734" s="28" t="s">
        <v>22</v>
      </c>
      <c r="F3734" s="28" t="s">
        <v>132</v>
      </c>
      <c r="G3734" s="28" t="s">
        <v>133</v>
      </c>
      <c r="H3734" s="28" t="s">
        <v>26</v>
      </c>
      <c r="I3734" s="30">
        <v>0.60000000000000009</v>
      </c>
      <c r="J3734" s="31">
        <v>2000</v>
      </c>
      <c r="K3734" s="32">
        <f t="shared" si="28"/>
        <v>1200.0000000000002</v>
      </c>
      <c r="L3734" s="32">
        <f t="shared" si="29"/>
        <v>420.00000000000006</v>
      </c>
      <c r="M3734" s="33">
        <v>0.35</v>
      </c>
      <c r="O3734" s="38"/>
      <c r="P3734" s="36"/>
      <c r="Q3734" s="34"/>
      <c r="R3734" s="35"/>
    </row>
    <row r="3735" spans="1:18" ht="15.75" customHeight="1">
      <c r="A3735" s="23"/>
      <c r="B3735" s="28" t="s">
        <v>21</v>
      </c>
      <c r="C3735" s="28">
        <v>1185732</v>
      </c>
      <c r="D3735" s="29">
        <v>44481</v>
      </c>
      <c r="E3735" s="28" t="s">
        <v>22</v>
      </c>
      <c r="F3735" s="28" t="s">
        <v>132</v>
      </c>
      <c r="G3735" s="28" t="s">
        <v>133</v>
      </c>
      <c r="H3735" s="28" t="s">
        <v>27</v>
      </c>
      <c r="I3735" s="30">
        <v>0.60000000000000009</v>
      </c>
      <c r="J3735" s="31">
        <v>1750</v>
      </c>
      <c r="K3735" s="32">
        <f t="shared" si="28"/>
        <v>1050.0000000000002</v>
      </c>
      <c r="L3735" s="32">
        <f t="shared" si="29"/>
        <v>367.50000000000006</v>
      </c>
      <c r="M3735" s="33">
        <v>0.35</v>
      </c>
      <c r="O3735" s="38"/>
      <c r="P3735" s="36"/>
      <c r="Q3735" s="34"/>
      <c r="R3735" s="35"/>
    </row>
    <row r="3736" spans="1:18" ht="15.75" customHeight="1">
      <c r="A3736" s="23"/>
      <c r="B3736" s="28" t="s">
        <v>21</v>
      </c>
      <c r="C3736" s="28">
        <v>1185732</v>
      </c>
      <c r="D3736" s="29">
        <v>44481</v>
      </c>
      <c r="E3736" s="28" t="s">
        <v>22</v>
      </c>
      <c r="F3736" s="28" t="s">
        <v>132</v>
      </c>
      <c r="G3736" s="28" t="s">
        <v>133</v>
      </c>
      <c r="H3736" s="28" t="s">
        <v>28</v>
      </c>
      <c r="I3736" s="30">
        <v>0.70000000000000007</v>
      </c>
      <c r="J3736" s="31">
        <v>1750</v>
      </c>
      <c r="K3736" s="32">
        <f t="shared" si="28"/>
        <v>1225.0000000000002</v>
      </c>
      <c r="L3736" s="32">
        <f t="shared" si="29"/>
        <v>428.75000000000006</v>
      </c>
      <c r="M3736" s="33">
        <v>0.35</v>
      </c>
      <c r="O3736" s="38"/>
      <c r="P3736" s="36"/>
      <c r="Q3736" s="34"/>
      <c r="R3736" s="35"/>
    </row>
    <row r="3737" spans="1:18" ht="15.75" customHeight="1">
      <c r="A3737" s="23"/>
      <c r="B3737" s="28" t="s">
        <v>21</v>
      </c>
      <c r="C3737" s="28">
        <v>1185732</v>
      </c>
      <c r="D3737" s="29">
        <v>44481</v>
      </c>
      <c r="E3737" s="28" t="s">
        <v>22</v>
      </c>
      <c r="F3737" s="28" t="s">
        <v>132</v>
      </c>
      <c r="G3737" s="28" t="s">
        <v>133</v>
      </c>
      <c r="H3737" s="28" t="s">
        <v>29</v>
      </c>
      <c r="I3737" s="30">
        <v>0.75</v>
      </c>
      <c r="J3737" s="31">
        <v>3000</v>
      </c>
      <c r="K3737" s="32">
        <f t="shared" si="28"/>
        <v>2250</v>
      </c>
      <c r="L3737" s="32">
        <f t="shared" si="29"/>
        <v>899.99999999999989</v>
      </c>
      <c r="M3737" s="33">
        <v>0.39999999999999997</v>
      </c>
      <c r="O3737" s="38"/>
      <c r="P3737" s="36"/>
      <c r="Q3737" s="34"/>
      <c r="R3737" s="35"/>
    </row>
    <row r="3738" spans="1:18" ht="15.75" customHeight="1">
      <c r="A3738" s="23"/>
      <c r="B3738" s="28" t="s">
        <v>21</v>
      </c>
      <c r="C3738" s="28">
        <v>1185732</v>
      </c>
      <c r="D3738" s="29">
        <v>44511</v>
      </c>
      <c r="E3738" s="28" t="s">
        <v>22</v>
      </c>
      <c r="F3738" s="28" t="s">
        <v>132</v>
      </c>
      <c r="G3738" s="28" t="s">
        <v>133</v>
      </c>
      <c r="H3738" s="28" t="s">
        <v>24</v>
      </c>
      <c r="I3738" s="30">
        <v>0.70000000000000007</v>
      </c>
      <c r="J3738" s="31">
        <v>4500</v>
      </c>
      <c r="K3738" s="32">
        <f t="shared" si="28"/>
        <v>3150.0000000000005</v>
      </c>
      <c r="L3738" s="32">
        <f t="shared" si="29"/>
        <v>1417.5000000000002</v>
      </c>
      <c r="M3738" s="33">
        <v>0.45</v>
      </c>
      <c r="O3738" s="38"/>
      <c r="P3738" s="36"/>
      <c r="Q3738" s="34"/>
      <c r="R3738" s="35"/>
    </row>
    <row r="3739" spans="1:18" ht="15.75" customHeight="1">
      <c r="A3739" s="23"/>
      <c r="B3739" s="28" t="s">
        <v>21</v>
      </c>
      <c r="C3739" s="28">
        <v>1185732</v>
      </c>
      <c r="D3739" s="29">
        <v>44511</v>
      </c>
      <c r="E3739" s="28" t="s">
        <v>22</v>
      </c>
      <c r="F3739" s="28" t="s">
        <v>132</v>
      </c>
      <c r="G3739" s="28" t="s">
        <v>133</v>
      </c>
      <c r="H3739" s="28" t="s">
        <v>25</v>
      </c>
      <c r="I3739" s="30">
        <v>0.60000000000000009</v>
      </c>
      <c r="J3739" s="31">
        <v>3250</v>
      </c>
      <c r="K3739" s="32">
        <f t="shared" si="28"/>
        <v>1950.0000000000002</v>
      </c>
      <c r="L3739" s="32">
        <f t="shared" si="29"/>
        <v>877.50000000000011</v>
      </c>
      <c r="M3739" s="33">
        <v>0.45</v>
      </c>
      <c r="O3739" s="38"/>
      <c r="P3739" s="36"/>
      <c r="Q3739" s="34"/>
      <c r="R3739" s="35"/>
    </row>
    <row r="3740" spans="1:18" ht="15.75" customHeight="1">
      <c r="A3740" s="23"/>
      <c r="B3740" s="28" t="s">
        <v>21</v>
      </c>
      <c r="C3740" s="28">
        <v>1185732</v>
      </c>
      <c r="D3740" s="29">
        <v>44511</v>
      </c>
      <c r="E3740" s="28" t="s">
        <v>22</v>
      </c>
      <c r="F3740" s="28" t="s">
        <v>132</v>
      </c>
      <c r="G3740" s="28" t="s">
        <v>133</v>
      </c>
      <c r="H3740" s="28" t="s">
        <v>26</v>
      </c>
      <c r="I3740" s="30">
        <v>0.60000000000000009</v>
      </c>
      <c r="J3740" s="31">
        <v>3200</v>
      </c>
      <c r="K3740" s="32">
        <f t="shared" si="28"/>
        <v>1920.0000000000002</v>
      </c>
      <c r="L3740" s="32">
        <f t="shared" si="29"/>
        <v>672</v>
      </c>
      <c r="M3740" s="33">
        <v>0.35</v>
      </c>
      <c r="O3740" s="38"/>
      <c r="P3740" s="36"/>
      <c r="Q3740" s="34"/>
      <c r="R3740" s="35"/>
    </row>
    <row r="3741" spans="1:18" ht="15.75" customHeight="1">
      <c r="A3741" s="23"/>
      <c r="B3741" s="28" t="s">
        <v>21</v>
      </c>
      <c r="C3741" s="28">
        <v>1185732</v>
      </c>
      <c r="D3741" s="29">
        <v>44511</v>
      </c>
      <c r="E3741" s="28" t="s">
        <v>22</v>
      </c>
      <c r="F3741" s="28" t="s">
        <v>132</v>
      </c>
      <c r="G3741" s="28" t="s">
        <v>133</v>
      </c>
      <c r="H3741" s="28" t="s">
        <v>27</v>
      </c>
      <c r="I3741" s="30">
        <v>0.60000000000000009</v>
      </c>
      <c r="J3741" s="31">
        <v>3000</v>
      </c>
      <c r="K3741" s="32">
        <f t="shared" si="28"/>
        <v>1800.0000000000002</v>
      </c>
      <c r="L3741" s="32">
        <f t="shared" si="29"/>
        <v>630</v>
      </c>
      <c r="M3741" s="33">
        <v>0.35</v>
      </c>
      <c r="O3741" s="38"/>
      <c r="P3741" s="36"/>
      <c r="Q3741" s="34"/>
      <c r="R3741" s="35"/>
    </row>
    <row r="3742" spans="1:18" ht="15.75" customHeight="1">
      <c r="A3742" s="23"/>
      <c r="B3742" s="28" t="s">
        <v>21</v>
      </c>
      <c r="C3742" s="28">
        <v>1185732</v>
      </c>
      <c r="D3742" s="29">
        <v>44511</v>
      </c>
      <c r="E3742" s="28" t="s">
        <v>22</v>
      </c>
      <c r="F3742" s="28" t="s">
        <v>132</v>
      </c>
      <c r="G3742" s="28" t="s">
        <v>133</v>
      </c>
      <c r="H3742" s="28" t="s">
        <v>28</v>
      </c>
      <c r="I3742" s="30">
        <v>0.70000000000000007</v>
      </c>
      <c r="J3742" s="31">
        <v>2750</v>
      </c>
      <c r="K3742" s="32">
        <f t="shared" si="28"/>
        <v>1925.0000000000002</v>
      </c>
      <c r="L3742" s="32">
        <f t="shared" si="29"/>
        <v>673.75</v>
      </c>
      <c r="M3742" s="33">
        <v>0.35</v>
      </c>
      <c r="O3742" s="38"/>
      <c r="P3742" s="36"/>
      <c r="Q3742" s="34"/>
      <c r="R3742" s="35"/>
    </row>
    <row r="3743" spans="1:18" ht="15.75" customHeight="1">
      <c r="A3743" s="23"/>
      <c r="B3743" s="28" t="s">
        <v>21</v>
      </c>
      <c r="C3743" s="28">
        <v>1185732</v>
      </c>
      <c r="D3743" s="29">
        <v>44511</v>
      </c>
      <c r="E3743" s="28" t="s">
        <v>22</v>
      </c>
      <c r="F3743" s="28" t="s">
        <v>132</v>
      </c>
      <c r="G3743" s="28" t="s">
        <v>133</v>
      </c>
      <c r="H3743" s="28" t="s">
        <v>29</v>
      </c>
      <c r="I3743" s="30">
        <v>0.75</v>
      </c>
      <c r="J3743" s="31">
        <v>3750</v>
      </c>
      <c r="K3743" s="32">
        <f t="shared" si="28"/>
        <v>2812.5</v>
      </c>
      <c r="L3743" s="32">
        <f t="shared" si="29"/>
        <v>1125</v>
      </c>
      <c r="M3743" s="33">
        <v>0.39999999999999997</v>
      </c>
      <c r="O3743" s="38"/>
      <c r="P3743" s="36"/>
      <c r="Q3743" s="34"/>
      <c r="R3743" s="35"/>
    </row>
    <row r="3744" spans="1:18" ht="15.75" customHeight="1">
      <c r="A3744" s="23"/>
      <c r="B3744" s="28" t="s">
        <v>21</v>
      </c>
      <c r="C3744" s="28">
        <v>1185732</v>
      </c>
      <c r="D3744" s="29">
        <v>44540</v>
      </c>
      <c r="E3744" s="28" t="s">
        <v>22</v>
      </c>
      <c r="F3744" s="28" t="s">
        <v>132</v>
      </c>
      <c r="G3744" s="28" t="s">
        <v>133</v>
      </c>
      <c r="H3744" s="28" t="s">
        <v>24</v>
      </c>
      <c r="I3744" s="30">
        <v>0.70000000000000007</v>
      </c>
      <c r="J3744" s="31">
        <v>6000</v>
      </c>
      <c r="K3744" s="32">
        <f t="shared" si="28"/>
        <v>4200</v>
      </c>
      <c r="L3744" s="32">
        <f t="shared" si="29"/>
        <v>1890</v>
      </c>
      <c r="M3744" s="33">
        <v>0.45</v>
      </c>
      <c r="O3744" s="38"/>
      <c r="P3744" s="36"/>
      <c r="Q3744" s="34"/>
      <c r="R3744" s="35"/>
    </row>
    <row r="3745" spans="1:18" ht="15.75" customHeight="1">
      <c r="A3745" s="23"/>
      <c r="B3745" s="28" t="s">
        <v>21</v>
      </c>
      <c r="C3745" s="28">
        <v>1185732</v>
      </c>
      <c r="D3745" s="29">
        <v>44540</v>
      </c>
      <c r="E3745" s="28" t="s">
        <v>22</v>
      </c>
      <c r="F3745" s="28" t="s">
        <v>132</v>
      </c>
      <c r="G3745" s="28" t="s">
        <v>133</v>
      </c>
      <c r="H3745" s="28" t="s">
        <v>25</v>
      </c>
      <c r="I3745" s="30">
        <v>0.60000000000000009</v>
      </c>
      <c r="J3745" s="31">
        <v>4000</v>
      </c>
      <c r="K3745" s="32">
        <f t="shared" si="28"/>
        <v>2400.0000000000005</v>
      </c>
      <c r="L3745" s="32">
        <f t="shared" si="29"/>
        <v>1080.0000000000002</v>
      </c>
      <c r="M3745" s="33">
        <v>0.45</v>
      </c>
      <c r="O3745" s="38"/>
      <c r="P3745" s="36"/>
      <c r="Q3745" s="34"/>
      <c r="R3745" s="35"/>
    </row>
    <row r="3746" spans="1:18" ht="15.75" customHeight="1">
      <c r="A3746" s="23"/>
      <c r="B3746" s="28" t="s">
        <v>21</v>
      </c>
      <c r="C3746" s="28">
        <v>1185732</v>
      </c>
      <c r="D3746" s="29">
        <v>44540</v>
      </c>
      <c r="E3746" s="28" t="s">
        <v>22</v>
      </c>
      <c r="F3746" s="28" t="s">
        <v>132</v>
      </c>
      <c r="G3746" s="28" t="s">
        <v>133</v>
      </c>
      <c r="H3746" s="28" t="s">
        <v>26</v>
      </c>
      <c r="I3746" s="30">
        <v>0.60000000000000009</v>
      </c>
      <c r="J3746" s="31">
        <v>3750</v>
      </c>
      <c r="K3746" s="32">
        <f t="shared" si="28"/>
        <v>2250.0000000000005</v>
      </c>
      <c r="L3746" s="32">
        <f t="shared" si="29"/>
        <v>787.50000000000011</v>
      </c>
      <c r="M3746" s="33">
        <v>0.35</v>
      </c>
      <c r="O3746" s="38"/>
      <c r="P3746" s="36"/>
      <c r="Q3746" s="34"/>
      <c r="R3746" s="35"/>
    </row>
    <row r="3747" spans="1:18" ht="15.75" customHeight="1">
      <c r="A3747" s="23"/>
      <c r="B3747" s="28" t="s">
        <v>21</v>
      </c>
      <c r="C3747" s="28">
        <v>1185732</v>
      </c>
      <c r="D3747" s="29">
        <v>44540</v>
      </c>
      <c r="E3747" s="28" t="s">
        <v>22</v>
      </c>
      <c r="F3747" s="28" t="s">
        <v>132</v>
      </c>
      <c r="G3747" s="28" t="s">
        <v>133</v>
      </c>
      <c r="H3747" s="28" t="s">
        <v>27</v>
      </c>
      <c r="I3747" s="30">
        <v>0.60000000000000009</v>
      </c>
      <c r="J3747" s="31">
        <v>3250</v>
      </c>
      <c r="K3747" s="32">
        <f t="shared" si="28"/>
        <v>1950.0000000000002</v>
      </c>
      <c r="L3747" s="32">
        <f t="shared" si="29"/>
        <v>682.5</v>
      </c>
      <c r="M3747" s="33">
        <v>0.35</v>
      </c>
      <c r="O3747" s="38"/>
      <c r="P3747" s="36"/>
      <c r="Q3747" s="34"/>
      <c r="R3747" s="35"/>
    </row>
    <row r="3748" spans="1:18" ht="15.75" customHeight="1">
      <c r="A3748" s="23"/>
      <c r="B3748" s="28" t="s">
        <v>21</v>
      </c>
      <c r="C3748" s="28">
        <v>1185732</v>
      </c>
      <c r="D3748" s="29">
        <v>44540</v>
      </c>
      <c r="E3748" s="28" t="s">
        <v>22</v>
      </c>
      <c r="F3748" s="28" t="s">
        <v>132</v>
      </c>
      <c r="G3748" s="28" t="s">
        <v>133</v>
      </c>
      <c r="H3748" s="28" t="s">
        <v>28</v>
      </c>
      <c r="I3748" s="30">
        <v>0.70000000000000007</v>
      </c>
      <c r="J3748" s="31">
        <v>3250</v>
      </c>
      <c r="K3748" s="32">
        <f t="shared" si="28"/>
        <v>2275</v>
      </c>
      <c r="L3748" s="32">
        <f t="shared" si="29"/>
        <v>796.25</v>
      </c>
      <c r="M3748" s="33">
        <v>0.35</v>
      </c>
      <c r="O3748" s="38"/>
      <c r="P3748" s="36"/>
      <c r="Q3748" s="34"/>
      <c r="R3748" s="35"/>
    </row>
    <row r="3749" spans="1:18" ht="15.75" customHeight="1">
      <c r="A3749" s="23"/>
      <c r="B3749" s="28" t="s">
        <v>21</v>
      </c>
      <c r="C3749" s="28">
        <v>1185732</v>
      </c>
      <c r="D3749" s="29">
        <v>44540</v>
      </c>
      <c r="E3749" s="28" t="s">
        <v>22</v>
      </c>
      <c r="F3749" s="28" t="s">
        <v>132</v>
      </c>
      <c r="G3749" s="28" t="s">
        <v>133</v>
      </c>
      <c r="H3749" s="28" t="s">
        <v>29</v>
      </c>
      <c r="I3749" s="30">
        <v>0.75</v>
      </c>
      <c r="J3749" s="31">
        <v>4250</v>
      </c>
      <c r="K3749" s="32">
        <f t="shared" si="28"/>
        <v>3187.5</v>
      </c>
      <c r="L3749" s="32">
        <f t="shared" si="29"/>
        <v>1275</v>
      </c>
      <c r="M3749" s="33">
        <v>0.39999999999999997</v>
      </c>
      <c r="O3749" s="38"/>
      <c r="P3749" s="36"/>
      <c r="Q3749" s="34"/>
      <c r="R3749" s="35"/>
    </row>
    <row r="3750" spans="1:18" ht="15.75" customHeight="1">
      <c r="A3750" s="23" t="s">
        <v>46</v>
      </c>
      <c r="B3750" s="28" t="s">
        <v>21</v>
      </c>
      <c r="C3750" s="28">
        <v>1185732</v>
      </c>
      <c r="D3750" s="29">
        <v>44217</v>
      </c>
      <c r="E3750" s="28" t="s">
        <v>22</v>
      </c>
      <c r="F3750" s="28" t="s">
        <v>134</v>
      </c>
      <c r="G3750" s="28" t="s">
        <v>135</v>
      </c>
      <c r="H3750" s="28" t="s">
        <v>24</v>
      </c>
      <c r="I3750" s="30">
        <v>0.5</v>
      </c>
      <c r="J3750" s="31">
        <v>5250</v>
      </c>
      <c r="K3750" s="32">
        <f t="shared" si="28"/>
        <v>2625</v>
      </c>
      <c r="L3750" s="32">
        <f t="shared" si="29"/>
        <v>1050</v>
      </c>
      <c r="M3750" s="33">
        <v>0.4</v>
      </c>
      <c r="O3750" s="38"/>
      <c r="P3750" s="36"/>
      <c r="Q3750" s="34"/>
      <c r="R3750" s="35"/>
    </row>
    <row r="3751" spans="1:18" ht="15.75" customHeight="1">
      <c r="A3751" s="23"/>
      <c r="B3751" s="28" t="s">
        <v>21</v>
      </c>
      <c r="C3751" s="28">
        <v>1185732</v>
      </c>
      <c r="D3751" s="29">
        <v>44217</v>
      </c>
      <c r="E3751" s="28" t="s">
        <v>22</v>
      </c>
      <c r="F3751" s="28" t="s">
        <v>134</v>
      </c>
      <c r="G3751" s="28" t="s">
        <v>135</v>
      </c>
      <c r="H3751" s="28" t="s">
        <v>25</v>
      </c>
      <c r="I3751" s="30">
        <v>0.5</v>
      </c>
      <c r="J3751" s="31">
        <v>3250</v>
      </c>
      <c r="K3751" s="32">
        <f t="shared" si="28"/>
        <v>1625</v>
      </c>
      <c r="L3751" s="32">
        <f t="shared" si="29"/>
        <v>650</v>
      </c>
      <c r="M3751" s="33">
        <v>0.4</v>
      </c>
      <c r="O3751" s="38"/>
      <c r="P3751" s="36"/>
      <c r="Q3751" s="34"/>
      <c r="R3751" s="35"/>
    </row>
    <row r="3752" spans="1:18" ht="15.75" customHeight="1">
      <c r="A3752" s="23"/>
      <c r="B3752" s="28" t="s">
        <v>21</v>
      </c>
      <c r="C3752" s="28">
        <v>1185732</v>
      </c>
      <c r="D3752" s="29">
        <v>44217</v>
      </c>
      <c r="E3752" s="28" t="s">
        <v>22</v>
      </c>
      <c r="F3752" s="28" t="s">
        <v>134</v>
      </c>
      <c r="G3752" s="28" t="s">
        <v>135</v>
      </c>
      <c r="H3752" s="28" t="s">
        <v>26</v>
      </c>
      <c r="I3752" s="30">
        <v>0.4</v>
      </c>
      <c r="J3752" s="31">
        <v>3250</v>
      </c>
      <c r="K3752" s="32">
        <f t="shared" si="28"/>
        <v>1300</v>
      </c>
      <c r="L3752" s="32">
        <f t="shared" si="29"/>
        <v>390</v>
      </c>
      <c r="M3752" s="33">
        <v>0.3</v>
      </c>
      <c r="O3752" s="38"/>
      <c r="P3752" s="36"/>
      <c r="Q3752" s="34"/>
      <c r="R3752" s="35"/>
    </row>
    <row r="3753" spans="1:18" ht="15.75" customHeight="1">
      <c r="A3753" s="23"/>
      <c r="B3753" s="28" t="s">
        <v>21</v>
      </c>
      <c r="C3753" s="28">
        <v>1185732</v>
      </c>
      <c r="D3753" s="29">
        <v>44217</v>
      </c>
      <c r="E3753" s="28" t="s">
        <v>22</v>
      </c>
      <c r="F3753" s="28" t="s">
        <v>134</v>
      </c>
      <c r="G3753" s="28" t="s">
        <v>135</v>
      </c>
      <c r="H3753" s="28" t="s">
        <v>27</v>
      </c>
      <c r="I3753" s="30">
        <v>0.44999999999999996</v>
      </c>
      <c r="J3753" s="31">
        <v>1750</v>
      </c>
      <c r="K3753" s="32">
        <f t="shared" si="28"/>
        <v>787.49999999999989</v>
      </c>
      <c r="L3753" s="32">
        <f t="shared" si="29"/>
        <v>236.24999999999994</v>
      </c>
      <c r="M3753" s="33">
        <v>0.3</v>
      </c>
      <c r="O3753" s="38"/>
      <c r="P3753" s="36"/>
      <c r="Q3753" s="34"/>
      <c r="R3753" s="35"/>
    </row>
    <row r="3754" spans="1:18" ht="15.75" customHeight="1">
      <c r="A3754" s="23"/>
      <c r="B3754" s="28" t="s">
        <v>21</v>
      </c>
      <c r="C3754" s="28">
        <v>1185732</v>
      </c>
      <c r="D3754" s="29">
        <v>44217</v>
      </c>
      <c r="E3754" s="28" t="s">
        <v>22</v>
      </c>
      <c r="F3754" s="28" t="s">
        <v>134</v>
      </c>
      <c r="G3754" s="28" t="s">
        <v>135</v>
      </c>
      <c r="H3754" s="28" t="s">
        <v>28</v>
      </c>
      <c r="I3754" s="30">
        <v>0.60000000000000009</v>
      </c>
      <c r="J3754" s="31">
        <v>2250</v>
      </c>
      <c r="K3754" s="32">
        <f t="shared" si="28"/>
        <v>1350.0000000000002</v>
      </c>
      <c r="L3754" s="32">
        <f t="shared" si="29"/>
        <v>405.00000000000006</v>
      </c>
      <c r="M3754" s="33">
        <v>0.3</v>
      </c>
      <c r="O3754" s="38"/>
      <c r="P3754" s="36"/>
      <c r="Q3754" s="34"/>
      <c r="R3754" s="35"/>
    </row>
    <row r="3755" spans="1:18" ht="15.75" customHeight="1">
      <c r="A3755" s="23"/>
      <c r="B3755" s="28" t="s">
        <v>21</v>
      </c>
      <c r="C3755" s="28">
        <v>1185732</v>
      </c>
      <c r="D3755" s="29">
        <v>44217</v>
      </c>
      <c r="E3755" s="28" t="s">
        <v>22</v>
      </c>
      <c r="F3755" s="28" t="s">
        <v>134</v>
      </c>
      <c r="G3755" s="28" t="s">
        <v>135</v>
      </c>
      <c r="H3755" s="28" t="s">
        <v>29</v>
      </c>
      <c r="I3755" s="30">
        <v>0.5</v>
      </c>
      <c r="J3755" s="31">
        <v>3250</v>
      </c>
      <c r="K3755" s="32">
        <f t="shared" si="28"/>
        <v>1625</v>
      </c>
      <c r="L3755" s="32">
        <f t="shared" si="29"/>
        <v>568.75</v>
      </c>
      <c r="M3755" s="33">
        <v>0.35</v>
      </c>
      <c r="O3755" s="38"/>
      <c r="P3755" s="36"/>
      <c r="Q3755" s="34"/>
      <c r="R3755" s="35"/>
    </row>
    <row r="3756" spans="1:18" ht="15.75" customHeight="1">
      <c r="A3756" s="23"/>
      <c r="B3756" s="28" t="s">
        <v>21</v>
      </c>
      <c r="C3756" s="28">
        <v>1185732</v>
      </c>
      <c r="D3756" s="29">
        <v>44246</v>
      </c>
      <c r="E3756" s="28" t="s">
        <v>22</v>
      </c>
      <c r="F3756" s="28" t="s">
        <v>134</v>
      </c>
      <c r="G3756" s="28" t="s">
        <v>135</v>
      </c>
      <c r="H3756" s="28" t="s">
        <v>24</v>
      </c>
      <c r="I3756" s="30">
        <v>0.5</v>
      </c>
      <c r="J3756" s="31">
        <v>6000</v>
      </c>
      <c r="K3756" s="32">
        <f t="shared" si="28"/>
        <v>3000</v>
      </c>
      <c r="L3756" s="32">
        <f t="shared" si="29"/>
        <v>1200</v>
      </c>
      <c r="M3756" s="33">
        <v>0.4</v>
      </c>
      <c r="O3756" s="38"/>
      <c r="P3756" s="36"/>
      <c r="Q3756" s="34"/>
      <c r="R3756" s="35"/>
    </row>
    <row r="3757" spans="1:18" ht="15.75" customHeight="1">
      <c r="A3757" s="23"/>
      <c r="B3757" s="28" t="s">
        <v>21</v>
      </c>
      <c r="C3757" s="28">
        <v>1185732</v>
      </c>
      <c r="D3757" s="29">
        <v>44246</v>
      </c>
      <c r="E3757" s="28" t="s">
        <v>22</v>
      </c>
      <c r="F3757" s="28" t="s">
        <v>134</v>
      </c>
      <c r="G3757" s="28" t="s">
        <v>135</v>
      </c>
      <c r="H3757" s="28" t="s">
        <v>25</v>
      </c>
      <c r="I3757" s="30">
        <v>0.5</v>
      </c>
      <c r="J3757" s="31">
        <v>2500</v>
      </c>
      <c r="K3757" s="32">
        <f t="shared" si="28"/>
        <v>1250</v>
      </c>
      <c r="L3757" s="32">
        <f t="shared" si="29"/>
        <v>500</v>
      </c>
      <c r="M3757" s="33">
        <v>0.4</v>
      </c>
      <c r="O3757" s="38"/>
      <c r="P3757" s="36"/>
      <c r="Q3757" s="34"/>
      <c r="R3757" s="35"/>
    </row>
    <row r="3758" spans="1:18" ht="15.75" customHeight="1">
      <c r="A3758" s="23"/>
      <c r="B3758" s="28" t="s">
        <v>21</v>
      </c>
      <c r="C3758" s="28">
        <v>1185732</v>
      </c>
      <c r="D3758" s="29">
        <v>44246</v>
      </c>
      <c r="E3758" s="28" t="s">
        <v>22</v>
      </c>
      <c r="F3758" s="28" t="s">
        <v>134</v>
      </c>
      <c r="G3758" s="28" t="s">
        <v>135</v>
      </c>
      <c r="H3758" s="28" t="s">
        <v>26</v>
      </c>
      <c r="I3758" s="30">
        <v>0.4</v>
      </c>
      <c r="J3758" s="31">
        <v>3000</v>
      </c>
      <c r="K3758" s="32">
        <f t="shared" si="28"/>
        <v>1200</v>
      </c>
      <c r="L3758" s="32">
        <f t="shared" si="29"/>
        <v>360</v>
      </c>
      <c r="M3758" s="33">
        <v>0.3</v>
      </c>
      <c r="O3758" s="38"/>
      <c r="P3758" s="36"/>
      <c r="Q3758" s="34"/>
      <c r="R3758" s="35"/>
    </row>
    <row r="3759" spans="1:18" ht="15.75" customHeight="1">
      <c r="A3759" s="23"/>
      <c r="B3759" s="28" t="s">
        <v>21</v>
      </c>
      <c r="C3759" s="28">
        <v>1185732</v>
      </c>
      <c r="D3759" s="29">
        <v>44246</v>
      </c>
      <c r="E3759" s="28" t="s">
        <v>22</v>
      </c>
      <c r="F3759" s="28" t="s">
        <v>134</v>
      </c>
      <c r="G3759" s="28" t="s">
        <v>135</v>
      </c>
      <c r="H3759" s="28" t="s">
        <v>27</v>
      </c>
      <c r="I3759" s="30">
        <v>0.44999999999999996</v>
      </c>
      <c r="J3759" s="31">
        <v>2000</v>
      </c>
      <c r="K3759" s="32">
        <f t="shared" si="28"/>
        <v>899.99999999999989</v>
      </c>
      <c r="L3759" s="32">
        <f t="shared" si="29"/>
        <v>269.99999999999994</v>
      </c>
      <c r="M3759" s="33">
        <v>0.3</v>
      </c>
      <c r="O3759" s="38"/>
      <c r="P3759" s="36"/>
      <c r="Q3759" s="34"/>
      <c r="R3759" s="35"/>
    </row>
    <row r="3760" spans="1:18" ht="15.75" customHeight="1">
      <c r="A3760" s="23"/>
      <c r="B3760" s="28" t="s">
        <v>21</v>
      </c>
      <c r="C3760" s="28">
        <v>1185732</v>
      </c>
      <c r="D3760" s="29">
        <v>44246</v>
      </c>
      <c r="E3760" s="28" t="s">
        <v>22</v>
      </c>
      <c r="F3760" s="28" t="s">
        <v>134</v>
      </c>
      <c r="G3760" s="28" t="s">
        <v>135</v>
      </c>
      <c r="H3760" s="28" t="s">
        <v>28</v>
      </c>
      <c r="I3760" s="30">
        <v>0.60000000000000009</v>
      </c>
      <c r="J3760" s="31">
        <v>2750</v>
      </c>
      <c r="K3760" s="32">
        <f t="shared" si="28"/>
        <v>1650.0000000000002</v>
      </c>
      <c r="L3760" s="32">
        <f t="shared" si="29"/>
        <v>495.00000000000006</v>
      </c>
      <c r="M3760" s="33">
        <v>0.3</v>
      </c>
      <c r="O3760" s="38"/>
      <c r="P3760" s="36"/>
      <c r="Q3760" s="34"/>
      <c r="R3760" s="35"/>
    </row>
    <row r="3761" spans="1:18" ht="15.75" customHeight="1">
      <c r="A3761" s="23"/>
      <c r="B3761" s="28" t="s">
        <v>21</v>
      </c>
      <c r="C3761" s="28">
        <v>1185732</v>
      </c>
      <c r="D3761" s="29">
        <v>44246</v>
      </c>
      <c r="E3761" s="28" t="s">
        <v>22</v>
      </c>
      <c r="F3761" s="28" t="s">
        <v>134</v>
      </c>
      <c r="G3761" s="28" t="s">
        <v>135</v>
      </c>
      <c r="H3761" s="28" t="s">
        <v>29</v>
      </c>
      <c r="I3761" s="30">
        <v>0.5</v>
      </c>
      <c r="J3761" s="31">
        <v>3750</v>
      </c>
      <c r="K3761" s="32">
        <f t="shared" si="28"/>
        <v>1875</v>
      </c>
      <c r="L3761" s="32">
        <f t="shared" si="29"/>
        <v>656.25</v>
      </c>
      <c r="M3761" s="33">
        <v>0.35</v>
      </c>
      <c r="O3761" s="38"/>
      <c r="P3761" s="36"/>
      <c r="Q3761" s="34"/>
      <c r="R3761" s="35"/>
    </row>
    <row r="3762" spans="1:18" ht="15.75" customHeight="1">
      <c r="A3762" s="23"/>
      <c r="B3762" s="28" t="s">
        <v>21</v>
      </c>
      <c r="C3762" s="28">
        <v>1185732</v>
      </c>
      <c r="D3762" s="29">
        <v>44272</v>
      </c>
      <c r="E3762" s="28" t="s">
        <v>22</v>
      </c>
      <c r="F3762" s="28" t="s">
        <v>134</v>
      </c>
      <c r="G3762" s="28" t="s">
        <v>135</v>
      </c>
      <c r="H3762" s="28" t="s">
        <v>24</v>
      </c>
      <c r="I3762" s="30">
        <v>0.5</v>
      </c>
      <c r="J3762" s="31">
        <v>5700</v>
      </c>
      <c r="K3762" s="32">
        <f t="shared" si="28"/>
        <v>2850</v>
      </c>
      <c r="L3762" s="32">
        <f t="shared" si="29"/>
        <v>1140</v>
      </c>
      <c r="M3762" s="33">
        <v>0.4</v>
      </c>
      <c r="O3762" s="38"/>
      <c r="P3762" s="36"/>
      <c r="Q3762" s="34"/>
      <c r="R3762" s="35"/>
    </row>
    <row r="3763" spans="1:18" ht="15.75" customHeight="1">
      <c r="A3763" s="23"/>
      <c r="B3763" s="28" t="s">
        <v>21</v>
      </c>
      <c r="C3763" s="28">
        <v>1185732</v>
      </c>
      <c r="D3763" s="29">
        <v>44272</v>
      </c>
      <c r="E3763" s="28" t="s">
        <v>22</v>
      </c>
      <c r="F3763" s="28" t="s">
        <v>134</v>
      </c>
      <c r="G3763" s="28" t="s">
        <v>135</v>
      </c>
      <c r="H3763" s="28" t="s">
        <v>25</v>
      </c>
      <c r="I3763" s="30">
        <v>0.5</v>
      </c>
      <c r="J3763" s="31">
        <v>2750</v>
      </c>
      <c r="K3763" s="32">
        <f t="shared" si="28"/>
        <v>1375</v>
      </c>
      <c r="L3763" s="32">
        <f t="shared" si="29"/>
        <v>550</v>
      </c>
      <c r="M3763" s="33">
        <v>0.4</v>
      </c>
      <c r="O3763" s="38"/>
      <c r="P3763" s="36"/>
      <c r="Q3763" s="34"/>
      <c r="R3763" s="35"/>
    </row>
    <row r="3764" spans="1:18" ht="15.75" customHeight="1">
      <c r="A3764" s="23"/>
      <c r="B3764" s="28" t="s">
        <v>21</v>
      </c>
      <c r="C3764" s="28">
        <v>1185732</v>
      </c>
      <c r="D3764" s="29">
        <v>44272</v>
      </c>
      <c r="E3764" s="28" t="s">
        <v>22</v>
      </c>
      <c r="F3764" s="28" t="s">
        <v>134</v>
      </c>
      <c r="G3764" s="28" t="s">
        <v>135</v>
      </c>
      <c r="H3764" s="28" t="s">
        <v>26</v>
      </c>
      <c r="I3764" s="30">
        <v>0.4</v>
      </c>
      <c r="J3764" s="31">
        <v>3000</v>
      </c>
      <c r="K3764" s="32">
        <f t="shared" si="28"/>
        <v>1200</v>
      </c>
      <c r="L3764" s="32">
        <f t="shared" si="29"/>
        <v>360</v>
      </c>
      <c r="M3764" s="33">
        <v>0.3</v>
      </c>
      <c r="O3764" s="38"/>
      <c r="P3764" s="36"/>
      <c r="Q3764" s="34"/>
      <c r="R3764" s="35"/>
    </row>
    <row r="3765" spans="1:18" ht="15.75" customHeight="1">
      <c r="A3765" s="23"/>
      <c r="B3765" s="28" t="s">
        <v>21</v>
      </c>
      <c r="C3765" s="28">
        <v>1185732</v>
      </c>
      <c r="D3765" s="29">
        <v>44272</v>
      </c>
      <c r="E3765" s="28" t="s">
        <v>22</v>
      </c>
      <c r="F3765" s="28" t="s">
        <v>134</v>
      </c>
      <c r="G3765" s="28" t="s">
        <v>135</v>
      </c>
      <c r="H3765" s="28" t="s">
        <v>27</v>
      </c>
      <c r="I3765" s="30">
        <v>0.44999999999999996</v>
      </c>
      <c r="J3765" s="31">
        <v>1500</v>
      </c>
      <c r="K3765" s="32">
        <f t="shared" si="28"/>
        <v>674.99999999999989</v>
      </c>
      <c r="L3765" s="32">
        <f t="shared" si="29"/>
        <v>202.49999999999997</v>
      </c>
      <c r="M3765" s="33">
        <v>0.3</v>
      </c>
      <c r="O3765" s="38"/>
      <c r="P3765" s="36"/>
      <c r="Q3765" s="34"/>
      <c r="R3765" s="35"/>
    </row>
    <row r="3766" spans="1:18" ht="15.75" customHeight="1">
      <c r="A3766" s="23"/>
      <c r="B3766" s="28" t="s">
        <v>21</v>
      </c>
      <c r="C3766" s="28">
        <v>1185732</v>
      </c>
      <c r="D3766" s="29">
        <v>44272</v>
      </c>
      <c r="E3766" s="28" t="s">
        <v>22</v>
      </c>
      <c r="F3766" s="28" t="s">
        <v>134</v>
      </c>
      <c r="G3766" s="28" t="s">
        <v>135</v>
      </c>
      <c r="H3766" s="28" t="s">
        <v>28</v>
      </c>
      <c r="I3766" s="30">
        <v>0.60000000000000009</v>
      </c>
      <c r="J3766" s="31">
        <v>2000</v>
      </c>
      <c r="K3766" s="32">
        <f t="shared" si="28"/>
        <v>1200.0000000000002</v>
      </c>
      <c r="L3766" s="32">
        <f t="shared" si="29"/>
        <v>360.00000000000006</v>
      </c>
      <c r="M3766" s="33">
        <v>0.3</v>
      </c>
      <c r="O3766" s="38"/>
      <c r="P3766" s="36"/>
      <c r="Q3766" s="34"/>
      <c r="R3766" s="35"/>
    </row>
    <row r="3767" spans="1:18" ht="15.75" customHeight="1">
      <c r="A3767" s="23"/>
      <c r="B3767" s="28" t="s">
        <v>21</v>
      </c>
      <c r="C3767" s="28">
        <v>1185732</v>
      </c>
      <c r="D3767" s="29">
        <v>44272</v>
      </c>
      <c r="E3767" s="28" t="s">
        <v>22</v>
      </c>
      <c r="F3767" s="28" t="s">
        <v>134</v>
      </c>
      <c r="G3767" s="28" t="s">
        <v>135</v>
      </c>
      <c r="H3767" s="28" t="s">
        <v>29</v>
      </c>
      <c r="I3767" s="30">
        <v>0.5</v>
      </c>
      <c r="J3767" s="31">
        <v>3000</v>
      </c>
      <c r="K3767" s="32">
        <f t="shared" si="28"/>
        <v>1500</v>
      </c>
      <c r="L3767" s="32">
        <f t="shared" si="29"/>
        <v>525</v>
      </c>
      <c r="M3767" s="33">
        <v>0.35</v>
      </c>
      <c r="O3767" s="38"/>
      <c r="P3767" s="36"/>
      <c r="Q3767" s="34"/>
      <c r="R3767" s="35"/>
    </row>
    <row r="3768" spans="1:18" ht="15.75" customHeight="1">
      <c r="A3768" s="23"/>
      <c r="B3768" s="28" t="s">
        <v>21</v>
      </c>
      <c r="C3768" s="28">
        <v>1185732</v>
      </c>
      <c r="D3768" s="29">
        <v>44304</v>
      </c>
      <c r="E3768" s="28" t="s">
        <v>22</v>
      </c>
      <c r="F3768" s="28" t="s">
        <v>134</v>
      </c>
      <c r="G3768" s="28" t="s">
        <v>135</v>
      </c>
      <c r="H3768" s="28" t="s">
        <v>24</v>
      </c>
      <c r="I3768" s="30">
        <v>0.5</v>
      </c>
      <c r="J3768" s="31">
        <v>5500</v>
      </c>
      <c r="K3768" s="32">
        <f t="shared" si="28"/>
        <v>2750</v>
      </c>
      <c r="L3768" s="32">
        <f t="shared" si="29"/>
        <v>1100</v>
      </c>
      <c r="M3768" s="33">
        <v>0.4</v>
      </c>
      <c r="O3768" s="38"/>
      <c r="P3768" s="36"/>
      <c r="Q3768" s="34"/>
      <c r="R3768" s="35"/>
    </row>
    <row r="3769" spans="1:18" ht="15.75" customHeight="1">
      <c r="A3769" s="23"/>
      <c r="B3769" s="28" t="s">
        <v>21</v>
      </c>
      <c r="C3769" s="28">
        <v>1185732</v>
      </c>
      <c r="D3769" s="29">
        <v>44304</v>
      </c>
      <c r="E3769" s="28" t="s">
        <v>22</v>
      </c>
      <c r="F3769" s="28" t="s">
        <v>134</v>
      </c>
      <c r="G3769" s="28" t="s">
        <v>135</v>
      </c>
      <c r="H3769" s="28" t="s">
        <v>25</v>
      </c>
      <c r="I3769" s="30">
        <v>0.5</v>
      </c>
      <c r="J3769" s="31">
        <v>2500</v>
      </c>
      <c r="K3769" s="32">
        <f t="shared" si="28"/>
        <v>1250</v>
      </c>
      <c r="L3769" s="32">
        <f t="shared" si="29"/>
        <v>500</v>
      </c>
      <c r="M3769" s="33">
        <v>0.4</v>
      </c>
      <c r="O3769" s="38"/>
      <c r="P3769" s="36"/>
      <c r="Q3769" s="34"/>
      <c r="R3769" s="35"/>
    </row>
    <row r="3770" spans="1:18" ht="15.75" customHeight="1">
      <c r="A3770" s="23"/>
      <c r="B3770" s="28" t="s">
        <v>21</v>
      </c>
      <c r="C3770" s="28">
        <v>1185732</v>
      </c>
      <c r="D3770" s="29">
        <v>44304</v>
      </c>
      <c r="E3770" s="28" t="s">
        <v>22</v>
      </c>
      <c r="F3770" s="28" t="s">
        <v>134</v>
      </c>
      <c r="G3770" s="28" t="s">
        <v>135</v>
      </c>
      <c r="H3770" s="28" t="s">
        <v>26</v>
      </c>
      <c r="I3770" s="30">
        <v>0.4</v>
      </c>
      <c r="J3770" s="31">
        <v>2500</v>
      </c>
      <c r="K3770" s="32">
        <f t="shared" si="28"/>
        <v>1000</v>
      </c>
      <c r="L3770" s="32">
        <f t="shared" si="29"/>
        <v>300</v>
      </c>
      <c r="M3770" s="33">
        <v>0.3</v>
      </c>
      <c r="O3770" s="38"/>
      <c r="P3770" s="36"/>
      <c r="Q3770" s="34"/>
      <c r="R3770" s="35"/>
    </row>
    <row r="3771" spans="1:18" ht="15.75" customHeight="1">
      <c r="A3771" s="23"/>
      <c r="B3771" s="28" t="s">
        <v>21</v>
      </c>
      <c r="C3771" s="28">
        <v>1185732</v>
      </c>
      <c r="D3771" s="29">
        <v>44304</v>
      </c>
      <c r="E3771" s="28" t="s">
        <v>22</v>
      </c>
      <c r="F3771" s="28" t="s">
        <v>134</v>
      </c>
      <c r="G3771" s="28" t="s">
        <v>135</v>
      </c>
      <c r="H3771" s="28" t="s">
        <v>27</v>
      </c>
      <c r="I3771" s="30">
        <v>0.44999999999999996</v>
      </c>
      <c r="J3771" s="31">
        <v>1750</v>
      </c>
      <c r="K3771" s="32">
        <f t="shared" si="28"/>
        <v>787.49999999999989</v>
      </c>
      <c r="L3771" s="32">
        <f t="shared" si="29"/>
        <v>236.24999999999994</v>
      </c>
      <c r="M3771" s="33">
        <v>0.3</v>
      </c>
      <c r="O3771" s="38"/>
      <c r="P3771" s="36"/>
      <c r="Q3771" s="34"/>
      <c r="R3771" s="35"/>
    </row>
    <row r="3772" spans="1:18" ht="15.75" customHeight="1">
      <c r="A3772" s="23"/>
      <c r="B3772" s="28" t="s">
        <v>21</v>
      </c>
      <c r="C3772" s="28">
        <v>1185732</v>
      </c>
      <c r="D3772" s="29">
        <v>44304</v>
      </c>
      <c r="E3772" s="28" t="s">
        <v>22</v>
      </c>
      <c r="F3772" s="28" t="s">
        <v>134</v>
      </c>
      <c r="G3772" s="28" t="s">
        <v>135</v>
      </c>
      <c r="H3772" s="28" t="s">
        <v>28</v>
      </c>
      <c r="I3772" s="30">
        <v>0.60000000000000009</v>
      </c>
      <c r="J3772" s="31">
        <v>1750</v>
      </c>
      <c r="K3772" s="32">
        <f t="shared" si="28"/>
        <v>1050.0000000000002</v>
      </c>
      <c r="L3772" s="32">
        <f t="shared" si="29"/>
        <v>315.00000000000006</v>
      </c>
      <c r="M3772" s="33">
        <v>0.3</v>
      </c>
      <c r="O3772" s="38"/>
      <c r="P3772" s="36"/>
      <c r="Q3772" s="34"/>
      <c r="R3772" s="35"/>
    </row>
    <row r="3773" spans="1:18" ht="15.75" customHeight="1">
      <c r="A3773" s="23"/>
      <c r="B3773" s="28" t="s">
        <v>21</v>
      </c>
      <c r="C3773" s="28">
        <v>1185732</v>
      </c>
      <c r="D3773" s="29">
        <v>44304</v>
      </c>
      <c r="E3773" s="28" t="s">
        <v>22</v>
      </c>
      <c r="F3773" s="28" t="s">
        <v>134</v>
      </c>
      <c r="G3773" s="28" t="s">
        <v>135</v>
      </c>
      <c r="H3773" s="28" t="s">
        <v>29</v>
      </c>
      <c r="I3773" s="30">
        <v>0.5</v>
      </c>
      <c r="J3773" s="31">
        <v>3250</v>
      </c>
      <c r="K3773" s="32">
        <f t="shared" si="28"/>
        <v>1625</v>
      </c>
      <c r="L3773" s="32">
        <f t="shared" si="29"/>
        <v>568.75</v>
      </c>
      <c r="M3773" s="33">
        <v>0.35</v>
      </c>
      <c r="O3773" s="38"/>
      <c r="P3773" s="36"/>
      <c r="Q3773" s="34"/>
      <c r="R3773" s="35"/>
    </row>
    <row r="3774" spans="1:18" ht="15.75" customHeight="1">
      <c r="A3774" s="23"/>
      <c r="B3774" s="28" t="s">
        <v>21</v>
      </c>
      <c r="C3774" s="28">
        <v>1185732</v>
      </c>
      <c r="D3774" s="29">
        <v>44333</v>
      </c>
      <c r="E3774" s="28" t="s">
        <v>22</v>
      </c>
      <c r="F3774" s="28" t="s">
        <v>134</v>
      </c>
      <c r="G3774" s="28" t="s">
        <v>135</v>
      </c>
      <c r="H3774" s="28" t="s">
        <v>24</v>
      </c>
      <c r="I3774" s="30">
        <v>0.65</v>
      </c>
      <c r="J3774" s="31">
        <v>5950</v>
      </c>
      <c r="K3774" s="32">
        <f t="shared" si="28"/>
        <v>3867.5</v>
      </c>
      <c r="L3774" s="32">
        <f t="shared" si="29"/>
        <v>1547</v>
      </c>
      <c r="M3774" s="33">
        <v>0.4</v>
      </c>
      <c r="O3774" s="38"/>
      <c r="P3774" s="36"/>
      <c r="Q3774" s="34"/>
      <c r="R3774" s="35"/>
    </row>
    <row r="3775" spans="1:18" ht="15.75" customHeight="1">
      <c r="A3775" s="23"/>
      <c r="B3775" s="28" t="s">
        <v>21</v>
      </c>
      <c r="C3775" s="28">
        <v>1185732</v>
      </c>
      <c r="D3775" s="29">
        <v>44333</v>
      </c>
      <c r="E3775" s="28" t="s">
        <v>22</v>
      </c>
      <c r="F3775" s="28" t="s">
        <v>134</v>
      </c>
      <c r="G3775" s="28" t="s">
        <v>135</v>
      </c>
      <c r="H3775" s="28" t="s">
        <v>25</v>
      </c>
      <c r="I3775" s="30">
        <v>0.60000000000000009</v>
      </c>
      <c r="J3775" s="31">
        <v>3000</v>
      </c>
      <c r="K3775" s="32">
        <f t="shared" si="28"/>
        <v>1800.0000000000002</v>
      </c>
      <c r="L3775" s="32">
        <f t="shared" si="29"/>
        <v>720.00000000000011</v>
      </c>
      <c r="M3775" s="33">
        <v>0.4</v>
      </c>
      <c r="O3775" s="38"/>
      <c r="P3775" s="36"/>
      <c r="Q3775" s="34"/>
      <c r="R3775" s="35"/>
    </row>
    <row r="3776" spans="1:18" ht="15.75" customHeight="1">
      <c r="A3776" s="23"/>
      <c r="B3776" s="28" t="s">
        <v>21</v>
      </c>
      <c r="C3776" s="28">
        <v>1185732</v>
      </c>
      <c r="D3776" s="29">
        <v>44333</v>
      </c>
      <c r="E3776" s="28" t="s">
        <v>22</v>
      </c>
      <c r="F3776" s="28" t="s">
        <v>134</v>
      </c>
      <c r="G3776" s="28" t="s">
        <v>135</v>
      </c>
      <c r="H3776" s="28" t="s">
        <v>26</v>
      </c>
      <c r="I3776" s="30">
        <v>0.55000000000000004</v>
      </c>
      <c r="J3776" s="31">
        <v>3250</v>
      </c>
      <c r="K3776" s="32">
        <f t="shared" si="28"/>
        <v>1787.5000000000002</v>
      </c>
      <c r="L3776" s="32">
        <f t="shared" si="29"/>
        <v>536.25</v>
      </c>
      <c r="M3776" s="33">
        <v>0.3</v>
      </c>
      <c r="O3776" s="38"/>
      <c r="P3776" s="36"/>
      <c r="Q3776" s="34"/>
      <c r="R3776" s="35"/>
    </row>
    <row r="3777" spans="1:18" ht="15.75" customHeight="1">
      <c r="A3777" s="23"/>
      <c r="B3777" s="28" t="s">
        <v>21</v>
      </c>
      <c r="C3777" s="28">
        <v>1185732</v>
      </c>
      <c r="D3777" s="29">
        <v>44333</v>
      </c>
      <c r="E3777" s="28" t="s">
        <v>22</v>
      </c>
      <c r="F3777" s="28" t="s">
        <v>134</v>
      </c>
      <c r="G3777" s="28" t="s">
        <v>135</v>
      </c>
      <c r="H3777" s="28" t="s">
        <v>27</v>
      </c>
      <c r="I3777" s="30">
        <v>0.55000000000000004</v>
      </c>
      <c r="J3777" s="31">
        <v>2750</v>
      </c>
      <c r="K3777" s="32">
        <f t="shared" si="28"/>
        <v>1512.5000000000002</v>
      </c>
      <c r="L3777" s="32">
        <f t="shared" si="29"/>
        <v>453.75000000000006</v>
      </c>
      <c r="M3777" s="33">
        <v>0.3</v>
      </c>
      <c r="O3777" s="38"/>
      <c r="P3777" s="36"/>
      <c r="Q3777" s="34"/>
      <c r="R3777" s="35"/>
    </row>
    <row r="3778" spans="1:18" ht="15.75" customHeight="1">
      <c r="A3778" s="23"/>
      <c r="B3778" s="28" t="s">
        <v>21</v>
      </c>
      <c r="C3778" s="28">
        <v>1185732</v>
      </c>
      <c r="D3778" s="29">
        <v>44333</v>
      </c>
      <c r="E3778" s="28" t="s">
        <v>22</v>
      </c>
      <c r="F3778" s="28" t="s">
        <v>134</v>
      </c>
      <c r="G3778" s="28" t="s">
        <v>135</v>
      </c>
      <c r="H3778" s="28" t="s">
        <v>28</v>
      </c>
      <c r="I3778" s="30">
        <v>0.65</v>
      </c>
      <c r="J3778" s="31">
        <v>3000</v>
      </c>
      <c r="K3778" s="32">
        <f t="shared" si="28"/>
        <v>1950</v>
      </c>
      <c r="L3778" s="32">
        <f t="shared" si="29"/>
        <v>585</v>
      </c>
      <c r="M3778" s="33">
        <v>0.3</v>
      </c>
      <c r="O3778" s="38"/>
      <c r="P3778" s="36"/>
      <c r="Q3778" s="34"/>
      <c r="R3778" s="35"/>
    </row>
    <row r="3779" spans="1:18" ht="15.75" customHeight="1">
      <c r="A3779" s="23"/>
      <c r="B3779" s="28" t="s">
        <v>21</v>
      </c>
      <c r="C3779" s="28">
        <v>1185732</v>
      </c>
      <c r="D3779" s="29">
        <v>44333</v>
      </c>
      <c r="E3779" s="28" t="s">
        <v>22</v>
      </c>
      <c r="F3779" s="28" t="s">
        <v>134</v>
      </c>
      <c r="G3779" s="28" t="s">
        <v>135</v>
      </c>
      <c r="H3779" s="28" t="s">
        <v>29</v>
      </c>
      <c r="I3779" s="30">
        <v>0.70000000000000007</v>
      </c>
      <c r="J3779" s="31">
        <v>4250</v>
      </c>
      <c r="K3779" s="32">
        <f t="shared" si="28"/>
        <v>2975.0000000000005</v>
      </c>
      <c r="L3779" s="32">
        <f t="shared" si="29"/>
        <v>1041.25</v>
      </c>
      <c r="M3779" s="33">
        <v>0.35</v>
      </c>
      <c r="O3779" s="38"/>
      <c r="P3779" s="36"/>
      <c r="Q3779" s="34"/>
      <c r="R3779" s="35"/>
    </row>
    <row r="3780" spans="1:18" ht="15.75" customHeight="1">
      <c r="A3780" s="23"/>
      <c r="B3780" s="28" t="s">
        <v>21</v>
      </c>
      <c r="C3780" s="28">
        <v>1185732</v>
      </c>
      <c r="D3780" s="29">
        <v>44366</v>
      </c>
      <c r="E3780" s="28" t="s">
        <v>22</v>
      </c>
      <c r="F3780" s="28" t="s">
        <v>134</v>
      </c>
      <c r="G3780" s="28" t="s">
        <v>135</v>
      </c>
      <c r="H3780" s="28" t="s">
        <v>24</v>
      </c>
      <c r="I3780" s="30">
        <v>0.65</v>
      </c>
      <c r="J3780" s="31">
        <v>6750</v>
      </c>
      <c r="K3780" s="32">
        <f t="shared" si="28"/>
        <v>4387.5</v>
      </c>
      <c r="L3780" s="32">
        <f t="shared" si="29"/>
        <v>1755</v>
      </c>
      <c r="M3780" s="33">
        <v>0.4</v>
      </c>
      <c r="O3780" s="38"/>
      <c r="P3780" s="36"/>
      <c r="Q3780" s="34"/>
      <c r="R3780" s="35"/>
    </row>
    <row r="3781" spans="1:18" ht="15.75" customHeight="1">
      <c r="A3781" s="23"/>
      <c r="B3781" s="28" t="s">
        <v>21</v>
      </c>
      <c r="C3781" s="28">
        <v>1185732</v>
      </c>
      <c r="D3781" s="29">
        <v>44366</v>
      </c>
      <c r="E3781" s="28" t="s">
        <v>22</v>
      </c>
      <c r="F3781" s="28" t="s">
        <v>134</v>
      </c>
      <c r="G3781" s="28" t="s">
        <v>135</v>
      </c>
      <c r="H3781" s="28" t="s">
        <v>25</v>
      </c>
      <c r="I3781" s="30">
        <v>0.60000000000000009</v>
      </c>
      <c r="J3781" s="31">
        <v>4250</v>
      </c>
      <c r="K3781" s="32">
        <f t="shared" si="28"/>
        <v>2550.0000000000005</v>
      </c>
      <c r="L3781" s="32">
        <f t="shared" si="29"/>
        <v>1020.0000000000002</v>
      </c>
      <c r="M3781" s="33">
        <v>0.4</v>
      </c>
      <c r="O3781" s="38"/>
      <c r="P3781" s="36"/>
      <c r="Q3781" s="34"/>
      <c r="R3781" s="35"/>
    </row>
    <row r="3782" spans="1:18" ht="15.75" customHeight="1">
      <c r="A3782" s="23"/>
      <c r="B3782" s="28" t="s">
        <v>21</v>
      </c>
      <c r="C3782" s="28">
        <v>1185732</v>
      </c>
      <c r="D3782" s="29">
        <v>44366</v>
      </c>
      <c r="E3782" s="28" t="s">
        <v>22</v>
      </c>
      <c r="F3782" s="28" t="s">
        <v>134</v>
      </c>
      <c r="G3782" s="28" t="s">
        <v>135</v>
      </c>
      <c r="H3782" s="28" t="s">
        <v>26</v>
      </c>
      <c r="I3782" s="30">
        <v>0.55000000000000004</v>
      </c>
      <c r="J3782" s="31">
        <v>3500</v>
      </c>
      <c r="K3782" s="32">
        <f t="shared" si="28"/>
        <v>1925.0000000000002</v>
      </c>
      <c r="L3782" s="32">
        <f t="shared" si="29"/>
        <v>577.5</v>
      </c>
      <c r="M3782" s="33">
        <v>0.3</v>
      </c>
      <c r="O3782" s="38"/>
      <c r="P3782" s="36"/>
      <c r="Q3782" s="34"/>
      <c r="R3782" s="35"/>
    </row>
    <row r="3783" spans="1:18" ht="15.75" customHeight="1">
      <c r="A3783" s="23"/>
      <c r="B3783" s="28" t="s">
        <v>21</v>
      </c>
      <c r="C3783" s="28">
        <v>1185732</v>
      </c>
      <c r="D3783" s="29">
        <v>44366</v>
      </c>
      <c r="E3783" s="28" t="s">
        <v>22</v>
      </c>
      <c r="F3783" s="28" t="s">
        <v>134</v>
      </c>
      <c r="G3783" s="28" t="s">
        <v>135</v>
      </c>
      <c r="H3783" s="28" t="s">
        <v>27</v>
      </c>
      <c r="I3783" s="30">
        <v>0.55000000000000004</v>
      </c>
      <c r="J3783" s="31">
        <v>3250</v>
      </c>
      <c r="K3783" s="32">
        <f t="shared" si="28"/>
        <v>1787.5000000000002</v>
      </c>
      <c r="L3783" s="32">
        <f t="shared" si="29"/>
        <v>536.25</v>
      </c>
      <c r="M3783" s="33">
        <v>0.3</v>
      </c>
      <c r="O3783" s="38"/>
      <c r="P3783" s="36"/>
      <c r="Q3783" s="34"/>
      <c r="R3783" s="35"/>
    </row>
    <row r="3784" spans="1:18" ht="15.75" customHeight="1">
      <c r="A3784" s="23"/>
      <c r="B3784" s="28" t="s">
        <v>21</v>
      </c>
      <c r="C3784" s="28">
        <v>1185732</v>
      </c>
      <c r="D3784" s="29">
        <v>44366</v>
      </c>
      <c r="E3784" s="28" t="s">
        <v>22</v>
      </c>
      <c r="F3784" s="28" t="s">
        <v>134</v>
      </c>
      <c r="G3784" s="28" t="s">
        <v>135</v>
      </c>
      <c r="H3784" s="28" t="s">
        <v>28</v>
      </c>
      <c r="I3784" s="30">
        <v>0.65</v>
      </c>
      <c r="J3784" s="31">
        <v>3250</v>
      </c>
      <c r="K3784" s="32">
        <f t="shared" si="28"/>
        <v>2112.5</v>
      </c>
      <c r="L3784" s="32">
        <f t="shared" si="29"/>
        <v>633.75</v>
      </c>
      <c r="M3784" s="33">
        <v>0.3</v>
      </c>
      <c r="O3784" s="38"/>
      <c r="P3784" s="36"/>
      <c r="Q3784" s="34"/>
      <c r="R3784" s="35"/>
    </row>
    <row r="3785" spans="1:18" ht="15.75" customHeight="1">
      <c r="A3785" s="23"/>
      <c r="B3785" s="28" t="s">
        <v>21</v>
      </c>
      <c r="C3785" s="28">
        <v>1185732</v>
      </c>
      <c r="D3785" s="29">
        <v>44366</v>
      </c>
      <c r="E3785" s="28" t="s">
        <v>22</v>
      </c>
      <c r="F3785" s="28" t="s">
        <v>134</v>
      </c>
      <c r="G3785" s="28" t="s">
        <v>135</v>
      </c>
      <c r="H3785" s="28" t="s">
        <v>29</v>
      </c>
      <c r="I3785" s="30">
        <v>0.70000000000000007</v>
      </c>
      <c r="J3785" s="31">
        <v>4750</v>
      </c>
      <c r="K3785" s="32">
        <f t="shared" si="28"/>
        <v>3325.0000000000005</v>
      </c>
      <c r="L3785" s="32">
        <f t="shared" si="29"/>
        <v>1163.75</v>
      </c>
      <c r="M3785" s="33">
        <v>0.35</v>
      </c>
      <c r="O3785" s="38"/>
      <c r="P3785" s="36"/>
      <c r="Q3785" s="34"/>
      <c r="R3785" s="35"/>
    </row>
    <row r="3786" spans="1:18" ht="15.75" customHeight="1">
      <c r="A3786" s="23"/>
      <c r="B3786" s="28" t="s">
        <v>21</v>
      </c>
      <c r="C3786" s="28">
        <v>1185732</v>
      </c>
      <c r="D3786" s="29">
        <v>44394</v>
      </c>
      <c r="E3786" s="28" t="s">
        <v>22</v>
      </c>
      <c r="F3786" s="28" t="s">
        <v>134</v>
      </c>
      <c r="G3786" s="28" t="s">
        <v>135</v>
      </c>
      <c r="H3786" s="28" t="s">
        <v>24</v>
      </c>
      <c r="I3786" s="30">
        <v>0.65</v>
      </c>
      <c r="J3786" s="31">
        <v>7000</v>
      </c>
      <c r="K3786" s="32">
        <f t="shared" si="28"/>
        <v>4550</v>
      </c>
      <c r="L3786" s="32">
        <f t="shared" si="29"/>
        <v>1820</v>
      </c>
      <c r="M3786" s="33">
        <v>0.4</v>
      </c>
      <c r="O3786" s="38"/>
      <c r="P3786" s="36"/>
      <c r="Q3786" s="34"/>
      <c r="R3786" s="35"/>
    </row>
    <row r="3787" spans="1:18" ht="15.75" customHeight="1">
      <c r="A3787" s="23"/>
      <c r="B3787" s="28" t="s">
        <v>21</v>
      </c>
      <c r="C3787" s="28">
        <v>1185732</v>
      </c>
      <c r="D3787" s="29">
        <v>44394</v>
      </c>
      <c r="E3787" s="28" t="s">
        <v>22</v>
      </c>
      <c r="F3787" s="28" t="s">
        <v>134</v>
      </c>
      <c r="G3787" s="28" t="s">
        <v>135</v>
      </c>
      <c r="H3787" s="28" t="s">
        <v>25</v>
      </c>
      <c r="I3787" s="30">
        <v>0.60000000000000009</v>
      </c>
      <c r="J3787" s="31">
        <v>4500</v>
      </c>
      <c r="K3787" s="32">
        <f t="shared" si="28"/>
        <v>2700.0000000000005</v>
      </c>
      <c r="L3787" s="32">
        <f t="shared" si="29"/>
        <v>1080.0000000000002</v>
      </c>
      <c r="M3787" s="33">
        <v>0.4</v>
      </c>
      <c r="O3787" s="38"/>
      <c r="P3787" s="36"/>
      <c r="Q3787" s="34"/>
      <c r="R3787" s="35"/>
    </row>
    <row r="3788" spans="1:18" ht="15.75" customHeight="1">
      <c r="A3788" s="23"/>
      <c r="B3788" s="28" t="s">
        <v>21</v>
      </c>
      <c r="C3788" s="28">
        <v>1185732</v>
      </c>
      <c r="D3788" s="29">
        <v>44394</v>
      </c>
      <c r="E3788" s="28" t="s">
        <v>22</v>
      </c>
      <c r="F3788" s="28" t="s">
        <v>134</v>
      </c>
      <c r="G3788" s="28" t="s">
        <v>135</v>
      </c>
      <c r="H3788" s="28" t="s">
        <v>26</v>
      </c>
      <c r="I3788" s="30">
        <v>0.55000000000000004</v>
      </c>
      <c r="J3788" s="31">
        <v>3750</v>
      </c>
      <c r="K3788" s="32">
        <f t="shared" si="28"/>
        <v>2062.5</v>
      </c>
      <c r="L3788" s="32">
        <f t="shared" si="29"/>
        <v>618.75</v>
      </c>
      <c r="M3788" s="33">
        <v>0.3</v>
      </c>
      <c r="O3788" s="38"/>
      <c r="P3788" s="36"/>
      <c r="Q3788" s="34"/>
      <c r="R3788" s="35"/>
    </row>
    <row r="3789" spans="1:18" ht="15.75" customHeight="1">
      <c r="A3789" s="23"/>
      <c r="B3789" s="28" t="s">
        <v>21</v>
      </c>
      <c r="C3789" s="28">
        <v>1185732</v>
      </c>
      <c r="D3789" s="29">
        <v>44394</v>
      </c>
      <c r="E3789" s="28" t="s">
        <v>22</v>
      </c>
      <c r="F3789" s="28" t="s">
        <v>134</v>
      </c>
      <c r="G3789" s="28" t="s">
        <v>135</v>
      </c>
      <c r="H3789" s="28" t="s">
        <v>27</v>
      </c>
      <c r="I3789" s="30">
        <v>0.55000000000000004</v>
      </c>
      <c r="J3789" s="31">
        <v>3250</v>
      </c>
      <c r="K3789" s="32">
        <f t="shared" si="28"/>
        <v>1787.5000000000002</v>
      </c>
      <c r="L3789" s="32">
        <f t="shared" si="29"/>
        <v>536.25</v>
      </c>
      <c r="M3789" s="33">
        <v>0.3</v>
      </c>
      <c r="O3789" s="38"/>
      <c r="P3789" s="36"/>
      <c r="Q3789" s="34"/>
      <c r="R3789" s="35"/>
    </row>
    <row r="3790" spans="1:18" ht="15.75" customHeight="1">
      <c r="A3790" s="23"/>
      <c r="B3790" s="28" t="s">
        <v>21</v>
      </c>
      <c r="C3790" s="28">
        <v>1185732</v>
      </c>
      <c r="D3790" s="29">
        <v>44394</v>
      </c>
      <c r="E3790" s="28" t="s">
        <v>22</v>
      </c>
      <c r="F3790" s="28" t="s">
        <v>134</v>
      </c>
      <c r="G3790" s="28" t="s">
        <v>135</v>
      </c>
      <c r="H3790" s="28" t="s">
        <v>28</v>
      </c>
      <c r="I3790" s="30">
        <v>0.65</v>
      </c>
      <c r="J3790" s="31">
        <v>3500</v>
      </c>
      <c r="K3790" s="32">
        <f t="shared" si="28"/>
        <v>2275</v>
      </c>
      <c r="L3790" s="32">
        <f t="shared" si="29"/>
        <v>682.5</v>
      </c>
      <c r="M3790" s="33">
        <v>0.3</v>
      </c>
      <c r="O3790" s="38"/>
      <c r="P3790" s="36"/>
      <c r="Q3790" s="34"/>
      <c r="R3790" s="35"/>
    </row>
    <row r="3791" spans="1:18" ht="15.75" customHeight="1">
      <c r="A3791" s="23"/>
      <c r="B3791" s="28" t="s">
        <v>21</v>
      </c>
      <c r="C3791" s="28">
        <v>1185732</v>
      </c>
      <c r="D3791" s="29">
        <v>44394</v>
      </c>
      <c r="E3791" s="28" t="s">
        <v>22</v>
      </c>
      <c r="F3791" s="28" t="s">
        <v>134</v>
      </c>
      <c r="G3791" s="28" t="s">
        <v>135</v>
      </c>
      <c r="H3791" s="28" t="s">
        <v>29</v>
      </c>
      <c r="I3791" s="30">
        <v>0.70000000000000007</v>
      </c>
      <c r="J3791" s="31">
        <v>5250</v>
      </c>
      <c r="K3791" s="32">
        <f t="shared" si="28"/>
        <v>3675.0000000000005</v>
      </c>
      <c r="L3791" s="32">
        <f t="shared" si="29"/>
        <v>1286.25</v>
      </c>
      <c r="M3791" s="33">
        <v>0.35</v>
      </c>
      <c r="O3791" s="38"/>
      <c r="P3791" s="36"/>
      <c r="Q3791" s="34"/>
      <c r="R3791" s="35"/>
    </row>
    <row r="3792" spans="1:18" ht="15.75" customHeight="1">
      <c r="A3792" s="23"/>
      <c r="B3792" s="28" t="s">
        <v>21</v>
      </c>
      <c r="C3792" s="28">
        <v>1185732</v>
      </c>
      <c r="D3792" s="29">
        <v>44426</v>
      </c>
      <c r="E3792" s="28" t="s">
        <v>22</v>
      </c>
      <c r="F3792" s="28" t="s">
        <v>134</v>
      </c>
      <c r="G3792" s="28" t="s">
        <v>135</v>
      </c>
      <c r="H3792" s="28" t="s">
        <v>24</v>
      </c>
      <c r="I3792" s="30">
        <v>0.65</v>
      </c>
      <c r="J3792" s="31">
        <v>6750</v>
      </c>
      <c r="K3792" s="32">
        <f t="shared" si="28"/>
        <v>4387.5</v>
      </c>
      <c r="L3792" s="32">
        <f t="shared" si="29"/>
        <v>1755</v>
      </c>
      <c r="M3792" s="33">
        <v>0.4</v>
      </c>
      <c r="O3792" s="38"/>
      <c r="P3792" s="36"/>
      <c r="Q3792" s="34"/>
      <c r="R3792" s="35"/>
    </row>
    <row r="3793" spans="1:18" ht="15.75" customHeight="1">
      <c r="A3793" s="23"/>
      <c r="B3793" s="28" t="s">
        <v>21</v>
      </c>
      <c r="C3793" s="28">
        <v>1185732</v>
      </c>
      <c r="D3793" s="29">
        <v>44426</v>
      </c>
      <c r="E3793" s="28" t="s">
        <v>22</v>
      </c>
      <c r="F3793" s="28" t="s">
        <v>134</v>
      </c>
      <c r="G3793" s="28" t="s">
        <v>135</v>
      </c>
      <c r="H3793" s="28" t="s">
        <v>25</v>
      </c>
      <c r="I3793" s="30">
        <v>0.60000000000000009</v>
      </c>
      <c r="J3793" s="31">
        <v>4500</v>
      </c>
      <c r="K3793" s="32">
        <f t="shared" si="28"/>
        <v>2700.0000000000005</v>
      </c>
      <c r="L3793" s="32">
        <f t="shared" si="29"/>
        <v>1080.0000000000002</v>
      </c>
      <c r="M3793" s="33">
        <v>0.4</v>
      </c>
      <c r="O3793" s="38"/>
      <c r="P3793" s="36"/>
      <c r="Q3793" s="34"/>
      <c r="R3793" s="35"/>
    </row>
    <row r="3794" spans="1:18" ht="15.75" customHeight="1">
      <c r="A3794" s="23"/>
      <c r="B3794" s="28" t="s">
        <v>21</v>
      </c>
      <c r="C3794" s="28">
        <v>1185732</v>
      </c>
      <c r="D3794" s="29">
        <v>44426</v>
      </c>
      <c r="E3794" s="28" t="s">
        <v>22</v>
      </c>
      <c r="F3794" s="28" t="s">
        <v>134</v>
      </c>
      <c r="G3794" s="28" t="s">
        <v>135</v>
      </c>
      <c r="H3794" s="28" t="s">
        <v>26</v>
      </c>
      <c r="I3794" s="30">
        <v>0.55000000000000004</v>
      </c>
      <c r="J3794" s="31">
        <v>3750</v>
      </c>
      <c r="K3794" s="32">
        <f t="shared" si="28"/>
        <v>2062.5</v>
      </c>
      <c r="L3794" s="32">
        <f t="shared" si="29"/>
        <v>618.75</v>
      </c>
      <c r="M3794" s="33">
        <v>0.3</v>
      </c>
      <c r="O3794" s="38"/>
      <c r="P3794" s="36"/>
      <c r="Q3794" s="34"/>
      <c r="R3794" s="35"/>
    </row>
    <row r="3795" spans="1:18" ht="15.75" customHeight="1">
      <c r="A3795" s="23"/>
      <c r="B3795" s="28" t="s">
        <v>21</v>
      </c>
      <c r="C3795" s="28">
        <v>1185732</v>
      </c>
      <c r="D3795" s="29">
        <v>44426</v>
      </c>
      <c r="E3795" s="28" t="s">
        <v>22</v>
      </c>
      <c r="F3795" s="28" t="s">
        <v>134</v>
      </c>
      <c r="G3795" s="28" t="s">
        <v>135</v>
      </c>
      <c r="H3795" s="28" t="s">
        <v>27</v>
      </c>
      <c r="I3795" s="30">
        <v>0.55000000000000004</v>
      </c>
      <c r="J3795" s="31">
        <v>2750</v>
      </c>
      <c r="K3795" s="32">
        <f t="shared" si="28"/>
        <v>1512.5000000000002</v>
      </c>
      <c r="L3795" s="32">
        <f t="shared" si="29"/>
        <v>453.75000000000006</v>
      </c>
      <c r="M3795" s="33">
        <v>0.3</v>
      </c>
      <c r="O3795" s="38"/>
      <c r="P3795" s="36"/>
      <c r="Q3795" s="34"/>
      <c r="R3795" s="35"/>
    </row>
    <row r="3796" spans="1:18" ht="15.75" customHeight="1">
      <c r="A3796" s="23"/>
      <c r="B3796" s="28" t="s">
        <v>21</v>
      </c>
      <c r="C3796" s="28">
        <v>1185732</v>
      </c>
      <c r="D3796" s="29">
        <v>44426</v>
      </c>
      <c r="E3796" s="28" t="s">
        <v>22</v>
      </c>
      <c r="F3796" s="28" t="s">
        <v>134</v>
      </c>
      <c r="G3796" s="28" t="s">
        <v>135</v>
      </c>
      <c r="H3796" s="28" t="s">
        <v>28</v>
      </c>
      <c r="I3796" s="30">
        <v>0.65</v>
      </c>
      <c r="J3796" s="31">
        <v>2500</v>
      </c>
      <c r="K3796" s="32">
        <f t="shared" si="28"/>
        <v>1625</v>
      </c>
      <c r="L3796" s="32">
        <f t="shared" si="29"/>
        <v>487.5</v>
      </c>
      <c r="M3796" s="33">
        <v>0.3</v>
      </c>
      <c r="O3796" s="38"/>
      <c r="P3796" s="36"/>
      <c r="Q3796" s="34"/>
      <c r="R3796" s="35"/>
    </row>
    <row r="3797" spans="1:18" ht="15.75" customHeight="1">
      <c r="A3797" s="23"/>
      <c r="B3797" s="28" t="s">
        <v>21</v>
      </c>
      <c r="C3797" s="28">
        <v>1185732</v>
      </c>
      <c r="D3797" s="29">
        <v>44426</v>
      </c>
      <c r="E3797" s="28" t="s">
        <v>22</v>
      </c>
      <c r="F3797" s="28" t="s">
        <v>134</v>
      </c>
      <c r="G3797" s="28" t="s">
        <v>135</v>
      </c>
      <c r="H3797" s="28" t="s">
        <v>29</v>
      </c>
      <c r="I3797" s="30">
        <v>0.70000000000000007</v>
      </c>
      <c r="J3797" s="31">
        <v>4250</v>
      </c>
      <c r="K3797" s="32">
        <f t="shared" si="28"/>
        <v>2975.0000000000005</v>
      </c>
      <c r="L3797" s="32">
        <f t="shared" si="29"/>
        <v>1041.25</v>
      </c>
      <c r="M3797" s="33">
        <v>0.35</v>
      </c>
      <c r="O3797" s="38"/>
      <c r="P3797" s="36"/>
      <c r="Q3797" s="34"/>
      <c r="R3797" s="35"/>
    </row>
    <row r="3798" spans="1:18" ht="15.75" customHeight="1">
      <c r="A3798" s="23"/>
      <c r="B3798" s="28" t="s">
        <v>21</v>
      </c>
      <c r="C3798" s="28">
        <v>1185732</v>
      </c>
      <c r="D3798" s="29">
        <v>44456</v>
      </c>
      <c r="E3798" s="28" t="s">
        <v>22</v>
      </c>
      <c r="F3798" s="28" t="s">
        <v>134</v>
      </c>
      <c r="G3798" s="28" t="s">
        <v>135</v>
      </c>
      <c r="H3798" s="28" t="s">
        <v>24</v>
      </c>
      <c r="I3798" s="30">
        <v>0.65</v>
      </c>
      <c r="J3798" s="31">
        <v>5500</v>
      </c>
      <c r="K3798" s="32">
        <f t="shared" si="28"/>
        <v>3575</v>
      </c>
      <c r="L3798" s="32">
        <f t="shared" si="29"/>
        <v>1430</v>
      </c>
      <c r="M3798" s="33">
        <v>0.4</v>
      </c>
      <c r="O3798" s="38"/>
      <c r="P3798" s="36"/>
      <c r="Q3798" s="34"/>
      <c r="R3798" s="35"/>
    </row>
    <row r="3799" spans="1:18" ht="15.75" customHeight="1">
      <c r="A3799" s="23"/>
      <c r="B3799" s="28" t="s">
        <v>21</v>
      </c>
      <c r="C3799" s="28">
        <v>1185732</v>
      </c>
      <c r="D3799" s="29">
        <v>44456</v>
      </c>
      <c r="E3799" s="28" t="s">
        <v>22</v>
      </c>
      <c r="F3799" s="28" t="s">
        <v>134</v>
      </c>
      <c r="G3799" s="28" t="s">
        <v>135</v>
      </c>
      <c r="H3799" s="28" t="s">
        <v>25</v>
      </c>
      <c r="I3799" s="30">
        <v>0.60000000000000009</v>
      </c>
      <c r="J3799" s="31">
        <v>3500</v>
      </c>
      <c r="K3799" s="32">
        <f t="shared" si="28"/>
        <v>2100.0000000000005</v>
      </c>
      <c r="L3799" s="32">
        <f t="shared" si="29"/>
        <v>840.00000000000023</v>
      </c>
      <c r="M3799" s="33">
        <v>0.4</v>
      </c>
      <c r="O3799" s="38"/>
      <c r="P3799" s="36"/>
      <c r="Q3799" s="34"/>
      <c r="R3799" s="35"/>
    </row>
    <row r="3800" spans="1:18" ht="15.75" customHeight="1">
      <c r="A3800" s="23"/>
      <c r="B3800" s="28" t="s">
        <v>21</v>
      </c>
      <c r="C3800" s="28">
        <v>1185732</v>
      </c>
      <c r="D3800" s="29">
        <v>44456</v>
      </c>
      <c r="E3800" s="28" t="s">
        <v>22</v>
      </c>
      <c r="F3800" s="28" t="s">
        <v>134</v>
      </c>
      <c r="G3800" s="28" t="s">
        <v>135</v>
      </c>
      <c r="H3800" s="28" t="s">
        <v>26</v>
      </c>
      <c r="I3800" s="30">
        <v>0.55000000000000004</v>
      </c>
      <c r="J3800" s="31">
        <v>2500</v>
      </c>
      <c r="K3800" s="32">
        <f t="shared" si="28"/>
        <v>1375</v>
      </c>
      <c r="L3800" s="32">
        <f t="shared" si="29"/>
        <v>412.5</v>
      </c>
      <c r="M3800" s="33">
        <v>0.3</v>
      </c>
      <c r="O3800" s="38"/>
      <c r="P3800" s="36"/>
      <c r="Q3800" s="34"/>
      <c r="R3800" s="35"/>
    </row>
    <row r="3801" spans="1:18" ht="15.75" customHeight="1">
      <c r="A3801" s="23"/>
      <c r="B3801" s="28" t="s">
        <v>21</v>
      </c>
      <c r="C3801" s="28">
        <v>1185732</v>
      </c>
      <c r="D3801" s="29">
        <v>44456</v>
      </c>
      <c r="E3801" s="28" t="s">
        <v>22</v>
      </c>
      <c r="F3801" s="28" t="s">
        <v>134</v>
      </c>
      <c r="G3801" s="28" t="s">
        <v>135</v>
      </c>
      <c r="H3801" s="28" t="s">
        <v>27</v>
      </c>
      <c r="I3801" s="30">
        <v>0.55000000000000004</v>
      </c>
      <c r="J3801" s="31">
        <v>2250</v>
      </c>
      <c r="K3801" s="32">
        <f t="shared" si="28"/>
        <v>1237.5</v>
      </c>
      <c r="L3801" s="32">
        <f t="shared" si="29"/>
        <v>371.25</v>
      </c>
      <c r="M3801" s="33">
        <v>0.3</v>
      </c>
      <c r="O3801" s="38"/>
      <c r="P3801" s="36"/>
      <c r="Q3801" s="34"/>
      <c r="R3801" s="35"/>
    </row>
    <row r="3802" spans="1:18" ht="15.75" customHeight="1">
      <c r="A3802" s="23"/>
      <c r="B3802" s="28" t="s">
        <v>21</v>
      </c>
      <c r="C3802" s="28">
        <v>1185732</v>
      </c>
      <c r="D3802" s="29">
        <v>44456</v>
      </c>
      <c r="E3802" s="28" t="s">
        <v>22</v>
      </c>
      <c r="F3802" s="28" t="s">
        <v>134</v>
      </c>
      <c r="G3802" s="28" t="s">
        <v>135</v>
      </c>
      <c r="H3802" s="28" t="s">
        <v>28</v>
      </c>
      <c r="I3802" s="30">
        <v>0.65</v>
      </c>
      <c r="J3802" s="31">
        <v>2250</v>
      </c>
      <c r="K3802" s="32">
        <f t="shared" si="28"/>
        <v>1462.5</v>
      </c>
      <c r="L3802" s="32">
        <f t="shared" si="29"/>
        <v>438.75</v>
      </c>
      <c r="M3802" s="33">
        <v>0.3</v>
      </c>
      <c r="O3802" s="38"/>
      <c r="P3802" s="36"/>
      <c r="Q3802" s="34"/>
      <c r="R3802" s="35"/>
    </row>
    <row r="3803" spans="1:18" ht="15.75" customHeight="1">
      <c r="A3803" s="23"/>
      <c r="B3803" s="28" t="s">
        <v>21</v>
      </c>
      <c r="C3803" s="28">
        <v>1185732</v>
      </c>
      <c r="D3803" s="29">
        <v>44456</v>
      </c>
      <c r="E3803" s="28" t="s">
        <v>22</v>
      </c>
      <c r="F3803" s="28" t="s">
        <v>134</v>
      </c>
      <c r="G3803" s="28" t="s">
        <v>135</v>
      </c>
      <c r="H3803" s="28" t="s">
        <v>29</v>
      </c>
      <c r="I3803" s="30">
        <v>0.70000000000000007</v>
      </c>
      <c r="J3803" s="31">
        <v>3250</v>
      </c>
      <c r="K3803" s="32">
        <f t="shared" si="28"/>
        <v>2275</v>
      </c>
      <c r="L3803" s="32">
        <f t="shared" si="29"/>
        <v>796.25</v>
      </c>
      <c r="M3803" s="33">
        <v>0.35</v>
      </c>
      <c r="O3803" s="38"/>
      <c r="P3803" s="36"/>
      <c r="Q3803" s="34"/>
      <c r="R3803" s="35"/>
    </row>
    <row r="3804" spans="1:18" ht="15.75" customHeight="1">
      <c r="A3804" s="23"/>
      <c r="B3804" s="28" t="s">
        <v>21</v>
      </c>
      <c r="C3804" s="28">
        <v>1185732</v>
      </c>
      <c r="D3804" s="29">
        <v>44488</v>
      </c>
      <c r="E3804" s="28" t="s">
        <v>22</v>
      </c>
      <c r="F3804" s="28" t="s">
        <v>134</v>
      </c>
      <c r="G3804" s="28" t="s">
        <v>135</v>
      </c>
      <c r="H3804" s="28" t="s">
        <v>24</v>
      </c>
      <c r="I3804" s="30">
        <v>0.70000000000000007</v>
      </c>
      <c r="J3804" s="31">
        <v>4750</v>
      </c>
      <c r="K3804" s="32">
        <f t="shared" si="28"/>
        <v>3325.0000000000005</v>
      </c>
      <c r="L3804" s="32">
        <f t="shared" si="29"/>
        <v>1330.0000000000002</v>
      </c>
      <c r="M3804" s="33">
        <v>0.4</v>
      </c>
      <c r="O3804" s="38"/>
      <c r="P3804" s="36"/>
      <c r="Q3804" s="34"/>
      <c r="R3804" s="35"/>
    </row>
    <row r="3805" spans="1:18" ht="15.75" customHeight="1">
      <c r="A3805" s="23"/>
      <c r="B3805" s="28" t="s">
        <v>21</v>
      </c>
      <c r="C3805" s="28">
        <v>1185732</v>
      </c>
      <c r="D3805" s="29">
        <v>44488</v>
      </c>
      <c r="E3805" s="28" t="s">
        <v>22</v>
      </c>
      <c r="F3805" s="28" t="s">
        <v>134</v>
      </c>
      <c r="G3805" s="28" t="s">
        <v>135</v>
      </c>
      <c r="H3805" s="28" t="s">
        <v>25</v>
      </c>
      <c r="I3805" s="30">
        <v>0.65000000000000013</v>
      </c>
      <c r="J3805" s="31">
        <v>3000</v>
      </c>
      <c r="K3805" s="32">
        <f t="shared" si="28"/>
        <v>1950.0000000000005</v>
      </c>
      <c r="L3805" s="32">
        <f t="shared" si="29"/>
        <v>780.00000000000023</v>
      </c>
      <c r="M3805" s="33">
        <v>0.4</v>
      </c>
      <c r="O3805" s="38"/>
      <c r="P3805" s="36"/>
      <c r="Q3805" s="34"/>
      <c r="R3805" s="35"/>
    </row>
    <row r="3806" spans="1:18" ht="15.75" customHeight="1">
      <c r="A3806" s="23"/>
      <c r="B3806" s="28" t="s">
        <v>21</v>
      </c>
      <c r="C3806" s="28">
        <v>1185732</v>
      </c>
      <c r="D3806" s="29">
        <v>44488</v>
      </c>
      <c r="E3806" s="28" t="s">
        <v>22</v>
      </c>
      <c r="F3806" s="28" t="s">
        <v>134</v>
      </c>
      <c r="G3806" s="28" t="s">
        <v>135</v>
      </c>
      <c r="H3806" s="28" t="s">
        <v>26</v>
      </c>
      <c r="I3806" s="30">
        <v>0.65000000000000013</v>
      </c>
      <c r="J3806" s="31">
        <v>2000</v>
      </c>
      <c r="K3806" s="32">
        <f t="shared" si="28"/>
        <v>1300.0000000000002</v>
      </c>
      <c r="L3806" s="32">
        <f t="shared" si="29"/>
        <v>390.00000000000006</v>
      </c>
      <c r="M3806" s="33">
        <v>0.3</v>
      </c>
      <c r="O3806" s="38"/>
      <c r="P3806" s="36"/>
      <c r="Q3806" s="34"/>
      <c r="R3806" s="35"/>
    </row>
    <row r="3807" spans="1:18" ht="15.75" customHeight="1">
      <c r="A3807" s="23"/>
      <c r="B3807" s="28" t="s">
        <v>21</v>
      </c>
      <c r="C3807" s="28">
        <v>1185732</v>
      </c>
      <c r="D3807" s="29">
        <v>44488</v>
      </c>
      <c r="E3807" s="28" t="s">
        <v>22</v>
      </c>
      <c r="F3807" s="28" t="s">
        <v>134</v>
      </c>
      <c r="G3807" s="28" t="s">
        <v>135</v>
      </c>
      <c r="H3807" s="28" t="s">
        <v>27</v>
      </c>
      <c r="I3807" s="30">
        <v>0.65000000000000013</v>
      </c>
      <c r="J3807" s="31">
        <v>1750</v>
      </c>
      <c r="K3807" s="32">
        <f t="shared" si="28"/>
        <v>1137.5000000000002</v>
      </c>
      <c r="L3807" s="32">
        <f t="shared" si="29"/>
        <v>341.25000000000006</v>
      </c>
      <c r="M3807" s="33">
        <v>0.3</v>
      </c>
      <c r="O3807" s="38"/>
      <c r="P3807" s="36"/>
      <c r="Q3807" s="34"/>
      <c r="R3807" s="35"/>
    </row>
    <row r="3808" spans="1:18" ht="15.75" customHeight="1">
      <c r="A3808" s="23"/>
      <c r="B3808" s="28" t="s">
        <v>21</v>
      </c>
      <c r="C3808" s="28">
        <v>1185732</v>
      </c>
      <c r="D3808" s="29">
        <v>44488</v>
      </c>
      <c r="E3808" s="28" t="s">
        <v>22</v>
      </c>
      <c r="F3808" s="28" t="s">
        <v>134</v>
      </c>
      <c r="G3808" s="28" t="s">
        <v>135</v>
      </c>
      <c r="H3808" s="28" t="s">
        <v>28</v>
      </c>
      <c r="I3808" s="30">
        <v>0.75000000000000011</v>
      </c>
      <c r="J3808" s="31">
        <v>1750</v>
      </c>
      <c r="K3808" s="32">
        <f t="shared" si="28"/>
        <v>1312.5000000000002</v>
      </c>
      <c r="L3808" s="32">
        <f t="shared" si="29"/>
        <v>393.75000000000006</v>
      </c>
      <c r="M3808" s="33">
        <v>0.3</v>
      </c>
      <c r="O3808" s="38"/>
      <c r="P3808" s="36"/>
      <c r="Q3808" s="34"/>
      <c r="R3808" s="35"/>
    </row>
    <row r="3809" spans="1:18" ht="15.75" customHeight="1">
      <c r="A3809" s="23"/>
      <c r="B3809" s="28" t="s">
        <v>21</v>
      </c>
      <c r="C3809" s="28">
        <v>1185732</v>
      </c>
      <c r="D3809" s="29">
        <v>44488</v>
      </c>
      <c r="E3809" s="28" t="s">
        <v>22</v>
      </c>
      <c r="F3809" s="28" t="s">
        <v>134</v>
      </c>
      <c r="G3809" s="28" t="s">
        <v>135</v>
      </c>
      <c r="H3809" s="28" t="s">
        <v>29</v>
      </c>
      <c r="I3809" s="30">
        <v>0.8</v>
      </c>
      <c r="J3809" s="31">
        <v>3000</v>
      </c>
      <c r="K3809" s="32">
        <f t="shared" si="28"/>
        <v>2400</v>
      </c>
      <c r="L3809" s="32">
        <f t="shared" si="29"/>
        <v>840</v>
      </c>
      <c r="M3809" s="33">
        <v>0.35</v>
      </c>
      <c r="O3809" s="38"/>
      <c r="P3809" s="36"/>
      <c r="Q3809" s="34"/>
      <c r="R3809" s="35"/>
    </row>
    <row r="3810" spans="1:18" ht="15.75" customHeight="1">
      <c r="A3810" s="23"/>
      <c r="B3810" s="28" t="s">
        <v>21</v>
      </c>
      <c r="C3810" s="28">
        <v>1185732</v>
      </c>
      <c r="D3810" s="29">
        <v>44518</v>
      </c>
      <c r="E3810" s="28" t="s">
        <v>22</v>
      </c>
      <c r="F3810" s="28" t="s">
        <v>134</v>
      </c>
      <c r="G3810" s="28" t="s">
        <v>135</v>
      </c>
      <c r="H3810" s="28" t="s">
        <v>24</v>
      </c>
      <c r="I3810" s="30">
        <v>0.75000000000000011</v>
      </c>
      <c r="J3810" s="31">
        <v>4500</v>
      </c>
      <c r="K3810" s="32">
        <f t="shared" si="28"/>
        <v>3375.0000000000005</v>
      </c>
      <c r="L3810" s="32">
        <f t="shared" si="29"/>
        <v>1350.0000000000002</v>
      </c>
      <c r="M3810" s="33">
        <v>0.4</v>
      </c>
      <c r="O3810" s="38"/>
      <c r="P3810" s="36"/>
      <c r="Q3810" s="34"/>
      <c r="R3810" s="35"/>
    </row>
    <row r="3811" spans="1:18" ht="15.75" customHeight="1">
      <c r="A3811" s="23"/>
      <c r="B3811" s="28" t="s">
        <v>21</v>
      </c>
      <c r="C3811" s="28">
        <v>1185732</v>
      </c>
      <c r="D3811" s="29">
        <v>44518</v>
      </c>
      <c r="E3811" s="28" t="s">
        <v>22</v>
      </c>
      <c r="F3811" s="28" t="s">
        <v>134</v>
      </c>
      <c r="G3811" s="28" t="s">
        <v>135</v>
      </c>
      <c r="H3811" s="28" t="s">
        <v>25</v>
      </c>
      <c r="I3811" s="30">
        <v>0.65000000000000013</v>
      </c>
      <c r="J3811" s="31">
        <v>3250</v>
      </c>
      <c r="K3811" s="32">
        <f t="shared" si="28"/>
        <v>2112.5000000000005</v>
      </c>
      <c r="L3811" s="32">
        <f t="shared" si="29"/>
        <v>845.00000000000023</v>
      </c>
      <c r="M3811" s="33">
        <v>0.4</v>
      </c>
      <c r="O3811" s="38"/>
      <c r="P3811" s="36"/>
      <c r="Q3811" s="34"/>
      <c r="R3811" s="35"/>
    </row>
    <row r="3812" spans="1:18" ht="15.75" customHeight="1">
      <c r="A3812" s="23"/>
      <c r="B3812" s="28" t="s">
        <v>21</v>
      </c>
      <c r="C3812" s="28">
        <v>1185732</v>
      </c>
      <c r="D3812" s="29">
        <v>44518</v>
      </c>
      <c r="E3812" s="28" t="s">
        <v>22</v>
      </c>
      <c r="F3812" s="28" t="s">
        <v>134</v>
      </c>
      <c r="G3812" s="28" t="s">
        <v>135</v>
      </c>
      <c r="H3812" s="28" t="s">
        <v>26</v>
      </c>
      <c r="I3812" s="30">
        <v>0.65000000000000013</v>
      </c>
      <c r="J3812" s="31">
        <v>3450</v>
      </c>
      <c r="K3812" s="32">
        <f t="shared" si="28"/>
        <v>2242.5000000000005</v>
      </c>
      <c r="L3812" s="32">
        <f t="shared" si="29"/>
        <v>672.75000000000011</v>
      </c>
      <c r="M3812" s="33">
        <v>0.3</v>
      </c>
      <c r="O3812" s="38"/>
      <c r="P3812" s="36"/>
      <c r="Q3812" s="34"/>
      <c r="R3812" s="35"/>
    </row>
    <row r="3813" spans="1:18" ht="15.75" customHeight="1">
      <c r="A3813" s="23"/>
      <c r="B3813" s="28" t="s">
        <v>21</v>
      </c>
      <c r="C3813" s="28">
        <v>1185732</v>
      </c>
      <c r="D3813" s="29">
        <v>44518</v>
      </c>
      <c r="E3813" s="28" t="s">
        <v>22</v>
      </c>
      <c r="F3813" s="28" t="s">
        <v>134</v>
      </c>
      <c r="G3813" s="28" t="s">
        <v>135</v>
      </c>
      <c r="H3813" s="28" t="s">
        <v>27</v>
      </c>
      <c r="I3813" s="30">
        <v>0.65000000000000013</v>
      </c>
      <c r="J3813" s="31">
        <v>3250</v>
      </c>
      <c r="K3813" s="32">
        <f t="shared" si="28"/>
        <v>2112.5000000000005</v>
      </c>
      <c r="L3813" s="32">
        <f t="shared" si="29"/>
        <v>633.75000000000011</v>
      </c>
      <c r="M3813" s="33">
        <v>0.3</v>
      </c>
      <c r="O3813" s="38"/>
      <c r="P3813" s="36"/>
      <c r="Q3813" s="34"/>
      <c r="R3813" s="35"/>
    </row>
    <row r="3814" spans="1:18" ht="15.75" customHeight="1">
      <c r="A3814" s="23"/>
      <c r="B3814" s="28" t="s">
        <v>21</v>
      </c>
      <c r="C3814" s="28">
        <v>1185732</v>
      </c>
      <c r="D3814" s="29">
        <v>44518</v>
      </c>
      <c r="E3814" s="28" t="s">
        <v>22</v>
      </c>
      <c r="F3814" s="28" t="s">
        <v>134</v>
      </c>
      <c r="G3814" s="28" t="s">
        <v>135</v>
      </c>
      <c r="H3814" s="28" t="s">
        <v>28</v>
      </c>
      <c r="I3814" s="30">
        <v>0.75000000000000011</v>
      </c>
      <c r="J3814" s="31">
        <v>3000</v>
      </c>
      <c r="K3814" s="32">
        <f t="shared" si="28"/>
        <v>2250.0000000000005</v>
      </c>
      <c r="L3814" s="32">
        <f t="shared" si="29"/>
        <v>675.00000000000011</v>
      </c>
      <c r="M3814" s="33">
        <v>0.3</v>
      </c>
      <c r="O3814" s="38"/>
      <c r="P3814" s="36"/>
      <c r="Q3814" s="34"/>
      <c r="R3814" s="35"/>
    </row>
    <row r="3815" spans="1:18" ht="15.75" customHeight="1">
      <c r="A3815" s="23"/>
      <c r="B3815" s="28" t="s">
        <v>21</v>
      </c>
      <c r="C3815" s="28">
        <v>1185732</v>
      </c>
      <c r="D3815" s="29">
        <v>44518</v>
      </c>
      <c r="E3815" s="28" t="s">
        <v>22</v>
      </c>
      <c r="F3815" s="28" t="s">
        <v>134</v>
      </c>
      <c r="G3815" s="28" t="s">
        <v>135</v>
      </c>
      <c r="H3815" s="28" t="s">
        <v>29</v>
      </c>
      <c r="I3815" s="30">
        <v>0.8</v>
      </c>
      <c r="J3815" s="31">
        <v>4000</v>
      </c>
      <c r="K3815" s="32">
        <f t="shared" si="28"/>
        <v>3200</v>
      </c>
      <c r="L3815" s="32">
        <f t="shared" si="29"/>
        <v>1120</v>
      </c>
      <c r="M3815" s="33">
        <v>0.35</v>
      </c>
      <c r="O3815" s="38"/>
      <c r="P3815" s="36"/>
      <c r="Q3815" s="34"/>
      <c r="R3815" s="35"/>
    </row>
    <row r="3816" spans="1:18" ht="15.75" customHeight="1">
      <c r="A3816" s="23"/>
      <c r="B3816" s="28" t="s">
        <v>21</v>
      </c>
      <c r="C3816" s="28">
        <v>1185732</v>
      </c>
      <c r="D3816" s="29">
        <v>44547</v>
      </c>
      <c r="E3816" s="28" t="s">
        <v>22</v>
      </c>
      <c r="F3816" s="28" t="s">
        <v>134</v>
      </c>
      <c r="G3816" s="28" t="s">
        <v>135</v>
      </c>
      <c r="H3816" s="28" t="s">
        <v>24</v>
      </c>
      <c r="I3816" s="30">
        <v>0.75000000000000011</v>
      </c>
      <c r="J3816" s="31">
        <v>6250</v>
      </c>
      <c r="K3816" s="32">
        <f t="shared" si="28"/>
        <v>4687.5000000000009</v>
      </c>
      <c r="L3816" s="32">
        <f t="shared" si="29"/>
        <v>1875.0000000000005</v>
      </c>
      <c r="M3816" s="33">
        <v>0.4</v>
      </c>
      <c r="O3816" s="38"/>
      <c r="P3816" s="36"/>
      <c r="Q3816" s="34"/>
      <c r="R3816" s="35"/>
    </row>
    <row r="3817" spans="1:18" ht="15.75" customHeight="1">
      <c r="A3817" s="23"/>
      <c r="B3817" s="28" t="s">
        <v>21</v>
      </c>
      <c r="C3817" s="28">
        <v>1185732</v>
      </c>
      <c r="D3817" s="29">
        <v>44547</v>
      </c>
      <c r="E3817" s="28" t="s">
        <v>22</v>
      </c>
      <c r="F3817" s="28" t="s">
        <v>134</v>
      </c>
      <c r="G3817" s="28" t="s">
        <v>135</v>
      </c>
      <c r="H3817" s="28" t="s">
        <v>25</v>
      </c>
      <c r="I3817" s="30">
        <v>0.65000000000000013</v>
      </c>
      <c r="J3817" s="31">
        <v>4250</v>
      </c>
      <c r="K3817" s="32">
        <f t="shared" si="28"/>
        <v>2762.5000000000005</v>
      </c>
      <c r="L3817" s="32">
        <f t="shared" si="29"/>
        <v>1105.0000000000002</v>
      </c>
      <c r="M3817" s="33">
        <v>0.4</v>
      </c>
      <c r="O3817" s="38"/>
      <c r="P3817" s="36"/>
      <c r="Q3817" s="34"/>
      <c r="R3817" s="35"/>
    </row>
    <row r="3818" spans="1:18" ht="15.75" customHeight="1">
      <c r="A3818" s="23"/>
      <c r="B3818" s="28" t="s">
        <v>21</v>
      </c>
      <c r="C3818" s="28">
        <v>1185732</v>
      </c>
      <c r="D3818" s="29">
        <v>44547</v>
      </c>
      <c r="E3818" s="28" t="s">
        <v>22</v>
      </c>
      <c r="F3818" s="28" t="s">
        <v>134</v>
      </c>
      <c r="G3818" s="28" t="s">
        <v>135</v>
      </c>
      <c r="H3818" s="28" t="s">
        <v>26</v>
      </c>
      <c r="I3818" s="30">
        <v>0.65000000000000013</v>
      </c>
      <c r="J3818" s="31">
        <v>4000</v>
      </c>
      <c r="K3818" s="32">
        <f t="shared" si="28"/>
        <v>2600.0000000000005</v>
      </c>
      <c r="L3818" s="32">
        <f t="shared" si="29"/>
        <v>780.00000000000011</v>
      </c>
      <c r="M3818" s="33">
        <v>0.3</v>
      </c>
      <c r="O3818" s="38"/>
      <c r="P3818" s="36"/>
      <c r="Q3818" s="34"/>
      <c r="R3818" s="35"/>
    </row>
    <row r="3819" spans="1:18" ht="15.75" customHeight="1">
      <c r="A3819" s="23"/>
      <c r="B3819" s="28" t="s">
        <v>21</v>
      </c>
      <c r="C3819" s="28">
        <v>1185732</v>
      </c>
      <c r="D3819" s="29">
        <v>44547</v>
      </c>
      <c r="E3819" s="28" t="s">
        <v>22</v>
      </c>
      <c r="F3819" s="28" t="s">
        <v>134</v>
      </c>
      <c r="G3819" s="28" t="s">
        <v>135</v>
      </c>
      <c r="H3819" s="28" t="s">
        <v>27</v>
      </c>
      <c r="I3819" s="30">
        <v>0.65000000000000013</v>
      </c>
      <c r="J3819" s="31">
        <v>3500</v>
      </c>
      <c r="K3819" s="32">
        <f t="shared" si="28"/>
        <v>2275.0000000000005</v>
      </c>
      <c r="L3819" s="32">
        <f t="shared" si="29"/>
        <v>682.50000000000011</v>
      </c>
      <c r="M3819" s="33">
        <v>0.3</v>
      </c>
      <c r="O3819" s="38"/>
      <c r="P3819" s="36"/>
      <c r="Q3819" s="34"/>
      <c r="R3819" s="35"/>
    </row>
    <row r="3820" spans="1:18" ht="15.75" customHeight="1">
      <c r="A3820" s="23"/>
      <c r="B3820" s="28" t="s">
        <v>21</v>
      </c>
      <c r="C3820" s="28">
        <v>1185732</v>
      </c>
      <c r="D3820" s="29">
        <v>44547</v>
      </c>
      <c r="E3820" s="28" t="s">
        <v>22</v>
      </c>
      <c r="F3820" s="28" t="s">
        <v>134</v>
      </c>
      <c r="G3820" s="28" t="s">
        <v>135</v>
      </c>
      <c r="H3820" s="28" t="s">
        <v>28</v>
      </c>
      <c r="I3820" s="30">
        <v>0.75000000000000011</v>
      </c>
      <c r="J3820" s="31">
        <v>3500</v>
      </c>
      <c r="K3820" s="32">
        <f t="shared" si="28"/>
        <v>2625.0000000000005</v>
      </c>
      <c r="L3820" s="32">
        <f t="shared" si="29"/>
        <v>787.50000000000011</v>
      </c>
      <c r="M3820" s="33">
        <v>0.3</v>
      </c>
      <c r="O3820" s="38"/>
      <c r="P3820" s="36"/>
      <c r="Q3820" s="34"/>
      <c r="R3820" s="35"/>
    </row>
    <row r="3821" spans="1:18" ht="15.75" customHeight="1">
      <c r="A3821" s="23"/>
      <c r="B3821" s="28" t="s">
        <v>21</v>
      </c>
      <c r="C3821" s="28">
        <v>1185732</v>
      </c>
      <c r="D3821" s="29">
        <v>44547</v>
      </c>
      <c r="E3821" s="28" t="s">
        <v>22</v>
      </c>
      <c r="F3821" s="28" t="s">
        <v>134</v>
      </c>
      <c r="G3821" s="28" t="s">
        <v>135</v>
      </c>
      <c r="H3821" s="28" t="s">
        <v>29</v>
      </c>
      <c r="I3821" s="30">
        <v>0.8</v>
      </c>
      <c r="J3821" s="31">
        <v>4500</v>
      </c>
      <c r="K3821" s="32">
        <f t="shared" si="28"/>
        <v>3600</v>
      </c>
      <c r="L3821" s="32">
        <f t="shared" si="29"/>
        <v>1260</v>
      </c>
      <c r="M3821" s="33">
        <v>0.35</v>
      </c>
      <c r="O3821" s="38"/>
      <c r="P3821" s="36"/>
      <c r="Q3821" s="34"/>
      <c r="R3821" s="35"/>
    </row>
    <row r="3822" spans="1:18" ht="15.75" customHeight="1">
      <c r="A3822" s="23" t="s">
        <v>46</v>
      </c>
      <c r="B3822" s="28" t="s">
        <v>21</v>
      </c>
      <c r="C3822" s="28">
        <v>1185732</v>
      </c>
      <c r="D3822" s="29">
        <v>44220</v>
      </c>
      <c r="E3822" s="28" t="s">
        <v>22</v>
      </c>
      <c r="F3822" s="28" t="s">
        <v>136</v>
      </c>
      <c r="G3822" s="28" t="s">
        <v>137</v>
      </c>
      <c r="H3822" s="28" t="s">
        <v>24</v>
      </c>
      <c r="I3822" s="30">
        <v>0.55000000000000004</v>
      </c>
      <c r="J3822" s="31">
        <v>5000</v>
      </c>
      <c r="K3822" s="32">
        <f t="shared" si="28"/>
        <v>2750</v>
      </c>
      <c r="L3822" s="32">
        <f t="shared" si="29"/>
        <v>962.50000000000011</v>
      </c>
      <c r="M3822" s="33">
        <v>0.35000000000000003</v>
      </c>
      <c r="O3822" s="38"/>
      <c r="P3822" s="36">
        <f>Data!$I3822+0.05</f>
        <v>0.60000000000000009</v>
      </c>
      <c r="Q3822" s="34">
        <f>Data!$J3822-250</f>
        <v>4750</v>
      </c>
      <c r="R3822" s="35">
        <f>Data!$M3822-5%</f>
        <v>0.30000000000000004</v>
      </c>
    </row>
    <row r="3823" spans="1:18" ht="15.75" customHeight="1">
      <c r="A3823" s="23"/>
      <c r="B3823" s="28" t="s">
        <v>21</v>
      </c>
      <c r="C3823" s="28">
        <v>1185732</v>
      </c>
      <c r="D3823" s="29">
        <v>44220</v>
      </c>
      <c r="E3823" s="28" t="s">
        <v>22</v>
      </c>
      <c r="F3823" s="28" t="s">
        <v>136</v>
      </c>
      <c r="G3823" s="28" t="s">
        <v>137</v>
      </c>
      <c r="H3823" s="28" t="s">
        <v>25</v>
      </c>
      <c r="I3823" s="30">
        <v>0.55000000000000004</v>
      </c>
      <c r="J3823" s="31">
        <v>3000</v>
      </c>
      <c r="K3823" s="32">
        <f t="shared" si="28"/>
        <v>1650.0000000000002</v>
      </c>
      <c r="L3823" s="32">
        <f t="shared" si="29"/>
        <v>577.50000000000011</v>
      </c>
      <c r="M3823" s="33">
        <v>0.35000000000000003</v>
      </c>
      <c r="O3823" s="38"/>
      <c r="P3823" s="36">
        <f>Data!$I3823+0.05</f>
        <v>0.60000000000000009</v>
      </c>
      <c r="Q3823" s="34">
        <f>Data!$J3823-250</f>
        <v>2750</v>
      </c>
      <c r="R3823" s="35">
        <f>Data!$M3823-5%</f>
        <v>0.30000000000000004</v>
      </c>
    </row>
    <row r="3824" spans="1:18" ht="15.75" customHeight="1">
      <c r="A3824" s="23"/>
      <c r="B3824" s="28" t="s">
        <v>21</v>
      </c>
      <c r="C3824" s="28">
        <v>1185732</v>
      </c>
      <c r="D3824" s="29">
        <v>44220</v>
      </c>
      <c r="E3824" s="28" t="s">
        <v>22</v>
      </c>
      <c r="F3824" s="28" t="s">
        <v>136</v>
      </c>
      <c r="G3824" s="28" t="s">
        <v>137</v>
      </c>
      <c r="H3824" s="28" t="s">
        <v>26</v>
      </c>
      <c r="I3824" s="30">
        <v>0.45</v>
      </c>
      <c r="J3824" s="31">
        <v>3000</v>
      </c>
      <c r="K3824" s="32">
        <f t="shared" si="28"/>
        <v>1350</v>
      </c>
      <c r="L3824" s="32">
        <f t="shared" si="29"/>
        <v>337.5</v>
      </c>
      <c r="M3824" s="33">
        <v>0.25</v>
      </c>
      <c r="O3824" s="38"/>
      <c r="P3824" s="36">
        <f>Data!$I3824+0.05</f>
        <v>0.5</v>
      </c>
      <c r="Q3824" s="34">
        <f>Data!$J3824-250</f>
        <v>2750</v>
      </c>
      <c r="R3824" s="35">
        <f>Data!$M3824-5%</f>
        <v>0.2</v>
      </c>
    </row>
    <row r="3825" spans="1:18" ht="15.75" customHeight="1">
      <c r="A3825" s="23"/>
      <c r="B3825" s="28" t="s">
        <v>21</v>
      </c>
      <c r="C3825" s="28">
        <v>1185732</v>
      </c>
      <c r="D3825" s="29">
        <v>44220</v>
      </c>
      <c r="E3825" s="28" t="s">
        <v>22</v>
      </c>
      <c r="F3825" s="28" t="s">
        <v>136</v>
      </c>
      <c r="G3825" s="28" t="s">
        <v>137</v>
      </c>
      <c r="H3825" s="28" t="s">
        <v>27</v>
      </c>
      <c r="I3825" s="30">
        <v>0.49999999999999994</v>
      </c>
      <c r="J3825" s="31">
        <v>1500</v>
      </c>
      <c r="K3825" s="32">
        <f t="shared" si="28"/>
        <v>749.99999999999989</v>
      </c>
      <c r="L3825" s="32">
        <f t="shared" si="29"/>
        <v>187.49999999999997</v>
      </c>
      <c r="M3825" s="33">
        <v>0.25</v>
      </c>
      <c r="O3825" s="38"/>
      <c r="P3825" s="36">
        <f>Data!$I3825+0.05</f>
        <v>0.54999999999999993</v>
      </c>
      <c r="Q3825" s="34">
        <f>Data!$J3825-250</f>
        <v>1250</v>
      </c>
      <c r="R3825" s="35">
        <f>Data!$M3825-5%</f>
        <v>0.2</v>
      </c>
    </row>
    <row r="3826" spans="1:18" ht="15.75" customHeight="1">
      <c r="A3826" s="23"/>
      <c r="B3826" s="28" t="s">
        <v>21</v>
      </c>
      <c r="C3826" s="28">
        <v>1185732</v>
      </c>
      <c r="D3826" s="29">
        <v>44220</v>
      </c>
      <c r="E3826" s="28" t="s">
        <v>22</v>
      </c>
      <c r="F3826" s="28" t="s">
        <v>136</v>
      </c>
      <c r="G3826" s="28" t="s">
        <v>137</v>
      </c>
      <c r="H3826" s="28" t="s">
        <v>28</v>
      </c>
      <c r="I3826" s="30">
        <v>0.65000000000000013</v>
      </c>
      <c r="J3826" s="31">
        <v>2000</v>
      </c>
      <c r="K3826" s="32">
        <f t="shared" si="28"/>
        <v>1300.0000000000002</v>
      </c>
      <c r="L3826" s="32">
        <f t="shared" si="29"/>
        <v>325.00000000000006</v>
      </c>
      <c r="M3826" s="33">
        <v>0.25</v>
      </c>
      <c r="O3826" s="38"/>
      <c r="P3826" s="36">
        <f>Data!$I3826+0.05</f>
        <v>0.70000000000000018</v>
      </c>
      <c r="Q3826" s="34">
        <f>Data!$J3826-250</f>
        <v>1750</v>
      </c>
      <c r="R3826" s="35">
        <f>Data!$M3826-5%</f>
        <v>0.2</v>
      </c>
    </row>
    <row r="3827" spans="1:18" ht="15.75" customHeight="1">
      <c r="A3827" s="23"/>
      <c r="B3827" s="28" t="s">
        <v>21</v>
      </c>
      <c r="C3827" s="28">
        <v>1185732</v>
      </c>
      <c r="D3827" s="29">
        <v>44220</v>
      </c>
      <c r="E3827" s="28" t="s">
        <v>22</v>
      </c>
      <c r="F3827" s="28" t="s">
        <v>136</v>
      </c>
      <c r="G3827" s="28" t="s">
        <v>137</v>
      </c>
      <c r="H3827" s="28" t="s">
        <v>29</v>
      </c>
      <c r="I3827" s="30">
        <v>0.55000000000000004</v>
      </c>
      <c r="J3827" s="31">
        <v>3000</v>
      </c>
      <c r="K3827" s="32">
        <f t="shared" si="28"/>
        <v>1650.0000000000002</v>
      </c>
      <c r="L3827" s="32">
        <f t="shared" si="29"/>
        <v>495.00000000000006</v>
      </c>
      <c r="M3827" s="33">
        <v>0.3</v>
      </c>
      <c r="O3827" s="38"/>
      <c r="P3827" s="36">
        <f>Data!$I3827+0.05</f>
        <v>0.60000000000000009</v>
      </c>
      <c r="Q3827" s="34">
        <f>Data!$J3827-250</f>
        <v>2750</v>
      </c>
      <c r="R3827" s="35">
        <f>Data!$M3827-5%</f>
        <v>0.25</v>
      </c>
    </row>
    <row r="3828" spans="1:18" ht="15.75" customHeight="1">
      <c r="A3828" s="23"/>
      <c r="B3828" s="28" t="s">
        <v>21</v>
      </c>
      <c r="C3828" s="28">
        <v>1185732</v>
      </c>
      <c r="D3828" s="29">
        <v>44249</v>
      </c>
      <c r="E3828" s="28" t="s">
        <v>22</v>
      </c>
      <c r="F3828" s="28" t="s">
        <v>136</v>
      </c>
      <c r="G3828" s="28" t="s">
        <v>137</v>
      </c>
      <c r="H3828" s="28" t="s">
        <v>24</v>
      </c>
      <c r="I3828" s="30">
        <v>0.55000000000000004</v>
      </c>
      <c r="J3828" s="31">
        <v>5750</v>
      </c>
      <c r="K3828" s="32">
        <f t="shared" si="28"/>
        <v>3162.5000000000005</v>
      </c>
      <c r="L3828" s="32">
        <f t="shared" si="29"/>
        <v>1106.8750000000002</v>
      </c>
      <c r="M3828" s="33">
        <v>0.35000000000000003</v>
      </c>
      <c r="O3828" s="38"/>
      <c r="P3828" s="36">
        <f>Data!$I3828+0.05</f>
        <v>0.60000000000000009</v>
      </c>
      <c r="Q3828" s="34">
        <f>Data!$J3828-250</f>
        <v>5500</v>
      </c>
      <c r="R3828" s="35">
        <f>Data!$M3828-5%</f>
        <v>0.30000000000000004</v>
      </c>
    </row>
    <row r="3829" spans="1:18" ht="15.75" customHeight="1">
      <c r="A3829" s="23"/>
      <c r="B3829" s="28" t="s">
        <v>21</v>
      </c>
      <c r="C3829" s="28">
        <v>1185732</v>
      </c>
      <c r="D3829" s="29">
        <v>44249</v>
      </c>
      <c r="E3829" s="28" t="s">
        <v>22</v>
      </c>
      <c r="F3829" s="28" t="s">
        <v>136</v>
      </c>
      <c r="G3829" s="28" t="s">
        <v>137</v>
      </c>
      <c r="H3829" s="28" t="s">
        <v>25</v>
      </c>
      <c r="I3829" s="30">
        <v>0.55000000000000004</v>
      </c>
      <c r="J3829" s="31">
        <v>2250</v>
      </c>
      <c r="K3829" s="32">
        <f t="shared" si="28"/>
        <v>1237.5</v>
      </c>
      <c r="L3829" s="32">
        <f t="shared" si="29"/>
        <v>433.12500000000006</v>
      </c>
      <c r="M3829" s="33">
        <v>0.35000000000000003</v>
      </c>
      <c r="O3829" s="38"/>
      <c r="P3829" s="36">
        <f>Data!$I3829+0.05</f>
        <v>0.60000000000000009</v>
      </c>
      <c r="Q3829" s="34">
        <f>Data!$J3829-250</f>
        <v>2000</v>
      </c>
      <c r="R3829" s="35">
        <f>Data!$M3829-5%</f>
        <v>0.30000000000000004</v>
      </c>
    </row>
    <row r="3830" spans="1:18" ht="15.75" customHeight="1">
      <c r="A3830" s="23"/>
      <c r="B3830" s="28" t="s">
        <v>21</v>
      </c>
      <c r="C3830" s="28">
        <v>1185732</v>
      </c>
      <c r="D3830" s="29">
        <v>44249</v>
      </c>
      <c r="E3830" s="28" t="s">
        <v>22</v>
      </c>
      <c r="F3830" s="28" t="s">
        <v>136</v>
      </c>
      <c r="G3830" s="28" t="s">
        <v>137</v>
      </c>
      <c r="H3830" s="28" t="s">
        <v>26</v>
      </c>
      <c r="I3830" s="30">
        <v>0.45</v>
      </c>
      <c r="J3830" s="31">
        <v>2750</v>
      </c>
      <c r="K3830" s="32">
        <f t="shared" si="28"/>
        <v>1237.5</v>
      </c>
      <c r="L3830" s="32">
        <f t="shared" si="29"/>
        <v>309.375</v>
      </c>
      <c r="M3830" s="33">
        <v>0.25</v>
      </c>
      <c r="O3830" s="38"/>
      <c r="P3830" s="36">
        <f>Data!$I3830+0.05</f>
        <v>0.5</v>
      </c>
      <c r="Q3830" s="34">
        <f>Data!$J3830-250</f>
        <v>2500</v>
      </c>
      <c r="R3830" s="35">
        <f>Data!$M3830-5%</f>
        <v>0.2</v>
      </c>
    </row>
    <row r="3831" spans="1:18" ht="15.75" customHeight="1">
      <c r="A3831" s="23"/>
      <c r="B3831" s="28" t="s">
        <v>21</v>
      </c>
      <c r="C3831" s="28">
        <v>1185732</v>
      </c>
      <c r="D3831" s="29">
        <v>44249</v>
      </c>
      <c r="E3831" s="28" t="s">
        <v>22</v>
      </c>
      <c r="F3831" s="28" t="s">
        <v>136</v>
      </c>
      <c r="G3831" s="28" t="s">
        <v>137</v>
      </c>
      <c r="H3831" s="28" t="s">
        <v>27</v>
      </c>
      <c r="I3831" s="30">
        <v>0.49999999999999994</v>
      </c>
      <c r="J3831" s="31">
        <v>1750</v>
      </c>
      <c r="K3831" s="32">
        <f t="shared" ref="K3831:K3893" si="30">I3831*J3831</f>
        <v>874.99999999999989</v>
      </c>
      <c r="L3831" s="32">
        <f t="shared" ref="L3831:L3893" si="31">K3831*M3831</f>
        <v>218.74999999999997</v>
      </c>
      <c r="M3831" s="33">
        <v>0.25</v>
      </c>
      <c r="O3831" s="38"/>
      <c r="P3831" s="36">
        <f>Data!$I3831+0.05</f>
        <v>0.54999999999999993</v>
      </c>
      <c r="Q3831" s="34">
        <f>Data!$J3831-250</f>
        <v>1500</v>
      </c>
      <c r="R3831" s="35">
        <f>Data!$M3831-5%</f>
        <v>0.2</v>
      </c>
    </row>
    <row r="3832" spans="1:18" ht="15.75" customHeight="1">
      <c r="A3832" s="23"/>
      <c r="B3832" s="28" t="s">
        <v>21</v>
      </c>
      <c r="C3832" s="28">
        <v>1185732</v>
      </c>
      <c r="D3832" s="29">
        <v>44249</v>
      </c>
      <c r="E3832" s="28" t="s">
        <v>22</v>
      </c>
      <c r="F3832" s="28" t="s">
        <v>136</v>
      </c>
      <c r="G3832" s="28" t="s">
        <v>137</v>
      </c>
      <c r="H3832" s="28" t="s">
        <v>28</v>
      </c>
      <c r="I3832" s="30">
        <v>0.65000000000000013</v>
      </c>
      <c r="J3832" s="31">
        <v>2500</v>
      </c>
      <c r="K3832" s="32">
        <f t="shared" si="30"/>
        <v>1625.0000000000002</v>
      </c>
      <c r="L3832" s="32">
        <f t="shared" si="31"/>
        <v>406.25000000000006</v>
      </c>
      <c r="M3832" s="33">
        <v>0.25</v>
      </c>
      <c r="O3832" s="38"/>
      <c r="P3832" s="36">
        <f>Data!$I3832+0.05</f>
        <v>0.70000000000000018</v>
      </c>
      <c r="Q3832" s="34">
        <f>Data!$J3832-250</f>
        <v>2250</v>
      </c>
      <c r="R3832" s="35">
        <f>Data!$M3832-5%</f>
        <v>0.2</v>
      </c>
    </row>
    <row r="3833" spans="1:18" ht="15.75" customHeight="1">
      <c r="A3833" s="23"/>
      <c r="B3833" s="28" t="s">
        <v>21</v>
      </c>
      <c r="C3833" s="28">
        <v>1185732</v>
      </c>
      <c r="D3833" s="29">
        <v>44249</v>
      </c>
      <c r="E3833" s="28" t="s">
        <v>22</v>
      </c>
      <c r="F3833" s="28" t="s">
        <v>136</v>
      </c>
      <c r="G3833" s="28" t="s">
        <v>137</v>
      </c>
      <c r="H3833" s="28" t="s">
        <v>29</v>
      </c>
      <c r="I3833" s="30">
        <v>0.55000000000000004</v>
      </c>
      <c r="J3833" s="31">
        <v>3500</v>
      </c>
      <c r="K3833" s="32">
        <f t="shared" si="30"/>
        <v>1925.0000000000002</v>
      </c>
      <c r="L3833" s="32">
        <f t="shared" si="31"/>
        <v>577.5</v>
      </c>
      <c r="M3833" s="33">
        <v>0.3</v>
      </c>
      <c r="O3833" s="38"/>
      <c r="P3833" s="36">
        <f>Data!$I3833+0.05</f>
        <v>0.60000000000000009</v>
      </c>
      <c r="Q3833" s="34">
        <f>Data!$J3833-250</f>
        <v>3250</v>
      </c>
      <c r="R3833" s="35">
        <f>Data!$M3833-5%</f>
        <v>0.25</v>
      </c>
    </row>
    <row r="3834" spans="1:18" ht="15.75" customHeight="1">
      <c r="A3834" s="23"/>
      <c r="B3834" s="28" t="s">
        <v>21</v>
      </c>
      <c r="C3834" s="28">
        <v>1185732</v>
      </c>
      <c r="D3834" s="29">
        <v>44275</v>
      </c>
      <c r="E3834" s="28" t="s">
        <v>22</v>
      </c>
      <c r="F3834" s="28" t="s">
        <v>136</v>
      </c>
      <c r="G3834" s="28" t="s">
        <v>137</v>
      </c>
      <c r="H3834" s="28" t="s">
        <v>24</v>
      </c>
      <c r="I3834" s="30">
        <v>0.55000000000000004</v>
      </c>
      <c r="J3834" s="31">
        <v>5450</v>
      </c>
      <c r="K3834" s="32">
        <f t="shared" si="30"/>
        <v>2997.5000000000005</v>
      </c>
      <c r="L3834" s="32">
        <f t="shared" si="31"/>
        <v>1049.1250000000002</v>
      </c>
      <c r="M3834" s="33">
        <v>0.35000000000000003</v>
      </c>
      <c r="O3834" s="38"/>
      <c r="P3834" s="36">
        <f>Data!$I3834+0.05</f>
        <v>0.60000000000000009</v>
      </c>
      <c r="Q3834" s="34">
        <f>Data!$J3834-250</f>
        <v>5200</v>
      </c>
      <c r="R3834" s="35">
        <f>Data!$M3834-5%</f>
        <v>0.30000000000000004</v>
      </c>
    </row>
    <row r="3835" spans="1:18" ht="15.75" customHeight="1">
      <c r="A3835" s="23"/>
      <c r="B3835" s="28" t="s">
        <v>21</v>
      </c>
      <c r="C3835" s="28">
        <v>1185732</v>
      </c>
      <c r="D3835" s="29">
        <v>44275</v>
      </c>
      <c r="E3835" s="28" t="s">
        <v>22</v>
      </c>
      <c r="F3835" s="28" t="s">
        <v>136</v>
      </c>
      <c r="G3835" s="28" t="s">
        <v>137</v>
      </c>
      <c r="H3835" s="28" t="s">
        <v>25</v>
      </c>
      <c r="I3835" s="30">
        <v>0.55000000000000004</v>
      </c>
      <c r="J3835" s="31">
        <v>2500</v>
      </c>
      <c r="K3835" s="32">
        <f t="shared" si="30"/>
        <v>1375</v>
      </c>
      <c r="L3835" s="32">
        <f t="shared" si="31"/>
        <v>481.25000000000006</v>
      </c>
      <c r="M3835" s="33">
        <v>0.35000000000000003</v>
      </c>
      <c r="O3835" s="38"/>
      <c r="P3835" s="36">
        <f>Data!$I3835+0.05</f>
        <v>0.60000000000000009</v>
      </c>
      <c r="Q3835" s="34">
        <f>Data!$J3835-250</f>
        <v>2250</v>
      </c>
      <c r="R3835" s="35">
        <f>Data!$M3835-5%</f>
        <v>0.30000000000000004</v>
      </c>
    </row>
    <row r="3836" spans="1:18" ht="15.75" customHeight="1">
      <c r="A3836" s="23"/>
      <c r="B3836" s="28" t="s">
        <v>21</v>
      </c>
      <c r="C3836" s="28">
        <v>1185732</v>
      </c>
      <c r="D3836" s="29">
        <v>44275</v>
      </c>
      <c r="E3836" s="28" t="s">
        <v>22</v>
      </c>
      <c r="F3836" s="28" t="s">
        <v>136</v>
      </c>
      <c r="G3836" s="28" t="s">
        <v>137</v>
      </c>
      <c r="H3836" s="28" t="s">
        <v>26</v>
      </c>
      <c r="I3836" s="30">
        <v>0.45</v>
      </c>
      <c r="J3836" s="31">
        <v>2750</v>
      </c>
      <c r="K3836" s="32">
        <f t="shared" si="30"/>
        <v>1237.5</v>
      </c>
      <c r="L3836" s="32">
        <f t="shared" si="31"/>
        <v>309.375</v>
      </c>
      <c r="M3836" s="33">
        <v>0.25</v>
      </c>
      <c r="O3836" s="38"/>
      <c r="P3836" s="36">
        <f>Data!$I3836+0.05</f>
        <v>0.5</v>
      </c>
      <c r="Q3836" s="34">
        <f>Data!$J3836-250</f>
        <v>2500</v>
      </c>
      <c r="R3836" s="35">
        <f>Data!$M3836-5%</f>
        <v>0.2</v>
      </c>
    </row>
    <row r="3837" spans="1:18" ht="15.75" customHeight="1">
      <c r="A3837" s="23"/>
      <c r="B3837" s="28" t="s">
        <v>21</v>
      </c>
      <c r="C3837" s="28">
        <v>1185732</v>
      </c>
      <c r="D3837" s="29">
        <v>44275</v>
      </c>
      <c r="E3837" s="28" t="s">
        <v>22</v>
      </c>
      <c r="F3837" s="28" t="s">
        <v>136</v>
      </c>
      <c r="G3837" s="28" t="s">
        <v>137</v>
      </c>
      <c r="H3837" s="28" t="s">
        <v>27</v>
      </c>
      <c r="I3837" s="30">
        <v>0.49999999999999994</v>
      </c>
      <c r="J3837" s="31">
        <v>1250</v>
      </c>
      <c r="K3837" s="32">
        <f t="shared" si="30"/>
        <v>624.99999999999989</v>
      </c>
      <c r="L3837" s="32">
        <f t="shared" si="31"/>
        <v>156.24999999999997</v>
      </c>
      <c r="M3837" s="33">
        <v>0.25</v>
      </c>
      <c r="O3837" s="38"/>
      <c r="P3837" s="36">
        <f>Data!$I3837+0.05</f>
        <v>0.54999999999999993</v>
      </c>
      <c r="Q3837" s="34">
        <f>Data!$J3837-250</f>
        <v>1000</v>
      </c>
      <c r="R3837" s="35">
        <f>Data!$M3837-5%</f>
        <v>0.2</v>
      </c>
    </row>
    <row r="3838" spans="1:18" ht="15.75" customHeight="1">
      <c r="A3838" s="23"/>
      <c r="B3838" s="28" t="s">
        <v>21</v>
      </c>
      <c r="C3838" s="28">
        <v>1185732</v>
      </c>
      <c r="D3838" s="29">
        <v>44275</v>
      </c>
      <c r="E3838" s="28" t="s">
        <v>22</v>
      </c>
      <c r="F3838" s="28" t="s">
        <v>136</v>
      </c>
      <c r="G3838" s="28" t="s">
        <v>137</v>
      </c>
      <c r="H3838" s="28" t="s">
        <v>28</v>
      </c>
      <c r="I3838" s="30">
        <v>0.65000000000000013</v>
      </c>
      <c r="J3838" s="31">
        <v>1750</v>
      </c>
      <c r="K3838" s="32">
        <f t="shared" si="30"/>
        <v>1137.5000000000002</v>
      </c>
      <c r="L3838" s="32">
        <f t="shared" si="31"/>
        <v>284.37500000000006</v>
      </c>
      <c r="M3838" s="33">
        <v>0.25</v>
      </c>
      <c r="O3838" s="38"/>
      <c r="P3838" s="36">
        <f>Data!$I3838+0.05</f>
        <v>0.70000000000000018</v>
      </c>
      <c r="Q3838" s="34">
        <f>Data!$J3838-250</f>
        <v>1500</v>
      </c>
      <c r="R3838" s="35">
        <f>Data!$M3838-5%</f>
        <v>0.2</v>
      </c>
    </row>
    <row r="3839" spans="1:18" ht="15.75" customHeight="1">
      <c r="A3839" s="23"/>
      <c r="B3839" s="28" t="s">
        <v>21</v>
      </c>
      <c r="C3839" s="28">
        <v>1185732</v>
      </c>
      <c r="D3839" s="29">
        <v>44275</v>
      </c>
      <c r="E3839" s="28" t="s">
        <v>22</v>
      </c>
      <c r="F3839" s="28" t="s">
        <v>136</v>
      </c>
      <c r="G3839" s="28" t="s">
        <v>137</v>
      </c>
      <c r="H3839" s="28" t="s">
        <v>29</v>
      </c>
      <c r="I3839" s="30">
        <v>0.55000000000000004</v>
      </c>
      <c r="J3839" s="31">
        <v>2750</v>
      </c>
      <c r="K3839" s="32">
        <f t="shared" si="30"/>
        <v>1512.5000000000002</v>
      </c>
      <c r="L3839" s="32">
        <f t="shared" si="31"/>
        <v>453.75000000000006</v>
      </c>
      <c r="M3839" s="33">
        <v>0.3</v>
      </c>
      <c r="O3839" s="38"/>
      <c r="P3839" s="36">
        <f>Data!$I3839+0.05</f>
        <v>0.60000000000000009</v>
      </c>
      <c r="Q3839" s="34">
        <f>Data!$J3839-250</f>
        <v>2500</v>
      </c>
      <c r="R3839" s="35">
        <f>Data!$M3839-5%</f>
        <v>0.25</v>
      </c>
    </row>
    <row r="3840" spans="1:18" ht="15.75" customHeight="1">
      <c r="A3840" s="23"/>
      <c r="B3840" s="28" t="s">
        <v>21</v>
      </c>
      <c r="C3840" s="28">
        <v>1185732</v>
      </c>
      <c r="D3840" s="29">
        <v>44307</v>
      </c>
      <c r="E3840" s="28" t="s">
        <v>22</v>
      </c>
      <c r="F3840" s="28" t="s">
        <v>136</v>
      </c>
      <c r="G3840" s="28" t="s">
        <v>137</v>
      </c>
      <c r="H3840" s="28" t="s">
        <v>24</v>
      </c>
      <c r="I3840" s="30">
        <v>0.55000000000000004</v>
      </c>
      <c r="J3840" s="31">
        <v>5250</v>
      </c>
      <c r="K3840" s="32">
        <f t="shared" si="30"/>
        <v>2887.5000000000005</v>
      </c>
      <c r="L3840" s="32">
        <f t="shared" si="31"/>
        <v>1010.6250000000002</v>
      </c>
      <c r="M3840" s="33">
        <v>0.35000000000000003</v>
      </c>
      <c r="O3840" s="38"/>
      <c r="P3840" s="36">
        <f>Data!$I3840+0.05</f>
        <v>0.60000000000000009</v>
      </c>
      <c r="Q3840" s="34">
        <f>Data!$J3840-250</f>
        <v>5000</v>
      </c>
      <c r="R3840" s="35">
        <f>Data!$M3840-5%</f>
        <v>0.30000000000000004</v>
      </c>
    </row>
    <row r="3841" spans="1:18" ht="15.75" customHeight="1">
      <c r="A3841" s="23"/>
      <c r="B3841" s="28" t="s">
        <v>21</v>
      </c>
      <c r="C3841" s="28">
        <v>1185732</v>
      </c>
      <c r="D3841" s="29">
        <v>44307</v>
      </c>
      <c r="E3841" s="28" t="s">
        <v>22</v>
      </c>
      <c r="F3841" s="28" t="s">
        <v>136</v>
      </c>
      <c r="G3841" s="28" t="s">
        <v>137</v>
      </c>
      <c r="H3841" s="28" t="s">
        <v>25</v>
      </c>
      <c r="I3841" s="30">
        <v>0.55000000000000004</v>
      </c>
      <c r="J3841" s="31">
        <v>2250</v>
      </c>
      <c r="K3841" s="32">
        <f t="shared" si="30"/>
        <v>1237.5</v>
      </c>
      <c r="L3841" s="32">
        <f t="shared" si="31"/>
        <v>433.12500000000006</v>
      </c>
      <c r="M3841" s="33">
        <v>0.35000000000000003</v>
      </c>
      <c r="O3841" s="38"/>
      <c r="P3841" s="36">
        <f>Data!$I3841+0.05</f>
        <v>0.60000000000000009</v>
      </c>
      <c r="Q3841" s="34">
        <f>Data!$J3841-250</f>
        <v>2000</v>
      </c>
      <c r="R3841" s="35">
        <f>Data!$M3841-5%</f>
        <v>0.30000000000000004</v>
      </c>
    </row>
    <row r="3842" spans="1:18" ht="15.75" customHeight="1">
      <c r="A3842" s="23"/>
      <c r="B3842" s="28" t="s">
        <v>21</v>
      </c>
      <c r="C3842" s="28">
        <v>1185732</v>
      </c>
      <c r="D3842" s="29">
        <v>44307</v>
      </c>
      <c r="E3842" s="28" t="s">
        <v>22</v>
      </c>
      <c r="F3842" s="28" t="s">
        <v>136</v>
      </c>
      <c r="G3842" s="28" t="s">
        <v>137</v>
      </c>
      <c r="H3842" s="28" t="s">
        <v>26</v>
      </c>
      <c r="I3842" s="30">
        <v>0.45</v>
      </c>
      <c r="J3842" s="31">
        <v>2250</v>
      </c>
      <c r="K3842" s="32">
        <f t="shared" si="30"/>
        <v>1012.5</v>
      </c>
      <c r="L3842" s="32">
        <f t="shared" si="31"/>
        <v>253.125</v>
      </c>
      <c r="M3842" s="33">
        <v>0.25</v>
      </c>
      <c r="O3842" s="38"/>
      <c r="P3842" s="36">
        <f>Data!$I3842+0.05</f>
        <v>0.5</v>
      </c>
      <c r="Q3842" s="34">
        <f>Data!$J3842-250</f>
        <v>2000</v>
      </c>
      <c r="R3842" s="35">
        <f>Data!$M3842-5%</f>
        <v>0.2</v>
      </c>
    </row>
    <row r="3843" spans="1:18" ht="15.75" customHeight="1">
      <c r="A3843" s="23"/>
      <c r="B3843" s="28" t="s">
        <v>21</v>
      </c>
      <c r="C3843" s="28">
        <v>1185732</v>
      </c>
      <c r="D3843" s="29">
        <v>44307</v>
      </c>
      <c r="E3843" s="28" t="s">
        <v>22</v>
      </c>
      <c r="F3843" s="28" t="s">
        <v>136</v>
      </c>
      <c r="G3843" s="28" t="s">
        <v>137</v>
      </c>
      <c r="H3843" s="28" t="s">
        <v>27</v>
      </c>
      <c r="I3843" s="30">
        <v>0.49999999999999994</v>
      </c>
      <c r="J3843" s="31">
        <v>1500</v>
      </c>
      <c r="K3843" s="32">
        <f t="shared" si="30"/>
        <v>749.99999999999989</v>
      </c>
      <c r="L3843" s="32">
        <f t="shared" si="31"/>
        <v>187.49999999999997</v>
      </c>
      <c r="M3843" s="33">
        <v>0.25</v>
      </c>
      <c r="O3843" s="38"/>
      <c r="P3843" s="36">
        <f>Data!$I3843+0.05</f>
        <v>0.54999999999999993</v>
      </c>
      <c r="Q3843" s="34">
        <f>Data!$J3843-250</f>
        <v>1250</v>
      </c>
      <c r="R3843" s="35">
        <f>Data!$M3843-5%</f>
        <v>0.2</v>
      </c>
    </row>
    <row r="3844" spans="1:18" ht="15.75" customHeight="1">
      <c r="A3844" s="23"/>
      <c r="B3844" s="28" t="s">
        <v>21</v>
      </c>
      <c r="C3844" s="28">
        <v>1185732</v>
      </c>
      <c r="D3844" s="29">
        <v>44307</v>
      </c>
      <c r="E3844" s="28" t="s">
        <v>22</v>
      </c>
      <c r="F3844" s="28" t="s">
        <v>136</v>
      </c>
      <c r="G3844" s="28" t="s">
        <v>137</v>
      </c>
      <c r="H3844" s="28" t="s">
        <v>28</v>
      </c>
      <c r="I3844" s="30">
        <v>0.60000000000000009</v>
      </c>
      <c r="J3844" s="31">
        <v>1500</v>
      </c>
      <c r="K3844" s="32">
        <f t="shared" si="30"/>
        <v>900.00000000000011</v>
      </c>
      <c r="L3844" s="32">
        <f t="shared" si="31"/>
        <v>225.00000000000003</v>
      </c>
      <c r="M3844" s="33">
        <v>0.25</v>
      </c>
      <c r="O3844" s="38"/>
      <c r="P3844" s="36">
        <f>Data!$I3844+0</f>
        <v>0.60000000000000009</v>
      </c>
      <c r="Q3844" s="34">
        <f>Data!$J3844-250</f>
        <v>1250</v>
      </c>
      <c r="R3844" s="35">
        <f>Data!$M3844-5%</f>
        <v>0.2</v>
      </c>
    </row>
    <row r="3845" spans="1:18" ht="15.75" customHeight="1">
      <c r="A3845" s="23"/>
      <c r="B3845" s="28" t="s">
        <v>21</v>
      </c>
      <c r="C3845" s="28">
        <v>1185732</v>
      </c>
      <c r="D3845" s="29">
        <v>44307</v>
      </c>
      <c r="E3845" s="28" t="s">
        <v>22</v>
      </c>
      <c r="F3845" s="28" t="s">
        <v>136</v>
      </c>
      <c r="G3845" s="28" t="s">
        <v>137</v>
      </c>
      <c r="H3845" s="28" t="s">
        <v>29</v>
      </c>
      <c r="I3845" s="30">
        <v>0.5</v>
      </c>
      <c r="J3845" s="31">
        <v>3000</v>
      </c>
      <c r="K3845" s="32">
        <f t="shared" si="30"/>
        <v>1500</v>
      </c>
      <c r="L3845" s="32">
        <f t="shared" si="31"/>
        <v>450</v>
      </c>
      <c r="M3845" s="33">
        <v>0.3</v>
      </c>
      <c r="O3845" s="38"/>
      <c r="P3845" s="36">
        <f>Data!$I3845+0</f>
        <v>0.5</v>
      </c>
      <c r="Q3845" s="34">
        <f>Data!$J3845-250</f>
        <v>2750</v>
      </c>
      <c r="R3845" s="35">
        <f>Data!$M3845-5%</f>
        <v>0.25</v>
      </c>
    </row>
    <row r="3846" spans="1:18" ht="15.75" customHeight="1">
      <c r="A3846" s="23"/>
      <c r="B3846" s="28" t="s">
        <v>21</v>
      </c>
      <c r="C3846" s="28">
        <v>1185732</v>
      </c>
      <c r="D3846" s="29">
        <v>44336</v>
      </c>
      <c r="E3846" s="28" t="s">
        <v>22</v>
      </c>
      <c r="F3846" s="28" t="s">
        <v>136</v>
      </c>
      <c r="G3846" s="28" t="s">
        <v>137</v>
      </c>
      <c r="H3846" s="28" t="s">
        <v>24</v>
      </c>
      <c r="I3846" s="30">
        <v>0.65</v>
      </c>
      <c r="J3846" s="31">
        <v>5700</v>
      </c>
      <c r="K3846" s="32">
        <f t="shared" si="30"/>
        <v>3705</v>
      </c>
      <c r="L3846" s="32">
        <f t="shared" si="31"/>
        <v>1296.7500000000002</v>
      </c>
      <c r="M3846" s="33">
        <v>0.35000000000000003</v>
      </c>
      <c r="O3846" s="38"/>
      <c r="P3846" s="36">
        <f>Data!$I3846+0</f>
        <v>0.65</v>
      </c>
      <c r="Q3846" s="34">
        <f>Data!$J3846-250</f>
        <v>5450</v>
      </c>
      <c r="R3846" s="35">
        <f>Data!$M3846-5%</f>
        <v>0.30000000000000004</v>
      </c>
    </row>
    <row r="3847" spans="1:18" ht="15.75" customHeight="1">
      <c r="A3847" s="23"/>
      <c r="B3847" s="28" t="s">
        <v>21</v>
      </c>
      <c r="C3847" s="28">
        <v>1185732</v>
      </c>
      <c r="D3847" s="29">
        <v>44336</v>
      </c>
      <c r="E3847" s="28" t="s">
        <v>22</v>
      </c>
      <c r="F3847" s="28" t="s">
        <v>136</v>
      </c>
      <c r="G3847" s="28" t="s">
        <v>137</v>
      </c>
      <c r="H3847" s="28" t="s">
        <v>25</v>
      </c>
      <c r="I3847" s="30">
        <v>0.60000000000000009</v>
      </c>
      <c r="J3847" s="31">
        <v>2750</v>
      </c>
      <c r="K3847" s="32">
        <f t="shared" si="30"/>
        <v>1650.0000000000002</v>
      </c>
      <c r="L3847" s="32">
        <f t="shared" si="31"/>
        <v>577.50000000000011</v>
      </c>
      <c r="M3847" s="33">
        <v>0.35000000000000003</v>
      </c>
      <c r="O3847" s="38"/>
      <c r="P3847" s="36">
        <f>Data!$I3847+0</f>
        <v>0.60000000000000009</v>
      </c>
      <c r="Q3847" s="34">
        <f>Data!$J3847-250</f>
        <v>2500</v>
      </c>
      <c r="R3847" s="35">
        <f>Data!$M3847-5%</f>
        <v>0.30000000000000004</v>
      </c>
    </row>
    <row r="3848" spans="1:18" ht="15.75" customHeight="1">
      <c r="A3848" s="23"/>
      <c r="B3848" s="28" t="s">
        <v>21</v>
      </c>
      <c r="C3848" s="28">
        <v>1185732</v>
      </c>
      <c r="D3848" s="29">
        <v>44336</v>
      </c>
      <c r="E3848" s="28" t="s">
        <v>22</v>
      </c>
      <c r="F3848" s="28" t="s">
        <v>136</v>
      </c>
      <c r="G3848" s="28" t="s">
        <v>137</v>
      </c>
      <c r="H3848" s="28" t="s">
        <v>26</v>
      </c>
      <c r="I3848" s="30">
        <v>0.55000000000000004</v>
      </c>
      <c r="J3848" s="31">
        <v>3000</v>
      </c>
      <c r="K3848" s="32">
        <f t="shared" si="30"/>
        <v>1650.0000000000002</v>
      </c>
      <c r="L3848" s="32">
        <f t="shared" si="31"/>
        <v>412.50000000000006</v>
      </c>
      <c r="M3848" s="33">
        <v>0.25</v>
      </c>
      <c r="O3848" s="38"/>
      <c r="P3848" s="36">
        <f>Data!$I3848+0</f>
        <v>0.55000000000000004</v>
      </c>
      <c r="Q3848" s="34">
        <f>Data!$J3848-250</f>
        <v>2750</v>
      </c>
      <c r="R3848" s="35">
        <f>Data!$M3848-5%</f>
        <v>0.2</v>
      </c>
    </row>
    <row r="3849" spans="1:18" ht="15.75" customHeight="1">
      <c r="A3849" s="23"/>
      <c r="B3849" s="28" t="s">
        <v>21</v>
      </c>
      <c r="C3849" s="28">
        <v>1185732</v>
      </c>
      <c r="D3849" s="29">
        <v>44336</v>
      </c>
      <c r="E3849" s="28" t="s">
        <v>22</v>
      </c>
      <c r="F3849" s="28" t="s">
        <v>136</v>
      </c>
      <c r="G3849" s="28" t="s">
        <v>137</v>
      </c>
      <c r="H3849" s="28" t="s">
        <v>27</v>
      </c>
      <c r="I3849" s="30">
        <v>0.55000000000000004</v>
      </c>
      <c r="J3849" s="31">
        <v>2500</v>
      </c>
      <c r="K3849" s="32">
        <f t="shared" si="30"/>
        <v>1375</v>
      </c>
      <c r="L3849" s="32">
        <f t="shared" si="31"/>
        <v>343.75</v>
      </c>
      <c r="M3849" s="33">
        <v>0.25</v>
      </c>
      <c r="O3849" s="38"/>
      <c r="P3849" s="36">
        <f>Data!$I3849+0</f>
        <v>0.55000000000000004</v>
      </c>
      <c r="Q3849" s="34">
        <f>Data!$J3849-250</f>
        <v>2250</v>
      </c>
      <c r="R3849" s="35">
        <f>Data!$M3849-5%</f>
        <v>0.2</v>
      </c>
    </row>
    <row r="3850" spans="1:18" ht="15.75" customHeight="1">
      <c r="A3850" s="23"/>
      <c r="B3850" s="28" t="s">
        <v>21</v>
      </c>
      <c r="C3850" s="28">
        <v>1185732</v>
      </c>
      <c r="D3850" s="29">
        <v>44336</v>
      </c>
      <c r="E3850" s="28" t="s">
        <v>22</v>
      </c>
      <c r="F3850" s="28" t="s">
        <v>136</v>
      </c>
      <c r="G3850" s="28" t="s">
        <v>137</v>
      </c>
      <c r="H3850" s="28" t="s">
        <v>28</v>
      </c>
      <c r="I3850" s="30">
        <v>0.65</v>
      </c>
      <c r="J3850" s="31">
        <v>2750</v>
      </c>
      <c r="K3850" s="32">
        <f t="shared" si="30"/>
        <v>1787.5</v>
      </c>
      <c r="L3850" s="32">
        <f t="shared" si="31"/>
        <v>446.875</v>
      </c>
      <c r="M3850" s="33">
        <v>0.25</v>
      </c>
      <c r="O3850" s="38"/>
      <c r="P3850" s="36">
        <f>Data!$I3850+0</f>
        <v>0.65</v>
      </c>
      <c r="Q3850" s="34">
        <f>Data!$J3850-250</f>
        <v>2500</v>
      </c>
      <c r="R3850" s="35">
        <f>Data!$M3850-5%</f>
        <v>0.2</v>
      </c>
    </row>
    <row r="3851" spans="1:18" ht="15.75" customHeight="1">
      <c r="A3851" s="23"/>
      <c r="B3851" s="28" t="s">
        <v>21</v>
      </c>
      <c r="C3851" s="28">
        <v>1185732</v>
      </c>
      <c r="D3851" s="29">
        <v>44336</v>
      </c>
      <c r="E3851" s="28" t="s">
        <v>22</v>
      </c>
      <c r="F3851" s="28" t="s">
        <v>136</v>
      </c>
      <c r="G3851" s="28" t="s">
        <v>137</v>
      </c>
      <c r="H3851" s="28" t="s">
        <v>29</v>
      </c>
      <c r="I3851" s="30">
        <v>0.70000000000000007</v>
      </c>
      <c r="J3851" s="31">
        <v>4000</v>
      </c>
      <c r="K3851" s="32">
        <f t="shared" si="30"/>
        <v>2800.0000000000005</v>
      </c>
      <c r="L3851" s="32">
        <f t="shared" si="31"/>
        <v>840.00000000000011</v>
      </c>
      <c r="M3851" s="33">
        <v>0.3</v>
      </c>
      <c r="O3851" s="38"/>
      <c r="P3851" s="36">
        <f>Data!$I3851+0</f>
        <v>0.70000000000000007</v>
      </c>
      <c r="Q3851" s="34">
        <f>Data!$J3851-250</f>
        <v>3750</v>
      </c>
      <c r="R3851" s="35">
        <f>Data!$M3851-5%</f>
        <v>0.25</v>
      </c>
    </row>
    <row r="3852" spans="1:18" ht="15.75" customHeight="1">
      <c r="A3852" s="23"/>
      <c r="B3852" s="28" t="s">
        <v>21</v>
      </c>
      <c r="C3852" s="28">
        <v>1185732</v>
      </c>
      <c r="D3852" s="29">
        <v>44369</v>
      </c>
      <c r="E3852" s="28" t="s">
        <v>22</v>
      </c>
      <c r="F3852" s="28" t="s">
        <v>136</v>
      </c>
      <c r="G3852" s="28" t="s">
        <v>137</v>
      </c>
      <c r="H3852" s="28" t="s">
        <v>24</v>
      </c>
      <c r="I3852" s="30">
        <v>0.65</v>
      </c>
      <c r="J3852" s="31">
        <v>6500</v>
      </c>
      <c r="K3852" s="32">
        <f t="shared" si="30"/>
        <v>4225</v>
      </c>
      <c r="L3852" s="32">
        <f t="shared" si="31"/>
        <v>1478.7500000000002</v>
      </c>
      <c r="M3852" s="33">
        <v>0.35000000000000003</v>
      </c>
      <c r="O3852" s="38"/>
      <c r="P3852" s="36">
        <f>Data!$I3852+0</f>
        <v>0.65</v>
      </c>
      <c r="Q3852" s="34">
        <f>Data!$J3852-250</f>
        <v>6250</v>
      </c>
      <c r="R3852" s="35">
        <f>Data!$M3852-5%</f>
        <v>0.30000000000000004</v>
      </c>
    </row>
    <row r="3853" spans="1:18" ht="15.75" customHeight="1">
      <c r="A3853" s="23"/>
      <c r="B3853" s="28" t="s">
        <v>21</v>
      </c>
      <c r="C3853" s="28">
        <v>1185732</v>
      </c>
      <c r="D3853" s="29">
        <v>44369</v>
      </c>
      <c r="E3853" s="28" t="s">
        <v>22</v>
      </c>
      <c r="F3853" s="28" t="s">
        <v>136</v>
      </c>
      <c r="G3853" s="28" t="s">
        <v>137</v>
      </c>
      <c r="H3853" s="28" t="s">
        <v>25</v>
      </c>
      <c r="I3853" s="30">
        <v>0.60000000000000009</v>
      </c>
      <c r="J3853" s="31">
        <v>4000</v>
      </c>
      <c r="K3853" s="32">
        <f t="shared" si="30"/>
        <v>2400.0000000000005</v>
      </c>
      <c r="L3853" s="32">
        <f t="shared" si="31"/>
        <v>840.00000000000023</v>
      </c>
      <c r="M3853" s="33">
        <v>0.35000000000000003</v>
      </c>
      <c r="O3853" s="38"/>
      <c r="P3853" s="36">
        <f>Data!$I3853+0</f>
        <v>0.60000000000000009</v>
      </c>
      <c r="Q3853" s="34">
        <f>Data!$J3853-250</f>
        <v>3750</v>
      </c>
      <c r="R3853" s="35">
        <f>Data!$M3853-5%</f>
        <v>0.30000000000000004</v>
      </c>
    </row>
    <row r="3854" spans="1:18" ht="15.75" customHeight="1">
      <c r="A3854" s="23"/>
      <c r="B3854" s="28" t="s">
        <v>21</v>
      </c>
      <c r="C3854" s="28">
        <v>1185732</v>
      </c>
      <c r="D3854" s="29">
        <v>44369</v>
      </c>
      <c r="E3854" s="28" t="s">
        <v>22</v>
      </c>
      <c r="F3854" s="28" t="s">
        <v>136</v>
      </c>
      <c r="G3854" s="28" t="s">
        <v>137</v>
      </c>
      <c r="H3854" s="28" t="s">
        <v>26</v>
      </c>
      <c r="I3854" s="30">
        <v>0.55000000000000004</v>
      </c>
      <c r="J3854" s="31">
        <v>3250</v>
      </c>
      <c r="K3854" s="32">
        <f t="shared" si="30"/>
        <v>1787.5000000000002</v>
      </c>
      <c r="L3854" s="32">
        <f t="shared" si="31"/>
        <v>446.87500000000006</v>
      </c>
      <c r="M3854" s="33">
        <v>0.25</v>
      </c>
      <c r="O3854" s="38"/>
      <c r="P3854" s="36">
        <f>Data!$I3854+0</f>
        <v>0.55000000000000004</v>
      </c>
      <c r="Q3854" s="34">
        <f>Data!$J3854-250</f>
        <v>3000</v>
      </c>
      <c r="R3854" s="35">
        <f>Data!$M3854-5%</f>
        <v>0.2</v>
      </c>
    </row>
    <row r="3855" spans="1:18" ht="15.75" customHeight="1">
      <c r="A3855" s="23"/>
      <c r="B3855" s="28" t="s">
        <v>21</v>
      </c>
      <c r="C3855" s="28">
        <v>1185732</v>
      </c>
      <c r="D3855" s="29">
        <v>44369</v>
      </c>
      <c r="E3855" s="28" t="s">
        <v>22</v>
      </c>
      <c r="F3855" s="28" t="s">
        <v>136</v>
      </c>
      <c r="G3855" s="28" t="s">
        <v>137</v>
      </c>
      <c r="H3855" s="28" t="s">
        <v>27</v>
      </c>
      <c r="I3855" s="30">
        <v>0.55000000000000004</v>
      </c>
      <c r="J3855" s="31">
        <v>3000</v>
      </c>
      <c r="K3855" s="32">
        <f t="shared" si="30"/>
        <v>1650.0000000000002</v>
      </c>
      <c r="L3855" s="32">
        <f t="shared" si="31"/>
        <v>412.50000000000006</v>
      </c>
      <c r="M3855" s="33">
        <v>0.25</v>
      </c>
      <c r="O3855" s="38"/>
      <c r="P3855" s="36">
        <f>Data!$I3855+0</f>
        <v>0.55000000000000004</v>
      </c>
      <c r="Q3855" s="34">
        <f>Data!$J3855-250</f>
        <v>2750</v>
      </c>
      <c r="R3855" s="35">
        <f>Data!$M3855-5%</f>
        <v>0.2</v>
      </c>
    </row>
    <row r="3856" spans="1:18" ht="15.75" customHeight="1">
      <c r="A3856" s="23"/>
      <c r="B3856" s="28" t="s">
        <v>21</v>
      </c>
      <c r="C3856" s="28">
        <v>1185732</v>
      </c>
      <c r="D3856" s="29">
        <v>44369</v>
      </c>
      <c r="E3856" s="28" t="s">
        <v>22</v>
      </c>
      <c r="F3856" s="28" t="s">
        <v>136</v>
      </c>
      <c r="G3856" s="28" t="s">
        <v>137</v>
      </c>
      <c r="H3856" s="28" t="s">
        <v>28</v>
      </c>
      <c r="I3856" s="30">
        <v>0.65</v>
      </c>
      <c r="J3856" s="31">
        <v>3000</v>
      </c>
      <c r="K3856" s="32">
        <f t="shared" si="30"/>
        <v>1950</v>
      </c>
      <c r="L3856" s="32">
        <f t="shared" si="31"/>
        <v>487.5</v>
      </c>
      <c r="M3856" s="33">
        <v>0.25</v>
      </c>
      <c r="O3856" s="38"/>
      <c r="P3856" s="36">
        <f>Data!$I3856+0</f>
        <v>0.65</v>
      </c>
      <c r="Q3856" s="34">
        <f>Data!$J3856-250</f>
        <v>2750</v>
      </c>
      <c r="R3856" s="35">
        <f>Data!$M3856-5%</f>
        <v>0.2</v>
      </c>
    </row>
    <row r="3857" spans="1:18" ht="15.75" customHeight="1">
      <c r="A3857" s="23"/>
      <c r="B3857" s="28" t="s">
        <v>21</v>
      </c>
      <c r="C3857" s="28">
        <v>1185732</v>
      </c>
      <c r="D3857" s="29">
        <v>44369</v>
      </c>
      <c r="E3857" s="28" t="s">
        <v>22</v>
      </c>
      <c r="F3857" s="28" t="s">
        <v>136</v>
      </c>
      <c r="G3857" s="28" t="s">
        <v>137</v>
      </c>
      <c r="H3857" s="28" t="s">
        <v>29</v>
      </c>
      <c r="I3857" s="30">
        <v>0.70000000000000007</v>
      </c>
      <c r="J3857" s="31">
        <v>4500</v>
      </c>
      <c r="K3857" s="32">
        <f t="shared" si="30"/>
        <v>3150.0000000000005</v>
      </c>
      <c r="L3857" s="32">
        <f t="shared" si="31"/>
        <v>945.00000000000011</v>
      </c>
      <c r="M3857" s="33">
        <v>0.3</v>
      </c>
      <c r="O3857" s="38"/>
      <c r="P3857" s="36">
        <f>Data!$I3857+0</f>
        <v>0.70000000000000007</v>
      </c>
      <c r="Q3857" s="34">
        <f>Data!$J3857-250</f>
        <v>4250</v>
      </c>
      <c r="R3857" s="35">
        <f>Data!$M3857-5%</f>
        <v>0.25</v>
      </c>
    </row>
    <row r="3858" spans="1:18" ht="15.75" customHeight="1">
      <c r="A3858" s="23"/>
      <c r="B3858" s="28" t="s">
        <v>21</v>
      </c>
      <c r="C3858" s="28">
        <v>1185732</v>
      </c>
      <c r="D3858" s="29">
        <v>44397</v>
      </c>
      <c r="E3858" s="28" t="s">
        <v>22</v>
      </c>
      <c r="F3858" s="28" t="s">
        <v>136</v>
      </c>
      <c r="G3858" s="28" t="s">
        <v>137</v>
      </c>
      <c r="H3858" s="28" t="s">
        <v>24</v>
      </c>
      <c r="I3858" s="30">
        <v>0.65</v>
      </c>
      <c r="J3858" s="31">
        <v>6750</v>
      </c>
      <c r="K3858" s="32">
        <f t="shared" si="30"/>
        <v>4387.5</v>
      </c>
      <c r="L3858" s="32">
        <f t="shared" si="31"/>
        <v>1535.6250000000002</v>
      </c>
      <c r="M3858" s="33">
        <v>0.35000000000000003</v>
      </c>
      <c r="O3858" s="38"/>
      <c r="P3858" s="36">
        <f>Data!$I3858+0</f>
        <v>0.65</v>
      </c>
      <c r="Q3858" s="34">
        <f>Data!$J3858-250</f>
        <v>6500</v>
      </c>
      <c r="R3858" s="35">
        <f>Data!$M3858-5%</f>
        <v>0.30000000000000004</v>
      </c>
    </row>
    <row r="3859" spans="1:18" ht="15.75" customHeight="1">
      <c r="A3859" s="23"/>
      <c r="B3859" s="28" t="s">
        <v>21</v>
      </c>
      <c r="C3859" s="28">
        <v>1185732</v>
      </c>
      <c r="D3859" s="29">
        <v>44397</v>
      </c>
      <c r="E3859" s="28" t="s">
        <v>22</v>
      </c>
      <c r="F3859" s="28" t="s">
        <v>136</v>
      </c>
      <c r="G3859" s="28" t="s">
        <v>137</v>
      </c>
      <c r="H3859" s="28" t="s">
        <v>25</v>
      </c>
      <c r="I3859" s="30">
        <v>0.60000000000000009</v>
      </c>
      <c r="J3859" s="31">
        <v>4250</v>
      </c>
      <c r="K3859" s="32">
        <f t="shared" si="30"/>
        <v>2550.0000000000005</v>
      </c>
      <c r="L3859" s="32">
        <f t="shared" si="31"/>
        <v>892.50000000000023</v>
      </c>
      <c r="M3859" s="33">
        <v>0.35000000000000003</v>
      </c>
      <c r="O3859" s="38"/>
      <c r="P3859" s="36">
        <f>Data!$I3859+0</f>
        <v>0.60000000000000009</v>
      </c>
      <c r="Q3859" s="34">
        <f>Data!$J3859-250</f>
        <v>4000</v>
      </c>
      <c r="R3859" s="35">
        <f>Data!$M3859-5%</f>
        <v>0.30000000000000004</v>
      </c>
    </row>
    <row r="3860" spans="1:18" ht="15.75" customHeight="1">
      <c r="A3860" s="23"/>
      <c r="B3860" s="28" t="s">
        <v>21</v>
      </c>
      <c r="C3860" s="28">
        <v>1185732</v>
      </c>
      <c r="D3860" s="29">
        <v>44397</v>
      </c>
      <c r="E3860" s="28" t="s">
        <v>22</v>
      </c>
      <c r="F3860" s="28" t="s">
        <v>136</v>
      </c>
      <c r="G3860" s="28" t="s">
        <v>137</v>
      </c>
      <c r="H3860" s="28" t="s">
        <v>26</v>
      </c>
      <c r="I3860" s="30">
        <v>0.55000000000000004</v>
      </c>
      <c r="J3860" s="31">
        <v>3500</v>
      </c>
      <c r="K3860" s="32">
        <f t="shared" si="30"/>
        <v>1925.0000000000002</v>
      </c>
      <c r="L3860" s="32">
        <f t="shared" si="31"/>
        <v>481.25000000000006</v>
      </c>
      <c r="M3860" s="33">
        <v>0.25</v>
      </c>
      <c r="O3860" s="38"/>
      <c r="P3860" s="36">
        <f>Data!$I3860+0</f>
        <v>0.55000000000000004</v>
      </c>
      <c r="Q3860" s="34">
        <f>Data!$J3860-250</f>
        <v>3250</v>
      </c>
      <c r="R3860" s="35">
        <f>Data!$M3860-5%</f>
        <v>0.2</v>
      </c>
    </row>
    <row r="3861" spans="1:18" ht="15.75" customHeight="1">
      <c r="A3861" s="23"/>
      <c r="B3861" s="28" t="s">
        <v>21</v>
      </c>
      <c r="C3861" s="28">
        <v>1185732</v>
      </c>
      <c r="D3861" s="29">
        <v>44397</v>
      </c>
      <c r="E3861" s="28" t="s">
        <v>22</v>
      </c>
      <c r="F3861" s="28" t="s">
        <v>136</v>
      </c>
      <c r="G3861" s="28" t="s">
        <v>137</v>
      </c>
      <c r="H3861" s="28" t="s">
        <v>27</v>
      </c>
      <c r="I3861" s="30">
        <v>0.55000000000000004</v>
      </c>
      <c r="J3861" s="31">
        <v>3000</v>
      </c>
      <c r="K3861" s="32">
        <f t="shared" si="30"/>
        <v>1650.0000000000002</v>
      </c>
      <c r="L3861" s="32">
        <f t="shared" si="31"/>
        <v>412.50000000000006</v>
      </c>
      <c r="M3861" s="33">
        <v>0.25</v>
      </c>
      <c r="O3861" s="38"/>
      <c r="P3861" s="36">
        <f>Data!$I3861+0</f>
        <v>0.55000000000000004</v>
      </c>
      <c r="Q3861" s="34">
        <f>Data!$J3861-250</f>
        <v>2750</v>
      </c>
      <c r="R3861" s="35">
        <f>Data!$M3861-5%</f>
        <v>0.2</v>
      </c>
    </row>
    <row r="3862" spans="1:18" ht="15.75" customHeight="1">
      <c r="A3862" s="23"/>
      <c r="B3862" s="28" t="s">
        <v>21</v>
      </c>
      <c r="C3862" s="28">
        <v>1185732</v>
      </c>
      <c r="D3862" s="29">
        <v>44397</v>
      </c>
      <c r="E3862" s="28" t="s">
        <v>22</v>
      </c>
      <c r="F3862" s="28" t="s">
        <v>136</v>
      </c>
      <c r="G3862" s="28" t="s">
        <v>137</v>
      </c>
      <c r="H3862" s="28" t="s">
        <v>28</v>
      </c>
      <c r="I3862" s="30">
        <v>0.65</v>
      </c>
      <c r="J3862" s="31">
        <v>3250</v>
      </c>
      <c r="K3862" s="32">
        <f t="shared" si="30"/>
        <v>2112.5</v>
      </c>
      <c r="L3862" s="32">
        <f t="shared" si="31"/>
        <v>528.125</v>
      </c>
      <c r="M3862" s="33">
        <v>0.25</v>
      </c>
      <c r="O3862" s="38"/>
      <c r="P3862" s="36">
        <f>Data!$I3862+0</f>
        <v>0.65</v>
      </c>
      <c r="Q3862" s="34">
        <f>Data!$J3862-250</f>
        <v>3000</v>
      </c>
      <c r="R3862" s="35">
        <f>Data!$M3862-5%</f>
        <v>0.2</v>
      </c>
    </row>
    <row r="3863" spans="1:18" ht="15.75" customHeight="1">
      <c r="A3863" s="23"/>
      <c r="B3863" s="28" t="s">
        <v>21</v>
      </c>
      <c r="C3863" s="28">
        <v>1185732</v>
      </c>
      <c r="D3863" s="29">
        <v>44397</v>
      </c>
      <c r="E3863" s="28" t="s">
        <v>22</v>
      </c>
      <c r="F3863" s="28" t="s">
        <v>136</v>
      </c>
      <c r="G3863" s="28" t="s">
        <v>137</v>
      </c>
      <c r="H3863" s="28" t="s">
        <v>29</v>
      </c>
      <c r="I3863" s="30">
        <v>0.70000000000000007</v>
      </c>
      <c r="J3863" s="31">
        <v>5000</v>
      </c>
      <c r="K3863" s="32">
        <f t="shared" si="30"/>
        <v>3500.0000000000005</v>
      </c>
      <c r="L3863" s="32">
        <f t="shared" si="31"/>
        <v>1050</v>
      </c>
      <c r="M3863" s="33">
        <v>0.3</v>
      </c>
      <c r="O3863" s="38"/>
      <c r="P3863" s="36">
        <f>Data!$I3863+0</f>
        <v>0.70000000000000007</v>
      </c>
      <c r="Q3863" s="34">
        <f>Data!$J3863-250</f>
        <v>4750</v>
      </c>
      <c r="R3863" s="35">
        <f>Data!$M3863-5%</f>
        <v>0.25</v>
      </c>
    </row>
    <row r="3864" spans="1:18" ht="15.75" customHeight="1">
      <c r="A3864" s="23"/>
      <c r="B3864" s="28" t="s">
        <v>21</v>
      </c>
      <c r="C3864" s="28">
        <v>1185732</v>
      </c>
      <c r="D3864" s="29">
        <v>44429</v>
      </c>
      <c r="E3864" s="28" t="s">
        <v>22</v>
      </c>
      <c r="F3864" s="28" t="s">
        <v>136</v>
      </c>
      <c r="G3864" s="28" t="s">
        <v>137</v>
      </c>
      <c r="H3864" s="28" t="s">
        <v>24</v>
      </c>
      <c r="I3864" s="30">
        <v>0.65</v>
      </c>
      <c r="J3864" s="31">
        <v>6500</v>
      </c>
      <c r="K3864" s="32">
        <f t="shared" si="30"/>
        <v>4225</v>
      </c>
      <c r="L3864" s="32">
        <f t="shared" si="31"/>
        <v>1478.7500000000002</v>
      </c>
      <c r="M3864" s="33">
        <v>0.35000000000000003</v>
      </c>
      <c r="O3864" s="38"/>
      <c r="P3864" s="36">
        <f>Data!$I3864+0</f>
        <v>0.65</v>
      </c>
      <c r="Q3864" s="34">
        <f>Data!$J3864-250</f>
        <v>6250</v>
      </c>
      <c r="R3864" s="35">
        <f>Data!$M3864-5%</f>
        <v>0.30000000000000004</v>
      </c>
    </row>
    <row r="3865" spans="1:18" ht="15.75" customHeight="1">
      <c r="A3865" s="23"/>
      <c r="B3865" s="28" t="s">
        <v>21</v>
      </c>
      <c r="C3865" s="28">
        <v>1185732</v>
      </c>
      <c r="D3865" s="29">
        <v>44429</v>
      </c>
      <c r="E3865" s="28" t="s">
        <v>22</v>
      </c>
      <c r="F3865" s="28" t="s">
        <v>136</v>
      </c>
      <c r="G3865" s="28" t="s">
        <v>137</v>
      </c>
      <c r="H3865" s="28" t="s">
        <v>25</v>
      </c>
      <c r="I3865" s="30">
        <v>0.60000000000000009</v>
      </c>
      <c r="J3865" s="31">
        <v>4250</v>
      </c>
      <c r="K3865" s="32">
        <f t="shared" si="30"/>
        <v>2550.0000000000005</v>
      </c>
      <c r="L3865" s="32">
        <f t="shared" si="31"/>
        <v>892.50000000000023</v>
      </c>
      <c r="M3865" s="33">
        <v>0.35000000000000003</v>
      </c>
      <c r="O3865" s="38"/>
      <c r="P3865" s="36">
        <f>Data!$I3865+0</f>
        <v>0.60000000000000009</v>
      </c>
      <c r="Q3865" s="34">
        <f>Data!$J3865-250</f>
        <v>4000</v>
      </c>
      <c r="R3865" s="35">
        <f>Data!$M3865-5%</f>
        <v>0.30000000000000004</v>
      </c>
    </row>
    <row r="3866" spans="1:18" ht="15.75" customHeight="1">
      <c r="A3866" s="23"/>
      <c r="B3866" s="28" t="s">
        <v>21</v>
      </c>
      <c r="C3866" s="28">
        <v>1185732</v>
      </c>
      <c r="D3866" s="29">
        <v>44429</v>
      </c>
      <c r="E3866" s="28" t="s">
        <v>22</v>
      </c>
      <c r="F3866" s="28" t="s">
        <v>136</v>
      </c>
      <c r="G3866" s="28" t="s">
        <v>137</v>
      </c>
      <c r="H3866" s="28" t="s">
        <v>26</v>
      </c>
      <c r="I3866" s="30">
        <v>0.55000000000000004</v>
      </c>
      <c r="J3866" s="31">
        <v>3500</v>
      </c>
      <c r="K3866" s="32">
        <f t="shared" si="30"/>
        <v>1925.0000000000002</v>
      </c>
      <c r="L3866" s="32">
        <f t="shared" si="31"/>
        <v>481.25000000000006</v>
      </c>
      <c r="M3866" s="33">
        <v>0.25</v>
      </c>
      <c r="O3866" s="38"/>
      <c r="P3866" s="36">
        <f>Data!$I3866+0</f>
        <v>0.55000000000000004</v>
      </c>
      <c r="Q3866" s="34">
        <f>Data!$J3866-250</f>
        <v>3250</v>
      </c>
      <c r="R3866" s="35">
        <f>Data!$M3866-5%</f>
        <v>0.2</v>
      </c>
    </row>
    <row r="3867" spans="1:18" ht="15.75" customHeight="1">
      <c r="A3867" s="23"/>
      <c r="B3867" s="28" t="s">
        <v>21</v>
      </c>
      <c r="C3867" s="28">
        <v>1185732</v>
      </c>
      <c r="D3867" s="29">
        <v>44429</v>
      </c>
      <c r="E3867" s="28" t="s">
        <v>22</v>
      </c>
      <c r="F3867" s="28" t="s">
        <v>136</v>
      </c>
      <c r="G3867" s="28" t="s">
        <v>137</v>
      </c>
      <c r="H3867" s="28" t="s">
        <v>27</v>
      </c>
      <c r="I3867" s="30">
        <v>0.55000000000000004</v>
      </c>
      <c r="J3867" s="31">
        <v>2500</v>
      </c>
      <c r="K3867" s="32">
        <f t="shared" si="30"/>
        <v>1375</v>
      </c>
      <c r="L3867" s="32">
        <f t="shared" si="31"/>
        <v>343.75</v>
      </c>
      <c r="M3867" s="33">
        <v>0.25</v>
      </c>
      <c r="O3867" s="38"/>
      <c r="P3867" s="36">
        <f>Data!$I3867+0</f>
        <v>0.55000000000000004</v>
      </c>
      <c r="Q3867" s="34">
        <f>Data!$J3867-250</f>
        <v>2250</v>
      </c>
      <c r="R3867" s="35">
        <f>Data!$M3867-5%</f>
        <v>0.2</v>
      </c>
    </row>
    <row r="3868" spans="1:18" ht="15.75" customHeight="1">
      <c r="A3868" s="23"/>
      <c r="B3868" s="28" t="s">
        <v>21</v>
      </c>
      <c r="C3868" s="28">
        <v>1185732</v>
      </c>
      <c r="D3868" s="29">
        <v>44429</v>
      </c>
      <c r="E3868" s="28" t="s">
        <v>22</v>
      </c>
      <c r="F3868" s="28" t="s">
        <v>136</v>
      </c>
      <c r="G3868" s="28" t="s">
        <v>137</v>
      </c>
      <c r="H3868" s="28" t="s">
        <v>28</v>
      </c>
      <c r="I3868" s="30">
        <v>0.65</v>
      </c>
      <c r="J3868" s="31">
        <v>2250</v>
      </c>
      <c r="K3868" s="32">
        <f t="shared" si="30"/>
        <v>1462.5</v>
      </c>
      <c r="L3868" s="32">
        <f t="shared" si="31"/>
        <v>365.625</v>
      </c>
      <c r="M3868" s="33">
        <v>0.25</v>
      </c>
      <c r="O3868" s="38"/>
      <c r="P3868" s="36">
        <f>Data!$I3868+0</f>
        <v>0.65</v>
      </c>
      <c r="Q3868" s="34">
        <f>Data!$J3868-250</f>
        <v>2000</v>
      </c>
      <c r="R3868" s="35">
        <f>Data!$M3868-5%</f>
        <v>0.2</v>
      </c>
    </row>
    <row r="3869" spans="1:18" ht="15.75" customHeight="1">
      <c r="A3869" s="23"/>
      <c r="B3869" s="28" t="s">
        <v>21</v>
      </c>
      <c r="C3869" s="28">
        <v>1185732</v>
      </c>
      <c r="D3869" s="29">
        <v>44429</v>
      </c>
      <c r="E3869" s="28" t="s">
        <v>22</v>
      </c>
      <c r="F3869" s="28" t="s">
        <v>136</v>
      </c>
      <c r="G3869" s="28" t="s">
        <v>137</v>
      </c>
      <c r="H3869" s="28" t="s">
        <v>29</v>
      </c>
      <c r="I3869" s="30">
        <v>0.70000000000000007</v>
      </c>
      <c r="J3869" s="31">
        <v>4000</v>
      </c>
      <c r="K3869" s="32">
        <f t="shared" si="30"/>
        <v>2800.0000000000005</v>
      </c>
      <c r="L3869" s="32">
        <f t="shared" si="31"/>
        <v>840.00000000000011</v>
      </c>
      <c r="M3869" s="33">
        <v>0.3</v>
      </c>
      <c r="O3869" s="38"/>
      <c r="P3869" s="36">
        <f>Data!$I3869+0</f>
        <v>0.70000000000000007</v>
      </c>
      <c r="Q3869" s="34">
        <f>Data!$J3869-250</f>
        <v>3750</v>
      </c>
      <c r="R3869" s="35">
        <f>Data!$M3869-5%</f>
        <v>0.25</v>
      </c>
    </row>
    <row r="3870" spans="1:18" ht="15.75" customHeight="1">
      <c r="A3870" s="23"/>
      <c r="B3870" s="28" t="s">
        <v>21</v>
      </c>
      <c r="C3870" s="28">
        <v>1185732</v>
      </c>
      <c r="D3870" s="29">
        <v>44459</v>
      </c>
      <c r="E3870" s="28" t="s">
        <v>22</v>
      </c>
      <c r="F3870" s="28" t="s">
        <v>136</v>
      </c>
      <c r="G3870" s="28" t="s">
        <v>137</v>
      </c>
      <c r="H3870" s="28" t="s">
        <v>24</v>
      </c>
      <c r="I3870" s="30">
        <v>0.65</v>
      </c>
      <c r="J3870" s="31">
        <v>5250</v>
      </c>
      <c r="K3870" s="32">
        <f t="shared" si="30"/>
        <v>3412.5</v>
      </c>
      <c r="L3870" s="32">
        <f t="shared" si="31"/>
        <v>1194.375</v>
      </c>
      <c r="M3870" s="33">
        <v>0.35000000000000003</v>
      </c>
      <c r="O3870" s="38"/>
      <c r="P3870" s="36">
        <f>Data!$I3870+0</f>
        <v>0.65</v>
      </c>
      <c r="Q3870" s="34">
        <f>Data!$J3870-250</f>
        <v>5000</v>
      </c>
      <c r="R3870" s="35">
        <f>Data!$M3870-5%</f>
        <v>0.30000000000000004</v>
      </c>
    </row>
    <row r="3871" spans="1:18" ht="15.75" customHeight="1">
      <c r="A3871" s="23"/>
      <c r="B3871" s="28" t="s">
        <v>21</v>
      </c>
      <c r="C3871" s="28">
        <v>1185732</v>
      </c>
      <c r="D3871" s="29">
        <v>44459</v>
      </c>
      <c r="E3871" s="28" t="s">
        <v>22</v>
      </c>
      <c r="F3871" s="28" t="s">
        <v>136</v>
      </c>
      <c r="G3871" s="28" t="s">
        <v>137</v>
      </c>
      <c r="H3871" s="28" t="s">
        <v>25</v>
      </c>
      <c r="I3871" s="30">
        <v>0.60000000000000009</v>
      </c>
      <c r="J3871" s="31">
        <v>3250</v>
      </c>
      <c r="K3871" s="32">
        <f t="shared" si="30"/>
        <v>1950.0000000000002</v>
      </c>
      <c r="L3871" s="32">
        <f t="shared" si="31"/>
        <v>682.50000000000011</v>
      </c>
      <c r="M3871" s="33">
        <v>0.35000000000000003</v>
      </c>
      <c r="O3871" s="38"/>
      <c r="P3871" s="36">
        <f>Data!$I3871+0</f>
        <v>0.60000000000000009</v>
      </c>
      <c r="Q3871" s="34">
        <f>Data!$J3871-250</f>
        <v>3000</v>
      </c>
      <c r="R3871" s="35">
        <f>Data!$M3871-5%</f>
        <v>0.30000000000000004</v>
      </c>
    </row>
    <row r="3872" spans="1:18" ht="15.75" customHeight="1">
      <c r="A3872" s="23"/>
      <c r="B3872" s="28" t="s">
        <v>21</v>
      </c>
      <c r="C3872" s="28">
        <v>1185732</v>
      </c>
      <c r="D3872" s="29">
        <v>44459</v>
      </c>
      <c r="E3872" s="28" t="s">
        <v>22</v>
      </c>
      <c r="F3872" s="28" t="s">
        <v>136</v>
      </c>
      <c r="G3872" s="28" t="s">
        <v>137</v>
      </c>
      <c r="H3872" s="28" t="s">
        <v>26</v>
      </c>
      <c r="I3872" s="30">
        <v>0.55000000000000004</v>
      </c>
      <c r="J3872" s="31">
        <v>2250</v>
      </c>
      <c r="K3872" s="32">
        <f t="shared" si="30"/>
        <v>1237.5</v>
      </c>
      <c r="L3872" s="32">
        <f t="shared" si="31"/>
        <v>309.375</v>
      </c>
      <c r="M3872" s="33">
        <v>0.25</v>
      </c>
      <c r="O3872" s="38"/>
      <c r="P3872" s="36">
        <f>Data!$I3872+0</f>
        <v>0.55000000000000004</v>
      </c>
      <c r="Q3872" s="34">
        <f>Data!$J3872-250</f>
        <v>2000</v>
      </c>
      <c r="R3872" s="35">
        <f>Data!$M3872-5%</f>
        <v>0.2</v>
      </c>
    </row>
    <row r="3873" spans="1:18" ht="15.75" customHeight="1">
      <c r="A3873" s="23"/>
      <c r="B3873" s="28" t="s">
        <v>21</v>
      </c>
      <c r="C3873" s="28">
        <v>1185732</v>
      </c>
      <c r="D3873" s="29">
        <v>44459</v>
      </c>
      <c r="E3873" s="28" t="s">
        <v>22</v>
      </c>
      <c r="F3873" s="28" t="s">
        <v>136</v>
      </c>
      <c r="G3873" s="28" t="s">
        <v>137</v>
      </c>
      <c r="H3873" s="28" t="s">
        <v>27</v>
      </c>
      <c r="I3873" s="30">
        <v>0.55000000000000004</v>
      </c>
      <c r="J3873" s="31">
        <v>2000</v>
      </c>
      <c r="K3873" s="32">
        <f t="shared" si="30"/>
        <v>1100</v>
      </c>
      <c r="L3873" s="32">
        <f t="shared" si="31"/>
        <v>275</v>
      </c>
      <c r="M3873" s="33">
        <v>0.25</v>
      </c>
      <c r="O3873" s="38"/>
      <c r="P3873" s="36">
        <f>Data!$I3873+0</f>
        <v>0.55000000000000004</v>
      </c>
      <c r="Q3873" s="34">
        <f>Data!$J3873-250</f>
        <v>1750</v>
      </c>
      <c r="R3873" s="35">
        <f>Data!$M3873-5%</f>
        <v>0.2</v>
      </c>
    </row>
    <row r="3874" spans="1:18" ht="15.75" customHeight="1">
      <c r="A3874" s="23"/>
      <c r="B3874" s="28" t="s">
        <v>21</v>
      </c>
      <c r="C3874" s="28">
        <v>1185732</v>
      </c>
      <c r="D3874" s="29">
        <v>44459</v>
      </c>
      <c r="E3874" s="28" t="s">
        <v>22</v>
      </c>
      <c r="F3874" s="28" t="s">
        <v>136</v>
      </c>
      <c r="G3874" s="28" t="s">
        <v>137</v>
      </c>
      <c r="H3874" s="28" t="s">
        <v>28</v>
      </c>
      <c r="I3874" s="30">
        <v>0.65</v>
      </c>
      <c r="J3874" s="31">
        <v>2000</v>
      </c>
      <c r="K3874" s="32">
        <f t="shared" si="30"/>
        <v>1300</v>
      </c>
      <c r="L3874" s="32">
        <f t="shared" si="31"/>
        <v>325</v>
      </c>
      <c r="M3874" s="33">
        <v>0.25</v>
      </c>
      <c r="O3874" s="38"/>
      <c r="P3874" s="36">
        <f>Data!$I3874+0</f>
        <v>0.65</v>
      </c>
      <c r="Q3874" s="34">
        <f>Data!$J3874-250</f>
        <v>1750</v>
      </c>
      <c r="R3874" s="35">
        <f>Data!$M3874-5%</f>
        <v>0.2</v>
      </c>
    </row>
    <row r="3875" spans="1:18" ht="15.75" customHeight="1">
      <c r="A3875" s="23"/>
      <c r="B3875" s="28" t="s">
        <v>21</v>
      </c>
      <c r="C3875" s="28">
        <v>1185732</v>
      </c>
      <c r="D3875" s="29">
        <v>44459</v>
      </c>
      <c r="E3875" s="28" t="s">
        <v>22</v>
      </c>
      <c r="F3875" s="28" t="s">
        <v>136</v>
      </c>
      <c r="G3875" s="28" t="s">
        <v>137</v>
      </c>
      <c r="H3875" s="28" t="s">
        <v>29</v>
      </c>
      <c r="I3875" s="30">
        <v>0.70000000000000007</v>
      </c>
      <c r="J3875" s="31">
        <v>3000</v>
      </c>
      <c r="K3875" s="32">
        <f t="shared" si="30"/>
        <v>2100</v>
      </c>
      <c r="L3875" s="32">
        <f t="shared" si="31"/>
        <v>630</v>
      </c>
      <c r="M3875" s="33">
        <v>0.3</v>
      </c>
      <c r="O3875" s="38"/>
      <c r="P3875" s="36">
        <f>Data!$I3875+0</f>
        <v>0.70000000000000007</v>
      </c>
      <c r="Q3875" s="34">
        <f>Data!$J3875-250</f>
        <v>2750</v>
      </c>
      <c r="R3875" s="35">
        <f>Data!$M3875-5%</f>
        <v>0.25</v>
      </c>
    </row>
    <row r="3876" spans="1:18" ht="15.75" customHeight="1">
      <c r="A3876" s="23"/>
      <c r="B3876" s="28" t="s">
        <v>21</v>
      </c>
      <c r="C3876" s="28">
        <v>1185732</v>
      </c>
      <c r="D3876" s="29">
        <v>44491</v>
      </c>
      <c r="E3876" s="28" t="s">
        <v>22</v>
      </c>
      <c r="F3876" s="28" t="s">
        <v>136</v>
      </c>
      <c r="G3876" s="28" t="s">
        <v>137</v>
      </c>
      <c r="H3876" s="28" t="s">
        <v>24</v>
      </c>
      <c r="I3876" s="30">
        <v>0.70000000000000007</v>
      </c>
      <c r="J3876" s="31">
        <v>4500</v>
      </c>
      <c r="K3876" s="32">
        <f t="shared" si="30"/>
        <v>3150.0000000000005</v>
      </c>
      <c r="L3876" s="32">
        <f t="shared" si="31"/>
        <v>1102.5000000000002</v>
      </c>
      <c r="M3876" s="33">
        <v>0.35000000000000003</v>
      </c>
      <c r="O3876" s="38"/>
      <c r="P3876" s="36">
        <f>Data!$I3876+0</f>
        <v>0.70000000000000007</v>
      </c>
      <c r="Q3876" s="34">
        <f>Data!$J3876-250</f>
        <v>4250</v>
      </c>
      <c r="R3876" s="35">
        <f>Data!$M3876-5%</f>
        <v>0.30000000000000004</v>
      </c>
    </row>
    <row r="3877" spans="1:18" ht="15.75" customHeight="1">
      <c r="A3877" s="23"/>
      <c r="B3877" s="28" t="s">
        <v>21</v>
      </c>
      <c r="C3877" s="28">
        <v>1185732</v>
      </c>
      <c r="D3877" s="29">
        <v>44491</v>
      </c>
      <c r="E3877" s="28" t="s">
        <v>22</v>
      </c>
      <c r="F3877" s="28" t="s">
        <v>136</v>
      </c>
      <c r="G3877" s="28" t="s">
        <v>137</v>
      </c>
      <c r="H3877" s="28" t="s">
        <v>25</v>
      </c>
      <c r="I3877" s="30">
        <v>0.65000000000000013</v>
      </c>
      <c r="J3877" s="31">
        <v>2750</v>
      </c>
      <c r="K3877" s="32">
        <f t="shared" si="30"/>
        <v>1787.5000000000005</v>
      </c>
      <c r="L3877" s="32">
        <f t="shared" si="31"/>
        <v>625.62500000000023</v>
      </c>
      <c r="M3877" s="33">
        <v>0.35000000000000003</v>
      </c>
      <c r="O3877" s="38"/>
      <c r="P3877" s="36">
        <f>Data!$I3877+0</f>
        <v>0.65000000000000013</v>
      </c>
      <c r="Q3877" s="34">
        <f>Data!$J3877-250</f>
        <v>2500</v>
      </c>
      <c r="R3877" s="35">
        <f>Data!$M3877-5%</f>
        <v>0.30000000000000004</v>
      </c>
    </row>
    <row r="3878" spans="1:18" ht="15.75" customHeight="1">
      <c r="A3878" s="23"/>
      <c r="B3878" s="28" t="s">
        <v>21</v>
      </c>
      <c r="C3878" s="28">
        <v>1185732</v>
      </c>
      <c r="D3878" s="29">
        <v>44491</v>
      </c>
      <c r="E3878" s="28" t="s">
        <v>22</v>
      </c>
      <c r="F3878" s="28" t="s">
        <v>136</v>
      </c>
      <c r="G3878" s="28" t="s">
        <v>137</v>
      </c>
      <c r="H3878" s="28" t="s">
        <v>26</v>
      </c>
      <c r="I3878" s="30">
        <v>0.65000000000000013</v>
      </c>
      <c r="J3878" s="31">
        <v>1750</v>
      </c>
      <c r="K3878" s="32">
        <f t="shared" si="30"/>
        <v>1137.5000000000002</v>
      </c>
      <c r="L3878" s="32">
        <f t="shared" si="31"/>
        <v>284.37500000000006</v>
      </c>
      <c r="M3878" s="33">
        <v>0.25</v>
      </c>
      <c r="O3878" s="38"/>
      <c r="P3878" s="36">
        <f>Data!$I3878+0</f>
        <v>0.65000000000000013</v>
      </c>
      <c r="Q3878" s="34">
        <f>Data!$J3878-250</f>
        <v>1500</v>
      </c>
      <c r="R3878" s="35">
        <f>Data!$M3878-5%</f>
        <v>0.2</v>
      </c>
    </row>
    <row r="3879" spans="1:18" ht="15.75" customHeight="1">
      <c r="A3879" s="23"/>
      <c r="B3879" s="28" t="s">
        <v>21</v>
      </c>
      <c r="C3879" s="28">
        <v>1185732</v>
      </c>
      <c r="D3879" s="29">
        <v>44491</v>
      </c>
      <c r="E3879" s="28" t="s">
        <v>22</v>
      </c>
      <c r="F3879" s="28" t="s">
        <v>136</v>
      </c>
      <c r="G3879" s="28" t="s">
        <v>137</v>
      </c>
      <c r="H3879" s="28" t="s">
        <v>27</v>
      </c>
      <c r="I3879" s="30">
        <v>0.65000000000000013</v>
      </c>
      <c r="J3879" s="31">
        <v>1500</v>
      </c>
      <c r="K3879" s="32">
        <f t="shared" si="30"/>
        <v>975.00000000000023</v>
      </c>
      <c r="L3879" s="32">
        <f t="shared" si="31"/>
        <v>243.75000000000006</v>
      </c>
      <c r="M3879" s="33">
        <v>0.25</v>
      </c>
      <c r="O3879" s="38"/>
      <c r="P3879" s="36">
        <f>Data!$I3879+0</f>
        <v>0.65000000000000013</v>
      </c>
      <c r="Q3879" s="34">
        <f>Data!$J3879-250</f>
        <v>1250</v>
      </c>
      <c r="R3879" s="35">
        <f>Data!$M3879-5%</f>
        <v>0.2</v>
      </c>
    </row>
    <row r="3880" spans="1:18" ht="15.75" customHeight="1">
      <c r="A3880" s="23"/>
      <c r="B3880" s="28" t="s">
        <v>21</v>
      </c>
      <c r="C3880" s="28">
        <v>1185732</v>
      </c>
      <c r="D3880" s="29">
        <v>44491</v>
      </c>
      <c r="E3880" s="28" t="s">
        <v>22</v>
      </c>
      <c r="F3880" s="28" t="s">
        <v>136</v>
      </c>
      <c r="G3880" s="28" t="s">
        <v>137</v>
      </c>
      <c r="H3880" s="28" t="s">
        <v>28</v>
      </c>
      <c r="I3880" s="30">
        <v>0.75000000000000011</v>
      </c>
      <c r="J3880" s="31">
        <v>1500</v>
      </c>
      <c r="K3880" s="32">
        <f t="shared" si="30"/>
        <v>1125.0000000000002</v>
      </c>
      <c r="L3880" s="32">
        <f t="shared" si="31"/>
        <v>281.25000000000006</v>
      </c>
      <c r="M3880" s="33">
        <v>0.25</v>
      </c>
      <c r="O3880" s="38"/>
      <c r="P3880" s="36">
        <f>Data!$I3880+0</f>
        <v>0.75000000000000011</v>
      </c>
      <c r="Q3880" s="34">
        <f>Data!$J3880-250</f>
        <v>1250</v>
      </c>
      <c r="R3880" s="35">
        <f>Data!$M3880-5%</f>
        <v>0.2</v>
      </c>
    </row>
    <row r="3881" spans="1:18" ht="15.75" customHeight="1">
      <c r="A3881" s="23"/>
      <c r="B3881" s="28" t="s">
        <v>21</v>
      </c>
      <c r="C3881" s="28">
        <v>1185732</v>
      </c>
      <c r="D3881" s="29">
        <v>44491</v>
      </c>
      <c r="E3881" s="28" t="s">
        <v>22</v>
      </c>
      <c r="F3881" s="28" t="s">
        <v>136</v>
      </c>
      <c r="G3881" s="28" t="s">
        <v>137</v>
      </c>
      <c r="H3881" s="28" t="s">
        <v>29</v>
      </c>
      <c r="I3881" s="30">
        <v>0.8</v>
      </c>
      <c r="J3881" s="31">
        <v>2750</v>
      </c>
      <c r="K3881" s="32">
        <f t="shared" si="30"/>
        <v>2200</v>
      </c>
      <c r="L3881" s="32">
        <f t="shared" si="31"/>
        <v>660</v>
      </c>
      <c r="M3881" s="33">
        <v>0.3</v>
      </c>
      <c r="O3881" s="38"/>
      <c r="P3881" s="36">
        <f>Data!$I3881+0</f>
        <v>0.8</v>
      </c>
      <c r="Q3881" s="34">
        <f>Data!$J3881-250</f>
        <v>2500</v>
      </c>
      <c r="R3881" s="35">
        <f>Data!$M3881-5%</f>
        <v>0.25</v>
      </c>
    </row>
    <row r="3882" spans="1:18" ht="15.75" customHeight="1">
      <c r="A3882" s="23"/>
      <c r="B3882" s="28" t="s">
        <v>21</v>
      </c>
      <c r="C3882" s="28">
        <v>1185732</v>
      </c>
      <c r="D3882" s="29">
        <v>44521</v>
      </c>
      <c r="E3882" s="28" t="s">
        <v>22</v>
      </c>
      <c r="F3882" s="28" t="s">
        <v>136</v>
      </c>
      <c r="G3882" s="28" t="s">
        <v>137</v>
      </c>
      <c r="H3882" s="28" t="s">
        <v>24</v>
      </c>
      <c r="I3882" s="30">
        <v>0.75000000000000011</v>
      </c>
      <c r="J3882" s="31">
        <v>4250</v>
      </c>
      <c r="K3882" s="32">
        <f t="shared" si="30"/>
        <v>3187.5000000000005</v>
      </c>
      <c r="L3882" s="32">
        <f t="shared" si="31"/>
        <v>1115.6250000000002</v>
      </c>
      <c r="M3882" s="33">
        <v>0.35000000000000003</v>
      </c>
      <c r="O3882" s="38"/>
      <c r="P3882" s="36">
        <f>Data!$I3882+0</f>
        <v>0.75000000000000011</v>
      </c>
      <c r="Q3882" s="34">
        <f>Data!$J3882-250</f>
        <v>4000</v>
      </c>
      <c r="R3882" s="35">
        <f>Data!$M3882-5%</f>
        <v>0.30000000000000004</v>
      </c>
    </row>
    <row r="3883" spans="1:18" ht="15.75" customHeight="1">
      <c r="A3883" s="23"/>
      <c r="B3883" s="28" t="s">
        <v>21</v>
      </c>
      <c r="C3883" s="28">
        <v>1185732</v>
      </c>
      <c r="D3883" s="29">
        <v>44521</v>
      </c>
      <c r="E3883" s="28" t="s">
        <v>22</v>
      </c>
      <c r="F3883" s="28" t="s">
        <v>136</v>
      </c>
      <c r="G3883" s="28" t="s">
        <v>137</v>
      </c>
      <c r="H3883" s="28" t="s">
        <v>25</v>
      </c>
      <c r="I3883" s="30">
        <v>0.65000000000000013</v>
      </c>
      <c r="J3883" s="31">
        <v>3000</v>
      </c>
      <c r="K3883" s="32">
        <f t="shared" si="30"/>
        <v>1950.0000000000005</v>
      </c>
      <c r="L3883" s="32">
        <f t="shared" si="31"/>
        <v>682.50000000000023</v>
      </c>
      <c r="M3883" s="33">
        <v>0.35000000000000003</v>
      </c>
      <c r="O3883" s="38"/>
      <c r="P3883" s="36">
        <f>Data!$I3883+0</f>
        <v>0.65000000000000013</v>
      </c>
      <c r="Q3883" s="34">
        <f>Data!$J3883-250</f>
        <v>2750</v>
      </c>
      <c r="R3883" s="35">
        <f>Data!$M3883-5%</f>
        <v>0.30000000000000004</v>
      </c>
    </row>
    <row r="3884" spans="1:18" ht="15.75" customHeight="1">
      <c r="A3884" s="23"/>
      <c r="B3884" s="28" t="s">
        <v>21</v>
      </c>
      <c r="C3884" s="28">
        <v>1185732</v>
      </c>
      <c r="D3884" s="29">
        <v>44521</v>
      </c>
      <c r="E3884" s="28" t="s">
        <v>22</v>
      </c>
      <c r="F3884" s="28" t="s">
        <v>136</v>
      </c>
      <c r="G3884" s="28" t="s">
        <v>137</v>
      </c>
      <c r="H3884" s="28" t="s">
        <v>26</v>
      </c>
      <c r="I3884" s="30">
        <v>0.65000000000000013</v>
      </c>
      <c r="J3884" s="31">
        <v>3200</v>
      </c>
      <c r="K3884" s="32">
        <f t="shared" si="30"/>
        <v>2080.0000000000005</v>
      </c>
      <c r="L3884" s="32">
        <f t="shared" si="31"/>
        <v>520.00000000000011</v>
      </c>
      <c r="M3884" s="33">
        <v>0.25</v>
      </c>
      <c r="O3884" s="38"/>
      <c r="P3884" s="36">
        <f>Data!$I3884+0</f>
        <v>0.65000000000000013</v>
      </c>
      <c r="Q3884" s="34">
        <f>Data!$J3884-250</f>
        <v>2950</v>
      </c>
      <c r="R3884" s="35">
        <f>Data!$M3884-5%</f>
        <v>0.2</v>
      </c>
    </row>
    <row r="3885" spans="1:18" ht="15.75" customHeight="1">
      <c r="A3885" s="23"/>
      <c r="B3885" s="28" t="s">
        <v>21</v>
      </c>
      <c r="C3885" s="28">
        <v>1185732</v>
      </c>
      <c r="D3885" s="29">
        <v>44521</v>
      </c>
      <c r="E3885" s="28" t="s">
        <v>22</v>
      </c>
      <c r="F3885" s="28" t="s">
        <v>136</v>
      </c>
      <c r="G3885" s="28" t="s">
        <v>137</v>
      </c>
      <c r="H3885" s="28" t="s">
        <v>27</v>
      </c>
      <c r="I3885" s="30">
        <v>0.65000000000000013</v>
      </c>
      <c r="J3885" s="31">
        <v>3000</v>
      </c>
      <c r="K3885" s="32">
        <f t="shared" si="30"/>
        <v>1950.0000000000005</v>
      </c>
      <c r="L3885" s="32">
        <f t="shared" si="31"/>
        <v>487.50000000000011</v>
      </c>
      <c r="M3885" s="33">
        <v>0.25</v>
      </c>
      <c r="O3885" s="38"/>
      <c r="P3885" s="36">
        <f>Data!$I3885+0</f>
        <v>0.65000000000000013</v>
      </c>
      <c r="Q3885" s="34">
        <f>Data!$J3885-250</f>
        <v>2750</v>
      </c>
      <c r="R3885" s="35">
        <f>Data!$M3885-5%</f>
        <v>0.2</v>
      </c>
    </row>
    <row r="3886" spans="1:18" ht="15.75" customHeight="1">
      <c r="A3886" s="23"/>
      <c r="B3886" s="28" t="s">
        <v>21</v>
      </c>
      <c r="C3886" s="28">
        <v>1185732</v>
      </c>
      <c r="D3886" s="29">
        <v>44521</v>
      </c>
      <c r="E3886" s="28" t="s">
        <v>22</v>
      </c>
      <c r="F3886" s="28" t="s">
        <v>136</v>
      </c>
      <c r="G3886" s="28" t="s">
        <v>137</v>
      </c>
      <c r="H3886" s="28" t="s">
        <v>28</v>
      </c>
      <c r="I3886" s="30">
        <v>0.75000000000000011</v>
      </c>
      <c r="J3886" s="31">
        <v>2750</v>
      </c>
      <c r="K3886" s="32">
        <f t="shared" si="30"/>
        <v>2062.5000000000005</v>
      </c>
      <c r="L3886" s="32">
        <f t="shared" si="31"/>
        <v>515.62500000000011</v>
      </c>
      <c r="M3886" s="33">
        <v>0.25</v>
      </c>
      <c r="O3886" s="38"/>
      <c r="P3886" s="36">
        <f>Data!$I3886+0</f>
        <v>0.75000000000000011</v>
      </c>
      <c r="Q3886" s="34">
        <f>Data!$J3886-250</f>
        <v>2500</v>
      </c>
      <c r="R3886" s="35">
        <f>Data!$M3886-5%</f>
        <v>0.2</v>
      </c>
    </row>
    <row r="3887" spans="1:18" ht="15.75" customHeight="1">
      <c r="A3887" s="23"/>
      <c r="B3887" s="28" t="s">
        <v>21</v>
      </c>
      <c r="C3887" s="28">
        <v>1185732</v>
      </c>
      <c r="D3887" s="29">
        <v>44521</v>
      </c>
      <c r="E3887" s="28" t="s">
        <v>22</v>
      </c>
      <c r="F3887" s="28" t="s">
        <v>136</v>
      </c>
      <c r="G3887" s="28" t="s">
        <v>137</v>
      </c>
      <c r="H3887" s="28" t="s">
        <v>29</v>
      </c>
      <c r="I3887" s="30">
        <v>0.8</v>
      </c>
      <c r="J3887" s="31">
        <v>3750</v>
      </c>
      <c r="K3887" s="32">
        <f t="shared" si="30"/>
        <v>3000</v>
      </c>
      <c r="L3887" s="32">
        <f t="shared" si="31"/>
        <v>900</v>
      </c>
      <c r="M3887" s="33">
        <v>0.3</v>
      </c>
      <c r="O3887" s="38"/>
      <c r="P3887" s="36">
        <f>Data!$I3887+0</f>
        <v>0.8</v>
      </c>
      <c r="Q3887" s="34">
        <f>Data!$J3887-250</f>
        <v>3500</v>
      </c>
      <c r="R3887" s="35">
        <f>Data!$M3887-5%</f>
        <v>0.25</v>
      </c>
    </row>
    <row r="3888" spans="1:18" ht="15.75" customHeight="1">
      <c r="A3888" s="23"/>
      <c r="B3888" s="28" t="s">
        <v>21</v>
      </c>
      <c r="C3888" s="28">
        <v>1185732</v>
      </c>
      <c r="D3888" s="29">
        <v>44550</v>
      </c>
      <c r="E3888" s="28" t="s">
        <v>22</v>
      </c>
      <c r="F3888" s="28" t="s">
        <v>136</v>
      </c>
      <c r="G3888" s="28" t="s">
        <v>137</v>
      </c>
      <c r="H3888" s="28" t="s">
        <v>24</v>
      </c>
      <c r="I3888" s="30">
        <v>0.75000000000000011</v>
      </c>
      <c r="J3888" s="31">
        <v>6000</v>
      </c>
      <c r="K3888" s="32">
        <f t="shared" si="30"/>
        <v>4500.0000000000009</v>
      </c>
      <c r="L3888" s="32">
        <f t="shared" si="31"/>
        <v>1575.0000000000005</v>
      </c>
      <c r="M3888" s="33">
        <v>0.35000000000000003</v>
      </c>
      <c r="O3888" s="38"/>
      <c r="P3888" s="36">
        <f>Data!$I3888+0</f>
        <v>0.75000000000000011</v>
      </c>
      <c r="Q3888" s="34">
        <f>Data!$J3888-250</f>
        <v>5750</v>
      </c>
      <c r="R3888" s="35">
        <f>Data!$M3888-5%</f>
        <v>0.30000000000000004</v>
      </c>
    </row>
    <row r="3889" spans="1:18" ht="15.75" customHeight="1">
      <c r="A3889" s="23"/>
      <c r="B3889" s="28" t="s">
        <v>21</v>
      </c>
      <c r="C3889" s="28">
        <v>1185732</v>
      </c>
      <c r="D3889" s="29">
        <v>44550</v>
      </c>
      <c r="E3889" s="28" t="s">
        <v>22</v>
      </c>
      <c r="F3889" s="28" t="s">
        <v>136</v>
      </c>
      <c r="G3889" s="28" t="s">
        <v>137</v>
      </c>
      <c r="H3889" s="28" t="s">
        <v>25</v>
      </c>
      <c r="I3889" s="30">
        <v>0.65000000000000013</v>
      </c>
      <c r="J3889" s="31">
        <v>4000</v>
      </c>
      <c r="K3889" s="32">
        <f t="shared" si="30"/>
        <v>2600.0000000000005</v>
      </c>
      <c r="L3889" s="32">
        <f t="shared" si="31"/>
        <v>910.00000000000023</v>
      </c>
      <c r="M3889" s="33">
        <v>0.35000000000000003</v>
      </c>
      <c r="O3889" s="38"/>
      <c r="P3889" s="36">
        <f>Data!$I3889+0</f>
        <v>0.65000000000000013</v>
      </c>
      <c r="Q3889" s="34">
        <f>Data!$J3889-250</f>
        <v>3750</v>
      </c>
      <c r="R3889" s="35">
        <f>Data!$M3889-5%</f>
        <v>0.30000000000000004</v>
      </c>
    </row>
    <row r="3890" spans="1:18" ht="15.75" customHeight="1">
      <c r="A3890" s="23"/>
      <c r="B3890" s="28" t="s">
        <v>21</v>
      </c>
      <c r="C3890" s="28">
        <v>1185732</v>
      </c>
      <c r="D3890" s="29">
        <v>44550</v>
      </c>
      <c r="E3890" s="28" t="s">
        <v>22</v>
      </c>
      <c r="F3890" s="28" t="s">
        <v>136</v>
      </c>
      <c r="G3890" s="28" t="s">
        <v>137</v>
      </c>
      <c r="H3890" s="28" t="s">
        <v>26</v>
      </c>
      <c r="I3890" s="30">
        <v>0.65000000000000013</v>
      </c>
      <c r="J3890" s="31">
        <v>3750</v>
      </c>
      <c r="K3890" s="32">
        <f t="shared" si="30"/>
        <v>2437.5000000000005</v>
      </c>
      <c r="L3890" s="32">
        <f t="shared" si="31"/>
        <v>609.37500000000011</v>
      </c>
      <c r="M3890" s="33">
        <v>0.25</v>
      </c>
      <c r="O3890" s="38"/>
      <c r="P3890" s="36">
        <f>Data!$I3890+0</f>
        <v>0.65000000000000013</v>
      </c>
      <c r="Q3890" s="34">
        <f>Data!$J3890-250</f>
        <v>3500</v>
      </c>
      <c r="R3890" s="35">
        <f>Data!$M3890-5%</f>
        <v>0.2</v>
      </c>
    </row>
    <row r="3891" spans="1:18" ht="15.75" customHeight="1">
      <c r="A3891" s="23"/>
      <c r="B3891" s="28" t="s">
        <v>21</v>
      </c>
      <c r="C3891" s="28">
        <v>1185732</v>
      </c>
      <c r="D3891" s="29">
        <v>44550</v>
      </c>
      <c r="E3891" s="28" t="s">
        <v>22</v>
      </c>
      <c r="F3891" s="28" t="s">
        <v>136</v>
      </c>
      <c r="G3891" s="28" t="s">
        <v>137</v>
      </c>
      <c r="H3891" s="28" t="s">
        <v>27</v>
      </c>
      <c r="I3891" s="30">
        <v>0.65000000000000013</v>
      </c>
      <c r="J3891" s="31">
        <v>3250</v>
      </c>
      <c r="K3891" s="32">
        <f t="shared" si="30"/>
        <v>2112.5000000000005</v>
      </c>
      <c r="L3891" s="32">
        <f t="shared" si="31"/>
        <v>528.12500000000011</v>
      </c>
      <c r="M3891" s="33">
        <v>0.25</v>
      </c>
      <c r="O3891" s="38"/>
      <c r="P3891" s="36">
        <f>Data!$I3891+0</f>
        <v>0.65000000000000013</v>
      </c>
      <c r="Q3891" s="34">
        <f>Data!$J3891-250</f>
        <v>3000</v>
      </c>
      <c r="R3891" s="35">
        <f>Data!$M3891-5%</f>
        <v>0.2</v>
      </c>
    </row>
    <row r="3892" spans="1:18" ht="15.75" customHeight="1">
      <c r="A3892" s="23"/>
      <c r="B3892" s="28" t="s">
        <v>21</v>
      </c>
      <c r="C3892" s="28">
        <v>1185732</v>
      </c>
      <c r="D3892" s="29">
        <v>44550</v>
      </c>
      <c r="E3892" s="28" t="s">
        <v>22</v>
      </c>
      <c r="F3892" s="28" t="s">
        <v>136</v>
      </c>
      <c r="G3892" s="28" t="s">
        <v>137</v>
      </c>
      <c r="H3892" s="28" t="s">
        <v>28</v>
      </c>
      <c r="I3892" s="30">
        <v>0.75000000000000011</v>
      </c>
      <c r="J3892" s="31">
        <v>3250</v>
      </c>
      <c r="K3892" s="32">
        <f t="shared" si="30"/>
        <v>2437.5000000000005</v>
      </c>
      <c r="L3892" s="32">
        <f t="shared" si="31"/>
        <v>609.37500000000011</v>
      </c>
      <c r="M3892" s="33">
        <v>0.25</v>
      </c>
      <c r="O3892" s="38"/>
      <c r="P3892" s="36">
        <f>Data!$I3892+0</f>
        <v>0.75000000000000011</v>
      </c>
      <c r="Q3892" s="34">
        <f>Data!$J3892-250</f>
        <v>3000</v>
      </c>
      <c r="R3892" s="35">
        <f>Data!$M3892-5%</f>
        <v>0.2</v>
      </c>
    </row>
    <row r="3893" spans="1:18" ht="15.75" customHeight="1">
      <c r="A3893" s="23"/>
      <c r="B3893" s="28" t="s">
        <v>21</v>
      </c>
      <c r="C3893" s="28">
        <v>1185732</v>
      </c>
      <c r="D3893" s="29">
        <v>44550</v>
      </c>
      <c r="E3893" s="28" t="s">
        <v>22</v>
      </c>
      <c r="F3893" s="28" t="s">
        <v>136</v>
      </c>
      <c r="G3893" s="28" t="s">
        <v>137</v>
      </c>
      <c r="H3893" s="28" t="s">
        <v>29</v>
      </c>
      <c r="I3893" s="30">
        <v>0.8</v>
      </c>
      <c r="J3893" s="31">
        <v>4250</v>
      </c>
      <c r="K3893" s="32">
        <f t="shared" si="30"/>
        <v>3400</v>
      </c>
      <c r="L3893" s="32">
        <f t="shared" si="31"/>
        <v>1020</v>
      </c>
      <c r="M3893" s="33">
        <v>0.3</v>
      </c>
      <c r="O3893" s="38"/>
      <c r="P3893" s="36">
        <f>Data!$I3893+0</f>
        <v>0.8</v>
      </c>
      <c r="Q3893" s="34">
        <f>Data!$J3893-250</f>
        <v>4000</v>
      </c>
      <c r="R3893" s="35">
        <f>Data!$M3893-5%</f>
        <v>0.25</v>
      </c>
    </row>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L13" sqref="L13"/>
    </sheetView>
  </sheetViews>
  <sheetFormatPr defaultColWidth="14.453125" defaultRowHeight="15" customHeight="1"/>
  <cols>
    <col min="1" max="2" width="8.7265625" customWidth="1"/>
    <col min="3" max="3" width="12" customWidth="1"/>
    <col min="4" max="4" width="4.453125" customWidth="1"/>
    <col min="5" max="10" width="8.7265625" customWidth="1"/>
    <col min="11" max="11" width="18" customWidth="1"/>
    <col min="12" max="12" width="3.26953125" customWidth="1"/>
    <col min="13" max="13" width="8.7265625" customWidth="1"/>
    <col min="14" max="14" width="11.26953125" customWidth="1"/>
    <col min="15" max="15" width="3.26953125" customWidth="1"/>
    <col min="16" max="16" width="8.7265625" customWidth="1"/>
    <col min="17" max="17" width="13" customWidth="1"/>
    <col min="18" max="18" width="3.26953125" customWidth="1"/>
    <col min="19" max="20" width="11.81640625" customWidth="1"/>
    <col min="21" max="21" width="3.26953125" customWidth="1"/>
    <col min="22" max="22" width="12.81640625" customWidth="1"/>
    <col min="23" max="23" width="17.81640625" customWidth="1"/>
    <col min="24" max="26" width="8.7265625" customWidth="1"/>
  </cols>
  <sheetData>
    <row r="1" spans="1:26" ht="7.5" customHeight="1">
      <c r="A1" s="40"/>
      <c r="B1" s="40"/>
      <c r="C1" s="40"/>
      <c r="D1" s="40"/>
      <c r="E1" s="40"/>
      <c r="F1" s="40"/>
      <c r="G1" s="40"/>
      <c r="H1" s="40"/>
      <c r="I1" s="40"/>
      <c r="J1" s="40"/>
      <c r="K1" s="40"/>
      <c r="L1" s="40"/>
      <c r="M1" s="40"/>
      <c r="N1" s="40"/>
      <c r="O1" s="40"/>
      <c r="P1" s="40"/>
      <c r="Q1" s="40"/>
      <c r="R1" s="40"/>
      <c r="S1" s="40"/>
      <c r="T1" s="40"/>
      <c r="U1" s="40"/>
      <c r="V1" s="40"/>
      <c r="W1" s="40"/>
      <c r="X1" s="40"/>
      <c r="Y1" s="40"/>
      <c r="Z1" s="40"/>
    </row>
    <row r="2" spans="1:26" ht="33" customHeight="1">
      <c r="A2" s="40"/>
      <c r="B2" s="40"/>
      <c r="C2" s="40"/>
      <c r="D2" s="57" t="s">
        <v>138</v>
      </c>
      <c r="E2" s="58"/>
      <c r="F2" s="58"/>
      <c r="G2" s="58"/>
      <c r="H2" s="58"/>
      <c r="I2" s="58"/>
      <c r="J2" s="58"/>
      <c r="K2" s="59"/>
      <c r="L2" s="41"/>
      <c r="M2" s="54" t="s">
        <v>18</v>
      </c>
      <c r="N2" s="55"/>
      <c r="O2" s="42"/>
      <c r="P2" s="54" t="s">
        <v>143</v>
      </c>
      <c r="Q2" s="55"/>
      <c r="R2" s="42"/>
      <c r="S2" s="54" t="s">
        <v>144</v>
      </c>
      <c r="T2" s="55"/>
      <c r="U2" s="43"/>
      <c r="V2" s="54" t="s">
        <v>145</v>
      </c>
      <c r="W2" s="55"/>
      <c r="X2" s="42"/>
      <c r="Y2" s="40"/>
      <c r="Z2" s="40"/>
    </row>
    <row r="3" spans="1:26" ht="33" customHeight="1">
      <c r="A3" s="44"/>
      <c r="B3" s="44"/>
      <c r="C3" s="41"/>
      <c r="D3" s="60"/>
      <c r="E3" s="61"/>
      <c r="F3" s="61"/>
      <c r="G3" s="61"/>
      <c r="H3" s="61"/>
      <c r="I3" s="61"/>
      <c r="J3" s="61"/>
      <c r="K3" s="62"/>
      <c r="L3" s="41"/>
      <c r="M3" s="63">
        <f>GETPIVOTDATA("Sum of Total Sales",Sheet1!$A$3)</f>
        <v>8684027.5</v>
      </c>
      <c r="N3" s="55"/>
      <c r="O3" s="45"/>
      <c r="P3" s="64">
        <f>GETPIVOTDATA("Sum of Units Sold",Sheet1!$A$3)</f>
        <v>17148250</v>
      </c>
      <c r="Q3" s="55"/>
      <c r="R3" s="45"/>
      <c r="S3" s="63">
        <f>GETPIVOTDATA("Sum of Operating Profit",Sheet1!$A$3)</f>
        <v>3173631.875</v>
      </c>
      <c r="T3" s="55"/>
      <c r="U3" s="44"/>
      <c r="V3" s="56">
        <f>GETPIVOTDATA("Average of Operating Margin",Sheet1!$A$3)</f>
        <v>0.36310442386830921</v>
      </c>
      <c r="W3" s="55"/>
      <c r="X3" s="45"/>
      <c r="Y3" s="44"/>
      <c r="Z3" s="44"/>
    </row>
    <row r="4" spans="1:26" ht="7.5" customHeight="1">
      <c r="A4" s="46"/>
      <c r="B4" s="46"/>
      <c r="C4" s="46"/>
      <c r="D4" s="46"/>
      <c r="E4" s="46"/>
      <c r="F4" s="46"/>
      <c r="G4" s="46"/>
      <c r="H4" s="46"/>
      <c r="I4" s="46"/>
      <c r="J4" s="46"/>
      <c r="K4" s="46"/>
      <c r="L4" s="46"/>
      <c r="M4" s="46"/>
      <c r="N4" s="46"/>
      <c r="O4" s="46"/>
      <c r="P4" s="46"/>
      <c r="Q4" s="46"/>
      <c r="R4" s="46"/>
      <c r="S4" s="46"/>
      <c r="T4" s="46"/>
      <c r="U4" s="46"/>
      <c r="V4" s="46"/>
      <c r="W4" s="46"/>
      <c r="X4" s="46"/>
      <c r="Y4" s="46"/>
      <c r="Z4" s="46"/>
    </row>
    <row r="5" spans="1:26" ht="6.75" customHeight="1">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ht="14.5">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ht="14.5">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ht="14.5">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ht="14.5">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ht="14.5">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ht="14.5">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ht="14.5">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ht="14.5">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ht="14.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14.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14.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14.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14.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14.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4.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5.7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5.7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5.7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5.7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5.7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5.7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5.7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5.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5.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5.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5.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5.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5.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5.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5.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5.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5.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5.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5.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5.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5.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5.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5.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5.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5.7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5.7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5.7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5.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5.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5.7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5.7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5.7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5.7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5.7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5.7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5.7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5.7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5.7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5.7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5.7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5.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5.7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5.7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5.7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5.7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5.7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5.7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5.7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5.7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5.7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5.7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5.7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5.7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5.7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5.7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5.7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5.7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5.7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5.7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5.7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5.7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5.7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5.7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5.7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5.7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5.7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5.7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5.7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5.7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5.7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5.7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5.7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5.7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5.7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5.7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5.7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5.7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Sheet1</vt:lpstr>
      <vt:lpstr>Sheet2</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Brook</cp:lastModifiedBy>
  <dcterms:created xsi:type="dcterms:W3CDTF">2022-04-21T14:05:43Z</dcterms:created>
  <dcterms:modified xsi:type="dcterms:W3CDTF">2022-11-30T02:22:20Z</dcterms:modified>
</cp:coreProperties>
</file>