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perties" sheetId="1" r:id="rId4"/>
  </sheets>
  <definedNames/>
  <calcPr/>
  <extLst>
    <ext uri="GoogleSheetsCustomDataVersion1">
      <go:sheetsCustomData xmlns:go="http://customooxmlschemas.google.com/" r:id="rId5" roundtripDataSignature="AMtx7miWjJbyPHOaX1I6I5ARyrNCMS1r1Q=="/>
    </ext>
  </extLst>
</workbook>
</file>

<file path=xl/sharedStrings.xml><?xml version="1.0" encoding="utf-8"?>
<sst xmlns="http://schemas.openxmlformats.org/spreadsheetml/2006/main" count="7001" uniqueCount="6721">
  <si>
    <t>keys</t>
  </si>
  <si>
    <t>croatian</t>
  </si>
  <si>
    <t>czech</t>
  </si>
  <si>
    <t>english</t>
  </si>
  <si>
    <t>french</t>
  </si>
  <si>
    <t>german</t>
  </si>
  <si>
    <t>italian</t>
  </si>
  <si>
    <t>polish</t>
  </si>
  <si>
    <t>portuguese</t>
  </si>
  <si>
    <t>slovak</t>
  </si>
  <si>
    <t>spanish</t>
  </si>
  <si>
    <t>this_lang</t>
  </si>
  <si>
    <t>Hrvatski</t>
  </si>
  <si>
    <t>Čeština</t>
  </si>
  <si>
    <t>English</t>
  </si>
  <si>
    <t>Français</t>
  </si>
  <si>
    <t>Deutsch</t>
  </si>
  <si>
    <t>Italiano</t>
  </si>
  <si>
    <t>Polski</t>
  </si>
  <si>
    <t>Português</t>
  </si>
  <si>
    <t>Slovak</t>
  </si>
  <si>
    <t>language</t>
  </si>
  <si>
    <t>Jezik</t>
  </si>
  <si>
    <t>Jazyk</t>
  </si>
  <si>
    <t>Language</t>
  </si>
  <si>
    <t>Langue</t>
  </si>
  <si>
    <t>Sprache</t>
  </si>
  <si>
    <t>linguaggio</t>
  </si>
  <si>
    <t>Język</t>
  </si>
  <si>
    <t>Linguagem</t>
  </si>
  <si>
    <t>volume</t>
  </si>
  <si>
    <t>Glasnoća</t>
  </si>
  <si>
    <t>Hlasitost</t>
  </si>
  <si>
    <t>Volume</t>
  </si>
  <si>
    <t>Lautstärke</t>
  </si>
  <si>
    <t>Głośność</t>
  </si>
  <si>
    <t>Hlasitosť</t>
  </si>
  <si>
    <t>welcome_message</t>
  </si>
  <si>
    <t>Web sučelje dijaprojekcije - Digital Signage player</t>
  </si>
  <si>
    <t>Webové rozhraní Slideshow - přehrávač pro Digital Signage</t>
  </si>
  <si>
    <t>Web interface of Slideshow - Digital Signage player</t>
  </si>
  <si>
    <t>Interface Web de Slideshow - Digital Signage player</t>
  </si>
  <si>
    <t>Webinterface von Slideshow - Digital Signage Player</t>
  </si>
  <si>
    <t>Interfaccia Web di Slideshow - lettore di segnaletica digitale</t>
  </si>
  <si>
    <t>Interfejs sieciowy Slideshow - odtwarzacz Digital Signage</t>
  </si>
  <si>
    <t>Interface web do Slideshow - Digital Signage player</t>
  </si>
  <si>
    <t>Webové rozhranie Slideshow - prehrávač pre Digital Signage</t>
  </si>
  <si>
    <t>playlists</t>
  </si>
  <si>
    <t>Popisi za reprodukciju</t>
  </si>
  <si>
    <t>Playlisty</t>
  </si>
  <si>
    <t>Playlists</t>
  </si>
  <si>
    <t>Wiedergabelisten</t>
  </si>
  <si>
    <t>Playlist</t>
  </si>
  <si>
    <t>Lista de reprodução</t>
  </si>
  <si>
    <t>playlist_add_new</t>
  </si>
  <si>
    <t>Dodaj novi popis za reprodukciju</t>
  </si>
  <si>
    <t>Přidat nový playlist</t>
  </si>
  <si>
    <t>Add new playlist</t>
  </si>
  <si>
    <t>Ajouter une nouvelle playlist</t>
  </si>
  <si>
    <t>Neue Wiedergabeliste hinzufügen</t>
  </si>
  <si>
    <t>Aggiungi nuova playlist</t>
  </si>
  <si>
    <t>Dodaj nową playlistę</t>
  </si>
  <si>
    <t>Adicionar nova lista de reprodução</t>
  </si>
  <si>
    <t>Pridať nový playlist</t>
  </si>
  <si>
    <t>playlist_no_created</t>
  </si>
  <si>
    <t>Još nije stvoren nijedan popis za reprodukciju.</t>
  </si>
  <si>
    <t>Zatím není vytvořený žádný playlist.</t>
  </si>
  <si>
    <t>No playlist has been created yet.</t>
  </si>
  <si>
    <t>Aucune playlist n'a encore été créée.</t>
  </si>
  <si>
    <t>Es wurde noch keine Playlist erstellt.</t>
  </si>
  <si>
    <t>Nessuna playlist è stata ancora creata.</t>
  </si>
  <si>
    <t>Nie utworzono jeszcze żadnej listy odtwarzania.</t>
  </si>
  <si>
    <t>Nenhuma lista de reprodução foi criada ainda.</t>
  </si>
  <si>
    <t>Zatiaľ nie je vytvorený žiadny playlist.</t>
  </si>
  <si>
    <t>active</t>
  </si>
  <si>
    <t>Aktivan</t>
  </si>
  <si>
    <t>Aktivní</t>
  </si>
  <si>
    <t>Active</t>
  </si>
  <si>
    <t>Actif</t>
  </si>
  <si>
    <t>Aktiv</t>
  </si>
  <si>
    <t>Attivo</t>
  </si>
  <si>
    <t>Aktywne</t>
  </si>
  <si>
    <t>Ativo</t>
  </si>
  <si>
    <t>Aktívny</t>
  </si>
  <si>
    <t>activate</t>
  </si>
  <si>
    <t>Aktivirati</t>
  </si>
  <si>
    <t>Aktivovat</t>
  </si>
  <si>
    <t>Activate</t>
  </si>
  <si>
    <t>Activer</t>
  </si>
  <si>
    <t>Aktivieren</t>
  </si>
  <si>
    <t>Attivare</t>
  </si>
  <si>
    <t>Aktywacja</t>
  </si>
  <si>
    <t>Ativar</t>
  </si>
  <si>
    <t>Aktivovať</t>
  </si>
  <si>
    <t>edit</t>
  </si>
  <si>
    <t>Uredi</t>
  </si>
  <si>
    <t>Upravit</t>
  </si>
  <si>
    <t>Edit</t>
  </si>
  <si>
    <t>Éditer</t>
  </si>
  <si>
    <t>Bearbeiten</t>
  </si>
  <si>
    <t>Modifica</t>
  </si>
  <si>
    <t>Edycja</t>
  </si>
  <si>
    <t>Editar</t>
  </si>
  <si>
    <t>Upraviť</t>
  </si>
  <si>
    <t>sound</t>
  </si>
  <si>
    <t>Zvuk</t>
  </si>
  <si>
    <t>Sound</t>
  </si>
  <si>
    <t>Son</t>
  </si>
  <si>
    <t>Ton</t>
  </si>
  <si>
    <t>Suono</t>
  </si>
  <si>
    <t>Dźwięk</t>
  </si>
  <si>
    <t>Som</t>
  </si>
  <si>
    <t>name</t>
  </si>
  <si>
    <t>Ime</t>
  </si>
  <si>
    <t>Jméno</t>
  </si>
  <si>
    <t>Name</t>
  </si>
  <si>
    <t>Nom</t>
  </si>
  <si>
    <t>Nome</t>
  </si>
  <si>
    <t>Nazwa</t>
  </si>
  <si>
    <t>Meno</t>
  </si>
  <si>
    <t>name2</t>
  </si>
  <si>
    <t>Název</t>
  </si>
  <si>
    <t>Názov</t>
  </si>
  <si>
    <t>database_error</t>
  </si>
  <si>
    <t>Pogreška baze podataka</t>
  </si>
  <si>
    <t>Chyba při přístupu do databáze</t>
  </si>
  <si>
    <t>Database error</t>
  </si>
  <si>
    <t>Erreur de la base de données</t>
  </si>
  <si>
    <t>Kann nicht auf die Datenbank zugreifen</t>
  </si>
  <si>
    <t>Impossibile accedere al database</t>
  </si>
  <si>
    <t>Nie można uzyskać dostępu do bazy danych</t>
  </si>
  <si>
    <t>Erro de banco de dados</t>
  </si>
  <si>
    <t>Chyba pri prístupe do databázy</t>
  </si>
  <si>
    <t>device_name</t>
  </si>
  <si>
    <t>Naziv uređaja</t>
  </si>
  <si>
    <t>Název zařízení</t>
  </si>
  <si>
    <t>Device name</t>
  </si>
  <si>
    <t>Nom de l'appareil</t>
  </si>
  <si>
    <t>Gerätename</t>
  </si>
  <si>
    <t>Nome del dispositivo</t>
  </si>
  <si>
    <t>Nazwa urządzenia</t>
  </si>
  <si>
    <t>Nome do dispositivo</t>
  </si>
  <si>
    <t>Názov zariadenia</t>
  </si>
  <si>
    <t>background_color</t>
  </si>
  <si>
    <t>Boja pozadine</t>
  </si>
  <si>
    <t>Barva pozadí</t>
  </si>
  <si>
    <t>Background color</t>
  </si>
  <si>
    <t>Couleur de l'arrière plan</t>
  </si>
  <si>
    <t>Hintergrundfarbe</t>
  </si>
  <si>
    <t>Colore di sfondo</t>
  </si>
  <si>
    <t>Kolor tła</t>
  </si>
  <si>
    <t>Cor de fundo</t>
  </si>
  <si>
    <t>Farba pozadia</t>
  </si>
  <si>
    <t>video_timeout</t>
  </si>
  <si>
    <t>Istek videozapisa</t>
  </si>
  <si>
    <t>Video timeout</t>
  </si>
  <si>
    <t>Délai d'expiration de la vidéo</t>
  </si>
  <si>
    <t>Video-Zeitüberschreitung</t>
  </si>
  <si>
    <t>Timeout video</t>
  </si>
  <si>
    <t>Limit czasu wideo</t>
  </si>
  <si>
    <t>Tempo limite de vídeo</t>
  </si>
  <si>
    <t>settings</t>
  </si>
  <si>
    <t>Postavke</t>
  </si>
  <si>
    <t>Nastavení</t>
  </si>
  <si>
    <t>Settings</t>
  </si>
  <si>
    <t>Réglages</t>
  </si>
  <si>
    <t>Einstellungen</t>
  </si>
  <si>
    <t>Impostazioni</t>
  </si>
  <si>
    <t>Ustawienia</t>
  </si>
  <si>
    <t>Definições</t>
  </si>
  <si>
    <t>Nastavenia</t>
  </si>
  <si>
    <t>settings_saved</t>
  </si>
  <si>
    <t>Postavke spremljene. Za primjenu nekih postavki možda će biti potrebno ponovno učitavanje.</t>
  </si>
  <si>
    <t>Nastavení byla uložena. Pro aplikování některých nastavení může být vyžadován restart aplikace.</t>
  </si>
  <si>
    <t>Settings saved. Reload may be required for applying some settings.</t>
  </si>
  <si>
    <t>Paramètres sauvegardés. Un rechargement peut être nécessaire pour appliquer certains paramètres.</t>
  </si>
  <si>
    <t>Einstellungen gespeichert. Für die Anwendung einiger Einstellungen kann ein Neustart der Anwendung erforderlich sein.</t>
  </si>
  <si>
    <t>Impostazioni salvate. Potrebbe essere necessario ricaricare per applicare alcune impostazioni.</t>
  </si>
  <si>
    <t>Ustawienia zapisane. Do zastosowania niektórych ustawień może być wymagane ponowne przeładowanie systemu.</t>
  </si>
  <si>
    <t>Configurações salvas. Pode ser necessário recarregar para aplicar algumas configurações.</t>
  </si>
  <si>
    <t>Nastavenia boli uložené. Pre aplikovanie niektorých nastavení môže byť vyžadovaný reštart aplikácie.</t>
  </si>
  <si>
    <t>settings_saving_error</t>
  </si>
  <si>
    <t>Postavke nije moguće spremiti</t>
  </si>
  <si>
    <t>Nastavení není možné uložit</t>
  </si>
  <si>
    <t>Can't save settings</t>
  </si>
  <si>
    <t>Impossible d'enregistrer les paramètres</t>
  </si>
  <si>
    <t>Einstellungen können nicht gespeichert werden.</t>
  </si>
  <si>
    <t>Impossibile salvare le impostazioni</t>
  </si>
  <si>
    <t>Nie można zapisać ustawień</t>
  </si>
  <si>
    <t>Não é possível salvar as configurações</t>
  </si>
  <si>
    <t>Nastavenia nie je možné uložiť</t>
  </si>
  <si>
    <t>playlist_edit</t>
  </si>
  <si>
    <t>Uredi popis za reprodukciju</t>
  </si>
  <si>
    <t>Upravit playlist</t>
  </si>
  <si>
    <t>Edit playlist</t>
  </si>
  <si>
    <t>Modifier la playlist</t>
  </si>
  <si>
    <t>Wiedergabeliste bearbeiten</t>
  </si>
  <si>
    <t>Modifica playlist</t>
  </si>
  <si>
    <t>Edycja playlisty</t>
  </si>
  <si>
    <t>Editar lista de reprodução</t>
  </si>
  <si>
    <t>Upraviť playlist</t>
  </si>
  <si>
    <t>save</t>
  </si>
  <si>
    <t>Spremi</t>
  </si>
  <si>
    <t>Uložit</t>
  </si>
  <si>
    <t>Save</t>
  </si>
  <si>
    <t>Sauvegarder</t>
  </si>
  <si>
    <t>Speichern</t>
  </si>
  <si>
    <t>Salva</t>
  </si>
  <si>
    <t>Zapisz</t>
  </si>
  <si>
    <t>Salve</t>
  </si>
  <si>
    <t>Uložiť</t>
  </si>
  <si>
    <t>back</t>
  </si>
  <si>
    <t>Nazad</t>
  </si>
  <si>
    <t>Zpět</t>
  </si>
  <si>
    <t>Back</t>
  </si>
  <si>
    <t>Retour</t>
  </si>
  <si>
    <t>Zurück</t>
  </si>
  <si>
    <t>Indietro</t>
  </si>
  <si>
    <t>Powrót</t>
  </si>
  <si>
    <t>Sair</t>
  </si>
  <si>
    <t>Späť</t>
  </si>
  <si>
    <t>password_change</t>
  </si>
  <si>
    <t>Promjena lozinke</t>
  </si>
  <si>
    <t>Změna hesla</t>
  </si>
  <si>
    <t>Password change</t>
  </si>
  <si>
    <t>Modifier le mot de passe</t>
  </si>
  <si>
    <t>Passwortänderung</t>
  </si>
  <si>
    <t>Cambio di password</t>
  </si>
  <si>
    <t>Zmiana hasła</t>
  </si>
  <si>
    <t>Mudança de senha</t>
  </si>
  <si>
    <t>Zmena hesla</t>
  </si>
  <si>
    <t>password_old</t>
  </si>
  <si>
    <t>Stara lozinka</t>
  </si>
  <si>
    <t>Staré heslo</t>
  </si>
  <si>
    <t>Old password</t>
  </si>
  <si>
    <t>Ancien mot de passe</t>
  </si>
  <si>
    <t>Altes Passwort</t>
  </si>
  <si>
    <t>Vecchia password</t>
  </si>
  <si>
    <t>Stare hasło</t>
  </si>
  <si>
    <t>Senha Antiga</t>
  </si>
  <si>
    <t>password_new</t>
  </si>
  <si>
    <t>Nova lozinka</t>
  </si>
  <si>
    <t>Nové heslo</t>
  </si>
  <si>
    <t>New password</t>
  </si>
  <si>
    <t>Nouveau mot de passe</t>
  </si>
  <si>
    <t>Neues Passwort</t>
  </si>
  <si>
    <t>Nuova password</t>
  </si>
  <si>
    <t>Nowe hasło</t>
  </si>
  <si>
    <t>Nova senha</t>
  </si>
  <si>
    <t>password_new_again</t>
  </si>
  <si>
    <t>Ponovite novu lozinku</t>
  </si>
  <si>
    <t>Nové heslo znovu</t>
  </si>
  <si>
    <t>New password again</t>
  </si>
  <si>
    <t>Répétez le nouveau mot de passe</t>
  </si>
  <si>
    <r>
      <rPr>
        <rFont val="Calibri"/>
        <color rgb="FF000000"/>
        <sz val="11.0"/>
      </rPr>
      <t xml:space="preserve">Neues </t>
    </r>
    <r>
      <rPr>
        <rFont val="Calibri"/>
        <color rgb="FF000000"/>
        <sz val="11.0"/>
      </rPr>
      <t>Passwort</t>
    </r>
    <r>
      <rPr>
        <rFont val="Calibri"/>
        <color rgb="FF000000"/>
        <sz val="11.0"/>
      </rPr>
      <t xml:space="preserve"> wiederholen</t>
    </r>
  </si>
  <si>
    <t>Conferma la nuova password</t>
  </si>
  <si>
    <t>Ponownie nowe hasło</t>
  </si>
  <si>
    <t>Nova senha novamente</t>
  </si>
  <si>
    <t>Nové heslo znova</t>
  </si>
  <si>
    <t>password_change_success</t>
  </si>
  <si>
    <t>lozinka uspješno promijenjena</t>
  </si>
  <si>
    <t>Heslo bylo úspěšně změněné</t>
  </si>
  <si>
    <t>Password successfully changed</t>
  </si>
  <si>
    <t>Mot de passe changé avec succès</t>
  </si>
  <si>
    <t>Passwort erfolgreich geändert</t>
  </si>
  <si>
    <t>Password cambiata con successo</t>
  </si>
  <si>
    <t>Hasło zostało zmienione</t>
  </si>
  <si>
    <t>Senha mudada com sucesso</t>
  </si>
  <si>
    <t>Heslo bolo úspešne zmenené</t>
  </si>
  <si>
    <t>password_change_error</t>
  </si>
  <si>
    <t>Nije moguće spremiti novu lozinku</t>
  </si>
  <si>
    <t>Heslo není možné uložit</t>
  </si>
  <si>
    <t>Can't save new password</t>
  </si>
  <si>
    <t>Impossible d'enregistrer le nouveau mot de passe</t>
  </si>
  <si>
    <t>Neues Passwort kann nicht gespeichert werden</t>
  </si>
  <si>
    <t>Impossibile salvare la nuova password</t>
  </si>
  <si>
    <t>Nie można zapisać nowego hasła</t>
  </si>
  <si>
    <t>Não é possível salvar a nova senha</t>
  </si>
  <si>
    <t>Heslo nie je možné uložiť</t>
  </si>
  <si>
    <t>password_wrong</t>
  </si>
  <si>
    <t>Pogrešna lozinka</t>
  </si>
  <si>
    <t>Nesprávné heslo</t>
  </si>
  <si>
    <t>Wrong password</t>
  </si>
  <si>
    <t>Mauvais mot de passe</t>
  </si>
  <si>
    <t>Falsches Passwort</t>
  </si>
  <si>
    <t>Password errata</t>
  </si>
  <si>
    <t>Złe hasło</t>
  </si>
  <si>
    <t>Senha incorreta</t>
  </si>
  <si>
    <t>Nesprávne heslo</t>
  </si>
  <si>
    <t>password_different</t>
  </si>
  <si>
    <t>Lozinke nisu iste</t>
  </si>
  <si>
    <t>Hesla se neshodují</t>
  </si>
  <si>
    <t>Passwords are not same</t>
  </si>
  <si>
    <t>Les mots de passe ne sont pas identiques</t>
  </si>
  <si>
    <t>Passwörter sind nicht gleich</t>
  </si>
  <si>
    <t>Le password non sono le stesse</t>
  </si>
  <si>
    <t>Hasła nie są identyczne</t>
  </si>
  <si>
    <t>Senhas não são iguais</t>
  </si>
  <si>
    <t>Heslá sa nezhodujú</t>
  </si>
  <si>
    <t>password_too_short</t>
  </si>
  <si>
    <t>Minimalna duljina lozinke je 5 znakova</t>
  </si>
  <si>
    <t>Heslo musí mít alespoň 5 znaků</t>
  </si>
  <si>
    <t>Minimal length of password is 5 characters</t>
  </si>
  <si>
    <t>La longueur minimale du mot de passe est de 5 caractères</t>
  </si>
  <si>
    <t>Das Passwort muss mindestens 5 Zeichen lang sein</t>
  </si>
  <si>
    <t>La lunghezza minima della password è 5</t>
  </si>
  <si>
    <t>Minimalna długość hasła to 5 znaków</t>
  </si>
  <si>
    <t>O comprimento mínimo da senha é 5</t>
  </si>
  <si>
    <t>Heslo musí mať aspoň 5 znakov</t>
  </si>
  <si>
    <t>playlist</t>
  </si>
  <si>
    <t>Popis za reprodukciju</t>
  </si>
  <si>
    <t>Wiedergabeliste</t>
  </si>
  <si>
    <t>elenco di riproduzione</t>
  </si>
  <si>
    <t>Playlista</t>
  </si>
  <si>
    <t>item</t>
  </si>
  <si>
    <t>Stavka</t>
  </si>
  <si>
    <t>Položka</t>
  </si>
  <si>
    <t>Item</t>
  </si>
  <si>
    <t>Élément</t>
  </si>
  <si>
    <t>Element</t>
  </si>
  <si>
    <t>Articolo</t>
  </si>
  <si>
    <t>Elementy</t>
  </si>
  <si>
    <t>type</t>
  </si>
  <si>
    <t>Vrsta</t>
  </si>
  <si>
    <t>Typ</t>
  </si>
  <si>
    <t>Type</t>
  </si>
  <si>
    <t>Genere</t>
  </si>
  <si>
    <t>Tipo</t>
  </si>
  <si>
    <t>length</t>
  </si>
  <si>
    <t>Duljina</t>
  </si>
  <si>
    <t>Délka</t>
  </si>
  <si>
    <t>Length</t>
  </si>
  <si>
    <t>Longueur</t>
  </si>
  <si>
    <t>Länge</t>
  </si>
  <si>
    <t>Lunghezza</t>
  </si>
  <si>
    <t>Długość</t>
  </si>
  <si>
    <t>comprimento</t>
  </si>
  <si>
    <t>Dĺžka</t>
  </si>
  <si>
    <t>cancel_changes</t>
  </si>
  <si>
    <t>Poništi promjene</t>
  </si>
  <si>
    <t>Zrušit změny</t>
  </si>
  <si>
    <t>Reset changes</t>
  </si>
  <si>
    <t>Réinitialiser les modifications</t>
  </si>
  <si>
    <t>Änderungen zurücksetzen</t>
  </si>
  <si>
    <t>Ripristina modifiche</t>
  </si>
  <si>
    <t>Reset ustawień</t>
  </si>
  <si>
    <t>Redefinir alterações</t>
  </si>
  <si>
    <t>Zrušiť zmeny</t>
  </si>
  <si>
    <t>access_denied</t>
  </si>
  <si>
    <t>Pristup odbijen</t>
  </si>
  <si>
    <t>Přístup odmítnut</t>
  </si>
  <si>
    <t>Access denied</t>
  </si>
  <si>
    <t>Accès refusé</t>
  </si>
  <si>
    <t>Zugriff verweigert</t>
  </si>
  <si>
    <t>Accesso negato</t>
  </si>
  <si>
    <t>Odmowa dostępu</t>
  </si>
  <si>
    <t>Acesso negado</t>
  </si>
  <si>
    <t>Pristup odmietnuty</t>
  </si>
  <si>
    <t>user_remove_success</t>
  </si>
  <si>
    <t>Korisnik je uspješno uklonjen</t>
  </si>
  <si>
    <t>Uživatel byl úspěšně smazán</t>
  </si>
  <si>
    <t>User successfully removed</t>
  </si>
  <si>
    <t>L'utilisateur a bien été supprimé</t>
  </si>
  <si>
    <t>Benutzer erfolgreich entfernt</t>
  </si>
  <si>
    <t>Utente rimosso con successo</t>
  </si>
  <si>
    <t>Użytkownik został pomyślnie usunięty</t>
  </si>
  <si>
    <t>Usuário removido com sucesso</t>
  </si>
  <si>
    <t>Užívateľ bol úspešne zmazaný</t>
  </si>
  <si>
    <t>screenshot_loading</t>
  </si>
  <si>
    <t>Učitavanje snimke zaslona</t>
  </si>
  <si>
    <t>Načítá se screenshot</t>
  </si>
  <si>
    <t>Loading screenshot</t>
  </si>
  <si>
    <t>Chargement de la capture d'écran</t>
  </si>
  <si>
    <t>Bildschirmfoto wird geladen</t>
  </si>
  <si>
    <t>Caricamento schermo di stampa</t>
  </si>
  <si>
    <t>Ładowanie zrzutu ekranowego</t>
  </si>
  <si>
    <t>Carregando captura de Ecrân</t>
  </si>
  <si>
    <t>Načítava sa screenshot</t>
  </si>
  <si>
    <t>count</t>
  </si>
  <si>
    <t>Računati</t>
  </si>
  <si>
    <t>Počet</t>
  </si>
  <si>
    <t>Count</t>
  </si>
  <si>
    <t>Compter</t>
  </si>
  <si>
    <t>Zählung</t>
  </si>
  <si>
    <t>Contare</t>
  </si>
  <si>
    <t>Ilość</t>
  </si>
  <si>
    <t>Contagem</t>
  </si>
  <si>
    <t>length_total</t>
  </si>
  <si>
    <t>Ukupna dužina</t>
  </si>
  <si>
    <t>Celková délka</t>
  </si>
  <si>
    <t>Total length</t>
  </si>
  <si>
    <t>Longueur totale</t>
  </si>
  <si>
    <t>Gesamtlänge</t>
  </si>
  <si>
    <t>Lunghezza totale</t>
  </si>
  <si>
    <t>Całkowita długość</t>
  </si>
  <si>
    <t>Comprimento total</t>
  </si>
  <si>
    <t>Celková dĺžka</t>
  </si>
  <si>
    <t>last_item</t>
  </si>
  <si>
    <t>Posljednji put prikazano</t>
  </si>
  <si>
    <t>Naposledy zobrazené</t>
  </si>
  <si>
    <t>Last shown</t>
  </si>
  <si>
    <t>Dernière élément affiché</t>
  </si>
  <si>
    <t>Zuletzt angezeigt</t>
  </si>
  <si>
    <t>Ultimo mostrato</t>
  </si>
  <si>
    <t>Ostatnio wyświetlone</t>
  </si>
  <si>
    <t>Mostrado pela última vez</t>
  </si>
  <si>
    <t>page_not_found</t>
  </si>
  <si>
    <t>Stranica nije pronađena</t>
  </si>
  <si>
    <t>Stránka nebyla nalezena</t>
  </si>
  <si>
    <t>Page not found</t>
  </si>
  <si>
    <t>Page non trouvée</t>
  </si>
  <si>
    <t>Seite nicht gefunden</t>
  </si>
  <si>
    <t>pagina non trovata</t>
  </si>
  <si>
    <t>Strona nie istnieje</t>
  </si>
  <si>
    <t>página não encontrada</t>
  </si>
  <si>
    <t>Stránka nebola nájdená</t>
  </si>
  <si>
    <t>logcat_error</t>
  </si>
  <si>
    <t>Nije moguće prikazati logcat</t>
  </si>
  <si>
    <t>Při zobrazování logcat-u nastala chyba.</t>
  </si>
  <si>
    <t>Can't show logcat</t>
  </si>
  <si>
    <t>Impossible d'afficher logcat</t>
  </si>
  <si>
    <t>Kann logcat nicht anzeigen</t>
  </si>
  <si>
    <t>Impossibile mostrare logcat</t>
  </si>
  <si>
    <t>Nie można wyświetlić logcat</t>
  </si>
  <si>
    <t>Não é possível mostrar o logcat</t>
  </si>
  <si>
    <t>Pri zobrazovaní logcat-u nastala chyba.</t>
  </si>
  <si>
    <t>path</t>
  </si>
  <si>
    <t>Putanja</t>
  </si>
  <si>
    <t>Cesta</t>
  </si>
  <si>
    <t>Path</t>
  </si>
  <si>
    <t>Chemin</t>
  </si>
  <si>
    <t>Pfad</t>
  </si>
  <si>
    <t>Percorso</t>
  </si>
  <si>
    <t>Ścieżka</t>
  </si>
  <si>
    <t>Caminho</t>
  </si>
  <si>
    <t>name_empty</t>
  </si>
  <si>
    <t>Ime ne može biti prazno</t>
  </si>
  <si>
    <t>Jméno musí být zadané</t>
  </si>
  <si>
    <t>Name can't be empty</t>
  </si>
  <si>
    <t>Le nom ne peut pas être vide</t>
  </si>
  <si>
    <t>Name darf nicht leer sein</t>
  </si>
  <si>
    <t>Il nome non può essere vuoto</t>
  </si>
  <si>
    <t>Pole Nazwa nie może być puste</t>
  </si>
  <si>
    <t>O nome não pode estar vazio</t>
  </si>
  <si>
    <t>Meno musí byť zadané</t>
  </si>
  <si>
    <t>path_empty</t>
  </si>
  <si>
    <t>Putanja ne može biti prazna</t>
  </si>
  <si>
    <t>Cesta musí být zadaná</t>
  </si>
  <si>
    <t>Path can't be empty</t>
  </si>
  <si>
    <t>Le chemin ne peut pas être vide</t>
  </si>
  <si>
    <t>Pfad darf nicht leer sein</t>
  </si>
  <si>
    <t>Il percorso non può essere vuoto</t>
  </si>
  <si>
    <t>Pole Ścieżka nie może być puste</t>
  </si>
  <si>
    <t>O caminho não pode estar vazio</t>
  </si>
  <si>
    <t>Cesta musí byť zadaná</t>
  </si>
  <si>
    <t>path_invalid</t>
  </si>
  <si>
    <t>Putanja nije važeća</t>
  </si>
  <si>
    <t>Cesta není správná</t>
  </si>
  <si>
    <t>Path is invalid</t>
  </si>
  <si>
    <t>Le chemin n'est pas valide</t>
  </si>
  <si>
    <t>Pfad ist ungültig</t>
  </si>
  <si>
    <t>Il percorso non è valido</t>
  </si>
  <si>
    <t>Pole Ścieżka jest nieprawidłowa</t>
  </si>
  <si>
    <t>Caminho é inválido</t>
  </si>
  <si>
    <t>Cesta nie je správna</t>
  </si>
  <si>
    <t>item_add_success</t>
  </si>
  <si>
    <t>Stavka je uspješno kreirana</t>
  </si>
  <si>
    <t>Položka byla úspěšně přidána</t>
  </si>
  <si>
    <t>Item successfully created</t>
  </si>
  <si>
    <t>Élément créé avec succès</t>
  </si>
  <si>
    <t>Element erfolgreich erstellt</t>
  </si>
  <si>
    <t>Articolo creato con successo</t>
  </si>
  <si>
    <t>Element został pomyślnie utworzony</t>
  </si>
  <si>
    <t>Item criado com sucesso</t>
  </si>
  <si>
    <t>Položka bola úspešne pridaná</t>
  </si>
  <si>
    <t>item_edit_success</t>
  </si>
  <si>
    <t>Stavka je uspješno promijenjena</t>
  </si>
  <si>
    <t>Položka byla úspěšně upravena</t>
  </si>
  <si>
    <t>Item successfully changed</t>
  </si>
  <si>
    <t>Élément modifié avec succès</t>
  </si>
  <si>
    <t>Element erfolgreich geändert</t>
  </si>
  <si>
    <t>L'articolo è stato modificato con successo</t>
  </si>
  <si>
    <t>Element został pomyślnie zmieniony</t>
  </si>
  <si>
    <t>Item alterado com sucesso</t>
  </si>
  <si>
    <t>Položka bola úspešne upravená</t>
  </si>
  <si>
    <t>item_add</t>
  </si>
  <si>
    <t>Dodajte novu stavku</t>
  </si>
  <si>
    <t>Přidat novou položku</t>
  </si>
  <si>
    <t>Add new item</t>
  </si>
  <si>
    <t>Ajouter un nouvel élément</t>
  </si>
  <si>
    <t>Neuen Eintrag hinzufügen</t>
  </si>
  <si>
    <t>Aggiungi un nuovo elemento</t>
  </si>
  <si>
    <t>Dodaj nowy Element</t>
  </si>
  <si>
    <t>Adicionar novo item</t>
  </si>
  <si>
    <t>Pridať novú položku</t>
  </si>
  <si>
    <t>item_edit</t>
  </si>
  <si>
    <t>Uredi stavku</t>
  </si>
  <si>
    <t>Upravit položku</t>
  </si>
  <si>
    <t>Edit item</t>
  </si>
  <si>
    <t>Modifier l'élément</t>
  </si>
  <si>
    <t>Element bearbeiten</t>
  </si>
  <si>
    <t>Modifica oggetto</t>
  </si>
  <si>
    <t>Edytuj Element</t>
  </si>
  <si>
    <t>Editar item</t>
  </si>
  <si>
    <t>Upraviť položku</t>
  </si>
  <si>
    <t>previews</t>
  </si>
  <si>
    <t>Pregledi</t>
  </si>
  <si>
    <t>Náhledy</t>
  </si>
  <si>
    <t>Previews</t>
  </si>
  <si>
    <t>Aperçus</t>
  </si>
  <si>
    <t>Vorschau</t>
  </si>
  <si>
    <t>anteprime</t>
  </si>
  <si>
    <t>Podgląd</t>
  </si>
  <si>
    <t>Visualização</t>
  </si>
  <si>
    <t>Náhľady</t>
  </si>
  <si>
    <t>password</t>
  </si>
  <si>
    <t>Lozinka</t>
  </si>
  <si>
    <t>Heslo</t>
  </si>
  <si>
    <t>Password</t>
  </si>
  <si>
    <t>Mot de passe</t>
  </si>
  <si>
    <t>Passwort</t>
  </si>
  <si>
    <t>Parola d'ordine</t>
  </si>
  <si>
    <t>Hasło</t>
  </si>
  <si>
    <t>Senha</t>
  </si>
  <si>
    <t>password_again</t>
  </si>
  <si>
    <t>Ponovite lozinku</t>
  </si>
  <si>
    <t>Heslo znovu</t>
  </si>
  <si>
    <t>Password again</t>
  </si>
  <si>
    <t>Mot de passe à nouveau</t>
  </si>
  <si>
    <t>Passwort wiederholen</t>
  </si>
  <si>
    <t>Password di nuovo</t>
  </si>
  <si>
    <t>Ponownie hasło</t>
  </si>
  <si>
    <t>Senha novamente</t>
  </si>
  <si>
    <t>Heslo znova</t>
  </si>
  <si>
    <t>username_empty</t>
  </si>
  <si>
    <t>Korisničko ime ne može biti prazno</t>
  </si>
  <si>
    <t>Přihlašovací jméno nesmí být prázdné</t>
  </si>
  <si>
    <t>Username can't be empty</t>
  </si>
  <si>
    <t>Le nom d'utilisateur ne peut pas être vide</t>
  </si>
  <si>
    <t>Benutzername darf nicht leer sein</t>
  </si>
  <si>
    <t>Il nome utente non può essere vuoto</t>
  </si>
  <si>
    <t>Pole Nazwa użytkownika nie może być puste</t>
  </si>
  <si>
    <t>O nome de usuário não pode estar vazio</t>
  </si>
  <si>
    <t>Prihlasovacie meno nesmie byť prázdne</t>
  </si>
  <si>
    <t>username_duplicate</t>
  </si>
  <si>
    <t>Korisničko ime već postoji</t>
  </si>
  <si>
    <t>Přihlašovací jméno již existuje</t>
  </si>
  <si>
    <t>Username already exists</t>
  </si>
  <si>
    <t>Ce nom d'utilisateur existe déjà</t>
  </si>
  <si>
    <t>Benutzername bereits vorhanden</t>
  </si>
  <si>
    <t>Il nome utente esiste già</t>
  </si>
  <si>
    <t>Nazwa użytkownika już istnieje</t>
  </si>
  <si>
    <t>Nome de usuário já existe</t>
  </si>
  <si>
    <t>Prihlasovacie meno už existuje</t>
  </si>
  <si>
    <t>user_add</t>
  </si>
  <si>
    <t>Dodaj novog korisnika</t>
  </si>
  <si>
    <t>Přidat nového uživatele</t>
  </si>
  <si>
    <t>Add new user</t>
  </si>
  <si>
    <t>Ajouter un nouvel utilisateur</t>
  </si>
  <si>
    <t>Neuen Benutzer hinzufügen</t>
  </si>
  <si>
    <t>Aggiungi un nuovo utente</t>
  </si>
  <si>
    <t>Dodaj nowego użytkownika</t>
  </si>
  <si>
    <t>Adicionar novo usuário</t>
  </si>
  <si>
    <t>Pridať nového užívateľa</t>
  </si>
  <si>
    <t>user_edit</t>
  </si>
  <si>
    <t>Uredi korisnika</t>
  </si>
  <si>
    <t>Upravit uživatele</t>
  </si>
  <si>
    <t>Edit user</t>
  </si>
  <si>
    <t>Modifier l'utilisateur</t>
  </si>
  <si>
    <t>Benutzer bearbeiten</t>
  </si>
  <si>
    <t>Modifica utente</t>
  </si>
  <si>
    <t>Edytuj użytkownika</t>
  </si>
  <si>
    <t>Editar usuário</t>
  </si>
  <si>
    <t>Upraviť užívateľa</t>
  </si>
  <si>
    <t>username</t>
  </si>
  <si>
    <t>Korisničko ime</t>
  </si>
  <si>
    <t>Přihlasovací jméno</t>
  </si>
  <si>
    <t>Username</t>
  </si>
  <si>
    <t>Nom d'utilisateur</t>
  </si>
  <si>
    <t>Benutzername</t>
  </si>
  <si>
    <t>Nome utente</t>
  </si>
  <si>
    <t>Nazwa użytkownika</t>
  </si>
  <si>
    <t>Nome do usuário</t>
  </si>
  <si>
    <t>Prihlasovacie meno</t>
  </si>
  <si>
    <t>reboot_unsuccess</t>
  </si>
  <si>
    <t>Uređaj nije moguće ponovno pokrenuti s udaljene lokacije</t>
  </si>
  <si>
    <t>Zařízení není možno restartovat vzdáleně.</t>
  </si>
  <si>
    <t>Can't remotely reboot the device.</t>
  </si>
  <si>
    <t>Impossible de redémarrer l'appareil à distance.</t>
  </si>
  <si>
    <t>Das Gerät kann nicht via Remote neu gestartet werden.</t>
  </si>
  <si>
    <t>Impossibile riavviare in remoto il dispositivo.</t>
  </si>
  <si>
    <t>Nie można zdalnie ponownie uruchomić urządzenia.</t>
  </si>
  <si>
    <t>Não é possível reiniciar o dispositivo remotamente.</t>
  </si>
  <si>
    <t>Zariadenie nie je možné reštartovať vzdialene.</t>
  </si>
  <si>
    <t>reboot</t>
  </si>
  <si>
    <t>Ponovno podizanje sustava</t>
  </si>
  <si>
    <t>Restartování</t>
  </si>
  <si>
    <t>Reboot</t>
  </si>
  <si>
    <t>Redémarrer</t>
  </si>
  <si>
    <t>Neustart</t>
  </si>
  <si>
    <t>Restart</t>
  </si>
  <si>
    <t>Reiniciar</t>
  </si>
  <si>
    <t>Reštartovanie</t>
  </si>
  <si>
    <t>delete_file_success</t>
  </si>
  <si>
    <t>Datoteka je uspješno izbrisana</t>
  </si>
  <si>
    <t>Soubor byl úspěšně smazán</t>
  </si>
  <si>
    <t>File was successfully deleted</t>
  </si>
  <si>
    <t>Le fichier a été supprimé avec succès</t>
  </si>
  <si>
    <t>Datei wurde erfolgreich gelöscht</t>
  </si>
  <si>
    <t>Il file è stato cancellato con successo</t>
  </si>
  <si>
    <t>Plik został pomyślnie usunięty</t>
  </si>
  <si>
    <t>O arquivo foi excluído com sucesso</t>
  </si>
  <si>
    <t>Súbor bol úspešne zmazaný</t>
  </si>
  <si>
    <t>delete_file_unsuccess</t>
  </si>
  <si>
    <t>Nije moguće izbrisati ovu datoteku</t>
  </si>
  <si>
    <t>Soubor se nepodařilo smazat</t>
  </si>
  <si>
    <t>Can't delete this file</t>
  </si>
  <si>
    <t>Impossible de supprimer ce fichier</t>
  </si>
  <si>
    <t>Die Datei konnte nicht gelöscht werden</t>
  </si>
  <si>
    <t>Impossibile eliminare questo file</t>
  </si>
  <si>
    <t>Nie można usunąć tego pliku</t>
  </si>
  <si>
    <t>Não é possível excluir este arquivo</t>
  </si>
  <si>
    <t>Súbor sa nepodarilo zmazať</t>
  </si>
  <si>
    <t>wifi_off</t>
  </si>
  <si>
    <t>WiFi je isključen</t>
  </si>
  <si>
    <t>WiFi není zapnuté</t>
  </si>
  <si>
    <t>WiFi is turned off</t>
  </si>
  <si>
    <t>Le WiFi est désactivé</t>
  </si>
  <si>
    <t>WiFi ist ausgeschaltet</t>
  </si>
  <si>
    <t>WiFi è spento</t>
  </si>
  <si>
    <t>WiFi jest wyłączone</t>
  </si>
  <si>
    <t>WiFi está desligado</t>
  </si>
  <si>
    <t>WiFi nie je zapnuté</t>
  </si>
  <si>
    <t>frequency</t>
  </si>
  <si>
    <t>Učestalost</t>
  </si>
  <si>
    <t>Frekvence</t>
  </si>
  <si>
    <t>Frequency</t>
  </si>
  <si>
    <t>La fréquence</t>
  </si>
  <si>
    <t>Frequenz</t>
  </si>
  <si>
    <t>Frequenza</t>
  </si>
  <si>
    <t>Częstotliwość</t>
  </si>
  <si>
    <t>Frequência</t>
  </si>
  <si>
    <t>Frekvencia</t>
  </si>
  <si>
    <t>current_connection</t>
  </si>
  <si>
    <t>Trenutna veza</t>
  </si>
  <si>
    <t>Aktuální připojení</t>
  </si>
  <si>
    <t>Current connection</t>
  </si>
  <si>
    <t>Connexion actuelle</t>
  </si>
  <si>
    <t>Stromverbindung</t>
  </si>
  <si>
    <t>Connessione corrente</t>
  </si>
  <si>
    <t>Bieżące połączenie</t>
  </si>
  <si>
    <t>Conexão atual</t>
  </si>
  <si>
    <t>Aktuálne pripojenie</t>
  </si>
  <si>
    <t>usb_storage_loading</t>
  </si>
  <si>
    <t>Učitavanje USB pohrane</t>
  </si>
  <si>
    <t>Načítá se USB Flash disk</t>
  </si>
  <si>
    <t>Loading USB storage</t>
  </si>
  <si>
    <t>Chargement du stockage USB</t>
  </si>
  <si>
    <t>USB-Speicher wird geladen</t>
  </si>
  <si>
    <t>Caricamento dell'archivio USB</t>
  </si>
  <si>
    <t>Ładowanie pamięci USB</t>
  </si>
  <si>
    <t>Carregando armazenamento USB</t>
  </si>
  <si>
    <t>Načítava sa USB kľúč</t>
  </si>
  <si>
    <t>usb_storage_not_found</t>
  </si>
  <si>
    <t>Nije pronađen USB uređaj</t>
  </si>
  <si>
    <t>USB Flash disk nebyl nalezen</t>
  </si>
  <si>
    <t>No USB storage found</t>
  </si>
  <si>
    <t>Aucun stockage USB trouvé</t>
  </si>
  <si>
    <t>Kein USB-Speicher gefunden</t>
  </si>
  <si>
    <t>Nessuna memoria USB trovata</t>
  </si>
  <si>
    <t>Nie znaleziono pamięci USB</t>
  </si>
  <si>
    <t>Nenhum armazenamento USB encontrado</t>
  </si>
  <si>
    <t>USB kľúč nebol nájdený</t>
  </si>
  <si>
    <t>usb_storage_copying</t>
  </si>
  <si>
    <t>Kopiranje s USB uređaja</t>
  </si>
  <si>
    <t>Kopíruje se z USB, prosím počkejte...</t>
  </si>
  <si>
    <t>Copying from USB storage, please wait...</t>
  </si>
  <si>
    <t>Copie depuis une mémoire USB, veuillez patienter ...</t>
  </si>
  <si>
    <t>Kopieren vom USB-Speicher, bitte warten…</t>
  </si>
  <si>
    <t>Copia dall'archivio USB, attendere...</t>
  </si>
  <si>
    <t>Kopiowanie z pamięci USB, proszę czekać...</t>
  </si>
  <si>
    <t>Copiando do armazenamento USB, aguarde ...</t>
  </si>
  <si>
    <t>Kopíruje sa z USB, prosím počkajte...</t>
  </si>
  <si>
    <t>usb_storage_finished</t>
  </si>
  <si>
    <t>Kopiranje s USB uređaja je završeno</t>
  </si>
  <si>
    <t>Kopírování z USB Flash disku bylo dokončeno</t>
  </si>
  <si>
    <t>Copying from USB storage was finished</t>
  </si>
  <si>
    <t>La copie à partir du stockage USB est terminée</t>
  </si>
  <si>
    <t>Kopieren vom USB-Speicher wurde beendet</t>
  </si>
  <si>
    <t>La copia dall'archivio USB è stata completata</t>
  </si>
  <si>
    <t>Zakończono kopiowanie z pamięci USB</t>
  </si>
  <si>
    <t>A cópia do armazenamento USB foi concluída</t>
  </si>
  <si>
    <t>Kopírovanie z USB kľúča bolo dokončené</t>
  </si>
  <si>
    <t>usb_storage_empty</t>
  </si>
  <si>
    <t>Nije pronađena datoteka na USB uređaju</t>
  </si>
  <si>
    <t>Na USB Flash disku nebyly nalezeny žádné soubory</t>
  </si>
  <si>
    <t>No file found on USB storage</t>
  </si>
  <si>
    <t>Aucun fichier trouvé sur le stockage USB</t>
  </si>
  <si>
    <t>Keine Datei auf USB-Speicher gefunden</t>
  </si>
  <si>
    <t>Nessun file trovato nell'archivio USB</t>
  </si>
  <si>
    <t>Nie znaleziono pliku w pamięci USB</t>
  </si>
  <si>
    <t>Nenhum arquivo encontrado no armazenamento USB</t>
  </si>
  <si>
    <t>Na USB kľúči neboli nájdené žiadne súbory</t>
  </si>
  <si>
    <t>no_file</t>
  </si>
  <si>
    <t>Nije pronađena niti jedna datoteka</t>
  </si>
  <si>
    <t>Není nahraný žádný soubor</t>
  </si>
  <si>
    <t>No file found</t>
  </si>
  <si>
    <t>Aucun fichier trouvé</t>
  </si>
  <si>
    <t>Keine Datei gefunden</t>
  </si>
  <si>
    <t>Nessun file trovato</t>
  </si>
  <si>
    <t>Nie znaleziono pliku</t>
  </si>
  <si>
    <t>Nenhum arquivo encontrado</t>
  </si>
  <si>
    <t>Nie je nahraný žiadny súbor</t>
  </si>
  <si>
    <t>show_next_item</t>
  </si>
  <si>
    <t>Prikaži sljedeću stavku</t>
  </si>
  <si>
    <t>Posunout na další položku</t>
  </si>
  <si>
    <t>Show next item</t>
  </si>
  <si>
    <t>Afficher l'élément suivant</t>
  </si>
  <si>
    <t>Nächsten Artikel anzeigen</t>
  </si>
  <si>
    <t>Mostra l'elemento successivo</t>
  </si>
  <si>
    <t>Pokaż następny Element</t>
  </si>
  <si>
    <t>Mostrar o próximo item</t>
  </si>
  <si>
    <t>Posunúť na ďalšiu položku</t>
  </si>
  <si>
    <t>play_next_item</t>
  </si>
  <si>
    <t>Reproduciraj sljedeću stavku</t>
  </si>
  <si>
    <t>Přehrát další položku</t>
  </si>
  <si>
    <t>Play next item</t>
  </si>
  <si>
    <t>Lire l'élément suivant</t>
  </si>
  <si>
    <t>Nächstes Element abspielen</t>
  </si>
  <si>
    <t>Gioca all'elemento successivo</t>
  </si>
  <si>
    <t>Zagraj następny Element</t>
  </si>
  <si>
    <t>Tocar o próximo item</t>
  </si>
  <si>
    <t>Prehrať ďalšiu položku</t>
  </si>
  <si>
    <t>music_type_none</t>
  </si>
  <si>
    <t>Isključi zvuk</t>
  </si>
  <si>
    <t>Žádný</t>
  </si>
  <si>
    <t>Mute</t>
  </si>
  <si>
    <t>Muet</t>
  </si>
  <si>
    <t>Stumm</t>
  </si>
  <si>
    <t>Muto</t>
  </si>
  <si>
    <t>Brak</t>
  </si>
  <si>
    <t>Mudo</t>
  </si>
  <si>
    <t>Žiadny</t>
  </si>
  <si>
    <t>music_type_video</t>
  </si>
  <si>
    <t>Iz videa</t>
  </si>
  <si>
    <t>Z videa</t>
  </si>
  <si>
    <t>From video</t>
  </si>
  <si>
    <t>À partir de la vidéo</t>
  </si>
  <si>
    <t>Von Video</t>
  </si>
  <si>
    <t>Dal video</t>
  </si>
  <si>
    <t>Muzyka z pliku wideo</t>
  </si>
  <si>
    <t>Do vídeo</t>
  </si>
  <si>
    <t>music_type_audio</t>
  </si>
  <si>
    <t>Popis za reprodukciju zvuka</t>
  </si>
  <si>
    <t>Zvukový playlist</t>
  </si>
  <si>
    <t>Audio playlist</t>
  </si>
  <si>
    <t>Playlist audio</t>
  </si>
  <si>
    <t>Audio-Wiedergabeliste</t>
  </si>
  <si>
    <t xml:space="preserve">Lista odtwarzania audio </t>
  </si>
  <si>
    <t>Lista de reprodução de áudio</t>
  </si>
  <si>
    <t>upload_new_files</t>
  </si>
  <si>
    <t>Učitajte nove datoteke</t>
  </si>
  <si>
    <t>Nahrávání nových souborů</t>
  </si>
  <si>
    <t>Upload new files</t>
  </si>
  <si>
    <t>Charger de nouveaux fichiers</t>
  </si>
  <si>
    <t>Neue Dateien hochladen</t>
  </si>
  <si>
    <t>Carica nuovi file</t>
  </si>
  <si>
    <t>Dodaj nowe pliki</t>
  </si>
  <si>
    <t>Carregar novos arquivos</t>
  </si>
  <si>
    <t>Nahrávanie nových súborov</t>
  </si>
  <si>
    <t>upload_file</t>
  </si>
  <si>
    <t>Učitaj datoteku</t>
  </si>
  <si>
    <t>Nahrát soubor</t>
  </si>
  <si>
    <t>Upload file</t>
  </si>
  <si>
    <t>Charger un fichier</t>
  </si>
  <si>
    <t>Datei hochladen</t>
  </si>
  <si>
    <t>Caricare un file</t>
  </si>
  <si>
    <t>Dodaj pliki</t>
  </si>
  <si>
    <t>Carregar arquivo</t>
  </si>
  <si>
    <t>Nahrať súbor</t>
  </si>
  <si>
    <t>upload</t>
  </si>
  <si>
    <t>Učitaj</t>
  </si>
  <si>
    <t>Nahrát</t>
  </si>
  <si>
    <t>Upload</t>
  </si>
  <si>
    <t>Charger</t>
  </si>
  <si>
    <t>Hochladen</t>
  </si>
  <si>
    <t>Caricare</t>
  </si>
  <si>
    <t>Dodaj</t>
  </si>
  <si>
    <t>Envio</t>
  </si>
  <si>
    <t>Nahrať</t>
  </si>
  <si>
    <t>current</t>
  </si>
  <si>
    <t>Trenutno</t>
  </si>
  <si>
    <t>Aktuální</t>
  </si>
  <si>
    <t>Current</t>
  </si>
  <si>
    <t>Actuel</t>
  </si>
  <si>
    <t>aktuell</t>
  </si>
  <si>
    <t>Attuale</t>
  </si>
  <si>
    <t>Obecnie</t>
  </si>
  <si>
    <t>Atual</t>
  </si>
  <si>
    <t>Aktuálny</t>
  </si>
  <si>
    <t>items</t>
  </si>
  <si>
    <t>Stavke</t>
  </si>
  <si>
    <t>Položky</t>
  </si>
  <si>
    <t>Items</t>
  </si>
  <si>
    <t>Éléments</t>
  </si>
  <si>
    <t>Elementi</t>
  </si>
  <si>
    <t>Itens</t>
  </si>
  <si>
    <t>preview</t>
  </si>
  <si>
    <t>Pregled</t>
  </si>
  <si>
    <t>Náhled</t>
  </si>
  <si>
    <t>Preview</t>
  </si>
  <si>
    <t>Aperçu</t>
  </si>
  <si>
    <t>Anteprima</t>
  </si>
  <si>
    <t>Antevisão</t>
  </si>
  <si>
    <t>Náhľad</t>
  </si>
  <si>
    <t>item_type_IMAGE</t>
  </si>
  <si>
    <t>Jedna datoteka</t>
  </si>
  <si>
    <t>Jeden soubor</t>
  </si>
  <si>
    <t>Single file</t>
  </si>
  <si>
    <t>Un seul fichier</t>
  </si>
  <si>
    <t>Einzelne Datei</t>
  </si>
  <si>
    <t>File singolo</t>
  </si>
  <si>
    <t>Pojedynczy plik</t>
  </si>
  <si>
    <t>Único arquivo</t>
  </si>
  <si>
    <t>Jeden súbor</t>
  </si>
  <si>
    <t>item_type_EXTRA</t>
  </si>
  <si>
    <t>Dodatno</t>
  </si>
  <si>
    <t>Extra</t>
  </si>
  <si>
    <t>Supplémentaire</t>
  </si>
  <si>
    <t>item_type_STREAM</t>
  </si>
  <si>
    <t>Audio / video stream</t>
  </si>
  <si>
    <t>Audio/video stream</t>
  </si>
  <si>
    <t>Flux audio / vidéo</t>
  </si>
  <si>
    <t>Audio-/Videostream</t>
  </si>
  <si>
    <t>Stream de áudio / vídeo</t>
  </si>
  <si>
    <t>item_type_RANDOM</t>
  </si>
  <si>
    <t>Datoteke nasumično</t>
  </si>
  <si>
    <t>Soubory náhodně</t>
  </si>
  <si>
    <t>Files randomly</t>
  </si>
  <si>
    <t>Fichiers au hasard</t>
  </si>
  <si>
    <t>Zufällig ausgewählte Dateien</t>
  </si>
  <si>
    <t>File a caso</t>
  </si>
  <si>
    <t>Pliki losowo</t>
  </si>
  <si>
    <t>Arquivos aleatoriamente</t>
  </si>
  <si>
    <t>Súbory náhodne</t>
  </si>
  <si>
    <t>item_type_ALPHABETICALLY</t>
  </si>
  <si>
    <t>Datoteke po abecedi</t>
  </si>
  <si>
    <t>Soubory abecedně</t>
  </si>
  <si>
    <t>Files alphabetically</t>
  </si>
  <si>
    <t>Fichiers par ordre alphabétique</t>
  </si>
  <si>
    <t>Dateien alphabetisch</t>
  </si>
  <si>
    <t>File in ordine alfabetico</t>
  </si>
  <si>
    <t>Pliki alfabetycznie</t>
  </si>
  <si>
    <t>Arquivos em ordem alfabética</t>
  </si>
  <si>
    <t>Súbory abecedne</t>
  </si>
  <si>
    <t>item_type_DATE_TIME</t>
  </si>
  <si>
    <t>Panel s datumom / vremenom</t>
  </si>
  <si>
    <t>Panel s datumem/časem</t>
  </si>
  <si>
    <t>Panel with date/time</t>
  </si>
  <si>
    <t>Panneau avec date / heure</t>
  </si>
  <si>
    <t>Panel mit Datum/Uhrzeit</t>
  </si>
  <si>
    <t>Pannello con data / ora</t>
  </si>
  <si>
    <t>Panel z datą i zegarem</t>
  </si>
  <si>
    <t>Painel com data / hora</t>
  </si>
  <si>
    <t>Panel s dátumom/časom</t>
  </si>
  <si>
    <t>item_type_WEATHER</t>
  </si>
  <si>
    <t>Panel s vremenom</t>
  </si>
  <si>
    <t>Panel s počasím</t>
  </si>
  <si>
    <t>Panel with weather</t>
  </si>
  <si>
    <t>Panneau avec météo</t>
  </si>
  <si>
    <t>Panel mit Wetteranzeige</t>
  </si>
  <si>
    <t>Pannello con tempo</t>
  </si>
  <si>
    <t>Panel z pogodą</t>
  </si>
  <si>
    <t>Painel com clima</t>
  </si>
  <si>
    <t>item_type_RSS</t>
  </si>
  <si>
    <t>Panel s RSS porukama</t>
  </si>
  <si>
    <t>Panel s RSS zprávami</t>
  </si>
  <si>
    <t>Panel with RSS messages</t>
  </si>
  <si>
    <t>Panneau avec messages RSS</t>
  </si>
  <si>
    <t>Panel mit RSS-Nachrichten</t>
  </si>
  <si>
    <t>Pannello con messaggi RSS</t>
  </si>
  <si>
    <t>Panel z informacjami RSS</t>
  </si>
  <si>
    <t>Painel com mensagens RSS</t>
  </si>
  <si>
    <t>Panel s RSS správami</t>
  </si>
  <si>
    <t>web_page_error</t>
  </si>
  <si>
    <t>Došlo je do pogreške prilikom pokušaja prikazivanja web stranice</t>
  </si>
  <si>
    <t>Při zobrazovaní stránky nastala chyba, prosím kontaktujte administrátora.</t>
  </si>
  <si>
    <t>An error occurred when trying to show the web page, please contact the administrator.</t>
  </si>
  <si>
    <t>Une erreur s'est produite lors de la tentative d'affichage de la page Web, veuillez contacter l'administrateur.</t>
  </si>
  <si>
    <t>Beim Anzeigen der Seite ist ein Fehler aufgetreten. Bitte wenden Sie sich an den Administrator.</t>
  </si>
  <si>
    <t>Si è verificato un errore durante il tentativo di mostrare la pagina Web, contattare l'amministratore.</t>
  </si>
  <si>
    <t>Wystąpił błąd podczas próby wyświetlenia strony internetowej, skontaktuj się z administratorem.</t>
  </si>
  <si>
    <t>Ocorreu um erro ao tentar mostrar a página da web, entre em contato com o administrador.</t>
  </si>
  <si>
    <t>Pri zobrazovaní stránky nastala chyba, prosím kontaktujte administrátora.</t>
  </si>
  <si>
    <t>error_desc</t>
  </si>
  <si>
    <t>Opis pogreške</t>
  </si>
  <si>
    <t>Popis chyby</t>
  </si>
  <si>
    <t>Error description</t>
  </si>
  <si>
    <t>Erreur de description</t>
  </si>
  <si>
    <t>Fehlerbeschreibung</t>
  </si>
  <si>
    <t>Descrizione dell'errore</t>
  </si>
  <si>
    <t>Opis błędu</t>
  </si>
  <si>
    <t>Descrição de erro</t>
  </si>
  <si>
    <t>error_more_info_logs</t>
  </si>
  <si>
    <t>Više podataka o pogrešci možete pronaći u log-u.</t>
  </si>
  <si>
    <t>Víc informací o chybě se nachází v logu.</t>
  </si>
  <si>
    <t>More information about the error can be found in logs.</t>
  </si>
  <si>
    <t>Vous trouverez plus d'informations sur l'erreur dans les journaux.</t>
  </si>
  <si>
    <t>Weitere Informationen über den Fehler können in Protokollen gefunden werden.</t>
  </si>
  <si>
    <t>Ulteriori informazioni sull'errore sono disponibili nei registri.</t>
  </si>
  <si>
    <t>Więcej informacji o błędzie można znaleźć w dziennikach.</t>
  </si>
  <si>
    <t>Mais informações sobre o erro podem ser encontradas nos logs.</t>
  </si>
  <si>
    <t>Viac informácií o chybe sa nachádza v logu.</t>
  </si>
  <si>
    <t>remove_user</t>
  </si>
  <si>
    <t>Ukloni korisnika</t>
  </si>
  <si>
    <t>Smazat uživatele</t>
  </si>
  <si>
    <t>Remove user</t>
  </si>
  <si>
    <t>Supprimer l'utilisateur</t>
  </si>
  <si>
    <t>Benutzer entfernen</t>
  </si>
  <si>
    <t>Rimuovi utente</t>
  </si>
  <si>
    <t>Usuń użytkownika</t>
  </si>
  <si>
    <t>Remover usuário</t>
  </si>
  <si>
    <t>Zmazať užívateľa</t>
  </si>
  <si>
    <t>about_device</t>
  </si>
  <si>
    <t>O uređaju</t>
  </si>
  <si>
    <t>O zařízení</t>
  </si>
  <si>
    <t>About device</t>
  </si>
  <si>
    <t>À propos de l'appareil</t>
  </si>
  <si>
    <t>Über das Gerät</t>
  </si>
  <si>
    <t>Informazioni sul dispositivo</t>
  </si>
  <si>
    <t>O urządzeniu</t>
  </si>
  <si>
    <t>Sobre o dispositivo</t>
  </si>
  <si>
    <t>O zariadení</t>
  </si>
  <si>
    <t>device</t>
  </si>
  <si>
    <t>Uređaj</t>
  </si>
  <si>
    <t>Zařízení</t>
  </si>
  <si>
    <t>Device</t>
  </si>
  <si>
    <t>Dispositif</t>
  </si>
  <si>
    <t>Gerät</t>
  </si>
  <si>
    <t>Dispositivo</t>
  </si>
  <si>
    <t>Urządzenie</t>
  </si>
  <si>
    <t>Zariadenie</t>
  </si>
  <si>
    <t>device_id</t>
  </si>
  <si>
    <t>ID uređaja</t>
  </si>
  <si>
    <t>ID zařízení</t>
  </si>
  <si>
    <t>Device ID</t>
  </si>
  <si>
    <t>Identifiant de l'appareil</t>
  </si>
  <si>
    <t>Geräte-ID</t>
  </si>
  <si>
    <t>ID del dispositivo</t>
  </si>
  <si>
    <t>ID urządzenia</t>
  </si>
  <si>
    <t>Identificador do dispositivo</t>
  </si>
  <si>
    <t>ID zariadenia</t>
  </si>
  <si>
    <t>free_space_internal</t>
  </si>
  <si>
    <t>Slobodni prostor (unutarnja memorija)</t>
  </si>
  <si>
    <t>Volné místo (vnitřní paměť)</t>
  </si>
  <si>
    <t>Free space (internal memory)</t>
  </si>
  <si>
    <t>Espace libre (mémoire interne)</t>
  </si>
  <si>
    <t>Freier Speicherplatz (interner Speicher)</t>
  </si>
  <si>
    <t>Spazio libero (memoria interna)</t>
  </si>
  <si>
    <t>Wolne miejsce (pamięć wewnętrzna)</t>
  </si>
  <si>
    <t>Espaço livre (memória interna)</t>
  </si>
  <si>
    <t>Voľné miesto (vnútorná pamäť)</t>
  </si>
  <si>
    <t>device_time</t>
  </si>
  <si>
    <t>Vrijeme uređaja</t>
  </si>
  <si>
    <t>Čas v zařízení</t>
  </si>
  <si>
    <t>Device time</t>
  </si>
  <si>
    <t>Heure de l'appareil</t>
  </si>
  <si>
    <t>Gerätezeit</t>
  </si>
  <si>
    <t>Tempo del dispositivo</t>
  </si>
  <si>
    <t>Czas urządzenia</t>
  </si>
  <si>
    <t>Hora do dispositivo</t>
  </si>
  <si>
    <t>Čas v zariadení</t>
  </si>
  <si>
    <t>out_of</t>
  </si>
  <si>
    <t>van</t>
  </si>
  <si>
    <t>z</t>
  </si>
  <si>
    <t>out of</t>
  </si>
  <si>
    <t>hors de</t>
  </si>
  <si>
    <t>fuori da</t>
  </si>
  <si>
    <t>fora de</t>
  </si>
  <si>
    <t>since_last_start</t>
  </si>
  <si>
    <t>Od zadnjeg pokretanja</t>
  </si>
  <si>
    <t>Od posledního startu</t>
  </si>
  <si>
    <t>Since last start</t>
  </si>
  <si>
    <t>Depuis le dernier démarrage</t>
  </si>
  <si>
    <t>Seit dem letzten Start</t>
  </si>
  <si>
    <t>Dall'ultimo inizio</t>
  </si>
  <si>
    <t>Czas pracy</t>
  </si>
  <si>
    <t>Desde o último Arranque</t>
  </si>
  <si>
    <t>Od posledného štartu</t>
  </si>
  <si>
    <t>author</t>
  </si>
  <si>
    <t>Autor</t>
  </si>
  <si>
    <t>Author</t>
  </si>
  <si>
    <t>Auteur</t>
  </si>
  <si>
    <t>Autore</t>
  </si>
  <si>
    <t>version</t>
  </si>
  <si>
    <t>Verzija</t>
  </si>
  <si>
    <t>Verze</t>
  </si>
  <si>
    <t>Version</t>
  </si>
  <si>
    <t>Versione</t>
  </si>
  <si>
    <t>Wersja</t>
  </si>
  <si>
    <t>Versão</t>
  </si>
  <si>
    <t>Verzia</t>
  </si>
  <si>
    <t>ip_address</t>
  </si>
  <si>
    <t>IP adresa</t>
  </si>
  <si>
    <t>IP address</t>
  </si>
  <si>
    <t>Adresse IP</t>
  </si>
  <si>
    <t>IP-Adresse</t>
  </si>
  <si>
    <t>Indirizzo IP</t>
  </si>
  <si>
    <t>IP adres</t>
  </si>
  <si>
    <t>Endereço de IP</t>
  </si>
  <si>
    <t>mac_address</t>
  </si>
  <si>
    <t>Mac adresa</t>
  </si>
  <si>
    <t>MAC adresa</t>
  </si>
  <si>
    <t>MAC address</t>
  </si>
  <si>
    <t>Adresse Mac</t>
  </si>
  <si>
    <t>MAC-Adresse</t>
  </si>
  <si>
    <t>Indirizzo MAC</t>
  </si>
  <si>
    <t>MAC adres</t>
  </si>
  <si>
    <t>Endereço MAC</t>
  </si>
  <si>
    <t>animation_length</t>
  </si>
  <si>
    <t>Trajanje animacije</t>
  </si>
  <si>
    <t>Délka animací</t>
  </si>
  <si>
    <t>Animation length</t>
  </si>
  <si>
    <t>Durée de l'animation</t>
  </si>
  <si>
    <t>Animationslänge</t>
  </si>
  <si>
    <t>Lunghezza dell'animazione</t>
  </si>
  <si>
    <t>Długość animacji</t>
  </si>
  <si>
    <t>Duração da animação</t>
  </si>
  <si>
    <t>Dĺžka animácií</t>
  </si>
  <si>
    <t>default_volume</t>
  </si>
  <si>
    <t>Zadana glasnoća u %</t>
  </si>
  <si>
    <t>Přednastavená hlasitost v %</t>
  </si>
  <si>
    <t>Default volume in %</t>
  </si>
  <si>
    <t>Volume par défaut en%</t>
  </si>
  <si>
    <t>Standardlautstärke in %</t>
  </si>
  <si>
    <t>Volume predefinito in%</t>
  </si>
  <si>
    <t>Głośność domyślna w %</t>
  </si>
  <si>
    <t>Volume padrão em %</t>
  </si>
  <si>
    <t>Prednastavená hlasitosť v %</t>
  </si>
  <si>
    <t>user_role_ADMIN</t>
  </si>
  <si>
    <t>Administrator</t>
  </si>
  <si>
    <t>Administrátor</t>
  </si>
  <si>
    <t>Administrateur</t>
  </si>
  <si>
    <t>Amministratore</t>
  </si>
  <si>
    <t>Administrador</t>
  </si>
  <si>
    <t>user_role_MANAGER</t>
  </si>
  <si>
    <t>Menadžer</t>
  </si>
  <si>
    <t>Manažér</t>
  </si>
  <si>
    <t>Manager</t>
  </si>
  <si>
    <t>Directeur</t>
  </si>
  <si>
    <t>Verwalter</t>
  </si>
  <si>
    <t>Gerente</t>
  </si>
  <si>
    <t>user_role_USER</t>
  </si>
  <si>
    <t>Korisnik</t>
  </si>
  <si>
    <t>Uživatel</t>
  </si>
  <si>
    <t>User</t>
  </si>
  <si>
    <t>Utilisateur</t>
  </si>
  <si>
    <t>Benutzer</t>
  </si>
  <si>
    <t>Utente</t>
  </si>
  <si>
    <t>Do utilizador</t>
  </si>
  <si>
    <t>Užívateľ</t>
  </si>
  <si>
    <t>user</t>
  </si>
  <si>
    <t>statistics</t>
  </si>
  <si>
    <t>Statistika</t>
  </si>
  <si>
    <t>Statistika zobrazení</t>
  </si>
  <si>
    <t>Statistics</t>
  </si>
  <si>
    <t>Statistiques</t>
  </si>
  <si>
    <t>Statistik</t>
  </si>
  <si>
    <t>Statistica</t>
  </si>
  <si>
    <t>Statystyki</t>
  </si>
  <si>
    <t>Estatisticas</t>
  </si>
  <si>
    <t>Štatistika zobrazení</t>
  </si>
  <si>
    <t>user_add_success</t>
  </si>
  <si>
    <t>Korisnik je uspješno dodan</t>
  </si>
  <si>
    <t>Uživatel byl úspěšně přidán</t>
  </si>
  <si>
    <t>User successfully added</t>
  </si>
  <si>
    <t>Utilisateur ajouté avec succès</t>
  </si>
  <si>
    <t>Benutzer erfolgreich hinzugefügt</t>
  </si>
  <si>
    <t>Utente aggiunto correttamente</t>
  </si>
  <si>
    <t>Użytkownik został pomyślnie dodany</t>
  </si>
  <si>
    <t>Usuário adicionado com sucesso</t>
  </si>
  <si>
    <t>Užívateľ bol úspešne pridaný</t>
  </si>
  <si>
    <t>user_edit_success</t>
  </si>
  <si>
    <t>Korisnik je uspješno promijenjen</t>
  </si>
  <si>
    <t>Uživatel byl úspěšně upraven</t>
  </si>
  <si>
    <t>User successfully changed</t>
  </si>
  <si>
    <t>L'utilisateur a bien été modifié</t>
  </si>
  <si>
    <t>Benutzer erfolgreich geändert</t>
  </si>
  <si>
    <t>Utente modificato con successo</t>
  </si>
  <si>
    <t>Użytkownik pomyślnie zmieniony</t>
  </si>
  <si>
    <t>Usuário alterado com sucesso</t>
  </si>
  <si>
    <t>Užívateľ bol úspešne upravený</t>
  </si>
  <si>
    <t>error_processing</t>
  </si>
  <si>
    <t>Nije moguće obraditi stranicu</t>
  </si>
  <si>
    <t>Při zpracovávání nastala chyba</t>
  </si>
  <si>
    <t>Can't process the page</t>
  </si>
  <si>
    <t>Impossible de traiter la page</t>
  </si>
  <si>
    <t>Kann die Seite nicht verarbeiten</t>
  </si>
  <si>
    <t>Impossibile elaborare la pagina</t>
  </si>
  <si>
    <t>Nie można przetworzyć strony</t>
  </si>
  <si>
    <t>Não consigo processar a página</t>
  </si>
  <si>
    <t>Pri spracovávaní nastala chyba</t>
  </si>
  <si>
    <t>no_item</t>
  </si>
  <si>
    <t>Još nije dodana nijedna stavka.</t>
  </si>
  <si>
    <t>Zatím není vytvořená žádná položka.</t>
  </si>
  <si>
    <t>No item has been added yet.</t>
  </si>
  <si>
    <t>Aucun élément n'a encore été ajouté.</t>
  </si>
  <si>
    <t>Es wurde noch kein Eintrag hinzugefügt.</t>
  </si>
  <si>
    <t>Nessun elemento è stato ancora aggiunto.</t>
  </si>
  <si>
    <t>Nie dodano jeszcze żadnego elementu.</t>
  </si>
  <si>
    <t>Nenhum item foi adicionado ainda.</t>
  </si>
  <si>
    <t>Zatiaľ nie je vytvorená žiadna položka.</t>
  </si>
  <si>
    <t>number</t>
  </si>
  <si>
    <t>Broj</t>
  </si>
  <si>
    <t>Číslo</t>
  </si>
  <si>
    <t>Number</t>
  </si>
  <si>
    <t>Nombre</t>
  </si>
  <si>
    <t>Nummer</t>
  </si>
  <si>
    <t>Numero</t>
  </si>
  <si>
    <t>Liczba</t>
  </si>
  <si>
    <t>Número</t>
  </si>
  <si>
    <t>number_bad_format</t>
  </si>
  <si>
    <t>Broj nije u ispravnom formatu</t>
  </si>
  <si>
    <t>Číslo není zadané v správném formátu</t>
  </si>
  <si>
    <t>Number is not in correct format</t>
  </si>
  <si>
    <t>Le nombre n'est pas au format correct</t>
  </si>
  <si>
    <t>Zahl nicht im richtigen Format angegeben</t>
  </si>
  <si>
    <t>Il numero non è nel formato corretto</t>
  </si>
  <si>
    <t>Liczba nie jest w prawidłowym formacie</t>
  </si>
  <si>
    <t>O número não está no formato correto</t>
  </si>
  <si>
    <t>Číslo nie je zadané v správnom formáte</t>
  </si>
  <si>
    <t>sound_empty</t>
  </si>
  <si>
    <t>Zvuk ne može biti prazan</t>
  </si>
  <si>
    <t>Zvuk musí být zadaný</t>
  </si>
  <si>
    <t>Sound can't be empty</t>
  </si>
  <si>
    <t>Le son ne peut pas être vide</t>
  </si>
  <si>
    <t>Sound darf nicht leer sein</t>
  </si>
  <si>
    <t>Il suono non può essere vuoto</t>
  </si>
  <si>
    <t>Pole "Dźwięk" nie może być puste</t>
  </si>
  <si>
    <t>O som não pode estar vazio</t>
  </si>
  <si>
    <t>Zvuk musí byť zadaný</t>
  </si>
  <si>
    <t>name2_empty</t>
  </si>
  <si>
    <t>Název musí být zadaný</t>
  </si>
  <si>
    <t>Pole "Nazwa" nie może być puste</t>
  </si>
  <si>
    <t>Názov musí byť zadaný</t>
  </si>
  <si>
    <t>users</t>
  </si>
  <si>
    <t>Korisnici</t>
  </si>
  <si>
    <t>Uživatelé</t>
  </si>
  <si>
    <t>Users</t>
  </si>
  <si>
    <t>Utilisateurs</t>
  </si>
  <si>
    <t>Utenti</t>
  </si>
  <si>
    <t>Użytkownicy</t>
  </si>
  <si>
    <t>Comercial</t>
  </si>
  <si>
    <t>Užívatelia</t>
  </si>
  <si>
    <t>file_rename_sucess</t>
  </si>
  <si>
    <t>Datoteka je uspješno preimenovana</t>
  </si>
  <si>
    <t>Soubor byl úspěšně přejmenován</t>
  </si>
  <si>
    <t>File successfully renamed</t>
  </si>
  <si>
    <t>Fichier renommé avec succès</t>
  </si>
  <si>
    <t>Datei erfolgreich umbenannt</t>
  </si>
  <si>
    <t>File rinominato correttamente</t>
  </si>
  <si>
    <t>Nazwa pliku została pomyślnie zmieniona</t>
  </si>
  <si>
    <t>Arquivo renomeado com sucesso</t>
  </si>
  <si>
    <t>Súbor bol úspešne premenovaný</t>
  </si>
  <si>
    <t>file_rename_error</t>
  </si>
  <si>
    <t>Datoteka se ne može preimenovati</t>
  </si>
  <si>
    <t>Soubor není možné přejmenovat</t>
  </si>
  <si>
    <t>Can't rename file</t>
  </si>
  <si>
    <t>Impossible de renommer le fichier</t>
  </si>
  <si>
    <t>Datei kann nicht umbenannt werden</t>
  </si>
  <si>
    <t>Impossibile rinominare il file</t>
  </si>
  <si>
    <t>Nie można zmienić nazwy pliku</t>
  </si>
  <si>
    <t>Não é possível renomear o arquivo</t>
  </si>
  <si>
    <t>Súbor nie je možné premenovať</t>
  </si>
  <si>
    <t>file_rename_duplicate</t>
  </si>
  <si>
    <t>Datoteka s ovim imenom već postoji</t>
  </si>
  <si>
    <t>Soubor stejného jména již existuje</t>
  </si>
  <si>
    <t>File with this name already exists</t>
  </si>
  <si>
    <t>Le fichier avec ce nom existe déjà</t>
  </si>
  <si>
    <t>Datei mit diesem Namen existiert bereits</t>
  </si>
  <si>
    <t>Il file con questo nome esiste già</t>
  </si>
  <si>
    <t>Plik o tej nazwie już istnieje</t>
  </si>
  <si>
    <t>Já existe um arquivo com este nome</t>
  </si>
  <si>
    <t>Súbor s týmto menom už existuje</t>
  </si>
  <si>
    <t>file_original_missing</t>
  </si>
  <si>
    <t>Izvorna datoteka ne postoji</t>
  </si>
  <si>
    <t>Původní soubor neexistuje</t>
  </si>
  <si>
    <t>Original file doesn't exists</t>
  </si>
  <si>
    <t>Le fichier d'origine n'existe pas</t>
  </si>
  <si>
    <t>Originaldatei existiert nicht</t>
  </si>
  <si>
    <t>Il file originale non esce</t>
  </si>
  <si>
    <t>Oryginalny plik nie istnieje</t>
  </si>
  <si>
    <t>Arquivo original não existe</t>
  </si>
  <si>
    <t>Pôvodný súbor neexistuje</t>
  </si>
  <si>
    <t>archive</t>
  </si>
  <si>
    <t>Arhiva</t>
  </si>
  <si>
    <t>Archív</t>
  </si>
  <si>
    <t>Archive</t>
  </si>
  <si>
    <t>Archiver</t>
  </si>
  <si>
    <t>Archiv</t>
  </si>
  <si>
    <t>Archivio</t>
  </si>
  <si>
    <t>Archiwum</t>
  </si>
  <si>
    <t>Arquivo</t>
  </si>
  <si>
    <t>log_show_error</t>
  </si>
  <si>
    <t>Nije moguće prikazati zapisnike</t>
  </si>
  <si>
    <t>Při zobrazování log-u nastala chyba.</t>
  </si>
  <si>
    <t>Can't show logs</t>
  </si>
  <si>
    <t>Impossible d'afficher les journaux</t>
  </si>
  <si>
    <t>Beim Anzeigen des Protokolls ist ein Fehler aufgetreten.</t>
  </si>
  <si>
    <t>Impossibile mostrare i registri</t>
  </si>
  <si>
    <t>Nie można wyświetlić logów</t>
  </si>
  <si>
    <t>Não é possível mostrar registros</t>
  </si>
  <si>
    <t>Pri zobrazovaní log-u nastala chyba.</t>
  </si>
  <si>
    <t>playlist_switch_to</t>
  </si>
  <si>
    <t>Prebacite se na popis za reprodukciju</t>
  </si>
  <si>
    <t>Přepnout na playlist</t>
  </si>
  <si>
    <t>Switch to playlist</t>
  </si>
  <si>
    <t>Passer à la playlist</t>
  </si>
  <si>
    <t>Wechsel zur Wiedergabeliste</t>
  </si>
  <si>
    <t>Passa alla playlist</t>
  </si>
  <si>
    <t>Przełącz na listę odtwarzania</t>
  </si>
  <si>
    <t>Mudar para lista de reprodução</t>
  </si>
  <si>
    <t>Prepnúť na playlist</t>
  </si>
  <si>
    <t>inactive</t>
  </si>
  <si>
    <t>Neaktivan</t>
  </si>
  <si>
    <t>Neaktivní</t>
  </si>
  <si>
    <t>Inactive</t>
  </si>
  <si>
    <t>Inactif</t>
  </si>
  <si>
    <t>Inaktiv</t>
  </si>
  <si>
    <t>Non attivo</t>
  </si>
  <si>
    <t>Nieaktywny</t>
  </si>
  <si>
    <t>Inativo</t>
  </si>
  <si>
    <t>Neaktívne</t>
  </si>
  <si>
    <t>usb_mount_action</t>
  </si>
  <si>
    <t>Akcija prilikom umetanja USB uređaja</t>
  </si>
  <si>
    <t>Akce při vložení USB Flash disku</t>
  </si>
  <si>
    <t>Action on Flash drive insert</t>
  </si>
  <si>
    <t>Action sur l'insertion du lecteur Flash</t>
  </si>
  <si>
    <t>Aktion beim Einstecken eines Flash-Laufwerks</t>
  </si>
  <si>
    <t>Azione sull'inserimento dell'unità flash</t>
  </si>
  <si>
    <t>Działanie na zewnętrznym dysku flash</t>
  </si>
  <si>
    <t>Ação na inserção da unidade flash</t>
  </si>
  <si>
    <t>Akcia pri vložení USB kľúča</t>
  </si>
  <si>
    <t>usb_mount_action_do_nothing</t>
  </si>
  <si>
    <t>Ne poduzimati ništa</t>
  </si>
  <si>
    <t>Nic</t>
  </si>
  <si>
    <t>Do nothing</t>
  </si>
  <si>
    <t>Ne faites rien</t>
  </si>
  <si>
    <t>nichts tun</t>
  </si>
  <si>
    <t>Fare niente</t>
  </si>
  <si>
    <t>Nic nie rób</t>
  </si>
  <si>
    <t>Fazer nada</t>
  </si>
  <si>
    <t>Nič</t>
  </si>
  <si>
    <t>usb_mount_action_delete_copy</t>
  </si>
  <si>
    <t>Izbrišite datoteke s uređaja i kopirajte s Flash uređaja</t>
  </si>
  <si>
    <t>Smazat soubory v zařízení a nakopírovat soubory z USB Flash disku</t>
  </si>
  <si>
    <t>Delete files from device and copy from Flash drive</t>
  </si>
  <si>
    <t>Supprimer les fichiers de l'appareil et les copier à partir du lecteur Flash</t>
  </si>
  <si>
    <t>Dateien vom Gerät löschen und vom Flash-Laufwerk kopieren</t>
  </si>
  <si>
    <t>Elimina i file dal dispositivo e copia dall'unità Flash</t>
  </si>
  <si>
    <t>Usuń pliki z urządzenia i skopiuj z dysku flash</t>
  </si>
  <si>
    <t>Exclua arquivos do dispositivo e copie da unidade Flash</t>
  </si>
  <si>
    <t>Zmazať súbory v zariadení a nakopírovať z USB kľúča</t>
  </si>
  <si>
    <t>usb_mount_action_copy</t>
  </si>
  <si>
    <t>Kopirajte datoteke s Flash uređaja</t>
  </si>
  <si>
    <t>Kopírovat soubory z USB Flash disku</t>
  </si>
  <si>
    <t>Copy files from Flash drive</t>
  </si>
  <si>
    <t>Copier des fichiers à partir du stockage flash</t>
  </si>
  <si>
    <t>Kopieren von Dateien vom Flash-Laufwerk</t>
  </si>
  <si>
    <t>Copia i file dall'unità Flash</t>
  </si>
  <si>
    <t>Skopiuj pliki z dysku flash</t>
  </si>
  <si>
    <t>Copie arquivos do pen drive</t>
  </si>
  <si>
    <t>Skopírovať súbory z USB kľúča</t>
  </si>
  <si>
    <t>usb_mount_action_play</t>
  </si>
  <si>
    <t>Reproducirajte datoteke s Flash uređaja</t>
  </si>
  <si>
    <t>Přehrávat soubory z USB Flash disku</t>
  </si>
  <si>
    <t>Play files from Flash drive</t>
  </si>
  <si>
    <t>Lire des fichiers à partir du stockage flash</t>
  </si>
  <si>
    <t>Dateien vom Flash-Laufwerk abspielen</t>
  </si>
  <si>
    <t>Riproduci file da unità flash</t>
  </si>
  <si>
    <t>Odtwarzaj pliki z dysku flash</t>
  </si>
  <si>
    <t>Reproduza arquivos do pen drive</t>
  </si>
  <si>
    <t>Prehrávať súbory z USB kľúča</t>
  </si>
  <si>
    <t>volume_muted_playlist</t>
  </si>
  <si>
    <t>Popis za reprodukciju je isključen</t>
  </si>
  <si>
    <t>Playlist je nastavený na ticho</t>
  </si>
  <si>
    <t>Playlist is muted</t>
  </si>
  <si>
    <t>Le son de la playlist est muet</t>
  </si>
  <si>
    <t>Playlist ist stumm geschaltet</t>
  </si>
  <si>
    <t>La playlist è disattivata</t>
  </si>
  <si>
    <t>Lista odtwarzania jest wyciszona</t>
  </si>
  <si>
    <t>A lista de reprodução está silenciada</t>
  </si>
  <si>
    <t>weather_api_key</t>
  </si>
  <si>
    <t>API ključ za prognozu</t>
  </si>
  <si>
    <t>API key pro počasí</t>
  </si>
  <si>
    <t>API key for weather</t>
  </si>
  <si>
    <t>Clé API pour la météo</t>
  </si>
  <si>
    <t>API-Schlüssel für Wetterdaten</t>
  </si>
  <si>
    <t>Chiave API per il tempo</t>
  </si>
  <si>
    <t>Klucz API dla pogody</t>
  </si>
  <si>
    <t>Chave API para clima</t>
  </si>
  <si>
    <t>API key pre počasie</t>
  </si>
  <si>
    <t>web_services_enabled</t>
  </si>
  <si>
    <t>Omogućite web usluge</t>
  </si>
  <si>
    <t>Povolit síťové služby</t>
  </si>
  <si>
    <t>Enable web services</t>
  </si>
  <si>
    <t>Activer les services Web</t>
  </si>
  <si>
    <t>Webdienste aktivieren</t>
  </si>
  <si>
    <t>Abilita servizi Web</t>
  </si>
  <si>
    <t>Włącz zarządzanie przez przeglądarkę</t>
  </si>
  <si>
    <t>Habilitar serviços da web</t>
  </si>
  <si>
    <t>Povoliť sieťové služby</t>
  </si>
  <si>
    <t>xls_body_style</t>
  </si>
  <si>
    <t>CSS stil za Excel</t>
  </si>
  <si>
    <t>CSS styl pro Excel</t>
  </si>
  <si>
    <t>CSS style for Excel</t>
  </si>
  <si>
    <t>Style CSS pour Excel</t>
  </si>
  <si>
    <t>CSS-Stil für Excel</t>
  </si>
  <si>
    <t>Stile CSS per Excel</t>
  </si>
  <si>
    <t>Styl CSS dla Excel</t>
  </si>
  <si>
    <t>Estilo CSS para Excel</t>
  </si>
  <si>
    <t>CSS štýl pre Excel</t>
  </si>
  <si>
    <t>default_volume_help</t>
  </si>
  <si>
    <t>Glasnoća videozapisa, glazbe ili radia preko interneta, od 0% do 100%. Trenutnu glasnoću možete izmijenuti na početnoj stranici.</t>
  </si>
  <si>
    <t>Hlasitost při videích, hudbě nebo internetovém rádiu, od 0% do 100%. Aktuální hlasitost můžete měnit na hlavní stránce.</t>
  </si>
  <si>
    <t>Volume for videos, music or internet radio, from 0% to 100%. You can change the current volume on the home page.</t>
  </si>
  <si>
    <t>Volume pour les vidéos, la musique ou la radio Internet, de 0% à 100%. Vous pouvez modifier le volume actuel sur la page d'accueil.</t>
  </si>
  <si>
    <t>Lautstärke für Videos, Musik oder Internet-Radio, von 0% bis 100%. Sie können die aktuelle Lautstärke auf der Startseite ändern.</t>
  </si>
  <si>
    <t>Volume per video, musica o radio via Internet, dallo 0% al 100%. È possibile modificare il volume corrente sulla home page.</t>
  </si>
  <si>
    <t>Głośność domyślna dla filmów, muzyki lub radia internetowego od 0% do 100%. Możesz zmienić bieżący poziom głośności na stronie głównej.</t>
  </si>
  <si>
    <t>Volume para vídeos, música ou rádio na internet, de 0% a 100%. Você pode alterar o volume atual na página inicial.</t>
  </si>
  <si>
    <t>Hlasitosť pri videách, hudbe alebo internetovom rádiu, od 0% do 100%. Aktuálnu hlasitosť môžete meniť na hlavnej stránke.</t>
  </si>
  <si>
    <t>animation_length_help</t>
  </si>
  <si>
    <t>Duljina animacije između dvije slike u milisekundama. Nula znači da nema animacije</t>
  </si>
  <si>
    <t>Délka přechodu mezi dvěma obrázky v milisekundách. Nula znamená bez animace, doporučená hodnota pro jednoduchou animaci je 500. Na pomalejších zařízeních nemusí být plynulé.</t>
  </si>
  <si>
    <t>Length of animation between two images in milliseconds. Zero means no animation, suggested value for simple animation is around 500. May lag on slower devices.</t>
  </si>
  <si>
    <t>Durée de l'animation entre deux images en millisecondes. Zéro signifie pas d'animation, la valeur suggérée pour une animation simple est d'environ 500. Peut être retardé sur les appareils plus lents.</t>
  </si>
  <si>
    <t>Länge der Animation zwischen zwei Bildern in Millisekunden. Null bedeutet keine Animation, der empfohlene Wert für eine einfache Animation liegt bei etwa 500. Auf langsameren Geräten möglicherweise nicht flüssig.</t>
  </si>
  <si>
    <t>Lunghezza dell'animazione tra due immagini in millisecondi. Zero significa nessuna animazione, il valore suggerito per l'animazione semplice è di circa 500. Può rallentare sui dispositivi più lenti.</t>
  </si>
  <si>
    <t>Długość animacji między dwoma obrazami w milisekundach. Zero oznacza brak animacji, sugerowana wartość prostej animacji to około 500. Może opóźniać się na wolniejszych urządzeniach.</t>
  </si>
  <si>
    <t>Duração da animação entre duas imagens em milissegundos. Zero significa nenhuma animação, o valor sugerido para animação simples é cerca de 500. Pode atrasar em dispositivos mais lentos.</t>
  </si>
  <si>
    <t>Dĺžka prechodu medzi dvoma obrázkami v milisekundách. Nula znamená bez animácie, odporúčaná hodnota pre jednoduchú animáciu je 500. Na pomalších zariadeniach nemusí byť plynulé.</t>
  </si>
  <si>
    <t>xls_body_style_help</t>
  </si>
  <si>
    <t>&lt;b&gt;Za napredne korisnike&lt;/b&gt;&lt;br&gt;CSS pravila za prikazivanje Excel datoteke</t>
  </si>
  <si>
    <t>&lt;b&gt;Pro pokročilé&lt;/b&gt;&lt;br&gt;Pravidla CSS pro zobrazení Excel souboru, například "font-size:120%".</t>
  </si>
  <si>
    <t>&lt;b&gt;For advanced users&lt;/b&gt;&lt;br&gt;CSS rules for showing Excel file, for example "font-size:120%".</t>
  </si>
  <si>
    <t>&lt;b&gt;Pour les utilisateurs avancés&lt;/b&gt;&lt;br&gt;Règles CSS pour l'affichage du fichier Excel, par exemple "font-size: 120%".</t>
  </si>
  <si>
    <t>&lt;b&gt;Für fortgeschrittene Benutzer&lt;/b&gt;&lt;br&gt;CSS-Regeln für die Anzeige von Excel-Dateien, zum Beispiel "font-size:120%".</t>
  </si>
  <si>
    <t>&lt;b&gt;Per utenti esperti&lt;/b&gt;&lt;br&gt;Regole CSS per mostrare file Excel, ad esempio "font-size:120%".</t>
  </si>
  <si>
    <t>&lt;b&gt;For advanced users&lt;/b&gt;&lt;br&gt;Reguły CSS do wyświetlania pliku Excel, na przykład "font-size:120%".</t>
  </si>
  <si>
    <t>&lt;b&gt;Para usuários avançados&lt;/b&gt;&lt;br&gt;Regras CSS para mostrar arquivo Excel, por exemplo "font-size: 120%".</t>
  </si>
  <si>
    <t>&lt;b&gt;Pre pokročilých&lt;/b&gt;&lt;br&gt;Pravidlá CSS pre zobrazenie Excel súboru, napríklad "font-size:120%".</t>
  </si>
  <si>
    <t>usb_mount_action_help</t>
  </si>
  <si>
    <t>Što bi se trebalo dogoditi kada se Flash pogon umetne u USB priključak uređaja.</t>
  </si>
  <si>
    <t>Co se má stát při vložení USB Flash disku do zařízení.</t>
  </si>
  <si>
    <t>What should happen when Flash drive is inserted into the device's USB port.</t>
  </si>
  <si>
    <t>Que se passe-t-il lorsque le stockage Flash est inséré dans le port USB de l'appareil.</t>
  </si>
  <si>
    <t>Was passiert, wenn das Flash-Laufwerk in den USB-Port des Geräts eingesteckt wird.</t>
  </si>
  <si>
    <t>Cosa dovrebbe accadere quando l'unità flash è inserita nella porta USB del dispositivo.</t>
  </si>
  <si>
    <t>Akcja po włożeniu dysku flash do portu USB urządzenia.</t>
  </si>
  <si>
    <t>O que deve acontecer quando a unidade Flash é inserida na porta USB do dispositivo.</t>
  </si>
  <si>
    <t>Čo sa má stať pri vložení USB kľúča do zariadenia.</t>
  </si>
  <si>
    <t>language_help</t>
  </si>
  <si>
    <t>Jezik korisničkog sučelja.</t>
  </si>
  <si>
    <t>Jazyk uživatelského rozhraní.</t>
  </si>
  <si>
    <t>Language of the user interface.</t>
  </si>
  <si>
    <t>Langue de l'interface utilisateur.</t>
  </si>
  <si>
    <t>Sprache der Benutzerschnittstelle.</t>
  </si>
  <si>
    <t>Lingua dell'interfaccia utente.</t>
  </si>
  <si>
    <t>Język interfejsu użytkownika.</t>
  </si>
  <si>
    <t>Idioma da interface do usuário.</t>
  </si>
  <si>
    <t>Jazyk užívateľského rozhrania.</t>
  </si>
  <si>
    <t>supported_files</t>
  </si>
  <si>
    <t>Podržane ekstenzije datoteka</t>
  </si>
  <si>
    <t>Podporované přípony souborů</t>
  </si>
  <si>
    <t>Supported file extensions</t>
  </si>
  <si>
    <t>Extensions de fichiers pris en charge</t>
  </si>
  <si>
    <t>Unterstützte Dateierweiterungen</t>
  </si>
  <si>
    <t>Estensioni di file supportate</t>
  </si>
  <si>
    <t>Obsługiwane rozszerzenia plików</t>
  </si>
  <si>
    <t>Extensões de arquivo com suporte</t>
  </si>
  <si>
    <t>Podporované prípony súborov</t>
  </si>
  <si>
    <t>back_to_playing</t>
  </si>
  <si>
    <t>Povratak na reprodukciju</t>
  </si>
  <si>
    <t>Zpět na přehrávání</t>
  </si>
  <si>
    <t>Back to playing</t>
  </si>
  <si>
    <t>Retour à jouer</t>
  </si>
  <si>
    <t>Zurück zur Wiedergabe</t>
  </si>
  <si>
    <t>Torna a giocare</t>
  </si>
  <si>
    <t>Powrót do odtwarzania</t>
  </si>
  <si>
    <t>Voltar a jogar</t>
  </si>
  <si>
    <t>Späť na prehrávanie</t>
  </si>
  <si>
    <t>last_modification</t>
  </si>
  <si>
    <t>Posljednja izmjena</t>
  </si>
  <si>
    <t>Poslední úprava</t>
  </si>
  <si>
    <t>Last modification</t>
  </si>
  <si>
    <t>Dernière modification</t>
  </si>
  <si>
    <t>Letzte Änderung</t>
  </si>
  <si>
    <t>Ultima modifica</t>
  </si>
  <si>
    <t>Ostatnia modyfikacja</t>
  </si>
  <si>
    <t>Última modificação</t>
  </si>
  <si>
    <t>Posledná úprava</t>
  </si>
  <si>
    <t>list_items_for</t>
  </si>
  <si>
    <t>Popis stavki za</t>
  </si>
  <si>
    <t>Seznam položek pro</t>
  </si>
  <si>
    <t>List of items for</t>
  </si>
  <si>
    <t>Liste des éléments pour</t>
  </si>
  <si>
    <t>Liste der Elemente für</t>
  </si>
  <si>
    <t>Elenco di articoli per</t>
  </si>
  <si>
    <t>Lista Elementów dla</t>
  </si>
  <si>
    <t>Lista de itens para</t>
  </si>
  <si>
    <t>Zoznam položiek pre</t>
  </si>
  <si>
    <t>+item</t>
  </si>
  <si>
    <t>stavke | stavka | stavke | stavke</t>
  </si>
  <si>
    <t>položek|položka|položky|položek</t>
  </si>
  <si>
    <t>items|item|items|items</t>
  </si>
  <si>
    <t>éléments | élément | éléments | éléments</t>
  </si>
  <si>
    <t>Element|Element|Element|Elemente|Elemente</t>
  </si>
  <si>
    <t>articolo | articoli | articoli | articoli</t>
  </si>
  <si>
    <t>Elementy|Element|Elementy|Elementy</t>
  </si>
  <si>
    <t>itens | item | itens | itens</t>
  </si>
  <si>
    <t>položiek|položka|položky|položiek</t>
  </si>
  <si>
    <t>+file</t>
  </si>
  <si>
    <t>datoteke | datoteka | datoteke | datoteke</t>
  </si>
  <si>
    <t>souborů|soubor|soubory|souborů</t>
  </si>
  <si>
    <t>files|file|files|files</t>
  </si>
  <si>
    <t>fichiers | fichier | fichiers | fichiers</t>
  </si>
  <si>
    <t>Dateien|Datei|Dateien|Dateien|fDateien</t>
  </si>
  <si>
    <t>file | file | file | file</t>
  </si>
  <si>
    <t>Pliki|Plik|Pliki|Pliki</t>
  </si>
  <si>
    <t>arquivos | arquivo | arquivos | arquivos</t>
  </si>
  <si>
    <t>súborov|súbor|súbory|súborov</t>
  </si>
  <si>
    <t>set_wallpaper</t>
  </si>
  <si>
    <t>Postavite pozadinu</t>
  </si>
  <si>
    <t>Nastavit pozadí</t>
  </si>
  <si>
    <t>Set wallpaper</t>
  </si>
  <si>
    <t>Définir le pfond d'écran</t>
  </si>
  <si>
    <t>Hintergrundbild einstellen</t>
  </si>
  <si>
    <t>Imposta sfondo</t>
  </si>
  <si>
    <t>Ustaw tapetę</t>
  </si>
  <si>
    <t>Definir papel de parede</t>
  </si>
  <si>
    <t>Nastaviť pozadie</t>
  </si>
  <si>
    <t>set_wallpaper_success</t>
  </si>
  <si>
    <t>Pozadina je uspješno postavljena</t>
  </si>
  <si>
    <t>Pozadí bylo úspěšně nastavené</t>
  </si>
  <si>
    <t>Wallpaper was successfully set</t>
  </si>
  <si>
    <t>Le fond d'écran a bien été défini</t>
  </si>
  <si>
    <t>Hintergrundbild wurde erfolgreich eingestellt</t>
  </si>
  <si>
    <t>Lo sfondo è stato impostato correttamente</t>
  </si>
  <si>
    <t>Tapeta została pomyślnie ustawiona</t>
  </si>
  <si>
    <t>O papel de parede foi definido com sucesso</t>
  </si>
  <si>
    <t>Pozadie bolo úspešne nastavené</t>
  </si>
  <si>
    <t>set_wallpaper_help</t>
  </si>
  <si>
    <t>Kliknite da biste postavili pozadinu na zadane vrijednosti za ovu aplikaciju. Pozadina se prikazuje nekoliko sekundi tijekom pokretanja sustava.</t>
  </si>
  <si>
    <t>Kliknutím nastavíte pozadí na předvolené pro tuto aplikaci. Pozadí se zobrazuje na několik sekund při startu systému.</t>
  </si>
  <si>
    <t>Click to set wallpaper to default for this application. Wallpaper is shown for a few seconds during system boot.</t>
  </si>
  <si>
    <t>Cliquez pour définir le fond d'écran par défaut pour cette application. Le fond d'écran s'affiche pendant quelques secondes lors du démarrage du système.</t>
  </si>
  <si>
    <t>Klicken Sie, um das Hintergrundbild für diese Anwendung auf den Standard zu setzen. Das Hintergrundbild wird während des Systemstarts für einige Sekunden angezeigt.</t>
  </si>
  <si>
    <t>Fare clic per impostare lo sfondo come predefinito per questa applicazione. Lo sfondo viene mostrato per alcuni secondi durante l'avvio del sistema.</t>
  </si>
  <si>
    <t>Kliknij, aby ustawić tapetę jako domyślną dla tej aplikacji. Tapeta jest wyświetlana przez kilka sekund podczas uruchamiania systemu.</t>
  </si>
  <si>
    <t>Clique para definir o papel de parede como padrão para este aplicativo. O papel de parede é mostrado por alguns segundos durante a inicialização do sistema.</t>
  </si>
  <si>
    <t>Kliknutím nastavíte pozadie na predvolené pre túto aplikáciu. Pozadie sa zobrazuje na niekoľko sekúnd pri štarte systému.</t>
  </si>
  <si>
    <t>set_bootanimation</t>
  </si>
  <si>
    <t>Postavite animaciju prilikom pokretanja</t>
  </si>
  <si>
    <t>Nastavit bootovací obrazovku</t>
  </si>
  <si>
    <t>Set bootanimation</t>
  </si>
  <si>
    <t>Définir l'animation au démarrage</t>
  </si>
  <si>
    <t>Bootanimation einstellen</t>
  </si>
  <si>
    <t>Imposta bootanimation</t>
  </si>
  <si>
    <t>Ustaw animację startową</t>
  </si>
  <si>
    <t>Definir inicialização</t>
  </si>
  <si>
    <t>Nastaviť bootovaciu obrazovku</t>
  </si>
  <si>
    <t>set_bootanimation_success</t>
  </si>
  <si>
    <t>Animacija prilikom pokretanja je uspješno postavljena</t>
  </si>
  <si>
    <t>Bootovací obrazovka byla úspěšně nastavena</t>
  </si>
  <si>
    <t>Bootanimation was successfully set</t>
  </si>
  <si>
    <t>L'animation au démarrage a été définie avec succès</t>
  </si>
  <si>
    <t>Bootanimation wurde erfolgreich eingestellt</t>
  </si>
  <si>
    <t>Bootanimation è stato impostato con successo</t>
  </si>
  <si>
    <t>Animacja startowa została pomyślnie ustawiona</t>
  </si>
  <si>
    <t>Bootanimation foi definido com sucesso</t>
  </si>
  <si>
    <t>Bootovacia obrazovka bola úspešne nastavená</t>
  </si>
  <si>
    <t>set_bootanimation_help</t>
  </si>
  <si>
    <t>Kliknite da biste postavili animaciju zaslona za pokretanje na zadanu za ovu aplikaciju.</t>
  </si>
  <si>
    <t>Kliknutím nastavíte bootovací obrazovku na předvolenou pro tuto aplikaci.</t>
  </si>
  <si>
    <t>Click to set boot screen animation to default for this application.</t>
  </si>
  <si>
    <t>Cliquez pour définir l'animation de l'écran de démarrage par défaut pour cette application.</t>
  </si>
  <si>
    <t>Klicken Sie, um die Bootanimation für diese Anwendung auf die Standardeinstellung zu setzen.</t>
  </si>
  <si>
    <t>Fare clic per impostare l'animazione della schermata di avvio come predefinita per questa applicazione.</t>
  </si>
  <si>
    <t>Kliknij, aby ustawić animację ekranu startowego na domyślną dla tej aplikacji.</t>
  </si>
  <si>
    <t>Clique para definir a animação do Ecrân de inicialização para o padrão para este aplicativo.</t>
  </si>
  <si>
    <t>Kliknutím nastavíte bootovaciu obrazovku na predvolenú pre túto aplikáciu.</t>
  </si>
  <si>
    <t>about_software</t>
  </si>
  <si>
    <t>O softveru</t>
  </si>
  <si>
    <t>O aplikaci</t>
  </si>
  <si>
    <t>About software</t>
  </si>
  <si>
    <t>À propos du logiciel</t>
  </si>
  <si>
    <t>Über die Software</t>
  </si>
  <si>
    <t>Informazioni sul software</t>
  </si>
  <si>
    <t>O oprogramowaniu</t>
  </si>
  <si>
    <t>Sobre software</t>
  </si>
  <si>
    <t>O aplikácii</t>
  </si>
  <si>
    <t>uploaded</t>
  </si>
  <si>
    <t>Preneseno</t>
  </si>
  <si>
    <t>Nahrané</t>
  </si>
  <si>
    <t>Uploaded</t>
  </si>
  <si>
    <t>Chargé</t>
  </si>
  <si>
    <t>Hochgeladen</t>
  </si>
  <si>
    <t>Caricati</t>
  </si>
  <si>
    <t>Załadowano</t>
  </si>
  <si>
    <t>Carregado</t>
  </si>
  <si>
    <t>Nahraté</t>
  </si>
  <si>
    <t>usb_copy_folder</t>
  </si>
  <si>
    <t>Mapa na Flash pogonu</t>
  </si>
  <si>
    <t>Adresář na USB Flash disku</t>
  </si>
  <si>
    <t>Folder on Flash drive</t>
  </si>
  <si>
    <t>Dossier sur le stockage Flash</t>
  </si>
  <si>
    <t>Ordner auf dem Flash-Laufwerk</t>
  </si>
  <si>
    <t>Cartella su unità flash</t>
  </si>
  <si>
    <t>Folder na dysku flash</t>
  </si>
  <si>
    <t>Pasta na unidade flash</t>
  </si>
  <si>
    <t>Priečinok na USB kľúči</t>
  </si>
  <si>
    <t>usb_copy_folder_help</t>
  </si>
  <si>
    <t>Iz koje mape na Flash pogonu treba kopirati datoteke. Prazno polje znači korijensku mapu na Flash pogonu. Ovo se koristi samo ako je dopušteno kopiranje s Flash pogona (pogledajte postavku Akcija na umetku Flash pogona).</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</si>
  <si>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</si>
  <si>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From which folder on Flash drive should copy files. Empty field means root folder on Flash drive. This is used only if copying from Flash drive is allowed (see setting Action on Flash drive insert).</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</si>
  <si>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</si>
  <si>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</si>
  <si>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Da quale cartella sull'unità Flash dovrebbe copiare i file. Il campo vuoto indica la cartella principale sull'unità Flash. Viene utilizzato solo se è consentita la copia dall'unità Flash (consultare l'impostazione Azione sull'inserto dell'unità Flash).</t>
  </si>
  <si>
    <t>Z którego folderu na dysku Flash należy kopiować pliki. Puste pole oznacza folder główny na dysku flash. Jest to używane tylko wtedy, gdy dozwolone jest kopiowanie z dysku flash (patrz ustawienie Działanie na dysku flash).</t>
  </si>
  <si>
    <t>De qual pasta na unidade Flash deve copiar os arquivos. Campo vazio significa pasta raiz na unidade Flash. É usado apenas se a cópia da unidade Flash for permitida (consulte a configuração Ação na inserção da unidade Flash).</t>
  </si>
  <si>
    <t>Z ktorého priečinka na USB kľúči sa majú kopírovať súbory. Prázdne pole znamená hlavný priečinok na USB kľúči (tzv. root). Používa sa len v prípade ak je povolené kopírovanie z USB kľúča (viď nastavenie Akcia pri vložení USB kľúča).</t>
  </si>
  <si>
    <t>web_services_enabled_help</t>
  </si>
  <si>
    <t>Omogućite daljinsko upravljanje putem preglednika i FTP-a. Radi samo unutar LAN mreže (ista žičana / bežična mreža).</t>
  </si>
  <si>
    <t>Povolit vzdálený přístup přes prohlížeč a FTP. Přístup funguje jen vrámci jedné LAN sítě.</t>
  </si>
  <si>
    <t>Allow remote control through browser and FTP. Works only within LAN network (same wired/wireless network).</t>
  </si>
  <si>
    <t>Autoriser le contrôle à distance via le navigateur et FTP. Fonctionne uniquement sur un réseau LAN (même réseau filaire / sans fil).</t>
  </si>
  <si>
    <t>Fernsteuerung über Browser und FTP erlauben. Funktioniert nur innerhalb eines LAN-Netzwerks (dasselbe drahtgebundene/drahtlose Netzwerk).</t>
  </si>
  <si>
    <t>Consenti il controllo remoto tramite browser e FTP.</t>
  </si>
  <si>
    <t>Zezwalaj na zdalne zarządzanie przez przeglądarkę i FTP.</t>
  </si>
  <si>
    <t>Permita o controle remoto por meio de navegador e FTP. Funciona apenas na rede LAN (mesma rede com / sem fio).</t>
  </si>
  <si>
    <t>Povoliť vzdialený prístup cez prehliadač a FTP. Prístup funguje len vrámci rovnakej LAN siete.</t>
  </si>
  <si>
    <t>show_message</t>
  </si>
  <si>
    <t>Prikaži poruku</t>
  </si>
  <si>
    <t>Zobrazit správu</t>
  </si>
  <si>
    <t>Show message</t>
  </si>
  <si>
    <t>Voir le message</t>
  </si>
  <si>
    <t>Meldung anzeigen</t>
  </si>
  <si>
    <t>Mostra messaggio</t>
  </si>
  <si>
    <t>Pokaż wiadomość</t>
  </si>
  <si>
    <t>Mostrar mensagem</t>
  </si>
  <si>
    <t>Zobraziť oznam</t>
  </si>
  <si>
    <t>text_message</t>
  </si>
  <si>
    <t>Tekstualna poruka na zaslonu</t>
  </si>
  <si>
    <t>Textový oznámení na obrazovce</t>
  </si>
  <si>
    <t>Text message on screen</t>
  </si>
  <si>
    <t>Message texte à l'écran</t>
  </si>
  <si>
    <t>Textnachricht auf dem Bildschirm</t>
  </si>
  <si>
    <t>Messaggio di testo sullo schermo</t>
  </si>
  <si>
    <t>Wiadomość tekstowa na ekranie</t>
  </si>
  <si>
    <t>Mensagem de texto na Ecrân</t>
  </si>
  <si>
    <t>Textový oznam na obrazovke</t>
  </si>
  <si>
    <t>text_to_show</t>
  </si>
  <si>
    <t>Tekst za prikaz</t>
  </si>
  <si>
    <t>Text na zobrazení</t>
  </si>
  <si>
    <t>Text to show</t>
  </si>
  <si>
    <t>Texte à afficher</t>
  </si>
  <si>
    <t>Anzuzeigender Text</t>
  </si>
  <si>
    <t>Testo da visualizzare</t>
  </si>
  <si>
    <t>Tekst do wyświetlenia</t>
  </si>
  <si>
    <t>Texto para mostrar</t>
  </si>
  <si>
    <t>Text na zobrazenie</t>
  </si>
  <si>
    <t>show_length_minutes</t>
  </si>
  <si>
    <t>Duljina prikazivanja u minutama</t>
  </si>
  <si>
    <t>Délka zobrazení v minutách</t>
  </si>
  <si>
    <t>Length of showing in minutes</t>
  </si>
  <si>
    <t>Durée de la diffusion en minutes</t>
  </si>
  <si>
    <t>Dauer der Anzeige in Minuten</t>
  </si>
  <si>
    <t>Durata della presentazione in minuti</t>
  </si>
  <si>
    <t>Długość wyświetlania w minutach</t>
  </si>
  <si>
    <t>Duração da exibição em minutos</t>
  </si>
  <si>
    <t>Dĺžka zobrazenia v minútach</t>
  </si>
  <si>
    <t>show</t>
  </si>
  <si>
    <t>Prikaži na zaslonu odmah</t>
  </si>
  <si>
    <t>Zobrazit na obrazovce nyní</t>
  </si>
  <si>
    <t>Show on screen now</t>
  </si>
  <si>
    <t>Afficher à l'écran maintenant</t>
  </si>
  <si>
    <t>Jetzt auf dem Bildschirm anzeigen</t>
  </si>
  <si>
    <t>Mostra ora sullo schermo</t>
  </si>
  <si>
    <t>Pokaż teraz na ekranie</t>
  </si>
  <si>
    <t>Mostrar na Ecrân agora</t>
  </si>
  <si>
    <t>Zobraziť na obrazovke teraz</t>
  </si>
  <si>
    <t>show_file</t>
  </si>
  <si>
    <t>Prikaži datoteku na zaslonu</t>
  </si>
  <si>
    <t>Zobrazit nahraný soubor na obrazovce</t>
  </si>
  <si>
    <t>Show file on screen</t>
  </si>
  <si>
    <t>Afficher le fichier à l'écran</t>
  </si>
  <si>
    <t>Datei auf dem Bildschirm anzeigen</t>
  </si>
  <si>
    <t>Mostra il file sullo schermo</t>
  </si>
  <si>
    <t>Pokaż plik na ekranie</t>
  </si>
  <si>
    <t>Mostrar arquivo na Ecrân</t>
  </si>
  <si>
    <t>Zobraziť nahraný súbor na obrazovke</t>
  </si>
  <si>
    <t>image_video_from_memory</t>
  </si>
  <si>
    <t>Datoteka iz memorije</t>
  </si>
  <si>
    <t>Soubor z paměti</t>
  </si>
  <si>
    <t>File from memory</t>
  </si>
  <si>
    <t>Fichier de la mémoire</t>
  </si>
  <si>
    <t>Datei aus dem Speicher</t>
  </si>
  <si>
    <t>File dalla memoria</t>
  </si>
  <si>
    <t>Plik z pamięci</t>
  </si>
  <si>
    <t>Arquivo da memória</t>
  </si>
  <si>
    <t>Súbor z pamäte</t>
  </si>
  <si>
    <t>data_since</t>
  </si>
  <si>
    <t>Podaci od</t>
  </si>
  <si>
    <t>Údaje od</t>
  </si>
  <si>
    <t>Data since</t>
  </si>
  <si>
    <t>Données depuis</t>
  </si>
  <si>
    <t>Daten seit</t>
  </si>
  <si>
    <t>Dati dal</t>
  </si>
  <si>
    <t>Dane od</t>
  </si>
  <si>
    <t>Dados desde</t>
  </si>
  <si>
    <t>edit_items</t>
  </si>
  <si>
    <t>Uređivanje stavki na popisu za reprodukciju</t>
  </si>
  <si>
    <t>Upravit položky v playlistu</t>
  </si>
  <si>
    <t>Edit items in playlist</t>
  </si>
  <si>
    <t>Modifier les éléments de la playlist</t>
  </si>
  <si>
    <t>Elemente in der Wiedergabeliste bearbeiten</t>
  </si>
  <si>
    <t>Modifica articoli nella playlist</t>
  </si>
  <si>
    <t>Edytuj Elementy na Playlistu</t>
  </si>
  <si>
    <t>Editar itens na lista de reprodução</t>
  </si>
  <si>
    <t>Upraviť položky v playliste</t>
  </si>
  <si>
    <t>edit_playlist</t>
  </si>
  <si>
    <t>Edytuj Playlisty</t>
  </si>
  <si>
    <t>delete_file</t>
  </si>
  <si>
    <t>Izbriši trenutnu datoteku</t>
  </si>
  <si>
    <t>Smazat aktuální soubor</t>
  </si>
  <si>
    <t>Delete current file</t>
  </si>
  <si>
    <t>Supprimer le fichier actuel</t>
  </si>
  <si>
    <t>Aktuelle Datei löschen</t>
  </si>
  <si>
    <t>Elimina il file corrente</t>
  </si>
  <si>
    <t>Usuń bieżący plik</t>
  </si>
  <si>
    <t>Apagar o arquivo atual</t>
  </si>
  <si>
    <t>Zmazať aktuálny súbor</t>
  </si>
  <si>
    <t>delete_file_confirm</t>
  </si>
  <si>
    <t>Želite li izbrisati datoteku</t>
  </si>
  <si>
    <t>Opravdu chcete smazat soubor</t>
  </si>
  <si>
    <t>Do you want to delete file</t>
  </si>
  <si>
    <t>Voulez-vous supprimer le fichier</t>
  </si>
  <si>
    <t>Sind Sie sicher, dass Sie die Datei löschen möchten?</t>
  </si>
  <si>
    <t>Vuoi eliminare il file</t>
  </si>
  <si>
    <t>Czy chcesz usunąć plik?</t>
  </si>
  <si>
    <t>Você quer deletar o arquivo</t>
  </si>
  <si>
    <t>Naozaj chcete zmazať súbor</t>
  </si>
  <si>
    <t>yes</t>
  </si>
  <si>
    <t>Da</t>
  </si>
  <si>
    <t>Ano</t>
  </si>
  <si>
    <t>Yes</t>
  </si>
  <si>
    <t>Oui</t>
  </si>
  <si>
    <t>Ja</t>
  </si>
  <si>
    <t>Sì</t>
  </si>
  <si>
    <t>Tak</t>
  </si>
  <si>
    <t>Sim</t>
  </si>
  <si>
    <t>Áno</t>
  </si>
  <si>
    <t>no</t>
  </si>
  <si>
    <t>Ne</t>
  </si>
  <si>
    <t>No</t>
  </si>
  <si>
    <t>Non</t>
  </si>
  <si>
    <t>Nein</t>
  </si>
  <si>
    <t>Nie</t>
  </si>
  <si>
    <t>Não</t>
  </si>
  <si>
    <t>password_help</t>
  </si>
  <si>
    <t>Lozinka treba imati najmanje 5 znakova. Ako ne želite promijeniti lozinku ovo polje ostavite prazno</t>
  </si>
  <si>
    <t>Heslo musí mít alespoň 5 znaků. Pokud heslo nechcete změnit, nechte toto pole prázdné.</t>
  </si>
  <si>
    <t>Password should be at least 5 characters long. If you don't want to change the password, keep this field empty.</t>
  </si>
  <si>
    <t>Le mot de passe doit comporter au moins 5 caractères. Si vous ne souhaitez pas modifier le mot de passe, laissez ce champ vide.</t>
  </si>
  <si>
    <t>Das Passwort muss mindestens 5 Zeichen lang sein. Wenn Sie das Passwort nicht ändern möchten, lassen Sie dieses Feld leer.</t>
  </si>
  <si>
    <t>La password deve contenere almeno 5 caratteri. Se non desideri modificare la password, mantieni vuoto questo campo.</t>
  </si>
  <si>
    <t>Hasło powinno zawierać co najmniej 5 znaków. Jeśli nie chcesz zmieniać hasła, pozostaw to pole puste.</t>
  </si>
  <si>
    <t>A senha deve ter pelo menos 5 caracteres. Se você não deseja alterar a senha, mantenha este campo vazio.</t>
  </si>
  <si>
    <t>Heslo musí mať aspoň 5 znakov. Ak heslo nechcete zmeniť, nechajte toto pole prázdne.</t>
  </si>
  <si>
    <t>role</t>
  </si>
  <si>
    <t>Korisnička prava</t>
  </si>
  <si>
    <t>Role uživatele</t>
  </si>
  <si>
    <t>User role</t>
  </si>
  <si>
    <t>Rôle d'utilisateur</t>
  </si>
  <si>
    <t>Benutzertyp</t>
  </si>
  <si>
    <t>Tipologia di utente</t>
  </si>
  <si>
    <t>Typ użytkownika</t>
  </si>
  <si>
    <t>Papel do usuário</t>
  </si>
  <si>
    <t>Rola užívateľa</t>
  </si>
  <si>
    <t>change_content_length_error</t>
  </si>
  <si>
    <t>Nije moguće promijeniti duljinu prikazivanja</t>
  </si>
  <si>
    <t>Není možné změnit délku zobrazování</t>
  </si>
  <si>
    <t>Can't change length of showing</t>
  </si>
  <si>
    <t>Impossible de modifier la durée de la diffusion</t>
  </si>
  <si>
    <t>Kann die Dauer der Anzeige nicht ändern</t>
  </si>
  <si>
    <t>Non è possibile modificare la durata della visualizzazione</t>
  </si>
  <si>
    <t>Nie można zmienić długości wyświetlania</t>
  </si>
  <si>
    <t>Não é possível alterar a duração da exibição</t>
  </si>
  <si>
    <t>Nie je možné zmeniť dĺžku zobrazovania</t>
  </si>
  <si>
    <t>change_content_length</t>
  </si>
  <si>
    <t>Trenutna duljina prikazivanja</t>
  </si>
  <si>
    <t>Změněná délka zobrazování</t>
  </si>
  <si>
    <t>Current length of showing</t>
  </si>
  <si>
    <t>Durée actuelle de la diffusion</t>
  </si>
  <si>
    <t>Aktuelle Dauer der Anzeige</t>
  </si>
  <si>
    <t>Lunghezza attuale della mostra</t>
  </si>
  <si>
    <t>Aktualna długość pokazu</t>
  </si>
  <si>
    <t>Duração atual da exibição</t>
  </si>
  <si>
    <t>Zmenená dĺžka zobrazovania</t>
  </si>
  <si>
    <t>update_app</t>
  </si>
  <si>
    <t>Ažuriranje aplikacije</t>
  </si>
  <si>
    <t>Aktualizace aplikace</t>
  </si>
  <si>
    <t>Application update</t>
  </si>
  <si>
    <t>Mise à jour de l'application</t>
  </si>
  <si>
    <t>Anwendungsaktualisierung</t>
  </si>
  <si>
    <t>Aggiornamento dell'applicazione</t>
  </si>
  <si>
    <t>Aktualizacja aplikacji</t>
  </si>
  <si>
    <t>Atualização de aplicativo</t>
  </si>
  <si>
    <t>Aktualizácia aplikácie</t>
  </si>
  <si>
    <t>current_version</t>
  </si>
  <si>
    <t>Trenutna verzija</t>
  </si>
  <si>
    <t>Aktuální verze</t>
  </si>
  <si>
    <t>Current version</t>
  </si>
  <si>
    <t>Version actuelle</t>
  </si>
  <si>
    <t>Aktuelle Version</t>
  </si>
  <si>
    <t>Versione corrente</t>
  </si>
  <si>
    <t>Obecna wersja</t>
  </si>
  <si>
    <t>Versão Atual</t>
  </si>
  <si>
    <t>Aktuálna verzia</t>
  </si>
  <si>
    <t>new_apk_file</t>
  </si>
  <si>
    <t>Nova APK datoteka</t>
  </si>
  <si>
    <t>Nový APK soubor</t>
  </si>
  <si>
    <t>New APK file</t>
  </si>
  <si>
    <t>Nouveau fichier APK</t>
  </si>
  <si>
    <t>Neue APK-Datei</t>
  </si>
  <si>
    <t>Nuovo file APK</t>
  </si>
  <si>
    <t>Nowy plik APK</t>
  </si>
  <si>
    <t>Novo arquivo APK</t>
  </si>
  <si>
    <t>Nový APK súbor</t>
  </si>
  <si>
    <t>update</t>
  </si>
  <si>
    <t>Ažuriraj</t>
  </si>
  <si>
    <t>Aktualizovat</t>
  </si>
  <si>
    <t>Update</t>
  </si>
  <si>
    <t>Mise à jour</t>
  </si>
  <si>
    <t>Aktualisierung</t>
  </si>
  <si>
    <t>Aggiornare</t>
  </si>
  <si>
    <t>Aktualizacja</t>
  </si>
  <si>
    <t>Atualizar</t>
  </si>
  <si>
    <t>Aktualizovať</t>
  </si>
  <si>
    <t>update_warning</t>
  </si>
  <si>
    <t>Ažuriranje s pogrešnom datotekom može uzrokovati pad aplikacije!</t>
  </si>
  <si>
    <t>Nahrání nesprávného aktualizačního souboru může způsobit, že aplikace se nepůjde spustit!</t>
  </si>
  <si>
    <t>Updating with the wrong file may cause bricking the application!</t>
  </si>
  <si>
    <t>La mise à jour avec un fichier incorrect peut provoquer un blocage de l'application!</t>
  </si>
  <si>
    <t>Die Aktualisierung mit einer falschen Datei kann dazu führen, dass die Anwendung nicht mehr gestartet werden kann!</t>
  </si>
  <si>
    <t>L'aggiornamento con file errato può causare il bricking dell'applicazione!</t>
  </si>
  <si>
    <t>Aktualizacja błędnym plikiem może spowodować uszkodzenie aplikacji!</t>
  </si>
  <si>
    <t>Atualizar com o arquivo errado pode bloquear o aplicativo!</t>
  </si>
  <si>
    <t>Nahratie nesprávneho aktualizačného súboru môže spôsobiť, že aplikácia sa nebude dať spustiť!</t>
  </si>
  <si>
    <t>reboot2</t>
  </si>
  <si>
    <t>Restartovat</t>
  </si>
  <si>
    <t>Reštartovať</t>
  </si>
  <si>
    <t>reboot_device</t>
  </si>
  <si>
    <t>Ponovo pokrenite uređaj</t>
  </si>
  <si>
    <t>Restartovat zařízení</t>
  </si>
  <si>
    <t>Reboot device</t>
  </si>
  <si>
    <t>Redémarrer l'appareil</t>
  </si>
  <si>
    <t>Gerät neu starten</t>
  </si>
  <si>
    <t>Riavvia il dispositivo</t>
  </si>
  <si>
    <t>Restart urządzenia</t>
  </si>
  <si>
    <t>Reiniciar dispositivo</t>
  </si>
  <si>
    <t>Reštartovať zariadenie</t>
  </si>
  <si>
    <t>reboot_info</t>
  </si>
  <si>
    <t>Nakon pritiska na ponovno pokretanje zaslon će se zacrnuti i uređaj će prestati reagirati. Možete se vratiti natrag za otprilike 2 minute.</t>
  </si>
  <si>
    <t>Po stisknutí tlačítka zhasne obrazovka a zařízení přestane odpovídat. O přibližně 2 minuty se můžete znova připojit.</t>
  </si>
  <si>
    <t>After pressing reboot the screen will get blank and the device will stop responding. You can log in back in approximately 2 minutes.</t>
  </si>
  <si>
    <t>Après avoir appuyé sur redémarrer, l'écran deviendra vide et l'appareil cessera de répondre. Vous pouvez vous reconnecter dans environ 2 minutes.</t>
  </si>
  <si>
    <t>Nach dem Drücken von reboot wird der Bildschirm leer und das Gerät reagiert nicht mehr. Sie können sich in etwa 2 Minuten wieder einloggen.</t>
  </si>
  <si>
    <t>Dopo aver premuto il riavvio, lo schermo si oscura e il dispositivo smette di rispondere. È possibile accedere nuovamente in circa 2 minuti.</t>
  </si>
  <si>
    <t>Po naciśnięciu restartu ekran zostanie pusty i urządzenie przestanie odpowiadać. Możesz zalogować się ponownie za około 2 minuty.</t>
  </si>
  <si>
    <t>Após pressionar a reinicialização, a Ecrân ficará em branco e o dispositivo irá parar de responder. Você pode fazer o login novamente em aproximadamente 2 minutos.</t>
  </si>
  <si>
    <t>Po stlačení tlačítka zhasne obrazovka a zariadenie prestane odpovedať. O približne 2 minúty sa môžete znova pripojiť.</t>
  </si>
  <si>
    <t>reboot_question</t>
  </si>
  <si>
    <t>Želite li ponovno pokrenuti ovaj uređaj?</t>
  </si>
  <si>
    <t>Opravdu chcete restartovat zařízení?</t>
  </si>
  <si>
    <t>Do you want to reboot this device?</t>
  </si>
  <si>
    <t>Voulez-vous redémarrer cet appareil?</t>
  </si>
  <si>
    <t>Wollen Sie dieses Gerät neu starten?</t>
  </si>
  <si>
    <t>Vuoi riavviare questo dispositivo?</t>
  </si>
  <si>
    <t>Czy chcesz ponownie uruchomić urządzenie?</t>
  </si>
  <si>
    <t>Você quer reiniciar este dispositivo?</t>
  </si>
  <si>
    <t>Naozaj chcete reštartovať zariadenie?</t>
  </si>
  <si>
    <t>update_apply_reload</t>
  </si>
  <si>
    <t>Ponovo učitajte aplikaciju da biste primijenili ažuriranje</t>
  </si>
  <si>
    <t>Pro aplikování aktualizace restartujte aplikaci</t>
  </si>
  <si>
    <t>Reload the application to apply the update</t>
  </si>
  <si>
    <t>Redémarrer l'application pour appliquer la mise à jour</t>
  </si>
  <si>
    <t>Starten Sie die Anwendung zur Anwendung des Updates neu.</t>
  </si>
  <si>
    <t>Ricarica l'applicazione per l'applicazione dell'aggiornamento</t>
  </si>
  <si>
    <t>Przeładuj ponownie aplikację, aby zastosować aktualizację</t>
  </si>
  <si>
    <t>Recarregue o aplicativo para aplicar a atualização</t>
  </si>
  <si>
    <t>Pre aplikovanie aktualizácie reštartujte aplikáciu</t>
  </si>
  <si>
    <t>item_path_help</t>
  </si>
  <si>
    <t>Prema vrsti:&lt;br&gt;&lt;b&gt;Jedna datoteka:&lt;/b&gt; naziv prenesene datoteke.&lt;br&gt;&lt;b&gt;Audio / video stream:&lt;/b&gt; URL adresa stream-a uključujući "http://" ili "https://".&lt;br&gt;&lt;b&gt;Datoteke abecedno / nasumično:&lt;/b&gt; možete odabrati više datoteka ili mapa sa zamjenskim znakom (*)</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</si>
  <si>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</si>
  <si>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</si>
  <si>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</si>
  <si>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</si>
  <si>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</si>
  <si>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</si>
  <si>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</si>
  <si>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t>
  </si>
  <si>
    <t>unsupported_extension</t>
  </si>
  <si>
    <t>Ova vrsta datoteke nije podržana</t>
  </si>
  <si>
    <t>Nepodporovaný typ souboru (přípona)</t>
  </si>
  <si>
    <t>This file type is not supported</t>
  </si>
  <si>
    <t>Ce type de fichier n'est pas pris en charge</t>
  </si>
  <si>
    <t>Dieser Dateityp wird nicht unterstützt.</t>
  </si>
  <si>
    <t>Questo tipo di file non è supportato</t>
  </si>
  <si>
    <t>Ten typ pliku nie jest obsługiwany</t>
  </si>
  <si>
    <t>Este tipo de arquivo não é compatível</t>
  </si>
  <si>
    <t>Nepodporovaný typ súboru (prípona)</t>
  </si>
  <si>
    <t>downloader_log_empty</t>
  </si>
  <si>
    <t>Nijedna datoteka nije preuzeta od zadnjeg pokretanja</t>
  </si>
  <si>
    <t>Od posledního spuštění nebyl stažen žádný soubor</t>
  </si>
  <si>
    <t>No file was downloaded since last start</t>
  </si>
  <si>
    <t>Aucun fichier n'a été téléchargé depuis le dernier démarrage</t>
  </si>
  <si>
    <t>Es wurde seit dem letzten Start keine Datei heruntergeladen</t>
  </si>
  <si>
    <t>Nessun file è stato scaricato dall'ultimo avvio</t>
  </si>
  <si>
    <t>Nie pobrano pliku od ostatniego uruchomienia</t>
  </si>
  <si>
    <t>Nenhum arquivo foi baixado desde o último início</t>
  </si>
  <si>
    <t>Od posledného spustenia nebol stiahnutý žiadny súbor</t>
  </si>
  <si>
    <t>downloader_queue_length</t>
  </si>
  <si>
    <t>Duljina reda za preuzimanje</t>
  </si>
  <si>
    <t>Délka fronty ke stažení</t>
  </si>
  <si>
    <t>Download queue length</t>
  </si>
  <si>
    <t>Télécharger la longueur de la file d'attente</t>
  </si>
  <si>
    <t>Länge der Download-Warteschlange</t>
  </si>
  <si>
    <t>Scarica la lunghezza della coda</t>
  </si>
  <si>
    <t>Rozpoczęcie kolejki pobierania</t>
  </si>
  <si>
    <t>Comprimento da fila de download</t>
  </si>
  <si>
    <t>Dĺžka fronty na sťahovanie</t>
  </si>
  <si>
    <t>starting_downloading_file</t>
  </si>
  <si>
    <t>Pokretanje preuzimanja datoteke</t>
  </si>
  <si>
    <t>Začíná se stahovat soubor</t>
  </si>
  <si>
    <t>Starting downloading file</t>
  </si>
  <si>
    <t>Démarrage du téléchargement du fichier</t>
  </si>
  <si>
    <t>Datei herunterladen</t>
  </si>
  <si>
    <t>Avvio del download del file</t>
  </si>
  <si>
    <t>Rozpoczęcie pobierania pliku</t>
  </si>
  <si>
    <t>Iniciando o download do arquivo</t>
  </si>
  <si>
    <t>Začína sa sťahovať súbor</t>
  </si>
  <si>
    <t>downloading_files</t>
  </si>
  <si>
    <t>Preuzimanje datoteka s interneta</t>
  </si>
  <si>
    <t>Stahování souborů z internetu</t>
  </si>
  <si>
    <t>Downloading files from internet</t>
  </si>
  <si>
    <t>Téléchargement de fichiers depuis Internet</t>
  </si>
  <si>
    <t>Dateien aus dem Internet herunterladen</t>
  </si>
  <si>
    <t>Download di file da Internet</t>
  </si>
  <si>
    <t>Pobieranie plików z Internetu</t>
  </si>
  <si>
    <t>Baixando arquivos da internet</t>
  </si>
  <si>
    <t>Sťahovanie súborov z internetu</t>
  </si>
  <si>
    <t>download_url</t>
  </si>
  <si>
    <t>URL za preuzimanje</t>
  </si>
  <si>
    <t>URL na stahnutí</t>
  </si>
  <si>
    <t>URL for download</t>
  </si>
  <si>
    <t>URL à télécharger</t>
  </si>
  <si>
    <t>URL zum Herunterladen</t>
  </si>
  <si>
    <t>URL per il download</t>
  </si>
  <si>
    <t>Adres URL do pobrania</t>
  </si>
  <si>
    <t>URL para download</t>
  </si>
  <si>
    <t>URL na stiahnutie</t>
  </si>
  <si>
    <t>enqueue_for_download</t>
  </si>
  <si>
    <t>Stavite u red čekanja</t>
  </si>
  <si>
    <t>Zařadit na stáhnutí</t>
  </si>
  <si>
    <t>Enqueue</t>
  </si>
  <si>
    <t>Mettre en file d'attente</t>
  </si>
  <si>
    <t>Warteschlange</t>
  </si>
  <si>
    <t>Kolejkuj pobieranie</t>
  </si>
  <si>
    <t>Zaradiť na stiahnutie</t>
  </si>
  <si>
    <t>file_name</t>
  </si>
  <si>
    <t>Naziv datoteke</t>
  </si>
  <si>
    <t>Název souboru</t>
  </si>
  <si>
    <t>File name</t>
  </si>
  <si>
    <t>Nom de fichier</t>
  </si>
  <si>
    <t>Dateiname</t>
  </si>
  <si>
    <t>Nome del file</t>
  </si>
  <si>
    <t>Nazwa pliku</t>
  </si>
  <si>
    <t>Nome do arquivo</t>
  </si>
  <si>
    <t>Názov súboru</t>
  </si>
  <si>
    <t>file_name_empty</t>
  </si>
  <si>
    <t>Ime datoteke ne može biti prazno</t>
  </si>
  <si>
    <t>Název souboru musí být zadaný</t>
  </si>
  <si>
    <t>File name can't be empty</t>
  </si>
  <si>
    <t>Le nom du fichier ne peut pas être vide</t>
  </si>
  <si>
    <t>Dateiname darf nicht leer sein</t>
  </si>
  <si>
    <t>Il nome del file non può essere vuoto</t>
  </si>
  <si>
    <t>Nazwa pliku nie może być pusta</t>
  </si>
  <si>
    <t>O nome do arquivo não pode estar vazio</t>
  </si>
  <si>
    <t>Názov súboru musí byť zadaný</t>
  </si>
  <si>
    <t>file_enqueued_for_download</t>
  </si>
  <si>
    <t>Datoteka je stavljena u red za preuzimanje</t>
  </si>
  <si>
    <t>Soubor byl zařazen do fronty na stáhnutí</t>
  </si>
  <si>
    <t>File was enqueued for downloading</t>
  </si>
  <si>
    <t>Le fichier a été mis en file d'attente pour téléchargement</t>
  </si>
  <si>
    <t>Datei wurde zum Herunterladen in die Warteschlange gestellt</t>
  </si>
  <si>
    <t>Il file è stato accodato per il download</t>
  </si>
  <si>
    <t>Plik został umieszczony w kolejce do pobrania</t>
  </si>
  <si>
    <t>O arquivo foi colocado na fila para download</t>
  </si>
  <si>
    <t>Súbor bol zaradený do fronty na stiahnutie</t>
  </si>
  <si>
    <t>url_invalid</t>
  </si>
  <si>
    <t>URL je nevažeči</t>
  </si>
  <si>
    <t>URL je nesprávně zadaná</t>
  </si>
  <si>
    <t>URL is invalid</t>
  </si>
  <si>
    <t>L'URL n'est pas valide</t>
  </si>
  <si>
    <t>URL ist ungültig</t>
  </si>
  <si>
    <t>L'URL non è valido</t>
  </si>
  <si>
    <t>Adres URL jest nieprawidłowy</t>
  </si>
  <si>
    <t>URL é inválido</t>
  </si>
  <si>
    <t>URL je nesprávne zadaná</t>
  </si>
  <si>
    <t>downloader_success</t>
  </si>
  <si>
    <t>Datoteka &amp;quot;%s&amp;quot; je uspješno preuzeta</t>
  </si>
  <si>
    <t>Soubor &amp;quot;%s&amp;quot; byl úspěšně stažen</t>
  </si>
  <si>
    <t>File &amp;quot;%s&amp;quot; was successfully downloaded</t>
  </si>
  <si>
    <t>Fichier &amp;quot;%s&amp;quot; a été téléchargé avec succès</t>
  </si>
  <si>
    <t>Datei &amp;quot;%s&amp;quot; wurde erfolgreich heruntergeladen</t>
  </si>
  <si>
    <t>File &amp;quot;%s&amp;quot; è stato scaricato con successo</t>
  </si>
  <si>
    <t>plik &amp;quot;%s&amp;quot; został pomyślnie pobrany</t>
  </si>
  <si>
    <t>Arquivo &amp;quot;%s&amp;quot; foi baixado com sucesso</t>
  </si>
  <si>
    <t>Súbor &amp;quot;%s&amp;quot; bol úspešne stiahnutý</t>
  </si>
  <si>
    <t>downloader_error</t>
  </si>
  <si>
    <t>Dogodila se pogreška prilikom preuzimanja datoteke &amp;quot;%s&amp;quot;</t>
  </si>
  <si>
    <t>Soubor &amp;quot;%s&amp;quot; se nepodařilo stáhnout</t>
  </si>
  <si>
    <t>Error happened while downloading file &amp;quot;%s&amp;quot;</t>
  </si>
  <si>
    <t>Une erreur s'est produite lors du téléchargement du fichier &amp;quot;%s&amp;quot;</t>
  </si>
  <si>
    <t>Fehler beim Herunterladen der Datei &amp;quot;%s&amp;quot;</t>
  </si>
  <si>
    <t>Errore durante il download del file &amp;quot;%s&amp;quot;</t>
  </si>
  <si>
    <t>Wystąpił błąd podczas pobierania pliku &amp;quot;%s&amp;quot;</t>
  </si>
  <si>
    <t>Ocorreu um erro durante o download do arquivo &amp;quot;%s&amp;quot;</t>
  </si>
  <si>
    <t>Súbor &amp;quot;%s&amp;quot; sa nepodarilo stiahnuť</t>
  </si>
  <si>
    <t>show_file_success</t>
  </si>
  <si>
    <t>Datoteka se prikazuje 1 minutu</t>
  </si>
  <si>
    <t>Soubor je zobrazený na 1 minutu</t>
  </si>
  <si>
    <t>File is shown for 1 minute</t>
  </si>
  <si>
    <t>Le fichier est affiché pendant 1 minute</t>
  </si>
  <si>
    <t>Datei wird 1 Minute lang angezeigt</t>
  </si>
  <si>
    <t>Il file viene visualizzato per 1 minuto</t>
  </si>
  <si>
    <t>Plik będzie wyświetlany przez 1 minutę</t>
  </si>
  <si>
    <t>O arquivo é mostrado por 1 minuto</t>
  </si>
  <si>
    <t>Súbor je zobrazený na 1 minútu</t>
  </si>
  <si>
    <t>update_success</t>
  </si>
  <si>
    <t>Ažuriranje je uspješno pokrenuto, molimo sačekajte ponovno pokretanje aplikacije</t>
  </si>
  <si>
    <t>Aktualizace byla spuštěna, prosím vyčkejte dokud se aplikace automaticky restartuje (za přibližně 1 minutu)</t>
  </si>
  <si>
    <t>Update was successfully started, please wait until application is reloaded automatically (approximately 1 minute)</t>
  </si>
  <si>
    <t>La mise à jour a été chargée avec succès</t>
  </si>
  <si>
    <t>Das Update wurde erfolgreich gestartet. Warten Sie, bis die Anwendung automatisch neu geladen wird (ca. 1 Minute).</t>
  </si>
  <si>
    <t>L'aggiornamento è stato avviato correttamente, attendere che l'applicazione venga ricaricata automaticamente (circa 1 minuto)</t>
  </si>
  <si>
    <t>Aktualizacja została pomyślnie uruchomiona, poczekaj, aż aplikacja zostanie ponownie załadowana automatycznie (około 1 minuty)</t>
  </si>
  <si>
    <t>A atualização foi iniciada com sucesso, aguarde até que o aplicativo seja recarregado automaticamente (aproximadamente 1 minuto)</t>
  </si>
  <si>
    <t>Aktualizácia bola spustená, prosím počkajte kým sa aplikácia automaticke reštartuje (za približne 1 minútu)</t>
  </si>
  <si>
    <t>update_error</t>
  </si>
  <si>
    <t>Nije moguće ažurirati aplikaciju</t>
  </si>
  <si>
    <t>Nedá se aktualizovat aplikace</t>
  </si>
  <si>
    <t>Can't update application</t>
  </si>
  <si>
    <t>Impossible de mettre à jour</t>
  </si>
  <si>
    <t>Aktualisierung nicht möglich</t>
  </si>
  <si>
    <t>Impossibile aggiornare</t>
  </si>
  <si>
    <t>Nie można zaktualizować</t>
  </si>
  <si>
    <t>Não é possível atualizar o aplicativo</t>
  </si>
  <si>
    <t>Nedá sa aktualizovať aplikácia</t>
  </si>
  <si>
    <t>set_original_playlist</t>
  </si>
  <si>
    <t>Vratite izvorni popis pjesama</t>
  </si>
  <si>
    <t>Vrátit zpět původní playlist</t>
  </si>
  <si>
    <t>Bring back original playlist</t>
  </si>
  <si>
    <t>Remettre la playlist originale</t>
  </si>
  <si>
    <t>Auf Original-Wiedergabeliste zurücksetzen</t>
  </si>
  <si>
    <t>Riporta la playlist originale</t>
  </si>
  <si>
    <t>Przywróć domyślną listę odtwarzania</t>
  </si>
  <si>
    <t>Traga de volta a lista de reprodução original</t>
  </si>
  <si>
    <t>Vrátiť späť pôvodný playlist</t>
  </si>
  <si>
    <t>set_original_screen_layout</t>
  </si>
  <si>
    <t>Vratite izvorni izgled zaslona</t>
  </si>
  <si>
    <t>Vrátit zpět původní rozložení obrazovky</t>
  </si>
  <si>
    <t>Bring back original screen layout</t>
  </si>
  <si>
    <t>Ramener la disposition d'écran d'origine</t>
  </si>
  <si>
    <t>Auf Originalbildschirm-Layout zurücksetzen</t>
  </si>
  <si>
    <t>Ripristina il layout dello schermo originale</t>
  </si>
  <si>
    <t>Przywróć domyślny układ ekranu</t>
  </si>
  <si>
    <t>Trazer de volta o layout do Ecrân original</t>
  </si>
  <si>
    <t>Vrátiť späť pôvodné rozloženie obrazovky</t>
  </si>
  <si>
    <t>switch_fullscreen</t>
  </si>
  <si>
    <t>Prebacivanje na cijeli zaslon / prozor</t>
  </si>
  <si>
    <t>Přepnout&lt;br&gt;na celou obrazovku / v okně</t>
  </si>
  <si>
    <t>Switch&lt;br&gt;fullscreen / window</t>
  </si>
  <si>
    <t>Basculer&lt;br&gt;en plein écran / fenêtre</t>
  </si>
  <si>
    <t>Schalter&lt;br&gt;Vollbildschirm / Fenster</t>
  </si>
  <si>
    <t>Passa a schermo&lt;br&gt;intero / finestra</t>
  </si>
  <si>
    <t>Switch&lt;br&gt;pełny ekran / okno</t>
  </si>
  <si>
    <t>Alternar&lt;br&gt;Ecrân inteira / janela</t>
  </si>
  <si>
    <t>Prepnúť&lt;br&gt;celú obrazovku / v okne</t>
  </si>
  <si>
    <t>playlist_empty</t>
  </si>
  <si>
    <t>Popis za reprodukciju je prazan</t>
  </si>
  <si>
    <t>Playlist je prázdný</t>
  </si>
  <si>
    <t>Playlist is empty</t>
  </si>
  <si>
    <t>La playlist est vide</t>
  </si>
  <si>
    <t>Playlist ist leer</t>
  </si>
  <si>
    <t>La playlist è vuota</t>
  </si>
  <si>
    <t>Playlista jest pusta</t>
  </si>
  <si>
    <t>A lista de reprodução está vazia</t>
  </si>
  <si>
    <t>Playlist je prázdny</t>
  </si>
  <si>
    <t>use_external_sdcard</t>
  </si>
  <si>
    <t>Koristite vanjsku pohranu</t>
  </si>
  <si>
    <t>Použít externí úložiště</t>
  </si>
  <si>
    <t>Use external storage</t>
  </si>
  <si>
    <t>Utiliser le stockage externe</t>
  </si>
  <si>
    <t>Externen Speicher verwenden</t>
  </si>
  <si>
    <t>Usa memoria esterna</t>
  </si>
  <si>
    <t>Użyj pamięci zewnętrznej</t>
  </si>
  <si>
    <t>Use armazenamento externo</t>
  </si>
  <si>
    <t>Použiť externé úložisko</t>
  </si>
  <si>
    <t>use_external_sdcard_help</t>
  </si>
  <si>
    <t>Ako je označeno, datoteke za reprodukciju bit će spremljene na vanjsku pohranu (SD kartica ili USB flash pogon), umjesto u internu memoriju. Vanjska pohrana mora biti prisutna kad se ova aplikacija pokreće.&lt;br&gt;&lt;i&gt;Za primjenu ove promjene potrebno je ponovno učitavanje.&lt;/i&gt;</t>
  </si>
  <si>
    <t>Při zatržení se budou přehrávány soubory ukládat na externí úložiště (SD kartu nebo USB klíč), namísto vnitřní paměti. Externí úložiště musí být připojeno když aplikace startuje.&lt;br&gt;&lt;i&gt;Změna se projeví až po restartu aplikace.&lt;/i&gt;</t>
  </si>
  <si>
    <t>If checked, files for playing will be saved on external storage (SD card or USB flash drive), instead of internal memory. External storage has to be present when this app starts.&lt;br&gt;&lt;i&gt;Reload is required for applying this change.&lt;/i&gt;</t>
  </si>
  <si>
    <t>Si cette case est cochée, les fichiers à lire seront enregistrés sur un stockage externe (carte SD ou clé USB), au lieu de la mémoire interne. Le stockage externe doit être présent lorsque cette application démarre.&lt;br&gt;&lt;i&gt;Le redémarrage est nécessaire pour appliquer cette modification.&lt;/i&gt;</t>
  </si>
  <si>
    <t>Wenn diese Option aktiviert ist, werden Dateien zum Abspielen auf einem externen Speicher (SD-Karte oder USB-Flash-Laufwerk) anstelle des internen Speichers gespeichert. Externer Speicher muss vorhanden sein, wenn diese App gestartet wird.&lt;br&gt;&lt;i&gt;Zur Anwendung dieser Änderung ist ein erneutes Laden erforderlich.&lt;/i&gt;</t>
  </si>
  <si>
    <t>Se selezionato, i file per la riproduzione verranno salvati su una memoria esterna (scheda SD o unità flash USB), invece che nella memoria interna. La memoria esterna deve essere presente all'avvio di questa app.&lt;br&gt;&lt;i&gt;È necessario ricaricare per applicare questa modifica.&lt;/i&gt;</t>
  </si>
  <si>
    <t>Jeśli zaznaczone, pliki do odtwarzania zostaną zapisane w pamięci zewnętrznej (karta SD lub pendrive) zamiast w pamięci wewnętrznej. Podczas uruchamiania aplikacji musi być obecna pamięć zewnętrzna.&lt;br&gt;&lt;i&gt;Do zastosowania tej zmiany wymagane jest ponowne uruchomienie aplikacji.&lt;/i&gt;</t>
  </si>
  <si>
    <t>Se marcada, os arquivos para reprodução serão salvos no armazenamento externo (cartão SD ou unidade flash USB), em vez da memória interna. O armazenamento externo deve estar presente quando este aplicativo é iniciado.&lt;br&gt;&lt;i&gt;É necessário recarregar para aplicar esta alteração.&lt;/i&gt;</t>
  </si>
  <si>
    <t>Pri zaškrtnutí sa budú prehrávané súbory ukladať na externé úložisko (SD kartu alebo USB kľúč), namiesto vnútornej pamäte. Externé úložisko musí byť pripojené keď aplikácia štartuje.&lt;br&gt;&lt;i&gt;Reštart aplikácie je vyžadovaný pre aplikovanie tohto nastavenia.&lt;/i&gt;</t>
  </si>
  <si>
    <t>file_data_checker_rate</t>
  </si>
  <si>
    <t>Koliko često provjeravati datoteke</t>
  </si>
  <si>
    <t>Jak často kontrolovat soubory</t>
  </si>
  <si>
    <t>How often to check files</t>
  </si>
  <si>
    <t>À quelle fréquence vérifier les fichiers</t>
  </si>
  <si>
    <t>Wie oft Dateien geprüft werden sollen</t>
  </si>
  <si>
    <t>Con quale frequenza controllare i file</t>
  </si>
  <si>
    <t>Jak często sprawdzać pliki</t>
  </si>
  <si>
    <t>Com que frequência verificar os arquivos</t>
  </si>
  <si>
    <t>Ako často kontrolovať súbory</t>
  </si>
  <si>
    <t>file_data_checker_rate_help</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</si>
  <si>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</si>
  <si>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</si>
  <si>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Frequency in seconds, how often to check files which should be deleted at set time. Because time sync is necessary for this functionality, connection to internet is required for this setting.&lt;br&gt;&lt;i&gt;Reload is required for applying this change.&lt;/i&gt;</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</si>
  <si>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</si>
  <si>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</si>
  <si>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</si>
  <si>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</si>
  <si>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</si>
  <si>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</si>
  <si>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file_will_be_deleted</t>
  </si>
  <si>
    <t>Datoteka će biti izbrisana</t>
  </si>
  <si>
    <t>Soubor bude smazán</t>
  </si>
  <si>
    <t>File will be deleted on</t>
  </si>
  <si>
    <t>Le fichier sera supprimé le</t>
  </si>
  <si>
    <t>Datei wird gelöscht am</t>
  </si>
  <si>
    <t>Il file verrà eliminato il</t>
  </si>
  <si>
    <t>Plik zostanie usunięty</t>
  </si>
  <si>
    <t>O arquivo será excluído em</t>
  </si>
  <si>
    <t>Súbor bude zmazaný</t>
  </si>
  <si>
    <t>edit_uploaded_files</t>
  </si>
  <si>
    <t>Uredite prenesene datoteke</t>
  </si>
  <si>
    <t>Upravit nahrané soubory</t>
  </si>
  <si>
    <t>Edit uploaded files</t>
  </si>
  <si>
    <t>Modifier les fichiers téléchargés</t>
  </si>
  <si>
    <t>Hochgeladene Dateien bearbeiten</t>
  </si>
  <si>
    <t>Modifica i file caricati</t>
  </si>
  <si>
    <t>Edytuj przesłane pliki</t>
  </si>
  <si>
    <t>Editar arquivos enviados</t>
  </si>
  <si>
    <t>Upraviť nahraté súbory</t>
  </si>
  <si>
    <t>watchdog_reboot_time</t>
  </si>
  <si>
    <t>Vrijeme ponovnog pokretanja (watchdog)</t>
  </si>
  <si>
    <t>Čas mezi restarty (watchdog)</t>
  </si>
  <si>
    <t>Reboot time (watchdog)</t>
  </si>
  <si>
    <t>Heure de redémarrage (chien de garde)</t>
  </si>
  <si>
    <t>Neustart-Zeit (watchdog)</t>
  </si>
  <si>
    <t>Tempo di riavvio (watchdog)</t>
  </si>
  <si>
    <t>Czas ponownego uruchomienia (watchdog)</t>
  </si>
  <si>
    <t>Tempo de reinicialização (em horas)</t>
  </si>
  <si>
    <t>Čas na reštartovanie (watchdog)</t>
  </si>
  <si>
    <t>watchdog_reboot_time_help</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</si>
  <si>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</si>
  <si>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</si>
  <si>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</si>
  <si>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</si>
  <si>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</si>
  <si>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</si>
  <si>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</si>
  <si>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</si>
  <si>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</si>
  <si>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certificate_title</t>
  </si>
  <si>
    <t>Certifikat za HTTPS</t>
  </si>
  <si>
    <t>Certifikát na HTTPS</t>
  </si>
  <si>
    <t>Certificate for HTTPS</t>
  </si>
  <si>
    <t>Certificat pour HTTPS</t>
  </si>
  <si>
    <t>Zertifikat für HTTPS</t>
  </si>
  <si>
    <t>Certificato per HTTPS</t>
  </si>
  <si>
    <t>Certyfikat dla HTTPS</t>
  </si>
  <si>
    <t>Certificado para HTTPS</t>
  </si>
  <si>
    <t>certificate_info</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</si>
  <si>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</si>
  <si>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</si>
  <si>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</si>
  <si>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</si>
  <si>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</si>
  <si>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</si>
  <si>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</si>
  <si>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</si>
  <si>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</si>
  <si>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certificate_password</t>
  </si>
  <si>
    <t>Lozinka za certifikat</t>
  </si>
  <si>
    <t>Heslo k certifikátu</t>
  </si>
  <si>
    <t>Password for certificate</t>
  </si>
  <si>
    <t>Mot de passe pour le certificat</t>
  </si>
  <si>
    <t>Passwort für Zertifikat</t>
  </si>
  <si>
    <t>Password per certificato</t>
  </si>
  <si>
    <t>Hasło do certyfikatu</t>
  </si>
  <si>
    <t>Senha para certificado</t>
  </si>
  <si>
    <t>certificate_file</t>
  </si>
  <si>
    <t>Datoteka s certifikatom</t>
  </si>
  <si>
    <t>Soubor s certifikátem</t>
  </si>
  <si>
    <t>File with the certificate</t>
  </si>
  <si>
    <t>Fichier avec le certificat</t>
  </si>
  <si>
    <t>Datei mit dem Zertifikat</t>
  </si>
  <si>
    <t>File con il certificato</t>
  </si>
  <si>
    <t>Plik z certyfikatem</t>
  </si>
  <si>
    <t>Arquivo com o certificado</t>
  </si>
  <si>
    <t>Súbor s certifikátom</t>
  </si>
  <si>
    <t>certificate_check_failed</t>
  </si>
  <si>
    <t>Neuspješna provjera certifikata</t>
  </si>
  <si>
    <t>Kontrola certifikátu nebyla úspěšná</t>
  </si>
  <si>
    <t>Certificate check failed</t>
  </si>
  <si>
    <t>La vérification du certificat a échoué</t>
  </si>
  <si>
    <t>Zertifikatsprüfung fehlgeschlagen</t>
  </si>
  <si>
    <t>Verifica del certificato non riuscita</t>
  </si>
  <si>
    <t>Sprawdzenie certyfikatu nie powiodło się</t>
  </si>
  <si>
    <t>A verificação do certificado falhou</t>
  </si>
  <si>
    <t>Kontrola certifikátu nebola úspešná</t>
  </si>
  <si>
    <t>certificate_set_success</t>
  </si>
  <si>
    <t>Certifikat uspješno prenesen, pokrenuti uređaj ponovno</t>
  </si>
  <si>
    <t>Certifikát byl úspěšně nahrán, prosím restartujte zařízení</t>
  </si>
  <si>
    <t>Certificate was successfully uploaded, please restart the device</t>
  </si>
  <si>
    <t>Le certificat a été chargé avec succès, veuillez redémarrer l'appareil</t>
  </si>
  <si>
    <t>Zertifikat wurde erfolgreich hochgeladen, bitte starten Sie das Gerät neu</t>
  </si>
  <si>
    <t>Il certificato è stato caricato correttamente, riavvia il dispositivo</t>
  </si>
  <si>
    <t>Certyfikat został pomyślnie przesłany, uruchom ponownie urządzenie</t>
  </si>
  <si>
    <t>O certificado foi carregado com sucesso, reinicie o dispositivo</t>
  </si>
  <si>
    <t>Certifikát bol úspešne nahraný, prosím reštartujte zariadenie</t>
  </si>
  <si>
    <t>backup_info</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</si>
  <si>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</si>
  <si>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</si>
  <si>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This page is for creating and restoring backup of configuration for this app. Don't change any settings or configuration during backup and restore. Don't use a backup from a different version of the software. Restoring wrong backup can result in software failure.</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</si>
  <si>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</si>
  <si>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</si>
  <si>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</si>
  <si>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</si>
  <si>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</si>
  <si>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Táto stránka slúži na zálohovanie konfigurácie tejto aplikácie a obnovovanie zálohovaných dát. Počas zálohovania a obnovovania zálohy nemeňte žiadne nastavenia ani konfiguráciu softwaru. Nepoužívajte zálohu z iných verzií softwaru. Nahratie nesprávnej zálohy môže spôsobiť zlyhanie programu!</t>
  </si>
  <si>
    <t>backup_download</t>
  </si>
  <si>
    <t>Preuzmi sigurnosnu kopiju</t>
  </si>
  <si>
    <t>Stažení zálohy</t>
  </si>
  <si>
    <t>Download backup</t>
  </si>
  <si>
    <t>Télécharger la sauvegarde</t>
  </si>
  <si>
    <t>Sicherung herunterladen</t>
  </si>
  <si>
    <t>Scarica backup</t>
  </si>
  <si>
    <t>Pobierz kopię zapasową</t>
  </si>
  <si>
    <t>Baixar backup</t>
  </si>
  <si>
    <t>Stiahnutie zálohy</t>
  </si>
  <si>
    <t>backup_download_go</t>
  </si>
  <si>
    <t>Stáhnout zálohu</t>
  </si>
  <si>
    <t>Stiahnuť zálohu</t>
  </si>
  <si>
    <t>backup_title</t>
  </si>
  <si>
    <t>Konfiguracija sigurnosne kopije</t>
  </si>
  <si>
    <t>Záloha konfigurace</t>
  </si>
  <si>
    <t>Configuration backup</t>
  </si>
  <si>
    <t>Sauvegarde de la configuration</t>
  </si>
  <si>
    <t>Konfigurationssicherung</t>
  </si>
  <si>
    <t>Backup della configurazione</t>
  </si>
  <si>
    <t>Kopia zapasowa konfiguracji</t>
  </si>
  <si>
    <t>Backup de configuração</t>
  </si>
  <si>
    <t>Záloha konfigurácie</t>
  </si>
  <si>
    <t>backup_restore</t>
  </si>
  <si>
    <t>Vraćanje sustava</t>
  </si>
  <si>
    <t>Obnovení zálohy</t>
  </si>
  <si>
    <t>Restore backup</t>
  </si>
  <si>
    <t>Restaurer la sauvegarde</t>
  </si>
  <si>
    <t>Sicherung wiederherstellen</t>
  </si>
  <si>
    <t>Ripristinare il backup</t>
  </si>
  <si>
    <t>Przywracanie kopii zapasowej</t>
  </si>
  <si>
    <t>Restaurar backup</t>
  </si>
  <si>
    <t>Obnovenie zálohy</t>
  </si>
  <si>
    <t>backup_file</t>
  </si>
  <si>
    <t>Odaberite datoteku sa sigurnosnom kopijom</t>
  </si>
  <si>
    <t>Soubor se zálohou</t>
  </si>
  <si>
    <t>Select file with backup</t>
  </si>
  <si>
    <t>Sélectionnez le fichier avec sauvegarde</t>
  </si>
  <si>
    <t>Datei mit Sicherung auswählen</t>
  </si>
  <si>
    <t>File con backup</t>
  </si>
  <si>
    <t>Plik z kopią zapasową</t>
  </si>
  <si>
    <t>Selecione o arquivo com backup</t>
  </si>
  <si>
    <t>Vyberte súbor so zálohou</t>
  </si>
  <si>
    <t>backup_restore_success</t>
  </si>
  <si>
    <t>Sigurnosna kopija uspješno je vraćena</t>
  </si>
  <si>
    <t>Záloha byla úspěšně obnovena</t>
  </si>
  <si>
    <t>Backup was successfully restored</t>
  </si>
  <si>
    <t>La sauvegarde a été restaurée avec succès</t>
  </si>
  <si>
    <t>Sicherung wurde erfolgreich wiederhergestellt</t>
  </si>
  <si>
    <t>Il backup è stato ripristinato correttamente</t>
  </si>
  <si>
    <t>Kopia zapasowa została pomyślnie przywrócona</t>
  </si>
  <si>
    <t>Backup foi restaurado com sucesso</t>
  </si>
  <si>
    <t>Záloha bola úspešne obnovená</t>
  </si>
  <si>
    <t>backup_restore_error</t>
  </si>
  <si>
    <t>Nije moguće vratiti sigurnosnu kopiju</t>
  </si>
  <si>
    <t>Zálohu se nepodařilo obnovit</t>
  </si>
  <si>
    <t>Can't restore backup</t>
  </si>
  <si>
    <t>Impossible de restaurer la sauvegarde</t>
  </si>
  <si>
    <t>Sicherung kann nicht wiederhergestellt werden</t>
  </si>
  <si>
    <t>Impossibile ripristinare il backup</t>
  </si>
  <si>
    <t>Nie można przywrócić kopii zapasowej</t>
  </si>
  <si>
    <t>Não é possível restaurar o backup</t>
  </si>
  <si>
    <t>Zálohu sa nepodarilo obnoviť</t>
  </si>
  <si>
    <t>backup_download_info</t>
  </si>
  <si>
    <t>Odaberite dijelove konfiguracije koje želite sigurnosno kopirati</t>
  </si>
  <si>
    <t>Vyberte, které části konfigurace chcete zazálohovat</t>
  </si>
  <si>
    <t>Select which parts of the configuration you would like to backup</t>
  </si>
  <si>
    <t>Sélectionnez les parties de la configuration que vous souhaitez sauvegarder</t>
  </si>
  <si>
    <t>Wählen Sie aus, welche Teile der Konfiguration Sie sichern möchten</t>
  </si>
  <si>
    <t>Seleziona le parti della configurazione di cui desideri eseguire il backup</t>
  </si>
  <si>
    <t>Wybierz, które części konfiguracji chcesz wykonać kopię zapasową</t>
  </si>
  <si>
    <t>Selecione quais partes da configuração você gostaria de fazer backup</t>
  </si>
  <si>
    <t>Vyberte, ktoré časti konfigurácie chcete zazálohovať</t>
  </si>
  <si>
    <t>backup_restore_info</t>
  </si>
  <si>
    <t>Odaberite dijelove konfiguracije iz sigurnosne kopije datoteke koje želite vratiti</t>
  </si>
  <si>
    <t>Vyberte, které části konfigurace ze souboru se zálohou chcete obnovit</t>
  </si>
  <si>
    <t>Select which parts of the configuration from the backup file you would like to restore</t>
  </si>
  <si>
    <t>Sélectionnez les parties de la configuration à partir du fichier de sauvegarde que vous souhaitez restaurer</t>
  </si>
  <si>
    <t>Wählen Sie aus der Sicherungsdatei aus, welche Teile der Konfiguration Sie wiederherstellen möchten</t>
  </si>
  <si>
    <t>Seleziona le parti della configurazione dal file di backup che desideri ripristinare</t>
  </si>
  <si>
    <t>Wybierz, które części konfiguracji z pliku kopii zapasowej chcesz przywrócić</t>
  </si>
  <si>
    <t>Selecione quais partes da configuração do arquivo de backup você gostaria de restaurar</t>
  </si>
  <si>
    <t>Vyberte, ktoré časti konfigurácie zo súboru so zálohou chcete obnoviť</t>
  </si>
  <si>
    <t>backup_validate_success</t>
  </si>
  <si>
    <t>Datoteka je uspješno prenesena</t>
  </si>
  <si>
    <t>Soubor byl úspěšně nahrán, pokračujte výběrem částí na obnovení níže</t>
  </si>
  <si>
    <t>File was successfully uploaded, select which parts you would like to restore bellow</t>
  </si>
  <si>
    <t>Le fichier a été téléchargé avec succès, sélectionnez les parties que vous souhaitez restaurer ci-dessous</t>
  </si>
  <si>
    <t>Datei wurde erfolgreich hochgeladen, wählen Sie unten die Teile aus, die Sie wiederherstellen möchten</t>
  </si>
  <si>
    <t>Il file è stato caricato con successo, selezionare le parti che si desidera ripristinare di seguito</t>
  </si>
  <si>
    <t>Plik został pomyślnie przesłany, wybierz części, które chcesz przywrócić poniżej</t>
  </si>
  <si>
    <t>O arquivo foi enviado com sucesso, selecione quais partes você gostaria de restaurar abaixo</t>
  </si>
  <si>
    <t>Súbor bol úspešne nahraný, pokračujte výberom častí na obnovenie nižšie</t>
  </si>
  <si>
    <t>load</t>
  </si>
  <si>
    <t>Učitavanje</t>
  </si>
  <si>
    <t>Načíst</t>
  </si>
  <si>
    <t>Load</t>
  </si>
  <si>
    <t>Laden</t>
  </si>
  <si>
    <t>Wczytaj</t>
  </si>
  <si>
    <t>Carga</t>
  </si>
  <si>
    <t>Načítať</t>
  </si>
  <si>
    <t>manual_playlist_timeout</t>
  </si>
  <si>
    <t>Duljina ručnog prikazivanja popisa za reprodukciju</t>
  </si>
  <si>
    <t>Délka manuálně zobrazeného playlistu</t>
  </si>
  <si>
    <t>Length of showing playlist manually</t>
  </si>
  <si>
    <t>Durée de l'affichage manuelle de la playlist</t>
  </si>
  <si>
    <t>Dauer der manuellen Anzeige der Wiedergabeliste</t>
  </si>
  <si>
    <t>Durata della visualizzazione della playlist manualmente</t>
  </si>
  <si>
    <t>Długość wyświetlania manualnej listy odtwarzania</t>
  </si>
  <si>
    <t>Duração da exibição da lista de reprodução manualmente</t>
  </si>
  <si>
    <t>Dĺžka manuálneho zobrazenia playlistu</t>
  </si>
  <si>
    <t>manual_playlist_timeout_help</t>
  </si>
  <si>
    <t>Koliko će sekundi biti prikazano sučelje ručno odabranog popisa za reprodukciju (putem tipkovnice ili web sučelja)</t>
  </si>
  <si>
    <t>Čas, jak dlouho se bude zobrazovat manuálně vybraný playlist (klávesnicí nebo přes webové rozhraní) v sekundách</t>
  </si>
  <si>
    <t>How many seconds will be manually chosen playlist (through keyboard or web interface) shown</t>
  </si>
  <si>
    <t>Combien de secondes sera sélectionnée manuellement la playlist (via le clavier ou l'interface Web) affichées</t>
  </si>
  <si>
    <t>Wie viele Sekunden wird die manuell (über die Tastatur oder die Web-Schnittstelle) ausgewählte Wiedergabeliste angezeigt</t>
  </si>
  <si>
    <t>Quanti secondi verranno scelti manualmente playlist (tramite tastiera o interfaccia web) mostrati</t>
  </si>
  <si>
    <t>Ile sekund zostanie wyświetlona manualna lista odtwarzania (za pomocą klawiatury lub interfejsu internetowego)</t>
  </si>
  <si>
    <t>Quantos segundos serão escolhidos manualmente a lista de reprodução (através do teclado ou interface web) mostrada</t>
  </si>
  <si>
    <t>Čas koľko sa bude zobrazovať manuálne vybraný playlist (klávesnicou alebo cez webové rozhranie) v sekundách</t>
  </si>
  <si>
    <t>playlist_number_help</t>
  </si>
  <si>
    <t>Ako je broj postavljen</t>
  </si>
  <si>
    <t>Pokud je zadané číslo, je možné tento playlist aktivovat stisknutím zadaného čísla na klávesnici</t>
  </si>
  <si>
    <t>If number is set, you can activate this playlist by pressing set number on keyboard</t>
  </si>
  <si>
    <t>Si le numéro est défini, vous pouvez activer cette playlist en appuyant sur le numéro défini sur le clavier</t>
  </si>
  <si>
    <t>Wenn eine Nummer zugewiesen ist, können Sie diese Wiedergabeliste aktivieren, indem Sie die Nummerntaste auf der Tastatur drücken.</t>
  </si>
  <si>
    <t>Se il numero è impostato, è possibile attivare questa playlist premendo il numero impostato sulla tastiera</t>
  </si>
  <si>
    <t>Jeśli numer jest ustawiony, możesz aktywować tę listę odtwarzania, naciskając przycisk Set number na klawiaturze</t>
  </si>
  <si>
    <t>Se o número estiver definido, você pode ativar esta lista de reprodução pressionando definir número no teclado</t>
  </si>
  <si>
    <t>Ak je zadané číslo, je možné tento playlist aktivovať stlačením zadaného čísla na klávesnici</t>
  </si>
  <si>
    <t>wrong_number_format</t>
  </si>
  <si>
    <t>Pogrešan format broja</t>
  </si>
  <si>
    <t>Nesprávný formát čísla</t>
  </si>
  <si>
    <t>Wrong number format</t>
  </si>
  <si>
    <t>Format de nombre incorrect</t>
  </si>
  <si>
    <t>Falsches Zahlenformat</t>
  </si>
  <si>
    <t>Formato numerico errato</t>
  </si>
  <si>
    <t>Nieprawidłowy format liczb</t>
  </si>
  <si>
    <t>Formato de número errado</t>
  </si>
  <si>
    <t>Nesprávny formát čísla</t>
  </si>
  <si>
    <t>file_doesnt_exist</t>
  </si>
  <si>
    <t>Datoteka ne postoji</t>
  </si>
  <si>
    <t>Soubor neexistuje</t>
  </si>
  <si>
    <t>File doesn't exist</t>
  </si>
  <si>
    <t>Le fichier n'existe pas</t>
  </si>
  <si>
    <t>Datei existiert nicht</t>
  </si>
  <si>
    <t>Il file non esiste</t>
  </si>
  <si>
    <t>Plik nie istnieje</t>
  </si>
  <si>
    <t>Arquivo não existe</t>
  </si>
  <si>
    <t>Súbor neexistuje</t>
  </si>
  <si>
    <t>stream_doesnt_exist</t>
  </si>
  <si>
    <t>Stream ne postoji</t>
  </si>
  <si>
    <t>Stream neexistuje</t>
  </si>
  <si>
    <t>Stream doesn't exist</t>
  </si>
  <si>
    <t>Le flux n'existe pas</t>
  </si>
  <si>
    <t>Stream existiert nicht</t>
  </si>
  <si>
    <t>Il flusso non esiste</t>
  </si>
  <si>
    <t>Strumień nie istnieje</t>
  </si>
  <si>
    <t>Stream não existe</t>
  </si>
  <si>
    <t>type_empty</t>
  </si>
  <si>
    <t>Vrsta ne može biti prazna</t>
  </si>
  <si>
    <t>Typ musí být zadaný</t>
  </si>
  <si>
    <t>Type can't be empty</t>
  </si>
  <si>
    <t>Le type ne peut pas être vide</t>
  </si>
  <si>
    <t>Typ darf nicht leer sein</t>
  </si>
  <si>
    <t>Il tipo non può essere vuoto</t>
  </si>
  <si>
    <t>Typ nie może być pusty</t>
  </si>
  <si>
    <t>O tipo não pode estar vazio</t>
  </si>
  <si>
    <t>Typ musí byť zadaný</t>
  </si>
  <si>
    <t>file_shown_success</t>
  </si>
  <si>
    <t>Datoteka je uspješno prikazana</t>
  </si>
  <si>
    <t>Soubor byl úspěšně zobrazený</t>
  </si>
  <si>
    <t>File was successfully shown</t>
  </si>
  <si>
    <t>Le fichier a été affiché avec succès</t>
  </si>
  <si>
    <t>Datei wurde erfolgreich angezeigt</t>
  </si>
  <si>
    <t>Il file è stato mostrato correttamente</t>
  </si>
  <si>
    <t>Plik został pomyślnie wyświetlony</t>
  </si>
  <si>
    <t>O arquivo foi mostrado com sucesso</t>
  </si>
  <si>
    <t>Súbor bol úspešne zobrazený</t>
  </si>
  <si>
    <t>message_shown_success</t>
  </si>
  <si>
    <t>Poruka je uspješno prikazana</t>
  </si>
  <si>
    <t>Hlášení bylo úspěšně zobrazené</t>
  </si>
  <si>
    <t>Message was successfully shown</t>
  </si>
  <si>
    <t>Le message a été affiché avec succès</t>
  </si>
  <si>
    <t>Nachricht wurde erfolgreich angezeigt</t>
  </si>
  <si>
    <t>Il messaggio è stato mostrato correttamente</t>
  </si>
  <si>
    <t>Wiadomość została pomyślnie wyświetlona</t>
  </si>
  <si>
    <t>A mensagem foi mostrada com sucesso</t>
  </si>
  <si>
    <t>Oznam bol úspešne zobrazený</t>
  </si>
  <si>
    <t>basic_settings</t>
  </si>
  <si>
    <t>Osnovne postavke</t>
  </si>
  <si>
    <t>Základní nastavení</t>
  </si>
  <si>
    <t>Basic settings</t>
  </si>
  <si>
    <t>Paramètres de base</t>
  </si>
  <si>
    <t>Grundeinstellungen</t>
  </si>
  <si>
    <t>Impostazioni di base</t>
  </si>
  <si>
    <t>Podstawowe ustawienia</t>
  </si>
  <si>
    <t>Configurações básicas</t>
  </si>
  <si>
    <t>Základné nastavenia</t>
  </si>
  <si>
    <t>advanced_settings</t>
  </si>
  <si>
    <t>Napredne postavke</t>
  </si>
  <si>
    <t>Pokročilá nastavení</t>
  </si>
  <si>
    <t>Advanced settings</t>
  </si>
  <si>
    <t>Réglages avancés</t>
  </si>
  <si>
    <t>Erweiterte Einstellungen</t>
  </si>
  <si>
    <t>Impostazioni avanzate</t>
  </si>
  <si>
    <t>Zaawansowane ustawienia</t>
  </si>
  <si>
    <t>Configurações avançadas</t>
  </si>
  <si>
    <t>Pokročilé nastavenia</t>
  </si>
  <si>
    <t>device_information</t>
  </si>
  <si>
    <t>Informacije o uređaju</t>
  </si>
  <si>
    <t>Informace o zařízení</t>
  </si>
  <si>
    <t>Device information</t>
  </si>
  <si>
    <t>Informations sur l'appareil</t>
  </si>
  <si>
    <t>Geräteinformationen</t>
  </si>
  <si>
    <t>Informacje o urządzeniu</t>
  </si>
  <si>
    <t>Informação de dispositivo</t>
  </si>
  <si>
    <t>Informácie o zariadení</t>
  </si>
  <si>
    <t>not_rooted_warning</t>
  </si>
  <si>
    <t>Uređaj vjerojatno nije u root modu, moguće je da funkcija neće ispravno raditi</t>
  </si>
  <si>
    <t>Zařízení pravděpodobně není rootnuté, tato funkcionalita nemusí fungovat správně!</t>
  </si>
  <si>
    <t>The device is probably not rooted, this functionality may not work properly</t>
  </si>
  <si>
    <t>L'appareil n'est probablement pas enraciné, cette fonctionnalité peut ne pas fonctionner correctement</t>
  </si>
  <si>
    <t>Das Gerät ist wahrscheinlich nicht gerooted, diese Funktionalität funktioniert möglicherweise nicht richtig</t>
  </si>
  <si>
    <t>Probabilmente il dispositivo non è rootato, questa funzionalità potrebbe non funzionare correttamente</t>
  </si>
  <si>
    <t>Urządzenie prawdopodobnie nie jest zrootowane, funkcjonalność może być ograniczona.</t>
  </si>
  <si>
    <t>O dispositivo provavelmente não está com acesso root, esta funcionalidade pode não funcionar corretamente</t>
  </si>
  <si>
    <t>Zariadenie pravdepodobne nie je rootnuté, táto funkcionalita nemusí fungovať správne!</t>
  </si>
  <si>
    <t>rooted</t>
  </si>
  <si>
    <t>Root mode</t>
  </si>
  <si>
    <t>Rootnuté</t>
  </si>
  <si>
    <t>Rooted</t>
  </si>
  <si>
    <t>Enraciné</t>
  </si>
  <si>
    <t>Radicati</t>
  </si>
  <si>
    <t>Root</t>
  </si>
  <si>
    <t>Enraizado</t>
  </si>
  <si>
    <t>web_interface</t>
  </si>
  <si>
    <t>Web sučelje</t>
  </si>
  <si>
    <t>Webové rozhraní</t>
  </si>
  <si>
    <t>Web interface</t>
  </si>
  <si>
    <t>Interface Web</t>
  </si>
  <si>
    <t>Web-Schnittstelle</t>
  </si>
  <si>
    <t>Interfaccia web</t>
  </si>
  <si>
    <t>interfejs sieciowy</t>
  </si>
  <si>
    <t>interface web</t>
  </si>
  <si>
    <t>Webové rozhranie</t>
  </si>
  <si>
    <t>enable_web_services_in_settings</t>
  </si>
  <si>
    <t>Omogućite web usluge u osnovnim postavkama (pritisnite Izbornik ili Enter)</t>
  </si>
  <si>
    <t>Povolte síťové služby v základních nastaveních (stiskněte Menu nebo Enter)</t>
  </si>
  <si>
    <t>Enable web services in basic settings (press Menu or Enter)</t>
  </si>
  <si>
    <t>Services Web activés dans les paramètres de base (appuyez sur Menu ou Entrée)</t>
  </si>
  <si>
    <t>Aktivierte Webdienste in den Grundeinstellungen (drücken Sie Menü oder Eingabe)</t>
  </si>
  <si>
    <t>Servizi Web abilitati nelle impostazioni di base (premere Menu o Invio)</t>
  </si>
  <si>
    <t>Włączone usługi web service w podstawowych ustawieniach (naciśnij Menu lub Enter)</t>
  </si>
  <si>
    <t>Serviços da web habilitados nas configurações básicas (pressione Menu ou Enter)</t>
  </si>
  <si>
    <t>Povoľte sieťové služby v základných nastaveniach (stlačte Menu alebo Enter)</t>
  </si>
  <si>
    <t>usb_flash_drive</t>
  </si>
  <si>
    <t>USB flash uređaj</t>
  </si>
  <si>
    <t>USB Flash disk</t>
  </si>
  <si>
    <t>USB Flash drive</t>
  </si>
  <si>
    <t>Clé USB</t>
  </si>
  <si>
    <t>USB-Flash-Laufwerk</t>
  </si>
  <si>
    <t>Chiavetta USB</t>
  </si>
  <si>
    <t>Pamięć flash USB</t>
  </si>
  <si>
    <t>Unidade flash USB</t>
  </si>
  <si>
    <t>USB kľúč</t>
  </si>
  <si>
    <t>enable_usb_flash_drive_in_settings</t>
  </si>
  <si>
    <t>Omogućite kopiranje s USB uređaja u osnovnim postavkama (pritisnite Izbornik ili Enter)</t>
  </si>
  <si>
    <t>Povolte kopírování z USB Flash disku v základních nastaveních (stiskněte Menu nebo Enter)</t>
  </si>
  <si>
    <t>Enable copying from USB Flash drive in basic settings (press Menu or Enter)</t>
  </si>
  <si>
    <t>Activer la copie à partir d'une clé USB dans les paramètres de base (appuyez sur Menu ou Entrée)</t>
  </si>
  <si>
    <t>Kopieren vom USB-Flash-Laufwerk in den Grundeinstellungen aktivieren (drücken Sie Menu oder Enter)</t>
  </si>
  <si>
    <t>Abilita la copia dall'unità flash USB nelle impostazioni di base (premi Menu o Invio)</t>
  </si>
  <si>
    <t>Włącz kopiowanie z pamięci flash USB w podstawowych ustawieniach (naciśnij Menu lub Enter)</t>
  </si>
  <si>
    <t>Ative a cópia da unidade Flash USB nas configurações básicas (pressione Menu ou Enter)</t>
  </si>
  <si>
    <t>Povoľte kopírovanie z USB kľúča v základných nastaveniach (stlačte Menu alebo Enter)</t>
  </si>
  <si>
    <t>insert_usb_flash_drive_with_files_1</t>
  </si>
  <si>
    <t>Umetnite Flash pogon s datotekama koje želite prenijeti</t>
  </si>
  <si>
    <t>Připojte USB Flash disk se soubory které chcete nahrát</t>
  </si>
  <si>
    <t>Insert Flash drive with files you want to upload</t>
  </si>
  <si>
    <t>Insérez le stockage Flash avec les fichiers que vous souhaitez charger</t>
  </si>
  <si>
    <t>Flash-Laufwerk mit den hochzuladenden Dateien einlegen</t>
  </si>
  <si>
    <t>Inserisci l'unità flash con i file che desideri caricare</t>
  </si>
  <si>
    <t>Włóż dysk Flash z plikami, które chcesz przesłać</t>
  </si>
  <si>
    <t>Insira a unidade Flash com os arquivos que deseja enviar</t>
  </si>
  <si>
    <t>Zapojte USB kľúč so súbormi ktoré chcete nahrať</t>
  </si>
  <si>
    <t>insert_usb_flash_drive_with_files_2</t>
  </si>
  <si>
    <t>u mapi</t>
  </si>
  <si>
    <t xml:space="preserve">v adresáři </t>
  </si>
  <si>
    <t>in folder</t>
  </si>
  <si>
    <t>dans le dossier</t>
  </si>
  <si>
    <t>in Ordner</t>
  </si>
  <si>
    <t>nella cartella</t>
  </si>
  <si>
    <t>w folderze</t>
  </si>
  <si>
    <t>na pasta</t>
  </si>
  <si>
    <t xml:space="preserve">v adresári </t>
  </si>
  <si>
    <t>insert_usb_flash_drive_with_files_3</t>
  </si>
  <si>
    <t>u USB priključak uređaja</t>
  </si>
  <si>
    <t>do USB portu zařízení</t>
  </si>
  <si>
    <t>into the USB port of the device</t>
  </si>
  <si>
    <t>dans le port USB de l'appareil</t>
  </si>
  <si>
    <t>in den USB-Port des Geräts einlegen</t>
  </si>
  <si>
    <t>nella porta USB del dispositivo</t>
  </si>
  <si>
    <t>do portu USB urządzenia</t>
  </si>
  <si>
    <t>na porta USB do dispositivo</t>
  </si>
  <si>
    <t>do USB portu zariadenia</t>
  </si>
  <si>
    <t>enter_address_into_browser_1</t>
  </si>
  <si>
    <t>Unesite adresu</t>
  </si>
  <si>
    <t>Zadejte adresu</t>
  </si>
  <si>
    <t>Enter address</t>
  </si>
  <si>
    <t>Entrer l'adresse</t>
  </si>
  <si>
    <t>Adresse eingeben</t>
  </si>
  <si>
    <t>Inserisci l'indirizzo</t>
  </si>
  <si>
    <t>Podaj adres</t>
  </si>
  <si>
    <t>Insira o endereço</t>
  </si>
  <si>
    <t>Zadajte adresu</t>
  </si>
  <si>
    <t>enter_address_into_browser_2</t>
  </si>
  <si>
    <t>u preglednik na računalu (zadano korisničko ime / lozinka je admin / admin) i odaberite Učitaj datoteku u izborniku Datoteke</t>
  </si>
  <si>
    <t>do prohlížeče na Vašem počítači (přednastavené jméno/heslo je admin/admin) a v menu Soubory zvolte Nahrát soubor</t>
  </si>
  <si>
    <t>into browser on your computer (default username/password is admin/admin) and choose Upload file in Files menu</t>
  </si>
  <si>
    <t>dans le navigateur de votre ordinateur (le nom d'utilisateur / mot de passe par défaut est admin / admin) et choisissez Charger le fichier dans le menu Fichiers</t>
  </si>
  <si>
    <t>in den Browser auf Ihrem Computer (Standardbenutzername/Passwort ist admin/admin) und wählen Sie Datei hochladen im Menü Dateien</t>
  </si>
  <si>
    <t>nel browser del tuo computer (nome utente / password predefiniti sono admin / admin) e scegli Carica file nel menu File</t>
  </si>
  <si>
    <t>w przeglądarce w twoim komputerze (domyślna nazwa użytkownika / hasło to admin / admin) wybierz Prześlij plik w menu Pliki</t>
  </si>
  <si>
    <t>no navegador do seu computador (nome de usuário / senha padrão é admin / admin) e escolha Carregar arquivo no menu Arquivos</t>
  </si>
  <si>
    <t>do prehliadača na Vašom počítači (prednastavené meno/heslo je admin/admin) a v menu Súbory zvoľte Nahrať súbor</t>
  </si>
  <si>
    <t>help</t>
  </si>
  <si>
    <t>Pomoć</t>
  </si>
  <si>
    <t>Nápověda</t>
  </si>
  <si>
    <t>Help</t>
  </si>
  <si>
    <t>Aidez-moi</t>
  </si>
  <si>
    <t>Hilfe</t>
  </si>
  <si>
    <t>Aiuto</t>
  </si>
  <si>
    <t>Pomoc</t>
  </si>
  <si>
    <t>Socorro</t>
  </si>
  <si>
    <t>Nápoveda</t>
  </si>
  <si>
    <t>upload_file_through</t>
  </si>
  <si>
    <t>Možete dodati nove datoteke putem</t>
  </si>
  <si>
    <t>Soubory můžete nahrát skrz</t>
  </si>
  <si>
    <t>You can add new files through</t>
  </si>
  <si>
    <t>Vous pouvez charger des fichiers via</t>
  </si>
  <si>
    <t>Sie können Dateien hochladen durch</t>
  </si>
  <si>
    <t>Puoi caricare i file tramite</t>
  </si>
  <si>
    <t>Możesz przesyłać pliki przez</t>
  </si>
  <si>
    <t>Você pode fazer upload de arquivos por meio de</t>
  </si>
  <si>
    <t>Nové súbory môžete pridať cez</t>
  </si>
  <si>
    <t>adding_from_storage</t>
  </si>
  <si>
    <t>Zaslonski izbornik - prijeđite prstom slijeva i odaberite Dodaj datoteku iz pohrane</t>
  </si>
  <si>
    <t>Menu na obrazovce - potáhněte zleva a zvolte Přidat soubor z paměti</t>
  </si>
  <si>
    <t>On-screen menu - swipe from the left and choose Add file from storage</t>
  </si>
  <si>
    <t>Menu à l'écran - faites glisser depuis la gauche et choisissez Ajouter un fichier à partir du stockage</t>
  </si>
  <si>
    <t>Bildschirmmenü - wischen Sie von links und wählen Sie Datei aus dem Speicher hinzufügen</t>
  </si>
  <si>
    <t>Menu su schermo - scorri da sinistra e scegli Aggiungi file dalla memoria</t>
  </si>
  <si>
    <t>Menu ekranowe - przesuń palcem od lewej i wybierz Dodaj plik z pamięci</t>
  </si>
  <si>
    <t>Menu na tela: deslize da esquerda para a direita e escolha Adicionar arquivo do armazenamento</t>
  </si>
  <si>
    <t>Menu na obrazovke - potiahnite zľava a zvoľte Pridať súbor z pamäte</t>
  </si>
  <si>
    <t>start_at_boot</t>
  </si>
  <si>
    <t>Pokrenuti pri pokretanju sustava</t>
  </si>
  <si>
    <t>Spustit při startu systému</t>
  </si>
  <si>
    <t>Start at system boot</t>
  </si>
  <si>
    <t>Lancer au démarrage du système</t>
  </si>
  <si>
    <t>Beim Systemstart ausführen</t>
  </si>
  <si>
    <t>Inizia all'avvio del sistema</t>
  </si>
  <si>
    <t>Uruchom po uruchomieniu systemu</t>
  </si>
  <si>
    <t>Comece na inicialização do sistema</t>
  </si>
  <si>
    <t>Spustiť pri štarte systému</t>
  </si>
  <si>
    <t>start_at_boot_help</t>
  </si>
  <si>
    <t>Pokrenite ovaj program automatski nakon pokretanja Androida. Potrebno je posebno dopuštenje za Android 10 i novije verzije</t>
  </si>
  <si>
    <t>Spustit tuto aplikaci automaticky po tom co se nastartuje Android. Při Android 10 a novějších je potřeba speciální povolení, proto toto nastavení může být dostupné pouze z menu na obrazovce - Základní nastavení.</t>
  </si>
  <si>
    <t>Start this application automatically after Android boots. Special permission is needed on Android 10 and newer, so this setting might be accessible only from on-screen menu - Basic settings.</t>
  </si>
  <si>
    <t>Démarrez cette application automatiquement après le démarrage d'Android. Une autorisation spéciale est nécessaire sur Android 10 et plus récent, ce paramètre peut donc être accessible uniquement à partir du menu à l'écran - Paramètres de base.</t>
  </si>
  <si>
    <t>Startet diese Anwendung automatisch nach dem Start von Android. Für Android 10 und höher ist eine spezielle Berechtigung erforderlich, sodass auf diese Einstellung möglicherweise nur über das Bildschirmmenü - Grundeinstellungen zugegriffen werden kann.</t>
  </si>
  <si>
    <t>Avvia questa applicazione automaticamente dopo l'avvio di Android. È necessaria un'autorizzazione speciale su Android 10 e versioni successive, quindi questa impostazione potrebbe essere accessibile solo dal menu sullo schermo - Impostazioni di base.</t>
  </si>
  <si>
    <t>Uruchom tę aplikację automatycznie po uruchomieniu systemu Android. Wymagane jest specjalne pozwolenie na Androida 10 i nowsze, więc to ustawienie może być dostępne tylko z menu ekranowego - Ustawienia podstawowe.</t>
  </si>
  <si>
    <t>Inicie este aplicativo automaticamente após a inicialização do Android. É necessária uma permissão especial no Android 10 e mais recente, portanto, essa configuração pode estar acessível apenas no menu na Ecrân - Configurações básicas.</t>
  </si>
  <si>
    <t>Spustiť túto aplikáciu automaticky po tom ako sa naštartuje Android. Pri Android 10 a novších je potrebné špeciálne povolenie, preto toto nastavenie môže byť dostupné len z menu na obrazovke - Základné nastavenia.</t>
  </si>
  <si>
    <t>start_at_boot_help_short</t>
  </si>
  <si>
    <t>Pokrenite ovaj program automatski nakon pokretanja Androida</t>
  </si>
  <si>
    <t>Spustit tuto aplikaci automaticky po tom co se nastartuje Android</t>
  </si>
  <si>
    <t>Start this application automatically after Android boots</t>
  </si>
  <si>
    <t>Démarrez cette application automatiquement après le démarrage d'Android</t>
  </si>
  <si>
    <t>Startet diese Anwendung automatisch nach dem Start von Android</t>
  </si>
  <si>
    <t>Avvia questa applicazione automaticamente dopo l'avvio di Android</t>
  </si>
  <si>
    <t>Inicie este aplicativo automaticamente após a inicialização do Android</t>
  </si>
  <si>
    <t>Spustiť túto aplikáciu automaticky po tom ako sa naštartuje Android</t>
  </si>
  <si>
    <t>not_connected</t>
  </si>
  <si>
    <t>Nije povezano</t>
  </si>
  <si>
    <t>Nepřipojené</t>
  </si>
  <si>
    <t>Not connected</t>
  </si>
  <si>
    <t>Pas connecté</t>
  </si>
  <si>
    <t>Nicht verbunden</t>
  </si>
  <si>
    <t>Non collegato</t>
  </si>
  <si>
    <t>Nie połączony</t>
  </si>
  <si>
    <t>Não conectado</t>
  </si>
  <si>
    <t>Nepripojené</t>
  </si>
  <si>
    <t>web_interface_connect_to_network</t>
  </si>
  <si>
    <t>Spojite se na WiFi ili lokalnu mrežu kako biste omogućili pristup web sučelju</t>
  </si>
  <si>
    <t>Připojte se na WiFi nebo lokální síť</t>
  </si>
  <si>
    <t>Connect to WiFi or local network to enable web interface access</t>
  </si>
  <si>
    <t>Connectez-vous au WiFi ou au réseau local pour activer l'accès à l'interface Web</t>
  </si>
  <si>
    <t>Verbindung zu WiFi oder zum lokalen Netzwerk, um den Zugriff auf die Webschnittstelle zu ermöglichen</t>
  </si>
  <si>
    <t>Connettiti a WiFi o rete locale per abilitare l'accesso all'interfaccia web</t>
  </si>
  <si>
    <t>Połącz się z siecią WiFi lub siecią lokalną, aby mieć dostęp do interfejsu internetowego</t>
  </si>
  <si>
    <t>Conecte-se a WiFi ou rede local para habilitar o acesso à interface da web</t>
  </si>
  <si>
    <t>Pripojte sa na WiFi alebo lokálnu sieť</t>
  </si>
  <si>
    <t>press_back_to_return</t>
  </si>
  <si>
    <t>Pritisnite nazad ili kliknite ovdje za povratak</t>
  </si>
  <si>
    <t>Pro návrat stiskněte tlačítko zpět nebo klikněte sem</t>
  </si>
  <si>
    <t>Press back or click here to return</t>
  </si>
  <si>
    <t>Appuyez sur retour ou cliquez ici pour revenir</t>
  </si>
  <si>
    <t>Zurück oder hier klicken, um zurückzukehren</t>
  </si>
  <si>
    <t>Premere indietro o fai clic qui per tornare</t>
  </si>
  <si>
    <t>Naciśnij ponownie lub kliknij tutaj, aby wrócić</t>
  </si>
  <si>
    <t>Pressione voltar ou clique aqui para voltar</t>
  </si>
  <si>
    <t>Pre návrat stlačte tlačítko späť alebo kliknite sem</t>
  </si>
  <si>
    <t>home</t>
  </si>
  <si>
    <t>Početna stranica</t>
  </si>
  <si>
    <t>Domů</t>
  </si>
  <si>
    <t>Home</t>
  </si>
  <si>
    <t>Accueil</t>
  </si>
  <si>
    <t>Übersicht</t>
  </si>
  <si>
    <t>Główna</t>
  </si>
  <si>
    <t>Casa</t>
  </si>
  <si>
    <t>Domov</t>
  </si>
  <si>
    <t>tools</t>
  </si>
  <si>
    <t>Alati</t>
  </si>
  <si>
    <t>Nástroje</t>
  </si>
  <si>
    <t>Tools</t>
  </si>
  <si>
    <t>Outils</t>
  </si>
  <si>
    <t>Werkzeuge</t>
  </si>
  <si>
    <t>Strumenti</t>
  </si>
  <si>
    <t>Narzędzia</t>
  </si>
  <si>
    <t>Ferramentas</t>
  </si>
  <si>
    <t>device_settings</t>
  </si>
  <si>
    <t>Postavke uređaja</t>
  </si>
  <si>
    <t>Nastavení zařízení</t>
  </si>
  <si>
    <t>Device settings</t>
  </si>
  <si>
    <t>Réglages de l'appareil</t>
  </si>
  <si>
    <t>Geräteeinstellungen</t>
  </si>
  <si>
    <t>Impostazioni del dispositivo</t>
  </si>
  <si>
    <t>Ustawienia urządzenia</t>
  </si>
  <si>
    <t>Configurações do dispositivo</t>
  </si>
  <si>
    <t>Nastavenia zariadenia</t>
  </si>
  <si>
    <t>information</t>
  </si>
  <si>
    <t>Informacija</t>
  </si>
  <si>
    <t>Informace</t>
  </si>
  <si>
    <t>Information</t>
  </si>
  <si>
    <t>Informationen</t>
  </si>
  <si>
    <t>Informazione</t>
  </si>
  <si>
    <t>Informacja</t>
  </si>
  <si>
    <t>Em formação</t>
  </si>
  <si>
    <t>Informácie</t>
  </si>
  <si>
    <t>press_menu_to_access_settings</t>
  </si>
  <si>
    <t>Da biste pristupili postavkama, pritisnite izbornik ili enter za ulazak, prijeđite prstom slijeva ili držite klik na zaslonu.</t>
  </si>
  <si>
    <t>Pro přístup k nastavením stiskněte tlačítko Menu nebo Enter, přejeďte prstem zleva nebo spravte dlouhé kliknutí na obrazovku.</t>
  </si>
  <si>
    <t>To access settings, press the menu or enter button, swipe from left or make a long click on the screen.</t>
  </si>
  <si>
    <t>Pour accéder aux paramètres, appuyez sur le menu ou sur le bouton Entrée, faites glisser votre doigt à partir de la gauche ou faites un long clic sur l'écran.</t>
  </si>
  <si>
    <t>Um auf die Einstellungen zuzugreifen, drücken Sie das Menü oder die Eingabetaste, wischen Sie von links oder machen Sie einen langen Klick auf den Bildschirm.</t>
  </si>
  <si>
    <t>Per accedere alle impostazioni, premi il pulsante menu o enter, scorri da sinistra o fai un lungo clic sullo schermo.</t>
  </si>
  <si>
    <t>Aby uzyskać dostęp do ustawień, naciśnij przycisk menu lub enter, przesuń palcem od lewej lub wykonaj długie kliknięcie na ekranie.</t>
  </si>
  <si>
    <t>Para acessar as configurações, pressione o menu ou o botão Enter, deslize da esquerda para a direita ou dê um clique longo na Ecrân.</t>
  </si>
  <si>
    <t>Pre prístup k nastaveniam stlačte tlačítko Menu alebo Enter, potiahnite sprava alebo spravte dlhé kliknutie na obrazovke.</t>
  </si>
  <si>
    <t>advanced_settings_browser_1</t>
  </si>
  <si>
    <t>Za napredne postavke (prilagođeni izgledi, lista za reprodukciju, itd.)</t>
  </si>
  <si>
    <t>Pro pokročilá nastavení (vlastní rozložení obrazovky, playlisty atď.), zadejte adresu</t>
  </si>
  <si>
    <t>For advanced settings (customized layouts, playlists, etc.), open address</t>
  </si>
  <si>
    <t>Pour les paramètres avancés (mises en page personnalisées, playlists, etc.), ouvrez l'adresse</t>
  </si>
  <si>
    <t>Für erweiterte Einstellungen (benutzerdefinierte Layouts, Wiedergabelisten usw.), Adresse öffnen</t>
  </si>
  <si>
    <t>Per impostazioni avanzate (layout personalizzati, playlist, ecc.), apri l'indirizzo</t>
  </si>
  <si>
    <t>Aby uzyskać ustawienia zaawansowane (niestandardowe układy, listy odtwarzania itp.), otwórz adres</t>
  </si>
  <si>
    <t>Para configurações avançadas (layouts personalizados, listas de reprodução, etc.), abra o endereço</t>
  </si>
  <si>
    <t>Pre pokročilé nastavenia (vlastné rozloženie obrazovky, playlisty atď.), otvorte adresu</t>
  </si>
  <si>
    <t>advanced_settings_browser_2</t>
  </si>
  <si>
    <t>u pregledniku na računalu.</t>
  </si>
  <si>
    <t>v prohlížeči na Vašem počítači.</t>
  </si>
  <si>
    <t>in the browser on your computer.</t>
  </si>
  <si>
    <t>dans le navigateur de votre ordinateur.</t>
  </si>
  <si>
    <t>im Browser auf Ihrem Computer.</t>
  </si>
  <si>
    <t>nel browser del tuo computer.</t>
  </si>
  <si>
    <t>w przeglądarce na komputerze.</t>
  </si>
  <si>
    <t>no navegador do seu computador.</t>
  </si>
  <si>
    <t>v prehliadači na Vašom počítači.</t>
  </si>
  <si>
    <t>rss_messages</t>
  </si>
  <si>
    <t>RSS poruke</t>
  </si>
  <si>
    <t>RSS správy</t>
  </si>
  <si>
    <t>RSS messages</t>
  </si>
  <si>
    <t>Messages RSS</t>
  </si>
  <si>
    <t>RSS-Meldungen</t>
  </si>
  <si>
    <t>Messaggi RSS</t>
  </si>
  <si>
    <t>Wiadomości RSS</t>
  </si>
  <si>
    <t>Mensagens RSS</t>
  </si>
  <si>
    <t>title</t>
  </si>
  <si>
    <t>Naslov</t>
  </si>
  <si>
    <t>Titulek</t>
  </si>
  <si>
    <t>Title</t>
  </si>
  <si>
    <t>Titre</t>
  </si>
  <si>
    <t>Titel</t>
  </si>
  <si>
    <t>Titolo</t>
  </si>
  <si>
    <t>Tytuł</t>
  </si>
  <si>
    <t>Título</t>
  </si>
  <si>
    <t>Titulok</t>
  </si>
  <si>
    <t>title_empty</t>
  </si>
  <si>
    <t>Naslov ne može biti prazan</t>
  </si>
  <si>
    <t>Titulek nesmí být prázdný</t>
  </si>
  <si>
    <t>Title can't be empty</t>
  </si>
  <si>
    <t>Le titre ne peut pas être vide</t>
  </si>
  <si>
    <t>Titel darf nicht leer sein</t>
  </si>
  <si>
    <t>Il titolo non può essere vuoto</t>
  </si>
  <si>
    <t>Pole "Tytuł" nie może być puste</t>
  </si>
  <si>
    <t>Título não pode estar vazio</t>
  </si>
  <si>
    <t>Titulok nesmie byť prázdny</t>
  </si>
  <si>
    <t>content</t>
  </si>
  <si>
    <t>Sadržaj</t>
  </si>
  <si>
    <t>Obsah</t>
  </si>
  <si>
    <t>Content</t>
  </si>
  <si>
    <t>Contenu</t>
  </si>
  <si>
    <t>Inhalt</t>
  </si>
  <si>
    <t>Contenuto</t>
  </si>
  <si>
    <t>Zawartość</t>
  </si>
  <si>
    <t>Conteúdo</t>
  </si>
  <si>
    <t>content_empty</t>
  </si>
  <si>
    <t>Sadržaj ne može biti prazan</t>
  </si>
  <si>
    <t>Obsah nesmí být prázdný</t>
  </si>
  <si>
    <t>Content can't be empty</t>
  </si>
  <si>
    <t>Le contenu ne peut pas être vide</t>
  </si>
  <si>
    <t>Inhalt darf nicht leer sein</t>
  </si>
  <si>
    <t>Il contenuto non può essere vuoto</t>
  </si>
  <si>
    <t>Pole "Zawartość" nie może być puste</t>
  </si>
  <si>
    <t>O conteúdo não pode estar vazio</t>
  </si>
  <si>
    <t>Obsah nesmie byť prázdny</t>
  </si>
  <si>
    <t>rss_messages_empty</t>
  </si>
  <si>
    <t>Još nije dodana nijedna RSS poruka</t>
  </si>
  <si>
    <t>Zatím nebyla přidána žádná RSS správa</t>
  </si>
  <si>
    <t>No RSS messages has been added yet</t>
  </si>
  <si>
    <t>Aucun message RSS n'a encore été ajouté</t>
  </si>
  <si>
    <t>Es wurden noch keine RSS-Nachrichten hinzugefügt</t>
  </si>
  <si>
    <t>Nessun messaggio RSS è stato ancora aggiunto</t>
  </si>
  <si>
    <t>Nie dodano jeszcze żadnych wiadomości RSS</t>
  </si>
  <si>
    <t>Nenhuma mensagem RSS foi adicionada ainda</t>
  </si>
  <si>
    <t>Zatiaľ nebola pridaná žiadna RSS správa</t>
  </si>
  <si>
    <t>rss_message_deleted</t>
  </si>
  <si>
    <t>RSS poruka je uspješno izbrisana</t>
  </si>
  <si>
    <t>RSS správa byla úspěšně smazána</t>
  </si>
  <si>
    <t>RSS message was successfully deleted</t>
  </si>
  <si>
    <t>Le message RSS a été supprimé avec succès</t>
  </si>
  <si>
    <t>RSS-Nachricht wurde erfolgreich gelöscht</t>
  </si>
  <si>
    <t>Il messaggio RSS è stato cancellato con successo</t>
  </si>
  <si>
    <t>Wiadomość RSS została pomyślnie usunięta</t>
  </si>
  <si>
    <t>A mensagem RSS foi excluída com sucesso</t>
  </si>
  <si>
    <t>RSS správa bola úspešne zmazaná</t>
  </si>
  <si>
    <t>rss_message_added</t>
  </si>
  <si>
    <t>RSS poruka je uspješno dodana</t>
  </si>
  <si>
    <t>RSS správa byla úspěšně přidána</t>
  </si>
  <si>
    <t>RSS message was successfully added</t>
  </si>
  <si>
    <t>Le message RSS a été ajouté avec succès</t>
  </si>
  <si>
    <t>RSS-Meldung wurde erfolgreich hinzugefügt</t>
  </si>
  <si>
    <t>Il messaggio RSS è stato aggiunto correttamente</t>
  </si>
  <si>
    <t>Wiadomość RSS została pomyślnie dodana</t>
  </si>
  <si>
    <t>A mensagem RSS foi adicionada com sucesso</t>
  </si>
  <si>
    <t>RSS správa bola úspešne pridaná</t>
  </si>
  <si>
    <t>rss_messages_help</t>
  </si>
  <si>
    <t>Na ovoj stranici možete dodati RSS poruke koje će biti prikazane na zaslonu. Ako želite prikazati RSS poruke s ovog popisa postavite RSS URL na "local" u postavkama RSS stavke.</t>
  </si>
  <si>
    <t>Na této stránce můžete přidávat RSS správy, které se budou zobrazovat na obrazovce. Pokud chcete zobrazovat RSS správy z tohto seznamu, zadejte v položce typu RSS správy do "URL pro RSS správy" hodnotu "local".</t>
  </si>
  <si>
    <t>On this page you can add RSS messages, which will be displayed on screen. If you want to show RSS messages from this list, set RSS URL to "local" in the RSS item settings.</t>
  </si>
  <si>
    <t>Sur cette page, vous pouvez ajouter des messages RSS, qui seront affichés à l'écran. Si vous souhaitez afficher les messages RSS de cette liste, définissez l'URL RSS sur "local" dans les paramètres de l'élément RSS.</t>
  </si>
  <si>
    <t>Auf dieser Seite können Sie RSS-Nachrichten hinzufügen, die dann auf dem Bildschirm angezeigt werden. Wenn Sie RSS-Nachrichten aus dieser Liste anzeigen möchten, setzen Sie die RSS-URL in den RSS-Elementeinstellungen auf "lokal".</t>
  </si>
  <si>
    <t>In questa pagina è possibile aggiungere messaggi RSS, che verranno visualizzati sullo schermo. Se si desidera mostrare i messaggi RSS da questo elenco, impostare l'URL RSS su "local" nelle impostazioni dell'elemento RSS.</t>
  </si>
  <si>
    <t>Na tej stronie możesz dodawać wiadomości RSS, które będą wyświetlane na ekranie. Jeśli chcesz pokazać wiadomości RSS z tej listy, ustaw adres URL RSS na „local” w ustawieniach `Elementy` RSS.</t>
  </si>
  <si>
    <t>Nesta página você pode adicionar mensagens RSS, que serão exibidas na Ecrân. Se você deseja mostrar mensagens RSS desta lista, defina RSS URL como "local" nas configurações do item RSS.</t>
  </si>
  <si>
    <t>Na tejto stránke môžete pridávať RSS správy, ktoré sa budú zobrazovať na obrazovke. Ak chcete zobrazovať RSS správy z tohto zoznamu, zadajte v položke typu RSS správy do "URL pre RSS správy" hodnotu "local".</t>
  </si>
  <si>
    <t>ftp_server</t>
  </si>
  <si>
    <t>FTP poslužitelj</t>
  </si>
  <si>
    <t>FTP server</t>
  </si>
  <si>
    <t>Serveur FTP</t>
  </si>
  <si>
    <t>FTP-Server</t>
  </si>
  <si>
    <t>Server FTP</t>
  </si>
  <si>
    <t>FTP serwer</t>
  </si>
  <si>
    <t>servidor FTP</t>
  </si>
  <si>
    <t>upload_to_ftp_1</t>
  </si>
  <si>
    <t>Spojite se na FTP poslužitelj</t>
  </si>
  <si>
    <t>Připojte se na FTP server</t>
  </si>
  <si>
    <t>Connect to FTP server</t>
  </si>
  <si>
    <t>Connectez-vous au serveur FTP</t>
  </si>
  <si>
    <t>Verbindung zum FTP-Server</t>
  </si>
  <si>
    <t>Connetti al server FTP</t>
  </si>
  <si>
    <t>Połącz się z serwerem FTP</t>
  </si>
  <si>
    <t>Conecte-se ao servidor FTP</t>
  </si>
  <si>
    <t>Pripojte sa na FTP server</t>
  </si>
  <si>
    <t>upload_to_ftp_2</t>
  </si>
  <si>
    <t>i prijenos datoteka</t>
  </si>
  <si>
    <t>a nahrajte soubory</t>
  </si>
  <si>
    <t>and upload files</t>
  </si>
  <si>
    <t>et charger des fichiers</t>
  </si>
  <si>
    <t>und Dateien hochladen</t>
  </si>
  <si>
    <t>e carica file</t>
  </si>
  <si>
    <t>i przesyłaj pliki</t>
  </si>
  <si>
    <t>e fazer upload de arquivos</t>
  </si>
  <si>
    <t>a nahrajte súbory</t>
  </si>
  <si>
    <t>setting_ntp_server</t>
  </si>
  <si>
    <t>NTP poslužitelj</t>
  </si>
  <si>
    <t>NTP server</t>
  </si>
  <si>
    <t>Serveur NTP</t>
  </si>
  <si>
    <t>NTP-Server</t>
  </si>
  <si>
    <t>Server NTP</t>
  </si>
  <si>
    <t>NTP serwer czasu</t>
  </si>
  <si>
    <t>Servidor NTP</t>
  </si>
  <si>
    <t>setting_ntp_server_help</t>
  </si>
  <si>
    <t>URL adresa NTP poslužitelja za vremensku sinkronizaciju (npr. 0.us.pool.ntp.org)</t>
  </si>
  <si>
    <t>URL adresa NTP serveru pro synchronizaci času (např. 0.sk.pool.ntp.org)</t>
  </si>
  <si>
    <t>URL address of the NTP server for time synchronization (e.g. 0.us.pool.ntp.org)</t>
  </si>
  <si>
    <t>Adresse URL du serveur NTP pour la synchronisation de l'heure (par exemple 0.us.pool.ntp.org)</t>
  </si>
  <si>
    <t>URL-Adresse des NTP-Servers für die Zeitsynchronisation (z.B. 0.us.pool.ntp.org)</t>
  </si>
  <si>
    <t>Indirizzo URL del server NTP per la sincronizzazione dell'ora (ad es. 0.us.pool.ntp.org)</t>
  </si>
  <si>
    <t>Adres URL serwera NTP do synchronizacji czasu (np. 0.us.pool.ntp.org)</t>
  </si>
  <si>
    <t>Endereço URL do servidor NTP para sincronização de tempo (por exemplo, 0.us.pool.ntp.org)</t>
  </si>
  <si>
    <t>URL adresa NTP servera pre synchronizáciu času (napr. 0.sk.pool.ntp.org)</t>
  </si>
  <si>
    <t>rss_reader_url</t>
  </si>
  <si>
    <t>URL za RSS poruke</t>
  </si>
  <si>
    <t>URL pro RSS správy</t>
  </si>
  <si>
    <t>URL for RSS messages</t>
  </si>
  <si>
    <t>URL des messages RSS</t>
  </si>
  <si>
    <t>URL für RSS-Nachrichten</t>
  </si>
  <si>
    <t>URL per i messaggi RSS</t>
  </si>
  <si>
    <t>Adres URL dla wiadomości RSS</t>
  </si>
  <si>
    <t>URL para mensagens RSS</t>
  </si>
  <si>
    <t>URL pre RSS správy</t>
  </si>
  <si>
    <t>rss_reader_url_help</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</si>
  <si>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</si>
  <si>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</si>
  <si>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</si>
  <si>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</si>
  <si>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</si>
  <si>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</si>
  <si>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</si>
  <si>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</si>
  <si>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</si>
  <si>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weather_city</t>
  </si>
  <si>
    <t>Grad za prognozu vremena</t>
  </si>
  <si>
    <t>Město pro počasí</t>
  </si>
  <si>
    <t>City for weather</t>
  </si>
  <si>
    <t>Ville pour la météo</t>
  </si>
  <si>
    <t>Stadt für Wetter</t>
  </si>
  <si>
    <t>Città per tempo</t>
  </si>
  <si>
    <t>Miasto do pogody</t>
  </si>
  <si>
    <t>Cidade para o clima</t>
  </si>
  <si>
    <t>Mesto pre počasie</t>
  </si>
  <si>
    <t>weather_city_help</t>
  </si>
  <si>
    <t>Naziv grada za koji će biti prikazana prognoza, na primjer "Amsterdam, Netherlands".</t>
  </si>
  <si>
    <t>Název města, pro které se bude zobrazovat počasí, například "Banská Bystrica, Slovakia"</t>
  </si>
  <si>
    <t>Name of the city, for which the weather will be displayed, for example "Amsterdam, Netherlands".</t>
  </si>
  <si>
    <t>Nom de la ville pour laquelle la météo sur le panneau latéral sera affichée.</t>
  </si>
  <si>
    <t>Name der Stadt, für die das Wetter angezeigt wird, z. B. "Amsterdam, Netherlands".</t>
  </si>
  <si>
    <t>Nome della città, per la quale verrà visualizzato il tempo, ad esempio "Amsterdam, Netherlands".</t>
  </si>
  <si>
    <t>Nazwa miasta, dla którego będzie wyświetlana pogoda, na przykład „Amsterdam, Netherlands".</t>
  </si>
  <si>
    <t>Nome da cidade, para a qual será mostrado o clima no painel lateral, por exemplo "Amsterdam, Netherlands".</t>
  </si>
  <si>
    <t>Názov mesta, pre ktoré sa bude zobrazovať počasie, napríklad "Banska Bystrica, Slovakia"</t>
  </si>
  <si>
    <t>weather_class</t>
  </si>
  <si>
    <t>Izvor za prognozu</t>
  </si>
  <si>
    <t>Zdroj počasí</t>
  </si>
  <si>
    <t>Weather source</t>
  </si>
  <si>
    <t>Source météo</t>
  </si>
  <si>
    <t>Quelle für Wetterdaten</t>
  </si>
  <si>
    <t>Fonte meteorologica</t>
  </si>
  <si>
    <t>Źródło pogody</t>
  </si>
  <si>
    <t>Fonte do tempo</t>
  </si>
  <si>
    <t>Zdroj počasia</t>
  </si>
  <si>
    <t>weather_class_help</t>
  </si>
  <si>
    <t>Mrežni izvor trenutne vremenske prognoze koja je prikazana na bočnoj traci.&lt;br&gt;&lt;i&gt;Za primjenu ove promjene potrebno je ponovno učitavanje.&lt;/i&gt;</t>
  </si>
  <si>
    <t>Online služba použitá jako zdroj předpovědi počasí, zobrazeného v bočním panelu.&lt;br&gt;&lt;i&gt;Změna nastavení se projeví až po restartu aplikace.&lt;/i&gt;</t>
  </si>
  <si>
    <t>Online source of current weather forecast, which is shown in side panel.&lt;br&gt;&lt;i&gt;Reload is required for applying this change.&lt;/i&gt;</t>
  </si>
  <si>
    <t>Source en ligne des données météorologiques actuelles, qui sont affichées dans le panneau latéral.&lt;br&gt;&lt;i&gt;Un redémarrage est nécessaire pour appliquer cette modification.&lt;/i&gt;</t>
  </si>
  <si>
    <t>Online-Quelle der aktuellen Wetterdaten, die in der Seitenleiste angezeigt wird.&lt;br&gt;&lt;i&gt;Zur Anwendung dieser Änderung ist ein erneutes Laden erforderlich.&lt;/i&gt;</t>
  </si>
  <si>
    <t>Fonte online dei dati meteorologici attuali, che viene mostrata nel riquadro laterale.&lt;br&gt;&lt;i&gt;È necessario ricaricare per applicare questa modifica.&lt;/i&gt;</t>
  </si>
  <si>
    <t>Źródło aktualnych danych pogodowych Online, które jest pokazane na panelu bocznym.&lt;br&gt;&lt;i&gt;Do zastosowania tej zmiany wymagane jest ponowne uruchomienie aplikacji.&lt;/i&gt;</t>
  </si>
  <si>
    <t>Fonte online de dados meteorológicos atuais, que é exibida no painel lateral.&lt;br&gt;&lt;i&gt;É necessário recarregar para aplicar esta alteração.&lt;/i&gt;</t>
  </si>
  <si>
    <t>Online služba použitá ako zdroj predpovedi počasia, zobrazeného v bočnom paneli.&lt;br&gt;&lt;i&gt;Reštart aplikácie je vyžadovaný pre aplikovanie tohto nastavenia.&lt;/i&gt;</t>
  </si>
  <si>
    <t>to</t>
  </si>
  <si>
    <t>u</t>
  </si>
  <si>
    <t>až</t>
  </si>
  <si>
    <t>à</t>
  </si>
  <si>
    <t>bis</t>
  </si>
  <si>
    <t>a</t>
  </si>
  <si>
    <t>do</t>
  </si>
  <si>
    <t>para</t>
  </si>
  <si>
    <t>reload_question</t>
  </si>
  <si>
    <t>Želite li ponovo učitati ovu aplikaciju?</t>
  </si>
  <si>
    <t>Opravdu chcete restartovat aplikaci?</t>
  </si>
  <si>
    <t>Do you want to reload this application?</t>
  </si>
  <si>
    <t>Voulez-vous redémarrer cette application?</t>
  </si>
  <si>
    <t>Möchten Sie diese Anwendung neu laden?</t>
  </si>
  <si>
    <t>Vuoi ricaricare questa applicazione?</t>
  </si>
  <si>
    <t>Czy chcesz ponownie załadować tę aplikację?</t>
  </si>
  <si>
    <t>Você quer recarregar este aplicativo?</t>
  </si>
  <si>
    <t>Naozaj chcete reštartovať aplikáciu?</t>
  </si>
  <si>
    <t>reload</t>
  </si>
  <si>
    <t>Ponovo učitaj aplikaciju</t>
  </si>
  <si>
    <t>Restartovat aplikaci</t>
  </si>
  <si>
    <t>Reload application</t>
  </si>
  <si>
    <t>Redémarrer l'application</t>
  </si>
  <si>
    <t>Anwendung neu laden</t>
  </si>
  <si>
    <t>Ricarica applicazione</t>
  </si>
  <si>
    <t>Przeładuj aplikację</t>
  </si>
  <si>
    <t>Recarregar aplicativo</t>
  </si>
  <si>
    <t>Reštartovať aplikáciu</t>
  </si>
  <si>
    <t>reload_info</t>
  </si>
  <si>
    <t>Nakon ponovnog učitavanja aplikacija na uređaju će se zatvoriti i ponovo pokrenuti. Možete se vratiti natrag za otprilike 20 sekundi.</t>
  </si>
  <si>
    <t>Po stisknutí tlačítka se tato aplikace ukončí a znova spustí. Za přibližně 20 sekund se můžete znova připojit.</t>
  </si>
  <si>
    <t>After pressing reload the application on device will close and start again. You can log in back in approximately 20 seconds.</t>
  </si>
  <si>
    <t>Après avoir appuyé sur redémarrer, l'application sur l'appareil se fermera et redémarrera. Vous pouvez vous reconnecter dans environ 20 secondes.</t>
  </si>
  <si>
    <t>Nach dem Drücken von reload_info wird die Anwendung auf dem Gerät geschlossen und neu gestartet. Sie können sich in etwa 20 Sekunden wieder einloggen.</t>
  </si>
  <si>
    <t>Dopo aver premuto ricaricare l'applicazione sul dispositivo si chiuderà e ricomincerà. È possibile accedere nuovamente in circa 20 secondi.</t>
  </si>
  <si>
    <t>Po naciśnięciu przeładuj aplikację na urządzeniu zamknie się i uruchomi ponownie. Możesz zalogować się ponownie za około 20 sekund.</t>
  </si>
  <si>
    <t>Depois de pressionar recarregar o aplicativo em</t>
  </si>
  <si>
    <t>Po stlačení tlačítka sa táto aplikáciu ukončí a znova načíta. O približne 20 sekúnd sa môžete znova pripojiť.</t>
  </si>
  <si>
    <t>reboot_reload</t>
  </si>
  <si>
    <t>Ponovno pokretanje / ponovno učitavanje</t>
  </si>
  <si>
    <t>Reboot / reload</t>
  </si>
  <si>
    <t>Redémarrer / relancer</t>
  </si>
  <si>
    <t>Neustart / neu laden</t>
  </si>
  <si>
    <t>Riavvia / ricarica</t>
  </si>
  <si>
    <t>Uruchom ponownie / załaduj ponownie</t>
  </si>
  <si>
    <t>Enviar feedback e opiniões</t>
  </si>
  <si>
    <t>Reštart</t>
  </si>
  <si>
    <t>weather_api_key_help</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</si>
  <si>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href="https://developer.here.com/projects"&gt;https://developer.here.com/projects&lt;/a&gt;.&lt;br&gt;Pregledajte licencu davatelja vremenskih podataka prije nego što ga upotrijebite.</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</si>
  <si>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href="https://developer.here.com/projects"&gt;https://developer.here.com/projects&lt;/a&gt;.&lt;br&gt;Před použitím si přečtěte licenční podmínky poskytovatele informací o počasí.</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</si>
  <si>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href="https://developer.here.com/projects"&gt;https://developer.here.com/projects&lt;/a&gt;.&lt;br&gt;Review licensing of the weather information provider before using it.</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</si>
  <si>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href="https://developer.here.com/projects"&gt;https://developer.here.com/projects&lt;/a&gt;.&lt;br&gt;Vérifiez la licence du fournisseur d'informations météorologiques avant de l'utiliser.</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</si>
  <si>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werden.&lt;br&gt;Lizenzen des Wetterinformationsanbieters vor der Nutzung prüfen.</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</si>
  <si>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href="https://developer.here.com/projects"&gt;https://developer.here.com/projects&lt;/a&gt;.&lt;br&gt;Rivedere le licenze del fornitore di informazioni meteorologiche prima di utilizzarlo.</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</si>
  <si>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href="https://developer.here.com/projects"&gt;https://developer.here.com/projects&lt;/a&gt;.&lt;br&gt;Przed użyciem zapoznaj się z licencją dostawcy informacji o pogodzie.</t>
  </si>
  <si>
    <t>Histórico</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</si>
  <si>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href="https://developer.here.com/projects"&gt;https://developer.here.com/projects&lt;/a&gt;.&lt;br&gt;Pred použitím si prečítajte licenčné podmienky poskytovateľa informácií o počasí.</t>
  </si>
  <si>
    <t>thread</t>
  </si>
  <si>
    <t>Nit</t>
  </si>
  <si>
    <t>Vlákno</t>
  </si>
  <si>
    <t>Thread</t>
  </si>
  <si>
    <t>Fil</t>
  </si>
  <si>
    <t>Beitrag</t>
  </si>
  <si>
    <t>Filo</t>
  </si>
  <si>
    <t>Wątek</t>
  </si>
  <si>
    <t>Guardado</t>
  </si>
  <si>
    <t>threads</t>
  </si>
  <si>
    <t>Niti</t>
  </si>
  <si>
    <t>Vlákna</t>
  </si>
  <si>
    <t>Threads</t>
  </si>
  <si>
    <t>Fils</t>
  </si>
  <si>
    <t>Beiträge</t>
  </si>
  <si>
    <t>discussioni</t>
  </si>
  <si>
    <t>Wątki</t>
  </si>
  <si>
    <t>Contribua</t>
  </si>
  <si>
    <t>shell_console</t>
  </si>
  <si>
    <t>Shell konzola</t>
  </si>
  <si>
    <t>Shell konzole</t>
  </si>
  <si>
    <t>Shell console</t>
  </si>
  <si>
    <t>Console Shell</t>
  </si>
  <si>
    <t>Shell-Konsole</t>
  </si>
  <si>
    <t>Konsola Shell</t>
  </si>
  <si>
    <t>Consola shell</t>
  </si>
  <si>
    <t>image_scale_type</t>
  </si>
  <si>
    <t>Vrsta veličine slike</t>
  </si>
  <si>
    <t>Typ škálování obrázků</t>
  </si>
  <si>
    <t>Image scale type</t>
  </si>
  <si>
    <t>Type d'échelle d'image</t>
  </si>
  <si>
    <t>Bildmaßstabstyp</t>
  </si>
  <si>
    <t>Tipo di scala dell'immagine</t>
  </si>
  <si>
    <t>Rozmiar obrazu</t>
  </si>
  <si>
    <t>Tipo de escala de imagem</t>
  </si>
  <si>
    <t>Typ škálovania obrázkov</t>
  </si>
  <si>
    <t>image_scale_type_help</t>
  </si>
  <si>
    <t>Kako prilagoditi veličinu slika (i videozapisa, ako se koristi poboljšani video uređaj) prikazanih na zaslonu.&lt;br&gt;&lt;i&gt;Za primjenu ove promjene potrebno je ponovno učitavanje.&lt;/i&gt;</t>
  </si>
  <si>
    <t>Jak se mají škálovat obrázky (a videa, pokud je použit pokročilý přehrávač videí) zobrazené na obrazovce.&lt;br&gt;&lt;i&gt;Změny se projeví až po restartu aplikace&lt;/i&gt;</t>
  </si>
  <si>
    <t>How to scale images (and videos, if enhanced video player is used) shown on the screen.&lt;br&gt;&lt;i&gt;Reload is required for applying this change.&lt;/i&gt;</t>
  </si>
  <si>
    <t>Comment mettre à l'échelle les images (et les vidéos, si un lecteur vidéo amélioré est utilisé) affichées à l'écran.&lt;br&gt;&lt;i&gt;Un redémarrage est requis pour appliquer cette modification.&lt;/i&gt;</t>
  </si>
  <si>
    <t>Skalieren von Bildern (und Videos, wenn ein erweiterter Videoplayer verwendet wird) auf dem Bildschirm.&lt;br&gt;&lt;i&gt;Änderungen werden erst nach einem Neustart der Anwendung wirksam&lt;/i&gt;</t>
  </si>
  <si>
    <t>Come ridimensionare le immagini (e video, se viene utilizzato un lettore video avanzato) mostrate sullo schermo.&lt;br&gt;&lt;i&gt;È necessario ricaricare per applicare questa modifica.&lt;/i&gt;</t>
  </si>
  <si>
    <t>Warianty skalowania obrazu (i filmy, jeśli używany jest ulepszony odtwarzacz wideo) wyświetlanego na ekranie.&lt;br&gt;&lt;i&gt;Przeładowanie jest wymagane do zastosowania tej zmiany.&lt;/i&gt;</t>
  </si>
  <si>
    <t>Como dimensionar imagens (e vídeos, se o reprodutor de vídeo aprimorado for usado) mostrado na Ecrân.&lt;br&gt;&lt;i&gt;É necessário recarregar para aplicar esta alteração.&lt;/i&gt;</t>
  </si>
  <si>
    <t>Ako sa majú škálovať obrázky (a videá, ak je použitý pokročilý prehrávač videí) zobrazené na obrazovke.&lt;br&gt;&lt;i&gt;Reštart aplikácie je vyžadovaný pre aplikovanie tohto nastavenia.&lt;/i&gt;</t>
  </si>
  <si>
    <t>scale_type_fit_center</t>
  </si>
  <si>
    <t>Sredina</t>
  </si>
  <si>
    <t>Fit center</t>
  </si>
  <si>
    <t>Ajustement au centre</t>
  </si>
  <si>
    <t>Mittig eingepasst (keine Skalierung)</t>
  </si>
  <si>
    <t>Centro in forma</t>
  </si>
  <si>
    <t>Dopasuj do środka</t>
  </si>
  <si>
    <t>Centro de ajuste</t>
  </si>
  <si>
    <t>scale_type_center_crop</t>
  </si>
  <si>
    <t>Sredina s obrezivanjem</t>
  </si>
  <si>
    <t>Center crop</t>
  </si>
  <si>
    <t>Centré (rogné)</t>
  </si>
  <si>
    <t>Bild einheitlich skalieren (Seitenverhältnis des Bildes beibehalten)</t>
  </si>
  <si>
    <t>Ritaglia centrale</t>
  </si>
  <si>
    <t>Przytnij do środka</t>
  </si>
  <si>
    <t>Recorte central</t>
  </si>
  <si>
    <t>scale_type_center</t>
  </si>
  <si>
    <t>Sredina (bez skaliranja)</t>
  </si>
  <si>
    <t>Center (bez škálování)</t>
  </si>
  <si>
    <t>Center (no scaling)</t>
  </si>
  <si>
    <t>Centré (pas de mise à l'échelle)</t>
  </si>
  <si>
    <t>Mittig eingepasst (Höhe oder Breite wird angepasst)</t>
  </si>
  <si>
    <t>Centro (nessun ridimensionamento)</t>
  </si>
  <si>
    <t>wycentruj(bez skalowania)</t>
  </si>
  <si>
    <t>Centro (sem escala)</t>
  </si>
  <si>
    <t>Center (bez škálovania)</t>
  </si>
  <si>
    <t>scale_type_fit_xy</t>
  </si>
  <si>
    <t>Prilagodi zaslonu</t>
  </si>
  <si>
    <t>Fit to screen</t>
  </si>
  <si>
    <t>S'adapte à l'écran</t>
  </si>
  <si>
    <t>Anpassung an Bildschirm (event. wird das Seitenverhältnis geändert)</t>
  </si>
  <si>
    <t>Adatta allo schermo</t>
  </si>
  <si>
    <t>Dopasuj do obrazu</t>
  </si>
  <si>
    <t>Ajustar a Ecrân</t>
  </si>
  <si>
    <t>active_playlist_main_panel</t>
  </si>
  <si>
    <t>Aktivni popis za reprodukciju na glavnom zaslonu</t>
  </si>
  <si>
    <t>Aktivní playlist na hlavním panelu</t>
  </si>
  <si>
    <t>Active playlist on main panel</t>
  </si>
  <si>
    <t>Playlist active sur le panneau principal</t>
  </si>
  <si>
    <t>Aktive Wiedergabeliste im Hauptpanel</t>
  </si>
  <si>
    <t>Playlist attiva sul pannello principale</t>
  </si>
  <si>
    <t>Aktywna lista odtwarzania na głównym panelu</t>
  </si>
  <si>
    <t>Lista de reprodução ativa no painel principal</t>
  </si>
  <si>
    <t>Aktívny playlist na hlavnom paneli</t>
  </si>
  <si>
    <t>active_playlist_audio</t>
  </si>
  <si>
    <t>Aktivni popis za reprodukciju zvuka</t>
  </si>
  <si>
    <t>Aktivní zvukový playlist</t>
  </si>
  <si>
    <t>Active audio playlist</t>
  </si>
  <si>
    <t>Playlist audio active</t>
  </si>
  <si>
    <t>Aktive Audio-Wiedergabeliste</t>
  </si>
  <si>
    <t>Playlist audio attiva</t>
  </si>
  <si>
    <t>Aktywna lista odtwarzania audio</t>
  </si>
  <si>
    <t>Lista de reprodução de áudio ativa</t>
  </si>
  <si>
    <t>Aktívny zvukový playlist</t>
  </si>
  <si>
    <t>marketing_appeal</t>
  </si>
  <si>
    <t>Ova se verzija pruža besplatno. Ako ste zainteresirani za bilo kakve modifikacije ovog softvera ili ga označavate svojom robnom markom, obratite se &lt;a href='mailto:slideshow@milanfabian.com'&gt; slideshow@milanfabian.com&lt;/a&gt;.</t>
  </si>
  <si>
    <t>Tato verze je poskytována zdarma. Pokud máte zájem o jakékoli modifikace nebo změny tohoto softwaru, prosím kontaktujte &lt;a href='mailto:slideshow@milanfabian.com'&gt;slideshow@milanfabian.com&lt;/a&gt;.</t>
  </si>
  <si>
    <t>This version is provided free of charge. If you are interested in any modifications of this software or branding it with your brand, please contact &lt;a href='mailto:slideshow@milanfabian.com'&gt;slideshow@milanfabian.com&lt;/a&gt;.</t>
  </si>
  <si>
    <t>Cette version est fournie gratuitement. Si vous êtes intéressé par des modifications de ce logiciel ou par sa personnalisation avec votre marque, veuillez contacter &lt;a href='mailto:slideshow@milanfabian.com'&gt;slideshow@milanfabian.com&lt;/a&gt;.</t>
  </si>
  <si>
    <t>Diese Version wird kostenlos zur Verfügung gestellt. Wenn Sie an Änderungen an dieser Software oder an der Kennzeichnung mit Ihrer Marke interessiert sind, wenden Sie sich bitte an &lt;a href='mailto:slideshow@milanfabian.com'&gt;slideshow@milanfabian.com&lt;/a&gt;.</t>
  </si>
  <si>
    <t>Questa versione è fornita gratuitamente. Se sei interessato a qualsiasi modifica di questo software o al marchio con il tuo marchio, contatta &lt;a href='mailto:slideshow@milanfabian.com'&gt;slideshow@milanfabian.com&lt;/a&gt;.</t>
  </si>
  <si>
    <t>Ta wersja jest udostępniana bezpłatnie. Jeśli interesują Cię jakiekolwiek modyfikacje tego oprogramowania lub oznakowanie go marką, skontaktuj się z nami &lt;a href='mailto:slideshow@milanfabian.com'&gt;slideshow@milanfabian.com&lt;/a&gt;.</t>
  </si>
  <si>
    <t>Esta versão é fornecida gratuitamente. Se você estiver interessado em qualquer modificação neste software ou na sua marca, entre em contato com &lt;a href='mailto:slideshow@milanfabian.com'&gt;slideshow@milanfabian.com&lt;/a&gt;.</t>
  </si>
  <si>
    <t>Táto verzia je poskytnutá zadarmo. Ak máte záujem o akékoľvek modifikácie alebo obrandovanie tohto softwaru, prosím kontaktujte &lt;a href='mailto:slideshow@milanfabian.com'&gt;slideshow@milanfabian.com&lt;/a&gt;.</t>
  </si>
  <si>
    <t>playlists_help</t>
  </si>
  <si>
    <t>Popis za reprodukciju skup je stavki koje se reproduciraju u ciklusu. Možete postaviti različite popise pjesama na različite ploče u dijelovima dana.</t>
  </si>
  <si>
    <t>Playlist je skupina položek, které jsou přehrávány v cyklu. Na různé části dne můžete nastavit různé playlisty do různých panelů.</t>
  </si>
  <si>
    <t>Playlist is a set of items, which are played in the cycle. You can set different playlists to different panels at parts of the day.</t>
  </si>
  <si>
    <t>La playlist (liste de lecture) est un ensemble d'éléments qui sont lus dans le cycle. Vous pouvez définir différentes listes de lecture sur différents panneaux à certaines parties de la journée.</t>
  </si>
  <si>
    <t>Playlist ist eine Reihe von Elementen, die im Zyklus abgespielt werden. Sie können verschiedene Wiedergabelisten für verschiedene Panels an verschiedenen Stellen des Tages einstellen.</t>
  </si>
  <si>
    <t>La playlist è un insieme di elementi che vengono riprodotti nel ciclo. È possibile impostare playlist diverse su pannelli diversi in alcune parti della giornata.</t>
  </si>
  <si>
    <t>Lista odtwarzania to zestaw elementów, które są odtwarzane w cyklu. Możesz ustawić różne listy odtwarzania dla różnych paneli w niektórych częściach dnia.</t>
  </si>
  <si>
    <t>A lista de reprodução é um conjunto de itens que são reproduzidos no ciclo. Você pode definir listas de reprodução diferentes para painéis diferentes em partes do dia.</t>
  </si>
  <si>
    <t>Playlist je skupina položiek, ktoré sú prehrávané v cykle. Na rôzne časti dňa môžete nastaviť rôzne playlisty do rôznych panelov.</t>
  </si>
  <si>
    <t>items_help</t>
  </si>
  <si>
    <t>Stavka uključuje jednu ili više učitanih datoteka (odabir se temelji na nazivima datoteka), vremensku prognozu, RSS vijesti, datum i vrijeme itd. Ako želite reproducirati stavku na zaslonu, dodijelite je na popis za reprodukciju.</t>
  </si>
  <si>
    <t>Položka zahrnuje jeden nebo více nahraných souborů (vybraných na základě jejich názvu), předpověď počasí, RSS zprávy, datum a čas, atd. Pokud chcete položku přehrát na obrazovce, zařaďte ji do playlistu.</t>
  </si>
  <si>
    <t>Item includes one or more uploaded files (picking is based on the file names), weather forecast, RSS news, date and time, etc. If you want to play an item on the screen, assign it into playlist.</t>
  </si>
  <si>
    <t>L'élément comprend un ou plusieurs fichiers chargés (la sélection est basée sur les noms de fichier), les prévisions météorologiques, les actualités RSS, la date et l'heure, etc. Si vous souhaitez lire un élément à l'écran, attribuez-le à une playlist.</t>
  </si>
  <si>
    <t>Ein Eintrag enthält eine oder mehrere hochgeladene Dateien (die Auswahl basiert auf den Dateinamen), Wettervorhersage, RSS-Nachrichten, Datum und Uhrzeit usw. Wenn Sie ein Element auf dem Bildschirm abspielen möchten, ordnen Sie es der Wiedergabeliste zu.</t>
  </si>
  <si>
    <t>L'articolo include uno o più file caricati (la selezione si basa sui nomi dei file), previsioni del tempo, notizie RSS, data e ora, ecc. Se si desidera riprodurre un elemento sullo schermo, assegnarlo alla playlist.</t>
  </si>
  <si>
    <t>Element zawiera jeden lub więcej przesłanych plików (pobieranie jest oparte na nazwach plików), prognoza pogody, wiadomości RSS, data i godzina itp. Jeśli chcesz odtworzyć Element na ekranie, przypisz go do listy odtwarzania.</t>
  </si>
  <si>
    <t>O item inclui um ou mais arquivos carregados (a escolha é baseada nos nomes dos arquivos), previsão do tempo, notícias RSS, data e hora, etc. Se você deseja reproduzir um item na Ecrân, atribua-o à lista de reprodução.</t>
  </si>
  <si>
    <t>Položka zahŕňa jeden alebo viacero nahratých súborov (vybratých na základe ich názvu), predpoveď počasia, RSS správy, dátum a čas, atď. Ak chcete položku prehrať na obrazovke, zaraďte ju do playlistu.</t>
  </si>
  <si>
    <t>no_files</t>
  </si>
  <si>
    <t>Za ovu stavku nisu pronađene datoteke (nove datoteke možete prenijeti putem Datoteke - Prenesi datoteku)</t>
  </si>
  <si>
    <t>Pro tuto položku nebyly nalezeny žádné soubory (nové soubory můžete nahrát přes menu Soubory - Nahrát soubor)</t>
  </si>
  <si>
    <t>No files found for this item (you can upload new files through Files - Upload file)</t>
  </si>
  <si>
    <t>Aucun fichier trouvé pour cet élément (vous pouvez charger de nouveaux fichiers via Fichiers - Charger un fichier)</t>
  </si>
  <si>
    <t>Es wurden keine Dateien für dieses Element gefunden (Sie können neue Dateien über Dateien - Datei hochladen hochladen hochladen)</t>
  </si>
  <si>
    <t>Nessun file trovato per questo elemento (puoi caricare nuovi file tramite File - Carica file)</t>
  </si>
  <si>
    <t>Nie znaleziono plików dla tego elementu (możesz przesłać nowe pliki przez Pliki - Prześlij plik)</t>
  </si>
  <si>
    <t>Nenhum arquivo encontrado para este item (você pode enviar novos arquivos através de Arquivos - Carregar arquivo)</t>
  </si>
  <si>
    <t>Pre túto položku neboli nájdené žiadne súbory (nové súbory môžete nahrať cez menu Súbory - Nahrať súbor)</t>
  </si>
  <si>
    <t>screen_layouts</t>
  </si>
  <si>
    <t>Izgled zaslona</t>
  </si>
  <si>
    <t>Rozložení obrazovky</t>
  </si>
  <si>
    <t>Screen layout</t>
  </si>
  <si>
    <t>Disposition de l'écran</t>
  </si>
  <si>
    <t>Bildschirm-Layout</t>
  </si>
  <si>
    <t>Layout dello schermo</t>
  </si>
  <si>
    <t>Wygląd ekranu</t>
  </si>
  <si>
    <t>Layout do Ecrân</t>
  </si>
  <si>
    <t>Rozloženie obrazovky</t>
  </si>
  <si>
    <t>current_screen_resolution_is</t>
  </si>
  <si>
    <t>Trenutačna razlučivost zaslona je</t>
  </si>
  <si>
    <t>Aktuální rozlišení obrazovky je</t>
  </si>
  <si>
    <t>Current screen resolution is</t>
  </si>
  <si>
    <t>La résolution actuelle de l'écran est</t>
  </si>
  <si>
    <t>Aktuelle Bildschirmauflösung ist</t>
  </si>
  <si>
    <t>La risoluzione dello schermo attuale è</t>
  </si>
  <si>
    <t>Aktualna rozdzielczość ekranu to</t>
  </si>
  <si>
    <t>A resolução atual do Ecrân é</t>
  </si>
  <si>
    <t>Aktuálne rozlíšenie obrazovky je</t>
  </si>
  <si>
    <t>screen_resolution</t>
  </si>
  <si>
    <t>Razlučivost zaslona</t>
  </si>
  <si>
    <t>Rozlišení obrazovky</t>
  </si>
  <si>
    <t>Screen resolution</t>
  </si>
  <si>
    <t>Résolution d'écran</t>
  </si>
  <si>
    <t>Bildschirmauflösung</t>
  </si>
  <si>
    <t>La risoluzione dello schermo</t>
  </si>
  <si>
    <t>Rozdzielczość ekranu</t>
  </si>
  <si>
    <t>Resolução do Ecrân</t>
  </si>
  <si>
    <t>Rozlíšenie obrazovky</t>
  </si>
  <si>
    <t>width</t>
  </si>
  <si>
    <t>Širina</t>
  </si>
  <si>
    <t>Šířka</t>
  </si>
  <si>
    <t>Width</t>
  </si>
  <si>
    <t>Largeur</t>
  </si>
  <si>
    <t>Breite</t>
  </si>
  <si>
    <t>Larghezza</t>
  </si>
  <si>
    <t>Szerokość</t>
  </si>
  <si>
    <t>Largura</t>
  </si>
  <si>
    <t>Šírka</t>
  </si>
  <si>
    <t>height</t>
  </si>
  <si>
    <t>Visina</t>
  </si>
  <si>
    <t>Výška</t>
  </si>
  <si>
    <t>Height</t>
  </si>
  <si>
    <t>Hauteur</t>
  </si>
  <si>
    <t>Höhe</t>
  </si>
  <si>
    <t>Altezza</t>
  </si>
  <si>
    <t>Wysokość</t>
  </si>
  <si>
    <t>Altura</t>
  </si>
  <si>
    <t>screen_layout_save_success</t>
  </si>
  <si>
    <t>Izgled zaslona uspješno je spremljen</t>
  </si>
  <si>
    <t>Rozložení obrazovky bylo úspěšně uloženo</t>
  </si>
  <si>
    <t>Screen layout was successfully saved</t>
  </si>
  <si>
    <t>La disposition de l'écran a été enregistrée avec succès</t>
  </si>
  <si>
    <t>Bildschirmlayout wurde erfolgreich gespeichert</t>
  </si>
  <si>
    <t>Il layout dello schermo è stato salvato con successo</t>
  </si>
  <si>
    <t>Układ ekranu został pomyślnie zapisany</t>
  </si>
  <si>
    <t>O layout do Ecrân foi salvo com sucesso</t>
  </si>
  <si>
    <t>Rozloženie obrazovky bolo úspešne uložené</t>
  </si>
  <si>
    <t>screen_layout_add_new</t>
  </si>
  <si>
    <t>Dodajte novi izgled zaslona</t>
  </si>
  <si>
    <t>Přidat nové rozložení obrazovky</t>
  </si>
  <si>
    <t>Add new screen layout</t>
  </si>
  <si>
    <t>Ajouter une nouvelle disposition d'écran</t>
  </si>
  <si>
    <t>Neues Bildschirm-Layout hinzufügen</t>
  </si>
  <si>
    <t>Aggiungi nuovo layout dello schermo</t>
  </si>
  <si>
    <t>Dodaj nowy układ ekranu</t>
  </si>
  <si>
    <t>Adicionar novo layout de Ecrân</t>
  </si>
  <si>
    <t>Pridať nové rozloženie obrazovky</t>
  </si>
  <si>
    <t>edit_screen_layout</t>
  </si>
  <si>
    <t>Uređivanje izgleda zaslona</t>
  </si>
  <si>
    <t>Upravit rozložení obrazovky</t>
  </si>
  <si>
    <t>Edit screen layout</t>
  </si>
  <si>
    <t>Modifier la disposition de l'écran</t>
  </si>
  <si>
    <t>Bildlayout bearbeiten</t>
  </si>
  <si>
    <t>Modifica il layout dello schermo</t>
  </si>
  <si>
    <t>Edytuj układ ekranu</t>
  </si>
  <si>
    <t>Editar layout do Ecrân</t>
  </si>
  <si>
    <t>Upraviť rozloženie obrazovky</t>
  </si>
  <si>
    <t>refresh</t>
  </si>
  <si>
    <t>Osvježiti</t>
  </si>
  <si>
    <t>Obnovit</t>
  </si>
  <si>
    <t>Refresh</t>
  </si>
  <si>
    <t>Rafraîchir</t>
  </si>
  <si>
    <t>Aktualisieren</t>
  </si>
  <si>
    <t>Ricaricare</t>
  </si>
  <si>
    <t>Odśwież</t>
  </si>
  <si>
    <t>Obnoviť</t>
  </si>
  <si>
    <t>screen_orientation</t>
  </si>
  <si>
    <t>Orijentacija zaslona</t>
  </si>
  <si>
    <t>Orientace obrazovky</t>
  </si>
  <si>
    <t>Screen orientation</t>
  </si>
  <si>
    <t>Orientation de l'écran</t>
  </si>
  <si>
    <t>Bildschirm-Ausrichtung</t>
  </si>
  <si>
    <t>Orientamento schermo</t>
  </si>
  <si>
    <t>Orientacja ekranu</t>
  </si>
  <si>
    <t>Orientação do Ecrân</t>
  </si>
  <si>
    <t>Orientácia obrazovky</t>
  </si>
  <si>
    <t>screen_orientation_DEFAULT</t>
  </si>
  <si>
    <t>Zadano</t>
  </si>
  <si>
    <t>Předvolená</t>
  </si>
  <si>
    <t>Default</t>
  </si>
  <si>
    <t>Défaut</t>
  </si>
  <si>
    <t>Standard</t>
  </si>
  <si>
    <t>Predefinito</t>
  </si>
  <si>
    <t>Domyślnie</t>
  </si>
  <si>
    <t>Padrão</t>
  </si>
  <si>
    <t>Predvolená</t>
  </si>
  <si>
    <t>screen_orientation_LANDSCAPE</t>
  </si>
  <si>
    <t>Pejsaž</t>
  </si>
  <si>
    <t>Na šířku</t>
  </si>
  <si>
    <t>Landscape</t>
  </si>
  <si>
    <t>Paysage</t>
  </si>
  <si>
    <t>Querformat (Landscape)</t>
  </si>
  <si>
    <t>Paesaggio</t>
  </si>
  <si>
    <t>Poziomo</t>
  </si>
  <si>
    <t>Panorama</t>
  </si>
  <si>
    <t>Na šírku</t>
  </si>
  <si>
    <t>screen_orientation_PORTRAIT</t>
  </si>
  <si>
    <t>Portret</t>
  </si>
  <si>
    <t>Na výšku</t>
  </si>
  <si>
    <t>Portrait</t>
  </si>
  <si>
    <t>Hochformat (Portrait)</t>
  </si>
  <si>
    <t>Ritratto</t>
  </si>
  <si>
    <t>Pionowo</t>
  </si>
  <si>
    <t>Retrato</t>
  </si>
  <si>
    <t>screen_orientation_help</t>
  </si>
  <si>
    <t>Orijentacija zaslona za ovu aplikaciju.&lt;br&gt;&lt;i&gt;Za primjenu ove promjene potrebno je ponovno učitavanje.&lt;/i&gt;</t>
  </si>
  <si>
    <t>Orientace obrazovky pro tuto aplikaci.&lt;br&gt;&lt;i&gt;Změna se projeví až po restartu aplikace.&lt;/i&gt;</t>
  </si>
  <si>
    <t>Screen orientation for this application.&lt;br&gt;&lt;i&gt;Reload is required for applying this change.&lt;/i&gt;</t>
  </si>
  <si>
    <t>Orientation de l'écran pour cette application.&lt;br&gt;&lt;i&gt;Un rechargement est requis pour appliquer cette modification.&lt;/i&gt;</t>
  </si>
  <si>
    <t>Bildschirmorientierung für diese Anwendung.&lt;br&gt;&lt;i&gt;Für die Anwendung dieser Änderung ist Nachladen erforderlich.&lt;/i&gt;</t>
  </si>
  <si>
    <t>Orientamento dello schermo per questa applicazione.&lt;br&gt;&lt;i&gt;È necessario ricaricare per applicare questa modifica.&lt;/i&gt;</t>
  </si>
  <si>
    <t>Orientacja ekranu dla tej aplikacji.&lt;br&gt;&lt;i&gt;Przeładowanie jest wymagane do zastosowania tej zmiany.&lt;/i&gt;</t>
  </si>
  <si>
    <t>Orientação da tela para este aplicativo.&lt;br&gt;&lt;i&gt;É necessário recarregar para aplicar esta alteração.&lt;/i&gt;</t>
  </si>
  <si>
    <t>Orientácia obrazovky pre túto aplikáciu.&lt;br&gt;&lt;i&gt;Reštart aplikácie je vyžadovaný pre aplikovanie tohto nastavenia.&lt;/i&gt;</t>
  </si>
  <si>
    <t>screen_layout_timing_when</t>
  </si>
  <si>
    <t>Vremenski termini za ovaj raspored zaslona</t>
  </si>
  <si>
    <t>Časové úseky pro toto rozložení obrazovky</t>
  </si>
  <si>
    <t>Time slots for this screen layout</t>
  </si>
  <si>
    <t>Plages horaires pour cette disposition d'écran</t>
  </si>
  <si>
    <t>Zeitfenster für dieses Bildschirm-Layout</t>
  </si>
  <si>
    <t>Fasce orarie per questo layout dello schermo</t>
  </si>
  <si>
    <t>Ustawienie czasowe dla tego układu ekranu</t>
  </si>
  <si>
    <t>Slots de tempo para este layout de tela</t>
  </si>
  <si>
    <t>Časové úseky pre toto rozloženie obrazovky</t>
  </si>
  <si>
    <t>screen_layout_timing_when_help</t>
  </si>
  <si>
    <t>Kliknite naziv dana da odaberete cijeli dan. Ako želite otkazati prikazivanje ovog izgleda zaslona u odabrano vrijeme, provjerite to vrijeme u drugačijem rasporedu zaslona ili ga uredite &lt;a href="/screen_layout/timing"&gt; ovdje&lt;/a&gt;.</t>
  </si>
  <si>
    <t>Klikněte na název dne pro volbu celého dne. Pokud chcete zrušit zobrazování tohoto rozložení obrazovky ve vybraném čase, zaškrtněte tento čas pro jiné rozložení obrazovky nebo upravte to &lt;a href="/screen_layout/timing"&gt;tu&lt;/a&gt;.</t>
  </si>
  <si>
    <t>Click on the name of the day to pick the whole day. If you want to cancel showing this screen layout in the chosen time, check that time in different screen layout or edit it &lt;a href="/screen_layout/timing"&gt;here&lt;/a&gt;.</t>
  </si>
  <si>
    <t>Cliquez sur le nom du jour pour choisir toute la journée. Si vous souhaitez annuler l'affichage de cette disposition d'écran à l'heure choisie, vérifiez cette heure dans une disposition d'écran différente ou modifiez-la &lt;a href="/screen_layout/timing"&gt;ici&lt;/a&gt;.</t>
  </si>
  <si>
    <t>Klicken Sie auf den Namen des Tages, um den ganzen Tag auszuwählen. Wenn Sie die Anzeige dieses Bildschirmlayouts zu einer bestimmten Zeit abbrechen möchten, überprüfen Sie diese Zeit in einem anderen Bildschirmlayout oder bearbeiten Sie sie &lt;a href="/screen_layout/timing"&gt;hier&lt;/a&gt;.</t>
  </si>
  <si>
    <t>Fai clic sul nome del giorno per selezionare tutto il giorno. Se si desidera annullare la visualizzazione di questo layout dello schermo nell'ora prescelta, controllare tale orario in un layout dello schermo diverso o modificarlo &lt;a href="/screen_layout/timing"&gt;qui&lt;/a&gt;.</t>
  </si>
  <si>
    <t>Kliknij nazwę dnia, aby wybrać cały dzień. Jeśli chcesz anulować wyświetlanie tego układu ekranu w wybranym czasie, sprawdź ten czas w innym układzie ekranu lub edytuj go &lt;a href="/screen_layout/timing"&gt;here&lt;/a&gt;.</t>
  </si>
  <si>
    <t>Clique no nome do dia para escolher o dia inteiro. Se você deseja cancelar a exibição deste layout de tela no horário escolhido, verifique aquele horário em um layout de tela diferente ou edite-o &lt;a href="/screen_layout/timing"&gt;aqui&lt;/a&gt;.</t>
  </si>
  <si>
    <t>Kliknite na názov dňa pre vybratie celého dňa. Ak chcete zrušiť zobrazovanie tohto rozloženia obrazovky vo vybranom čase, zaškrtnite tento čas pre iné rozloženie obrazovky alebo upravte to &lt;a href="/screen_layout/timing"&gt;tu&lt;/a&gt;.</t>
  </si>
  <si>
    <t>main_panel</t>
  </si>
  <si>
    <t>Glavni panel</t>
  </si>
  <si>
    <t>Hlavní panel</t>
  </si>
  <si>
    <t>Main panel</t>
  </si>
  <si>
    <t>Panneau principal</t>
  </si>
  <si>
    <t>Hauptpanel</t>
  </si>
  <si>
    <t>Pannello principale</t>
  </si>
  <si>
    <t>Panel główny</t>
  </si>
  <si>
    <t>Painel principal</t>
  </si>
  <si>
    <t>Hlavný panel</t>
  </si>
  <si>
    <t>left</t>
  </si>
  <si>
    <t>Lijevo</t>
  </si>
  <si>
    <t>Zleva</t>
  </si>
  <si>
    <t>Left</t>
  </si>
  <si>
    <t>Gauche</t>
  </si>
  <si>
    <t>Links</t>
  </si>
  <si>
    <t>Sinistra</t>
  </si>
  <si>
    <t>Lewo</t>
  </si>
  <si>
    <t>Esquerda</t>
  </si>
  <si>
    <t>Zľava</t>
  </si>
  <si>
    <t>top</t>
  </si>
  <si>
    <t>Vrh</t>
  </si>
  <si>
    <t>Shora</t>
  </si>
  <si>
    <t>Top</t>
  </si>
  <si>
    <t>Haut</t>
  </si>
  <si>
    <t>Nach oben</t>
  </si>
  <si>
    <t>Superiore</t>
  </si>
  <si>
    <t>Góra</t>
  </si>
  <si>
    <t>Topo</t>
  </si>
  <si>
    <t>Zhora</t>
  </si>
  <si>
    <t>date_format</t>
  </si>
  <si>
    <t>Format datuma</t>
  </si>
  <si>
    <t>Formát datumu</t>
  </si>
  <si>
    <t>Date format</t>
  </si>
  <si>
    <t>Format de date</t>
  </si>
  <si>
    <t>Datumsformat</t>
  </si>
  <si>
    <t>Formato data</t>
  </si>
  <si>
    <t>Format daty</t>
  </si>
  <si>
    <t>Formato de data</t>
  </si>
  <si>
    <t>Formát dátumu</t>
  </si>
  <si>
    <t>date_format_help</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</si>
  <si>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</si>
  <si>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</si>
  <si>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</si>
  <si>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</si>
  <si>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</si>
  <si>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</si>
  <si>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</si>
  <si>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</si>
  <si>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</si>
  <si>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time_format</t>
  </si>
  <si>
    <t>Format vremena</t>
  </si>
  <si>
    <t>Formát času</t>
  </si>
  <si>
    <t>Time format</t>
  </si>
  <si>
    <t>Format de l'heure</t>
  </si>
  <si>
    <t>Zeitformat</t>
  </si>
  <si>
    <t>Formato orario</t>
  </si>
  <si>
    <t>Format czasu</t>
  </si>
  <si>
    <t>Formato de hora</t>
  </si>
  <si>
    <t>time_format_help</t>
  </si>
  <si>
    <t>Format prikazanog vremena, neki primjeri:&lt;br&gt;"HH:mm" - 20:33&lt;br&gt;"h:mm a" - 20:33&lt;br&gt;&lt;i&gt;Više detalja možete pronaći na &lt;a href= https://docs.oracle.com/javase/7/docs/api/java/text/SimpleDateFormat.html"&gt;https://docs.oracle.com/javase/7/docs/api/java/text/SimpleDateFormat.html&lt;/a&gt;.&lt;/i&gt;</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</si>
  <si>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</si>
  <si>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Format of displayed time, some examples:&lt;br&gt;"HH:mm" - 20:33&lt;br&gt;"h:mm a" - 8:33 PM&lt;br&gt;&lt;i&gt;More details can be found on &lt;a href="https://docs.oracle.com/javase/7/docs/api/java/text/SimpleDateFormat.html"&gt;https://docs.oracle.com/javase/7/docs/api/java/text/SimpleDateFormat.html&lt;/a&gt;.&lt;/i&gt;</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</si>
  <si>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</si>
  <si>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</si>
  <si>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Formato del tempo mostrato, alcuni esempi:&lt;br&gt;"HH: mm" - 20:33&lt;br&gt;&lt;i&gt;Maggiori dettagli su&lt;a href="https://docs.oracle.com/javase/7/docs/api/java/text/SimpleDateFormat.html"&gt;https://docs.oracle.com/javase/7/docs/api/java/text/SimpleDateFormat.html&lt;/a&gt;.&lt;/i&gt;</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</si>
  <si>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</si>
  <si>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</si>
  <si>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</si>
  <si>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date_format_empty</t>
  </si>
  <si>
    <t>Format datuma ne može biti prazan</t>
  </si>
  <si>
    <t>Formát datumu musí být zadaný</t>
  </si>
  <si>
    <t>Date format can't be empty</t>
  </si>
  <si>
    <t>Le format de la date ne peut pas être vide</t>
  </si>
  <si>
    <t>Datumsformat darf nicht leer sein</t>
  </si>
  <si>
    <t>Il formato della data non può essere vuoto</t>
  </si>
  <si>
    <t>Format daty nie może być pusty</t>
  </si>
  <si>
    <t>O formato da data não pode estar vazio</t>
  </si>
  <si>
    <t>Formát dátumu musí byť zadaný</t>
  </si>
  <si>
    <t>date_format_invalid</t>
  </si>
  <si>
    <t>Format datuma nije važeći</t>
  </si>
  <si>
    <t>Formát datumu není zadaný správně</t>
  </si>
  <si>
    <t>Date format is invalid</t>
  </si>
  <si>
    <t>Le format de la date n'est pas valide</t>
  </si>
  <si>
    <t>Datumsformat ist ungültig</t>
  </si>
  <si>
    <t>Il formato della data non è valido</t>
  </si>
  <si>
    <t>Format daty jest nieprawidłowy</t>
  </si>
  <si>
    <t>O formato da data é inválido</t>
  </si>
  <si>
    <t>Formát dátumu nie je zadaný správne</t>
  </si>
  <si>
    <t>time_format_empty</t>
  </si>
  <si>
    <t>Format vremena ne može biti prazan</t>
  </si>
  <si>
    <t>Formát času musí být zadaný</t>
  </si>
  <si>
    <t>Time format can't be empty</t>
  </si>
  <si>
    <t>Le format de l'heure ne peut pas être vide</t>
  </si>
  <si>
    <t>Zeitformat darf nicht leer sein</t>
  </si>
  <si>
    <t>Il formato dell'ora non può essere vuoto</t>
  </si>
  <si>
    <t>Format czasu nie może być pusty</t>
  </si>
  <si>
    <t>O formato da hora não pode estar vazio</t>
  </si>
  <si>
    <t>Formát času musí byť zadaný</t>
  </si>
  <si>
    <t>time_format_invalid</t>
  </si>
  <si>
    <t>Format vremena nije važeći</t>
  </si>
  <si>
    <t>Formát času není zadaný správně</t>
  </si>
  <si>
    <t>Time format is invalid</t>
  </si>
  <si>
    <t>Le format de l'heure n'est pas valide</t>
  </si>
  <si>
    <t>Zeitformat ist ungültig</t>
  </si>
  <si>
    <t>Il formato dell'ora non è valido</t>
  </si>
  <si>
    <t>Format czasu jest nieprawidłowy</t>
  </si>
  <si>
    <t>O formato da hora é inválido</t>
  </si>
  <si>
    <t>Formát času nie je zadaný správne</t>
  </si>
  <si>
    <t>rss_reader_url_empty</t>
  </si>
  <si>
    <t>URL RSS čitača ne može biti prazan</t>
  </si>
  <si>
    <t>URL pro RSS správy musí být zadaná</t>
  </si>
  <si>
    <t>RSS reader URL can't be empty</t>
  </si>
  <si>
    <t>L'URL du lecteur RSS ne peut pas être vide</t>
  </si>
  <si>
    <t>RSS-Leser-URL darf nicht leer sein</t>
  </si>
  <si>
    <t>L'URL del lettore RSS non può essere vuoto</t>
  </si>
  <si>
    <t>Adres URL czytnika RSS nie może być pusty</t>
  </si>
  <si>
    <t>O URL do leitor RSS não pode estar vazio</t>
  </si>
  <si>
    <t>URL pre RSS správy musí byť zadaná</t>
  </si>
  <si>
    <t>weather_city_empty</t>
  </si>
  <si>
    <t>Grad za prognozu ne može biti prazan</t>
  </si>
  <si>
    <t>Město pro počasí musí být zadané</t>
  </si>
  <si>
    <t>Weather city can't be empty</t>
  </si>
  <si>
    <t>La ville météo ne peut pas être vide</t>
  </si>
  <si>
    <t>Wetter für Stadt darf nicht leer sein</t>
  </si>
  <si>
    <t>La città del tempo non può essere vuota</t>
  </si>
  <si>
    <t>Miasto pogody nie może być puste</t>
  </si>
  <si>
    <t>A cidade do clima não pode estar vazia</t>
  </si>
  <si>
    <t>Mesto pre počasie musí byť zadané</t>
  </si>
  <si>
    <t>locale</t>
  </si>
  <si>
    <t>Linguaggio</t>
  </si>
  <si>
    <t>Língua</t>
  </si>
  <si>
    <t>locale_help</t>
  </si>
  <si>
    <t>Jezik na kojem će se prikazati ova stavka</t>
  </si>
  <si>
    <t>Jazyk, ve kterém se bude zobrazovat tato položka</t>
  </si>
  <si>
    <t>Language, in which this item will be displayed</t>
  </si>
  <si>
    <t>Langue, dans laquelle cet élément sera affiché</t>
  </si>
  <si>
    <t>Sprache, in der dieses Element angezeigt wird</t>
  </si>
  <si>
    <t>Lingua, in cui verrà visualizzato questo elemento</t>
  </si>
  <si>
    <t>Język, w którym będzie wyświetlany ten element</t>
  </si>
  <si>
    <t>Idioma, no qual este item será exibido</t>
  </si>
  <si>
    <t>Jazyk, v ktorom sa bude zobrazovať táto položka</t>
  </si>
  <si>
    <t>locale_empty</t>
  </si>
  <si>
    <t>Polje za jezik ne može biti prazno</t>
  </si>
  <si>
    <t>Jazyk musí být zadaný</t>
  </si>
  <si>
    <t>Language can't be empty</t>
  </si>
  <si>
    <t>La langue ne peut pas être vide</t>
  </si>
  <si>
    <t>Sprache darf nicht leer sein</t>
  </si>
  <si>
    <t>La lingua non può essere vuota</t>
  </si>
  <si>
    <t>Język nie może być pusty</t>
  </si>
  <si>
    <t>O idioma não pode estar vazio</t>
  </si>
  <si>
    <t>Jazyk musí byť zadaný</t>
  </si>
  <si>
    <t>text_color</t>
  </si>
  <si>
    <t>Boja teksta</t>
  </si>
  <si>
    <t>Barva textu</t>
  </si>
  <si>
    <t>Text color</t>
  </si>
  <si>
    <t>Couleur du texte</t>
  </si>
  <si>
    <t>Textfarbe</t>
  </si>
  <si>
    <t>Colore del testo</t>
  </si>
  <si>
    <t>Kolor tekstu</t>
  </si>
  <si>
    <t>Cor do texto</t>
  </si>
  <si>
    <t>Farba textu</t>
  </si>
  <si>
    <t>text_color_help</t>
  </si>
  <si>
    <t>Boja koja će se koristiti za  tekst ove stavke</t>
  </si>
  <si>
    <t>Barva, kterou bude vykreslený text této položky</t>
  </si>
  <si>
    <t>Color which will be used to draw text of this item</t>
  </si>
  <si>
    <t>Couleur qui sera utilisée pour dessiner le texte de cet élément</t>
  </si>
  <si>
    <t>Farbe, die zum Zeichnen des Textes dieses Elements verwendet wird</t>
  </si>
  <si>
    <t>Colore che verrà utilizzato per disegnare il testo di questo elemento</t>
  </si>
  <si>
    <t>Kolor czcionki tekstu tego elementu</t>
  </si>
  <si>
    <t>Cor que será usada para desenhar o texto deste item</t>
  </si>
  <si>
    <t>Farba, ktorou bude vykreslený text tejto položky</t>
  </si>
  <si>
    <t>text_color_empty</t>
  </si>
  <si>
    <t>Polje za boja ne može biti prazno</t>
  </si>
  <si>
    <t>Barva musí být zadaná</t>
  </si>
  <si>
    <t>Color can't be empty</t>
  </si>
  <si>
    <t>La couleur ne peut pas être vide</t>
  </si>
  <si>
    <t>Farbe darf nicht leer sein</t>
  </si>
  <si>
    <t>Il colore non può essere vuoto</t>
  </si>
  <si>
    <t>Kolor nie może być pusty</t>
  </si>
  <si>
    <t>A cor não pode estar vazia</t>
  </si>
  <si>
    <t>Farba musí byť zadaná</t>
  </si>
  <si>
    <t>rotate_layout_periodically</t>
  </si>
  <si>
    <t>Rotirajte izgled svaki dan</t>
  </si>
  <si>
    <t>Otočit rozložení každý den</t>
  </si>
  <si>
    <t>Rotate layout every day</t>
  </si>
  <si>
    <t>Faire pivoter la disposition de l'écran tous les jours</t>
  </si>
  <si>
    <t>Layout jeden Tag wechseln</t>
  </si>
  <si>
    <t>Ruota layout ogni giorno</t>
  </si>
  <si>
    <t>Obróć układ codziennie</t>
  </si>
  <si>
    <t>Girar layout todos os dias</t>
  </si>
  <si>
    <t>Otočiť rozloženie každý deň</t>
  </si>
  <si>
    <t>rotate_layout_periodically_help</t>
  </si>
  <si>
    <t>Ako je označeno, izgled zaslona zamijenit će se okomito ili vodoravno svaka 24 sata kako bi se spriječilo izgaranje zaslona</t>
  </si>
  <si>
    <t>Pokud je tato možnost zvolená, rozložení obrazovky bude jednou za 24 hodin otočené vertikálně i horizontálně, aby se předešlo vypálení obrazu na obrazovce.</t>
  </si>
  <si>
    <t>If checked, screen layout will be swapped vertically or horizontally every 24 hours in order to prevent screen burn-in</t>
  </si>
  <si>
    <t>Si coché, la disposition de l'écran sera permutée verticalement ou horizontalement toutes les 24 heures afin d'éviter la brûlure de l'écran</t>
  </si>
  <si>
    <t>Wenn diese Option aktiviert ist, wird das Bildschirmlayout alle 24 Stunden vertikal oder horizontal gewechselt, um das Einbrennen des Bildschirms zu verhindern.</t>
  </si>
  <si>
    <t>Se selezionato, il layout dello schermo verrà scambiato verticalmente o orizzontalmente ogni 24 ore al fine di prevenire il burn-in dello schermo</t>
  </si>
  <si>
    <t>Jeśli zostanie zaznaczony, układ ekranu zostanie zamieniony pionowo lub poziomo co 24 godziny, aby zapobiec wypaleniu ekranu</t>
  </si>
  <si>
    <t>Se marcada, o layout da tela será trocado verticalmente ou horizontalmente a cada 24 horas para evitar queima de tela</t>
  </si>
  <si>
    <t>Ak je táto možnosť zvolená, rozloženie obrazovky bude raz za 24 hodín otočené vertikálne aj horizontálne, aby sa predišlo vypáleniu obrazu na obrazovke.</t>
  </si>
  <si>
    <t>playlist_to_layout_assignment</t>
  </si>
  <si>
    <t>Dodjela popisa za panel</t>
  </si>
  <si>
    <t>Přiřazení playlistů k panelu</t>
  </si>
  <si>
    <t>Playlist assignment for panel</t>
  </si>
  <si>
    <t>Attribution de playlist pour le panneau</t>
  </si>
  <si>
    <t>Playlistzuweisung für Panel</t>
  </si>
  <si>
    <t>Assegnazione playlist per pannello</t>
  </si>
  <si>
    <t>Przypisanie listy odtwarzania do panelu</t>
  </si>
  <si>
    <t>Atribuição de lista de reprodução para painel</t>
  </si>
  <si>
    <t>Priradenie playlistov k panelu</t>
  </si>
  <si>
    <t>playlist_to_layout_assignment_help</t>
  </si>
  <si>
    <t>Dodijelite popis za reprodukciju koji bi se trebao prikazati na ovom panelu u određenom vremenskom terminu. Dvaput kliknite dan ili sat da biste postavili prvu vrijednost za cijeli stupac ili redak.</t>
  </si>
  <si>
    <t>Přiřaďte playlist, který se má zobrazovat na tomto panelu v daném časovém úseku. Dvojklikněte na den nebo hodinu pro zkopírování první hodnoty pro celý sloupec nebo řádek.</t>
  </si>
  <si>
    <t>Assign playlist, which should be shown on this panel in the particular time slot. Double click on the day or hour to set the first value for the whole column or row.</t>
  </si>
  <si>
    <t>Attribuez une playlist, qui doit être affichée sur ce panneau dans le créneau horaire particulier. Double-cliquez sur le jour ou l'heure pour définir la première valeur pour toute la colonne ou la ligne.</t>
  </si>
  <si>
    <t>Wiedergabeliste zuweisen, die auf diesem Panel in dem jeweiligen Zeitfenster angezeigt werden soll. Doppelklicken Sie auf den Tag oder die Stunde, um den ersten Wert für die gesamte Spalte oder Zeile festzulegen.</t>
  </si>
  <si>
    <t>Assegna una playlist, che dovrebbe essere mostrata su questo pannello nella particolare fascia oraria. Fare doppio clic sul giorno o sull'ora per impostare il primo valore per l'intera colonna o riga.</t>
  </si>
  <si>
    <t>Przypisz listę odtwarzania, która powinna być wyświetlana na tym panelu w określonym przedziale czasu. Kliknij dwukrotnie dzień lub godzinę, aby ustawić pierwszą wartość dla całej kolumny lub wiersza.</t>
  </si>
  <si>
    <t>Atribuir lista de reprodução, que deve ser exibida neste painel no intervalo de tempo específico. Clique duas vezes no dia ou hora para definir o primeiro valor para toda a coluna ou linha.</t>
  </si>
  <si>
    <t>Priraďte playlist, ktorý sa má zobrazovať na tomto paneli v danom časovom úseku. Dvojkliknite na deň alebo hodinu pre skopírovanie prvej hodnoty na celý stĺpec alebo riadok.</t>
  </si>
  <si>
    <t>playlist_to_layout_assignment_save_success</t>
  </si>
  <si>
    <t>Dodjela popisa za panel uspješno je spremljena</t>
  </si>
  <si>
    <t>Přiřazení playlistů k panelu bylo úspěšně uloženo</t>
  </si>
  <si>
    <t>Playlist assignment for panel was successfully saved</t>
  </si>
  <si>
    <t>L'attribution de la playlist pour le panneau a bien été enregistrée</t>
  </si>
  <si>
    <t>Playlistzuweisung für das Panel wurde erfolgreich gespeichert</t>
  </si>
  <si>
    <t>L'assegnazione della playlist per pannello è stata salvata correttamente</t>
  </si>
  <si>
    <t>Przypisanie listy odtwarzania do panelu zostało pomyślnie zapisane</t>
  </si>
  <si>
    <t>A atribuição da lista de reprodução para o painel foi salva com sucesso</t>
  </si>
  <si>
    <t xml:space="preserve">Priradenie playlistov k panelu bolo úspešne uložené </t>
  </si>
  <si>
    <t>panel_name</t>
  </si>
  <si>
    <t>Naziv panela</t>
  </si>
  <si>
    <t>Název panelu</t>
  </si>
  <si>
    <t>Panel name</t>
  </si>
  <si>
    <t>Nom du panneau</t>
  </si>
  <si>
    <t>Bedienfeldname</t>
  </si>
  <si>
    <t>Nome del pannello</t>
  </si>
  <si>
    <t>Nazwa Panelu</t>
  </si>
  <si>
    <t>Nome do painel</t>
  </si>
  <si>
    <t>Názov panelu</t>
  </si>
  <si>
    <t>used_on_panels</t>
  </si>
  <si>
    <t>Koristi se na panelima</t>
  </si>
  <si>
    <t>Použité na panelech</t>
  </si>
  <si>
    <t>Used on panels</t>
  </si>
  <si>
    <t>Utilisé sur les panneaux</t>
  </si>
  <si>
    <t>wird verwendet in folgenden Panels</t>
  </si>
  <si>
    <t>Utilizzato su pannelli</t>
  </si>
  <si>
    <t>Używane w Panelach</t>
  </si>
  <si>
    <t>Usado em painéis</t>
  </si>
  <si>
    <t>Použité na paneloch</t>
  </si>
  <si>
    <t>used_on_panels_help</t>
  </si>
  <si>
    <t>Ovaj se popis za reprodukciju koristi na sljedećim panelima. Kliknite naziv panela da biste promijenili dodjelu popisa za taj panel</t>
  </si>
  <si>
    <t>Tento playlist je použitý na nasledujícich panelech. Pro změnu přiřazení playlistu klikněte na název daného panelu.</t>
  </si>
  <si>
    <t>This playlist is used on the following panels. Click on the panel name to change the playlist assignment for that panel.</t>
  </si>
  <si>
    <t>Cette playlist est utilisée sur les panneaux suivants. Cliquez sur le nom du panneau pour modifier l'assignation de la playlist pour ce panneau.</t>
  </si>
  <si>
    <t>Diese Wiedergabeliste wird auf den folgenden Panels verwendet. Klicken Sie auf den Namen des Panels, um die Zuordnung der Wiedergabeliste für dieses Panel zu ändern.</t>
  </si>
  <si>
    <t>Questa playlist è utilizzata nei seguenti pannelli. Fare clic sul nome del pannello per modificare l'assegnazione della playlist per quel pannello.</t>
  </si>
  <si>
    <t>Ta lista odtwarzania jest używana na następujących panelach. Kliknij nazwę panelu, aby zmienić przypisanie listy odtwarzania dla tego panelu.</t>
  </si>
  <si>
    <t>Esta lista de reprodução é usada nos seguintes painéis. Clique no nome do painel para alterar a atribuição da lista de reprodução para aquele painel.</t>
  </si>
  <si>
    <t>Tento playlist je použitý na nasledujúcich paneloch. Pre zmenu priradenia playlistu kliknite na názov daného panelu.</t>
  </si>
  <si>
    <t>screen_layout_help</t>
  </si>
  <si>
    <t>Izgled zaslona definira što bi trebalo biti prikazano na zaslonu. Možete stvoriti izgled s jednom panelom koji će biti prikazan na cijelom zaslonu ili s nekoliko manjih panela od kojih svaka reproducira različite popise pjesama.</t>
  </si>
  <si>
    <t>Rozložení obrazovky definuje, co všechno se má zobrazit na obrazovce. Můžete definovat rozložení s jedním panelem přes celou obrazovku nebo s více menšími panely, v kterých se budou přehrávat různé playlisty.</t>
  </si>
  <si>
    <t>Screen layout defines what should be shown on screen. You can create a layout with one panel stretching on the whole screen or several smaller panels each playing different playlists.</t>
  </si>
  <si>
    <t>La disposition de l'écran définit ce qui doit être affiché à l'écran. Vous pouvez créer une disposition de l'écran avec un panneau s'étendant sur tout l'écran ou plusieurs panneaux plus petits, chacun lisant différentes playlists.</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</si>
  <si>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</si>
  <si>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Il layout dello schermo definisce ciò che dovrebbe essere mostrato sullo schermo. È possibile creare un layout con un riquadro che si estende su tutto lo schermo o più pannelli più piccoli ciascuno riproducendo playlist diverse.</t>
  </si>
  <si>
    <t>Układ ekranu określa, co powinno być wyświetlane na ekranie. Możesz utworzyć layout z jednym panelem rozciągającym się na całym ekranie lub kilkoma mniejszymi panelami, z których każdy odtwarza różne listy odtwarzania.</t>
  </si>
  <si>
    <t>O layout da tela define o que deve ser mostrado na tela. Você pode criar um layout com um painel estendendo-se por toda a tela ou vários painéis menores, cada um reproduzindo listas de reprodução diferentes.</t>
  </si>
  <si>
    <t>Rozloženie obrazovky definuje, čo všetko sa má zobraziť na obrazovke. Môžete definovať rozloženie s jedným panelom cez celú obrazovku alebo s viacerými menšími panelmi, v ktorých sa budú prehrávať rôzne playlisty.</t>
  </si>
  <si>
    <t>screen_layout_timings</t>
  </si>
  <si>
    <t>Vremenski okviri izgleda zaslona</t>
  </si>
  <si>
    <t>Časové úseky pro rozložení obrazovky</t>
  </si>
  <si>
    <t>Screen layouts time slots</t>
  </si>
  <si>
    <t>Plages horaires des dispositions d'écran</t>
  </si>
  <si>
    <t>Zeitfenster für Bildschirm-Layouts</t>
  </si>
  <si>
    <t>Fasce orarie di layout dello schermo</t>
  </si>
  <si>
    <t>Ustawienia czasowe układów ekranów</t>
  </si>
  <si>
    <t>Slots de tempo de layouts de tela</t>
  </si>
  <si>
    <t>Časové úseky pre rozloženie obrazovky</t>
  </si>
  <si>
    <t>screen_layout_timings_help</t>
  </si>
  <si>
    <t>Dodijelite izgled zaslona koji bi trebao biti prikazan u određenom vremenskom intervalu. Dvaput kliknite dan ili sat da biste postavili prvu vrijednost za cijeli stupac ili redak. Koristit će se samo ako je onemogućena postavka "Koristi intervale rasporeda zaslona".</t>
  </si>
  <si>
    <t>Přiřaďte rozložení obrazovky, které se má zobrazovat v daném časovém úseku. Dvojklikněte na den nebo hodinu pro zkopírování první hodnoty pro celý sloupec nebo řádek. Použije se pouze pokud je nastavení "Použít intervaly rozložení obrazovky" vypnuto.</t>
  </si>
  <si>
    <t>Assign screen layout which should be shown in the particular time slot. Double click on the day or hour to set the first value for the whole column or row. Will be used only if setting "Use screen layout intervals" is disabled.</t>
  </si>
  <si>
    <t>Attribuez une disposition d'écran qui doit être affichée dans le créneau horaire particulier. Double-cliquez sur le jour ou l'heure pour définir la première valeur pour toute la colonne ou la ligne.</t>
  </si>
  <si>
    <t>Bildlayout zuweisen, das in dem jeweiligen Zeitfenster angezeigt werden soll. Mit einem Doppelklick auf den Tag oder die Stunde können Sie den ersten Wert für die ganze Spalte oder Zeile festlegen. Wird nur verwendet, wenn die Einstellung "Bildschirmlayoutintervalle verwenden" deaktiviert ist.</t>
  </si>
  <si>
    <t>Assegna il layout dello schermo che dovrebbe essere mostrato nella particolare fascia oraria. Fare doppio clic sul giorno o sull'ora per impostare il primo valore per l'intera colonna o riga. Verrà utilizzato solo se l'impostazione "Usa intervalli layout schermo" è disabilitata.</t>
  </si>
  <si>
    <t>Przypisz układ ekranu, który powinien być wyświetlany w określonym przedziale czasu. Kliknij dwukrotnie dzień lub godzinę, aby ustawić pierwszą wartość dla całej kolumny lub wiersza.</t>
  </si>
  <si>
    <t>Atribua o layout da tela que deve ser mostrado no intervalo de tempo específico. Clique duas vezes no dia ou hora para definir o primeiro valor para toda a coluna ou linha. Será usado apenas se a configuração "Usar intervalos de layout de tela" estiver desativada.</t>
  </si>
  <si>
    <t>Priraďte rozloženie obrazovky, ktoré sa má zobrazovať v danom časovom úseku. Dvojkliknite na deň alebo hodinu pre skopírovanie prvej hodnoty na celý stĺpec alebo riadok. Použije sa len ak je nastavenie "Použiť intervaly rozloženia obrazovky" vypnuté.</t>
  </si>
  <si>
    <t>screen_layout_timings_save_success</t>
  </si>
  <si>
    <t>Dodijeljivanje za vremenske intervale uspješno je spremljeno</t>
  </si>
  <si>
    <t>Přiřazení k časovému úseku bylo úspěšně uloženo</t>
  </si>
  <si>
    <t>Assignment for time slots was successfully saved</t>
  </si>
  <si>
    <t>L'attribution des plages horaires a été enregistrée avec succès</t>
  </si>
  <si>
    <t>Zuweisung für Zeitfenster wurde erfolgreich gespeichert</t>
  </si>
  <si>
    <t>L'assegnazione per le fasce orarie è stata salvata correttamente</t>
  </si>
  <si>
    <t>Przydział dla ustawień czasowych został pomyślnie zapisany</t>
  </si>
  <si>
    <t>A atribuição de intervalos de tempo foi salva com sucesso</t>
  </si>
  <si>
    <t>Priradenie k časovým úsekom bolo úspešne uložené</t>
  </si>
  <si>
    <t>main_panel_help</t>
  </si>
  <si>
    <t>Kojim bi se panelom moglo upravljati pomoću tipkovnice</t>
  </si>
  <si>
    <t>Který panel má být ovládatelný klávesnicí</t>
  </si>
  <si>
    <t>Which panel should be manageable with keyboard</t>
  </si>
  <si>
    <t>Quel panneau doit être gérable avec le clavier</t>
  </si>
  <si>
    <t>Welches Panel soll mit der Tastatur bedienbar sein</t>
  </si>
  <si>
    <t>Quale pannello dovrebbe essere gestibile con la tastiera</t>
  </si>
  <si>
    <t>Panel który powinien być zarządzalny za pomocą klawiatury</t>
  </si>
  <si>
    <t>Qual painel deve ser gerenciável com teclado</t>
  </si>
  <si>
    <t>Ktorý panel má byť ovládateľný klávesnicou</t>
  </si>
  <si>
    <t>database_connect</t>
  </si>
  <si>
    <t>Veza s bazom podataka</t>
  </si>
  <si>
    <t>Připojení na databázi</t>
  </si>
  <si>
    <t>Database connection</t>
  </si>
  <si>
    <t>Connexion à la base de données</t>
  </si>
  <si>
    <t>Datenbankverbindung</t>
  </si>
  <si>
    <t>Connessione al database</t>
  </si>
  <si>
    <t>Połącz się z bazą danych</t>
  </si>
  <si>
    <t>Conexão de banco de dados</t>
  </si>
  <si>
    <t>Pripojenie na databázu</t>
  </si>
  <si>
    <t>database_connect_help</t>
  </si>
  <si>
    <t>Ova je funkcija samo za napredne korisnike! Pogrešna upotreba može dovesti do neispravnosti aplikacije!&lt;br&gt;Koristite osnovne SQL upite za komunikaciju s unutarnjom bazom podataka (SELECT, UPDATE, itd.).</t>
  </si>
  <si>
    <t>Tato funkcionalita je jen pro pokročilé uživatele! Nesprávné použití může vést k nefunkčnosti aplikace!&lt;br&gt;Můžete použít základní SQL dotazy pro komunikaci s interni databází (SELECT, UPDATE a pod.).</t>
  </si>
  <si>
    <t>This functionality is for advanced users only! Wrong usage may lead to malfunction of the application!&lt;br&gt;Use basic SQL queries for communication with the internal database (SELECT, UPDATE, etc.).</t>
  </si>
  <si>
    <t>Cette fonctionnalité est réservée aux utilisateurs avancés! Une mauvaise utilisation peut entraîner un dysfonctionnement de l'application!&lt;br&gt;Utilisez des requêtes SQL de base pour communiquer avec la base de données interne (SELECT, UPDATE, etc.).</t>
  </si>
  <si>
    <t>Diese Funktionalität ist nur für fortgeschrittene Benutzer! Falsche Benutzung kann zu Fehlfunktionen der Anwendung führen!&lt;br&gt;Verwenden Sie grundlegende SQL-Abfragen für die Kommunikation mit der internen Datenbank (SELECT, UPDATE usw.).</t>
  </si>
  <si>
    <t>Questa funzionalità è solo per utenti esperti! L'uso errato può causare il malfunzionamento dell'applicazione!&lt;br&gt;Utilizzare query SQL di base per la comunicazione con il database interno (SELECT, UPDATE, ecc.).</t>
  </si>
  <si>
    <t>Ta funkcja jest przeznaczona tylko dla zaawansowanych użytkowników! Nieprawidłowe użycie może prowadzić do nieprawidłowego działania aplikacji!&lt;br&gt;Użyj podstawowych zapytań SQL do komunikacji z wewnętrzną bazą danych (SELECT, UPDATE itp.).</t>
  </si>
  <si>
    <t>Esta funcionalidade é apenas para usuários avançados! O uso incorreto pode levar ao mau funcionamento do aplicativo!&lt;br&gt;Use consultas SQL básicas para comunicação com o banco de dados interno (SELECT, UPDATE, etc.).</t>
  </si>
  <si>
    <t>Táto funkcionalita je len pre pokročilých užívateľov! Nesprávne použitie môže viesť k nefunkčnosti aplikácie!&lt;br&gt;Môžete použiť základné SQL príkazy na komunikáciu s internou databázou (SELECT, UPDATE a pod.).</t>
  </si>
  <si>
    <t>database_connect_error</t>
  </si>
  <si>
    <t>Pogreška pri izvršavanju upita</t>
  </si>
  <si>
    <t>Chyba při vykonávání příkazu</t>
  </si>
  <si>
    <t>Error while executing query</t>
  </si>
  <si>
    <t>Erreur lors de l'exécution de la requête</t>
  </si>
  <si>
    <t>Fehler bei der Ausführung der Abfrage</t>
  </si>
  <si>
    <t>Errore durante l'esecuzione della query</t>
  </si>
  <si>
    <t>Błąd podczas wykonywania zapytania</t>
  </si>
  <si>
    <t>Erro ao executar a consulta</t>
  </si>
  <si>
    <t>Chyba pri vykonávaní príkazu</t>
  </si>
  <si>
    <t>query</t>
  </si>
  <si>
    <t>Upit</t>
  </si>
  <si>
    <t>Příkaz</t>
  </si>
  <si>
    <t>Query</t>
  </si>
  <si>
    <t>Requete</t>
  </si>
  <si>
    <t>Abfrage</t>
  </si>
  <si>
    <t>domanda</t>
  </si>
  <si>
    <t>Zapytanie</t>
  </si>
  <si>
    <t>Inquerir</t>
  </si>
  <si>
    <t>Príkaz</t>
  </si>
  <si>
    <t>send</t>
  </si>
  <si>
    <t>Poslati</t>
  </si>
  <si>
    <t>Odeslat</t>
  </si>
  <si>
    <t>Send</t>
  </si>
  <si>
    <t>Envoyer</t>
  </si>
  <si>
    <t>Senden</t>
  </si>
  <si>
    <t>Inviare</t>
  </si>
  <si>
    <t>Wyślij</t>
  </si>
  <si>
    <t>Enviar</t>
  </si>
  <si>
    <t>Odoslať</t>
  </si>
  <si>
    <t>shell_console_help</t>
  </si>
  <si>
    <t>Ova je funkcija samo za napredne korisnike! Pogrešna uporaba može dovesti do neispravnosti aplikacije i uređaja!&lt;br&gt;Androidova ljuska konzola (naredbeni redak) prihvaća osnovne Linux naredbe.</t>
  </si>
  <si>
    <t>Tato funkcionalita je jen pro pokročilé uživatele! Nesprávné použití může vést k nefunkčnosti aplikace nebo zařízení!&lt;br&gt;Příkazový řádek Androidu, můžete použít základní konzolové příkazy pro Linux.</t>
  </si>
  <si>
    <t>This functionality is for advanced users only! Wrong usage may lead to malfunction of the application and the device!&lt;br&gt;Android's shell console (command line) accepts basic Linux commands.</t>
  </si>
  <si>
    <t>Cette fonctionnalité est réservée aux utilisateurs avancés! Une mauvaise utilisation peut entraîner un dysfonctionnement de l'application et de l'appareil!&lt;br&gt;La console shell d'Android (ligne de commande) accepte les commandes Linux de base.</t>
  </si>
  <si>
    <t>Diese Funktionalität ist nur für fortgeschrittene Benutzer! Falsche Benutzung kann zu Fehlfunktionen der Anwendung und des Gerätes führen!&lt;br&gt;Die Android-Shell-Konsole (Befehlszeile) akzeptiert grundlegende Linux-Befehle.</t>
  </si>
  <si>
    <t>Questa funzionalità è solo per utenti esperti! L'uso errato può causare malfunzionamenti dell'applicazione e del dispositivo!&lt;br&gt;La console della shell di Android (riga di comando) accetta i comandi Linux di base.</t>
  </si>
  <si>
    <t>Ta funkcja jest przeznaczona tylko dla zaawansowanych użytkowników! Niewłaściwe użycie może prowadzić do nieprawidłowego działania aplikacji i urządzenia!&lt;br&gt;Konsola powłoki systemu Android (wiersz poleceń) akceptuje podstawowe polecenia systemu Linux.</t>
  </si>
  <si>
    <t>Esta funcionalidade é apenas para usuários avançados! O uso incorreto pode causar mau funcionamento do aplicativo e do dispositivo!&lt;br&gt;O console do shell do Android (linha de comando) aceita comandos básicos do Linux.</t>
  </si>
  <si>
    <t>Táto funkcionalita je len pre pokročilých užívateľov! Nesprávne použitie môže viesť k nefunkčnosti aplikácie alebo zariadenia!&lt;br&gt;Príkazový riadok Androidu, môžete použiť základné konzolové príkazy pre Linux.</t>
  </si>
  <si>
    <t>shell_console_error</t>
  </si>
  <si>
    <t>Chyba při vykonávaní příkazu</t>
  </si>
  <si>
    <t>result</t>
  </si>
  <si>
    <t>Rezultat</t>
  </si>
  <si>
    <t>Výsledek</t>
  </si>
  <si>
    <t>Result</t>
  </si>
  <si>
    <t>Résultat</t>
  </si>
  <si>
    <t>Ergebnis</t>
  </si>
  <si>
    <t>Risultato</t>
  </si>
  <si>
    <t>Wynik</t>
  </si>
  <si>
    <t>Resultado</t>
  </si>
  <si>
    <t>Výsledok</t>
  </si>
  <si>
    <t>output</t>
  </si>
  <si>
    <t>Izlaz</t>
  </si>
  <si>
    <t>Výstup</t>
  </si>
  <si>
    <t>Output</t>
  </si>
  <si>
    <t>Sortie</t>
  </si>
  <si>
    <t>Ausgabe</t>
  </si>
  <si>
    <t>Produzione</t>
  </si>
  <si>
    <t>Wyjście</t>
  </si>
  <si>
    <t>errors</t>
  </si>
  <si>
    <t>Pogreške</t>
  </si>
  <si>
    <t>Chyby</t>
  </si>
  <si>
    <t>Errors</t>
  </si>
  <si>
    <t>Erreurs</t>
  </si>
  <si>
    <t>Fehler</t>
  </si>
  <si>
    <t>Errori</t>
  </si>
  <si>
    <t>Błędy</t>
  </si>
  <si>
    <t>Erros</t>
  </si>
  <si>
    <t>active_screen_layout</t>
  </si>
  <si>
    <t>Trenutni izgled zaslona</t>
  </si>
  <si>
    <t>Aktivní rozložení obrazovky</t>
  </si>
  <si>
    <t>Active screen layout</t>
  </si>
  <si>
    <t>Disposition d'écran active</t>
  </si>
  <si>
    <t>Aktives Bildschirm-Layout</t>
  </si>
  <si>
    <t>Layout dello schermo attivo</t>
  </si>
  <si>
    <t>Aktywny układ ekranu</t>
  </si>
  <si>
    <t>Layout da tela ativa</t>
  </si>
  <si>
    <t>Aktívne rozloženie obrazovky</t>
  </si>
  <si>
    <t>folder_browse_files</t>
  </si>
  <si>
    <t>Mapa - pretraživanje datoteka</t>
  </si>
  <si>
    <t>Adresář - zobrazit soubory</t>
  </si>
  <si>
    <t>Folder - browse files</t>
  </si>
  <si>
    <t>Dossier - parcourir les fichiers</t>
  </si>
  <si>
    <t>Ordner - Dateien durchsuchen</t>
  </si>
  <si>
    <t>Cartella: sfoglia i file</t>
  </si>
  <si>
    <t>Folder - przeglądaj pliki</t>
  </si>
  <si>
    <t>Pasta - navegue pelos arquivos</t>
  </si>
  <si>
    <t>Priečinok - zobraziť súbory</t>
  </si>
  <si>
    <t>files</t>
  </si>
  <si>
    <t>Datoteke</t>
  </si>
  <si>
    <t>Soubory</t>
  </si>
  <si>
    <t>Files</t>
  </si>
  <si>
    <t>Fichiers</t>
  </si>
  <si>
    <t>Dateien</t>
  </si>
  <si>
    <t>File</t>
  </si>
  <si>
    <t>Pliki</t>
  </si>
  <si>
    <t>Arquivos</t>
  </si>
  <si>
    <t>Súbory</t>
  </si>
  <si>
    <t>file_browser</t>
  </si>
  <si>
    <t>Preglednik datoteka (stari)</t>
  </si>
  <si>
    <t>Prohlížeč souborů (starý)</t>
  </si>
  <si>
    <t>File browser (old)</t>
  </si>
  <si>
    <t>Navigateur de fichiers (ancien)</t>
  </si>
  <si>
    <t>Datei-Browser (alt)</t>
  </si>
  <si>
    <t>Browser dei file (vecchio)</t>
  </si>
  <si>
    <t>Przeglądarka plików (stary)</t>
  </si>
  <si>
    <t>Navegador de arquivos (antigo)</t>
  </si>
  <si>
    <t>Prehliadač súborov (starý)</t>
  </si>
  <si>
    <t>upload_file_to_folder</t>
  </si>
  <si>
    <t>Prenesite datoteke u mapu</t>
  </si>
  <si>
    <t>Nahrát soubory do adresáře</t>
  </si>
  <si>
    <t>Upload files to folder</t>
  </si>
  <si>
    <t>Charger des fichiers dans un dossier</t>
  </si>
  <si>
    <t>Dateien in Ordner hochladen</t>
  </si>
  <si>
    <t>Carica i file nella cartella</t>
  </si>
  <si>
    <t>Prześlij pliki do folderu</t>
  </si>
  <si>
    <t>Carregar arquivos para a pasta</t>
  </si>
  <si>
    <t>Nahrať súbory do adresára</t>
  </si>
  <si>
    <t>to_folder</t>
  </si>
  <si>
    <t>U mapu</t>
  </si>
  <si>
    <t>Do adresáře</t>
  </si>
  <si>
    <t>To folder</t>
  </si>
  <si>
    <t>Vers le dossier</t>
  </si>
  <si>
    <t>Zum Ordner</t>
  </si>
  <si>
    <t>Alla cartella</t>
  </si>
  <si>
    <t>Do folderu</t>
  </si>
  <si>
    <t>Para a pasta</t>
  </si>
  <si>
    <t>Do adresára</t>
  </si>
  <si>
    <t>folder</t>
  </si>
  <si>
    <t>Mapa</t>
  </si>
  <si>
    <t>Adresář</t>
  </si>
  <si>
    <t>Folder</t>
  </si>
  <si>
    <t>Dossier</t>
  </si>
  <si>
    <t>Ordner</t>
  </si>
  <si>
    <t>Cartella</t>
  </si>
  <si>
    <t>Pasta</t>
  </si>
  <si>
    <t>Adresár</t>
  </si>
  <si>
    <t>create_folder</t>
  </si>
  <si>
    <t>Stvori novu mapu</t>
  </si>
  <si>
    <t>Vytvořit nový adresář</t>
  </si>
  <si>
    <t>Create new folder</t>
  </si>
  <si>
    <t>Créer un nouveau dossier</t>
  </si>
  <si>
    <t>Neuen Ordner erstellen</t>
  </si>
  <si>
    <t>Crea una nuova cartella</t>
  </si>
  <si>
    <t>Stwórz nowy folder</t>
  </si>
  <si>
    <t>Criar nova pasta</t>
  </si>
  <si>
    <t>Vytvoriť nový adresár</t>
  </si>
  <si>
    <t>create_folder_error</t>
  </si>
  <si>
    <t>Nije moguće stvoriti mapu</t>
  </si>
  <si>
    <t>Adresář není možné vytvořit</t>
  </si>
  <si>
    <t>Can't create folder</t>
  </si>
  <si>
    <t>Impossible de créer le dossier</t>
  </si>
  <si>
    <t>Der Ordner kann nicht erstellt werden</t>
  </si>
  <si>
    <t>Impossibile creare la cartella</t>
  </si>
  <si>
    <t>Nie można utworzyć folderu</t>
  </si>
  <si>
    <t>Não é possível criar pasta</t>
  </si>
  <si>
    <t>Adresár nie je možné vytvoriť</t>
  </si>
  <si>
    <t>create_folder_success</t>
  </si>
  <si>
    <t>Mapa je uspješno kreirana</t>
  </si>
  <si>
    <t>Adresář byl úspěšně vytvořen</t>
  </si>
  <si>
    <t>Folder was successfully created</t>
  </si>
  <si>
    <t>Le dossier a été créé avec succès</t>
  </si>
  <si>
    <t>Ordner wurde erfolgreich erstellt</t>
  </si>
  <si>
    <t>La cartella è stata creata correttamente</t>
  </si>
  <si>
    <t>Folder został pomyślnie utworzony</t>
  </si>
  <si>
    <t>A pasta foi criada com sucesso</t>
  </si>
  <si>
    <t>Adresár bol úspešne vytvorený</t>
  </si>
  <si>
    <t>statistics_help</t>
  </si>
  <si>
    <t>Statistika datoteka prikazanih na glavnoj ploči.</t>
  </si>
  <si>
    <t>Statistika souborů zobrazených na hlavním panelu.</t>
  </si>
  <si>
    <t>Statistics of files shown on the main panel.</t>
  </si>
  <si>
    <t>Statistiques des fichiers affichés sur le panneau principal.</t>
  </si>
  <si>
    <t>Statistik der im Hauptfenster angezeigten Dateien.</t>
  </si>
  <si>
    <t>Statistiche dei file mostrate sul pannello principale.</t>
  </si>
  <si>
    <t>Statystyki plików wyświetlane na głównym panelu.</t>
  </si>
  <si>
    <t>Estatísticas de arquivos mostrados no painel principal.</t>
  </si>
  <si>
    <t>Štatistika súborov zobrazených na hlavnom paneli.</t>
  </si>
  <si>
    <t>set_all_time_slots_to</t>
  </si>
  <si>
    <t>Postavite sve vremenske termine na</t>
  </si>
  <si>
    <t>Nastavit všechny časové úseky na</t>
  </si>
  <si>
    <t>Set all time slots to</t>
  </si>
  <si>
    <t>Réglez tous les créneaux horaires sur</t>
  </si>
  <si>
    <t>Setzt alle Zeitfenster auf</t>
  </si>
  <si>
    <t>Impostare tutte le fasce orarie su</t>
  </si>
  <si>
    <t>Ustaw wszystkie przedziały czasowe na</t>
  </si>
  <si>
    <t>Defina todos os intervalos de tempo para</t>
  </si>
  <si>
    <t>Nastaviť všetky časové úseky na</t>
  </si>
  <si>
    <t>sample_screen_layout</t>
  </si>
  <si>
    <t>Uzorci izgleda zaslona</t>
  </si>
  <si>
    <t>Příklady rozložení obrazovky</t>
  </si>
  <si>
    <t>Sample screen layouts</t>
  </si>
  <si>
    <t>Exemples de dispositions d'écran</t>
  </si>
  <si>
    <t>Beispielbild-Layout</t>
  </si>
  <si>
    <t>Layout di esempio dello schermo</t>
  </si>
  <si>
    <t>Przykładowe układy ekranu</t>
  </si>
  <si>
    <t>Layouts de tela de amostra</t>
  </si>
  <si>
    <t>Príklady rozloženia obrazovky</t>
  </si>
  <si>
    <t>sample_screen_layout_help</t>
  </si>
  <si>
    <t>Ovo su unaprijed konfigurirani izgledi zaslona, ​​koji se mogu jednostavno dodati, a zatim izmijeniti prema potrebama. &lt;b&gt;Dodavanjem bilo kojeg uzorka prebrisat će se vremenski termini izgleda zaslona.&lt;/b&gt;</t>
  </si>
  <si>
    <t>Toto jsou předpřipravené rozložení obrazovky, které mohou být jednoduše přidané a následně upravené podle potřeby. &lt;b&gt;Přidání příkladu přepíše nastavené časové úseky na zobrazování rozložení obrazovky.&lt;/b&gt;</t>
  </si>
  <si>
    <t>These are pre-configured screen layouts, which can be simply added and then modified according to the needs. &lt;b&gt;Adding any sample will overwrite screen layout time slots.&lt;/b&gt;</t>
  </si>
  <si>
    <t>Il s'agit de dispositions d'écran préconfigurées, qui peuvent être simplement ajoutées et modifiées en fonction des besoins. &lt;b&gt;L'ajout d'un échantillon écrasera les plages horaires de disposition de l'écran.&lt;/b&gt;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</si>
  <si>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</si>
  <si>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Si tratta di layout di schermo preconfigurati, che possono essere semplicemente aggiunti e quindi modificati in base alle esigenze. &lt;b&gt;L'aggiunta di qualsiasi campione sovrascriverà le fasce orarie del layout dello schermo.&lt;/b&gt;</t>
  </si>
  <si>
    <t>Są to wstępnie skonfigurowane układy ekranu, które można łatwo dodać, a następnie zmodyfikować zgodnie z potrzebami. &lt;b&gt;Dodanie dowolnego przykładu spowoduje zastąpienie przedziałów czasowych układu ekranu.&lt;/b&gt;</t>
  </si>
  <si>
    <t>São layouts de tela pré-configurados, que podem ser simplesmente adicionados e modificados de acordo com as necessidades.&lt;b&gt;Adicionar qualquer amostra substituirá os intervalos de tempo do layout da tela.&lt;/b&gt;</t>
  </si>
  <si>
    <t>Toto sú predpripravené rozloženia obrazovky, ktoré môžu byť jednoducho pridané a následne upravené podľa potreby. &lt;b&gt;Pridanie príkladu prepíše nastavené časové úseky na zobrazovanie rozložení obrazovky.&lt;/b&gt;</t>
  </si>
  <si>
    <t>description</t>
  </si>
  <si>
    <t>Opis</t>
  </si>
  <si>
    <t>Popis</t>
  </si>
  <si>
    <t>Description</t>
  </si>
  <si>
    <t>Beschreibung</t>
  </si>
  <si>
    <t>Descrizione</t>
  </si>
  <si>
    <t>Descrição</t>
  </si>
  <si>
    <t>sample_screen_layout_error</t>
  </si>
  <si>
    <t>Nije moguće postaviti uzorak izgleda zaslona</t>
  </si>
  <si>
    <t>Příklad není možné nastavit</t>
  </si>
  <si>
    <t>Can't set sample screen layout</t>
  </si>
  <si>
    <t>Impossible de définir un exemple de disposition d'écran</t>
  </si>
  <si>
    <t>Kann kein Muster-Bildschirm-Layout festlegen</t>
  </si>
  <si>
    <t>Impossibile impostare il layout dello schermo di esempio</t>
  </si>
  <si>
    <t>Nie można ustawić przykładowego układu ekranu</t>
  </si>
  <si>
    <t>Não é possível definir o layout da tela de amostra</t>
  </si>
  <si>
    <t>Príklad nie je možné nastaviť</t>
  </si>
  <si>
    <t>sample_screen_layout_success</t>
  </si>
  <si>
    <t>Uzorak je uspješno postavljen</t>
  </si>
  <si>
    <t>Příklad byl úspěšně nastaven</t>
  </si>
  <si>
    <t>Sample was successfully set</t>
  </si>
  <si>
    <t>L'échantillon a été défini avec succès</t>
  </si>
  <si>
    <t>Sample wurde erfolgreich gesetzt</t>
  </si>
  <si>
    <t>Il campione è stato impostato correttamente</t>
  </si>
  <si>
    <t>Przykład został pomyślnie ustawiony</t>
  </si>
  <si>
    <t>A amostra foi definida com sucesso</t>
  </si>
  <si>
    <t>Príklad bol úspešne nastavený</t>
  </si>
  <si>
    <t>sample_screen_layout_use</t>
  </si>
  <si>
    <t>Dodajte ovaj uzorak</t>
  </si>
  <si>
    <t>Přidat tento příklad</t>
  </si>
  <si>
    <t>Add this sample</t>
  </si>
  <si>
    <t>Ajouter cet échantillon</t>
  </si>
  <si>
    <t>Dieses Beispiel hinzufügen</t>
  </si>
  <si>
    <t>Aggiungi questo esempio</t>
  </si>
  <si>
    <t>Dodaj ten przykład</t>
  </si>
  <si>
    <t>Adicione esta amostra</t>
  </si>
  <si>
    <t>Pridať tento príklad</t>
  </si>
  <si>
    <t>sample_screen_layout_SINGLE</t>
  </si>
  <si>
    <t>Jedan panel</t>
  </si>
  <si>
    <t>Jeden panel</t>
  </si>
  <si>
    <t>Single panel</t>
  </si>
  <si>
    <t>Panneau unique</t>
  </si>
  <si>
    <t>Einzelpanel</t>
  </si>
  <si>
    <t>Pannello singolo</t>
  </si>
  <si>
    <t>Pojedyńczy panel</t>
  </si>
  <si>
    <t>Painel único</t>
  </si>
  <si>
    <t>sample_screen_layout_SINGLE_help</t>
  </si>
  <si>
    <t>Jedan panel na kojoj su sve datoteke prikazane u ciklusu.</t>
  </si>
  <si>
    <t>Jeden panel, na kterém se v cyklu přehrávají všechny soubory.</t>
  </si>
  <si>
    <t>Single panel on which all files are shown in a cycle.</t>
  </si>
  <si>
    <t>Panneau unique sur lequel tous les fichiers sont affichés dans un cycle.</t>
  </si>
  <si>
    <t>Einzelpanel, auf der alle Dateien in einem Zyklus angezeigt werden.</t>
  </si>
  <si>
    <t>Pannello singolo su cui vengono visualizzati tutti i file in un ciclo.</t>
  </si>
  <si>
    <t>Pojedynczy panel, na którym wszystkie pliki są wyświetlane w cyklu.</t>
  </si>
  <si>
    <t>Painel único no qual todos os arquivos são mostrados em um ciclo.</t>
  </si>
  <si>
    <t>Jeden panel, na ktorom sa v cykle prehrávajú všetky súbory.</t>
  </si>
  <si>
    <t>sample_screen_layout_SIDE_PANELS</t>
  </si>
  <si>
    <t>S bočnom trakom</t>
  </si>
  <si>
    <t>S bočními panely</t>
  </si>
  <si>
    <t>With side panels</t>
  </si>
  <si>
    <t>Avec panneaux latéraux</t>
  </si>
  <si>
    <t>Mit Seitenpanels</t>
  </si>
  <si>
    <t>Con pannelli laterali</t>
  </si>
  <si>
    <t>Z panelami bocznymi</t>
  </si>
  <si>
    <t>Com painéis laterais</t>
  </si>
  <si>
    <t>S bočnými panelmi</t>
  </si>
  <si>
    <t>sample_screen_layout_SIDE_PANELS_help</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</si>
  <si>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</si>
  <si>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</si>
  <si>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Main panel showing all files in cycle with side panels with date and time, RSS news, weather and logo. After adding this sample, upload your logo as logo/logo.png file (or adjust "Logo file" item) and set your weather API key in settings. Suitable for landscape displays.</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</si>
  <si>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</si>
  <si>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</si>
  <si>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</si>
  <si>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</si>
  <si>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</si>
  <si>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</si>
  <si>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delete</t>
  </si>
  <si>
    <t>Izbrisati</t>
  </si>
  <si>
    <t>Smazat</t>
  </si>
  <si>
    <t>Delete</t>
  </si>
  <si>
    <t>Effacer</t>
  </si>
  <si>
    <t>Löschen</t>
  </si>
  <si>
    <t>Elimina</t>
  </si>
  <si>
    <t>Usuń</t>
  </si>
  <si>
    <t>Excluir</t>
  </si>
  <si>
    <t>Zmazať</t>
  </si>
  <si>
    <t>upload_new_files_help</t>
  </si>
  <si>
    <t>Ovdje možete dodati datoteke koje bi trebale biti prikazane na zaslonu. Za veće datoteke razmislite o njihovom prijenosu putem FTP-a</t>
  </si>
  <si>
    <t>Zde můžete přidat konkrétní soubory, které budou zobrazené na obrazovce. Pro velké soubory doporučujeme použít nahrávání přes FTP na</t>
  </si>
  <si>
    <t xml:space="preserve">You can add files which should be shown on screen here. For larger files, consider uploading them through FTP on </t>
  </si>
  <si>
    <t>Vous pouvez ajouter des fichiers qui devraient être affichés à l'écran ici. Pour les fichiers plus volumineux, pensez à les télécharger via FTP sur</t>
  </si>
  <si>
    <t xml:space="preserve">Hier können Sie Dateien hinzufügen, die auf dem Bildschirm angezeigt werden sollen. Bei größeren Dateien sollten Sie den Upload per FTP auf </t>
  </si>
  <si>
    <t>È possibile aggiungere file che dovrebbero essere visualizzati sullo schermo qui. Per file più grandi, considera di caricarli tramite FTP su</t>
  </si>
  <si>
    <t>Możesz dodać pliki, które powinny być wyświetlane na ekranie. W przypadku większych plików rozważ przesłanie ich przez FTP na</t>
  </si>
  <si>
    <t>Você pode adicionar arquivos que devem ser mostrados na tela</t>
  </si>
  <si>
    <t>Tu môžete pridať konkrétne súbory, ktoré budú zobrazené na obrazovke. Pre veľké súbory odporúčame použiť nahrávanie cez FTP na</t>
  </si>
  <si>
    <t>used_in_playlists</t>
  </si>
  <si>
    <t>Koristi se na popisima za reprodukciju</t>
  </si>
  <si>
    <t>Použité v playlistech</t>
  </si>
  <si>
    <t>Used in playlists</t>
  </si>
  <si>
    <t>Utilisé dans les playlists</t>
  </si>
  <si>
    <t>Benutzt in Wiedergabelisten</t>
  </si>
  <si>
    <t>Utilizzato nelle playlist</t>
  </si>
  <si>
    <t>Używane w listach odtwarzania</t>
  </si>
  <si>
    <t>Usado em Listas de Reprodução</t>
  </si>
  <si>
    <t>Použité v playlistoch</t>
  </si>
  <si>
    <t>used_in_playlists_help</t>
  </si>
  <si>
    <t>Ova se stavka koristi na sljedećim popisima za reprodukciju. Kliknite naziv popisa za reprodukciju da biste izmijenili stavke na tom popisu.</t>
  </si>
  <si>
    <t>Tato položka je použitá na nasledujícich playlistech. Pro změnu položek na playlistu klikněte na název daného panelu.</t>
  </si>
  <si>
    <t>This item is used in the following playlists. Click on the playlist name to modify items on that playlist.</t>
  </si>
  <si>
    <t>Cet élément est utilisé dans les playlists suivantes. Cliquez sur le nom de la playlist pour modifier les éléments de cette playlist.</t>
  </si>
  <si>
    <t>Dieses Element wird in den folgenden Wiedergabelisten verwendet. Klicken Sie auf den Namen der Wiedergabeliste, um Elemente in dieser Wiedergabeliste zu ändern.</t>
  </si>
  <si>
    <t>Questo oggetto viene utilizzato nelle seguenti playlist. Fai clic sul nome della playlist per modificare gli elementi in quella playlist.</t>
  </si>
  <si>
    <t>Ten element jest używany w następujących listach odtwarzania. Kliknij nazwę listy odtwarzania, aby zmodyfikować elementy na tej liście odtwarzania.</t>
  </si>
  <si>
    <t>Este item é usado nas seguintes listas de reprodução. Clique no nome da lista de reprodução para modificar os itens dessa lista.</t>
  </si>
  <si>
    <t>Táto položka je použitá na nasledujúcich playlistoch. Pre zmenu položiek na playliste kliknite na názov daného panelu.</t>
  </si>
  <si>
    <t>playlist_edit_success</t>
  </si>
  <si>
    <t>Popis za reprodukciju uspješno je promijenjen</t>
  </si>
  <si>
    <t>Playlist byl úspěšně upraven</t>
  </si>
  <si>
    <t>Playlist successfully changed</t>
  </si>
  <si>
    <t>Playlist modifiée avec succès</t>
  </si>
  <si>
    <t>Playlist erfolgreich geändert</t>
  </si>
  <si>
    <t>Playlist modificata con successo</t>
  </si>
  <si>
    <t>Lista odtwarzania została pomyślnie zmieniona</t>
  </si>
  <si>
    <t>Listas de Reprodução alterada com sucesso</t>
  </si>
  <si>
    <t>Playlist bol úspešne upravený</t>
  </si>
  <si>
    <t>temperature_fahrenheit</t>
  </si>
  <si>
    <t>Temperatura u ° F</t>
  </si>
  <si>
    <t>Teplota v °F</t>
  </si>
  <si>
    <t>Temperature in °F</t>
  </si>
  <si>
    <t>Température en °F</t>
  </si>
  <si>
    <t>Temperatur in °F</t>
  </si>
  <si>
    <t>Temperatura in °F</t>
  </si>
  <si>
    <t>Temperatura w °F</t>
  </si>
  <si>
    <t>Temperatura em °F</t>
  </si>
  <si>
    <t>temperature_fahrenheit_help</t>
  </si>
  <si>
    <t>Prikaži temperaturu u stupnjevima Fahrenheita</t>
  </si>
  <si>
    <t>Zobrazit teplotu v stupních Fahrenheita</t>
  </si>
  <si>
    <t>Show temperature in degrees Fahrenheit</t>
  </si>
  <si>
    <t>Afficher la température en degrés Fahrenheit</t>
  </si>
  <si>
    <t>Temperatur in Grad Fahrenheit anzeigen</t>
  </si>
  <si>
    <t>Mostra la temperatura in gradi Fahrenheit</t>
  </si>
  <si>
    <t>Pokaż temperaturę w stopniach Fahrenheita</t>
  </si>
  <si>
    <t>Mostrar temperatura em graus Fahrenheit</t>
  </si>
  <si>
    <t>Zobraziť teplotu v stupňoch Fahrenheita</t>
  </si>
  <si>
    <t>number_of_days</t>
  </si>
  <si>
    <t>Broj dana</t>
  </si>
  <si>
    <t>Počet dní</t>
  </si>
  <si>
    <t>Number of days</t>
  </si>
  <si>
    <t>Nombre de jours</t>
  </si>
  <si>
    <t>Anzahl der Tage</t>
  </si>
  <si>
    <t>Numero di giorni</t>
  </si>
  <si>
    <t>Liczba dni</t>
  </si>
  <si>
    <t>Número de dias</t>
  </si>
  <si>
    <t>number_of_days_help</t>
  </si>
  <si>
    <t>Broj dana za prikaz vremenske prognoze za</t>
  </si>
  <si>
    <t>Počet dní na který se má zobrazovat předpověď počasí</t>
  </si>
  <si>
    <t>Number of days to show the weather forecast for</t>
  </si>
  <si>
    <t>Nombre de jours pour afficher les prévisions météorologiques pour</t>
  </si>
  <si>
    <t>Anzahl der Tage, an denen die Wettervorhersage für</t>
  </si>
  <si>
    <t>Numero di giorni per cui visualizzare le previsioni del tempo</t>
  </si>
  <si>
    <t>Liczba dni do wyświetlenia prognozy pogody</t>
  </si>
  <si>
    <t>Número de dias para mostrar a previsão do tempo para</t>
  </si>
  <si>
    <t>Počet dní na ktorý sa má zobrazovať predpoveď počasia</t>
  </si>
  <si>
    <t>num_days_empty</t>
  </si>
  <si>
    <t>Broj dana ne može biti prazan</t>
  </si>
  <si>
    <t>Počet dní musí být zadaný</t>
  </si>
  <si>
    <t>Number of days can't be empty</t>
  </si>
  <si>
    <t>Le nombre de jours ne peut pas être vide</t>
  </si>
  <si>
    <t>Anzahl der Tage kann nicht leer sein</t>
  </si>
  <si>
    <t>Il numero di giorni non può essere vuoto</t>
  </si>
  <si>
    <t>Liczba dni nie może być pusta</t>
  </si>
  <si>
    <t>O número de dias não pode estar vazio</t>
  </si>
  <si>
    <t>Počet dní musí byť zadaný</t>
  </si>
  <si>
    <t>show_title</t>
  </si>
  <si>
    <t>Prikaži naslov</t>
  </si>
  <si>
    <t>Zobrazit nadpis</t>
  </si>
  <si>
    <t>Show title</t>
  </si>
  <si>
    <t>Montrer le titre</t>
  </si>
  <si>
    <t>Titel anzeigen</t>
  </si>
  <si>
    <t>Mostra titolo</t>
  </si>
  <si>
    <t>Pokaż tytuł</t>
  </si>
  <si>
    <t>Mostrar título</t>
  </si>
  <si>
    <t>Zobraziť nadpis</t>
  </si>
  <si>
    <t>show_title_help</t>
  </si>
  <si>
    <t>Prikaži naslovni dio RSS poruke</t>
  </si>
  <si>
    <t>Zobrazit nadpis RSS správy</t>
  </si>
  <si>
    <t>Display title part of the RSS message</t>
  </si>
  <si>
    <t>Afficher la partie titre du message RSS</t>
  </si>
  <si>
    <t>Titelteil der RSS-Nachricht anzeigen</t>
  </si>
  <si>
    <t>Visualizza la parte del titolo del messaggio RSS</t>
  </si>
  <si>
    <t>Wyświetl część tytułową wiadomości RSS</t>
  </si>
  <si>
    <t>Exibir parte do título da mensagem RSS</t>
  </si>
  <si>
    <t>Zobraziť nadpis RSS správy</t>
  </si>
  <si>
    <t>show_rss_message_help</t>
  </si>
  <si>
    <t>Prikaži dio RSS poruke (opis)</t>
  </si>
  <si>
    <t>Zobrazit tělo RSS správy</t>
  </si>
  <si>
    <t>Display message (description) part of the RSS message</t>
  </si>
  <si>
    <t>Afficher une partie du message (description) du message RSS</t>
  </si>
  <si>
    <t>Nachricht (Beschreibung) Teil der RSS-Nachricht anzeigen</t>
  </si>
  <si>
    <t>Visualizza il messaggio (descrizione) parte del messaggio RSS</t>
  </si>
  <si>
    <t>Wyświetl część wiadomości (opis) wiadomości RSS</t>
  </si>
  <si>
    <t>Exibir parte da mensagem (descrição) da mensagem RSS</t>
  </si>
  <si>
    <t>Zobraziť telo RSS správy</t>
  </si>
  <si>
    <t>rss_display_type</t>
  </si>
  <si>
    <t>Stil prikaza</t>
  </si>
  <si>
    <t>Styl zobrazení</t>
  </si>
  <si>
    <t>Style of display</t>
  </si>
  <si>
    <t>Style d'affichage</t>
  </si>
  <si>
    <t>Anzeigeart</t>
  </si>
  <si>
    <t>Stile di visualizzazione</t>
  </si>
  <si>
    <t>Styl wyświetlania</t>
  </si>
  <si>
    <t>Estilo de exibição</t>
  </si>
  <si>
    <t>Štýl zobrazenia</t>
  </si>
  <si>
    <t>rss_display_type_LINES</t>
  </si>
  <si>
    <t>3 retka</t>
  </si>
  <si>
    <t>3 řádky</t>
  </si>
  <si>
    <t>3 lines</t>
  </si>
  <si>
    <t>3 lignes</t>
  </si>
  <si>
    <t>3 Zeilen</t>
  </si>
  <si>
    <t>3 righe</t>
  </si>
  <si>
    <t>3 linie</t>
  </si>
  <si>
    <t>3 linhas</t>
  </si>
  <si>
    <t>3 riadky</t>
  </si>
  <si>
    <t>rss_display_type_SINGLE_LINE</t>
  </si>
  <si>
    <t>Jedan redak</t>
  </si>
  <si>
    <t>Jeden řádek</t>
  </si>
  <si>
    <t>Single line</t>
  </si>
  <si>
    <t>Une seule ligne</t>
  </si>
  <si>
    <t>Einzelne Zeile</t>
  </si>
  <si>
    <t>Linea singola</t>
  </si>
  <si>
    <t>Pojedyncza linia</t>
  </si>
  <si>
    <t>Única linha</t>
  </si>
  <si>
    <t>Jeden riadok</t>
  </si>
  <si>
    <t>rss_display_type_MARQUEE</t>
  </si>
  <si>
    <t>Jedan redak teksta u pokretu</t>
  </si>
  <si>
    <t>Jeden řádek (pohyblivý)</t>
  </si>
  <si>
    <t>Single line of moving text</t>
  </si>
  <si>
    <t>Une seule ligne de texte en mouvement</t>
  </si>
  <si>
    <t>Einzelne Zeile mit beweglichem Text</t>
  </si>
  <si>
    <t>Singola riga di testo in movimento</t>
  </si>
  <si>
    <t>Pojedyncza linia ruchomego tekstu</t>
  </si>
  <si>
    <t>Linha única de texto em movimento</t>
  </si>
  <si>
    <t>Jeden riadok (pohyblivý)</t>
  </si>
  <si>
    <t>rss_display_type_MARQUEE_TO_RIGHT</t>
  </si>
  <si>
    <t>Jedan redak pomičnog teksta (udesno)</t>
  </si>
  <si>
    <t>Jeden řádek (pohyblivý, doprava)</t>
  </si>
  <si>
    <t>Single line of moving text (to right)</t>
  </si>
  <si>
    <t>Une seule ligne de texte en mouvement (à droite)</t>
  </si>
  <si>
    <t>Einzelne Zeile mit beweglichem Text (nach rechts)</t>
  </si>
  <si>
    <t>Singola riga di testo in movimento (a destra)</t>
  </si>
  <si>
    <t>Pojedyncza linia ruchomego tekstu (w prawo)</t>
  </si>
  <si>
    <t>Linha única de texto em movimento (para a direita)</t>
  </si>
  <si>
    <t>Jeden riadok (pohyblivý, doprava)</t>
  </si>
  <si>
    <t>rss_display_type_VERTICAL_SCROLL</t>
  </si>
  <si>
    <t>Više linija okomito se pomiče</t>
  </si>
  <si>
    <t>Více řádků s vertikálními pohybem</t>
  </si>
  <si>
    <t>Multiple lines scrolling vertically</t>
  </si>
  <si>
    <t>Plusieurs lignes défilant verticalement</t>
  </si>
  <si>
    <t>Mehrere Zeilen vertikal scrollen</t>
  </si>
  <si>
    <t>Più righe che scorrono verticalmente</t>
  </si>
  <si>
    <t>Wiele linii przewijanych w pionie</t>
  </si>
  <si>
    <t>Várias linhas rolando verticalmente</t>
  </si>
  <si>
    <t>Viac riadkov s vertikálnym pohybom</t>
  </si>
  <si>
    <t>rss_display_type_empty</t>
  </si>
  <si>
    <t>Stil prikaza ne može biti prazan</t>
  </si>
  <si>
    <t>Styl zobrazení musí být vybraný</t>
  </si>
  <si>
    <t>Style of display can't be empty</t>
  </si>
  <si>
    <t>Le style d'affichage ne peut pas être vide</t>
  </si>
  <si>
    <t>Anzeigeart darf nicht leer sein</t>
  </si>
  <si>
    <t>Lo stile di visualizzazione non può essere vuoto</t>
  </si>
  <si>
    <t>Styl wyświetlania nie może być pusty</t>
  </si>
  <si>
    <t>O estilo de exibição não pode estar vazio</t>
  </si>
  <si>
    <t>Štýl zobrazenia musí byť vybratý</t>
  </si>
  <si>
    <t>scroll_speed</t>
  </si>
  <si>
    <t>Brzina pomicanja</t>
  </si>
  <si>
    <t>Rychlost pohybu</t>
  </si>
  <si>
    <t>Scroll speed</t>
  </si>
  <si>
    <t>Vitesse de défilement</t>
  </si>
  <si>
    <t>Bildlaufgeschwindigkeit</t>
  </si>
  <si>
    <t>Velocità di scorrimento</t>
  </si>
  <si>
    <t>Prędkość przewijania</t>
  </si>
  <si>
    <t>Velocidade de rolamento</t>
  </si>
  <si>
    <t>Rýchlosť pohybu</t>
  </si>
  <si>
    <t>scroll_speed_help</t>
  </si>
  <si>
    <t>Brzina kretanja teksta ako je "Stil prikaza" postavljen na "Jedan red pomičnog teksta" (vrijedi za RSS vijesti i tekstualne datoteke)</t>
  </si>
  <si>
    <t>Rychlost pohybu textu v případě nastavení "Styl zobrazení" na "Jeden řádek (pohyblivý)" (platné pro RSS zprávy a textové soubory)</t>
  </si>
  <si>
    <t>Speed of text movement if "Style of display" is set to "Single line of moving text" (valid for RSS news and text files)</t>
  </si>
  <si>
    <t>Vitesse de déplacement du texte si "Style d'affichage" est réglé sur "Une seule ligne de texte en mouvement" (valable pour les actualités RSS et les fichiers texte)</t>
  </si>
  <si>
    <t>Geschwindigkeit der Textbewegung, wenn "Anzeigestil" auf "Einzelne Zeile des Lauftextes" eingestellt ist (gültig für RSS-Nachrichten und Textdateien)</t>
  </si>
  <si>
    <t>Velocità di spostamento del testo se "Stile di visualizzazione" è impostato su "Singola riga di testo in movimento"</t>
  </si>
  <si>
    <t>Szybkość ruchu tekstu, jeśli "Styl wyświetlania" jest ustawiony na "Pojedyncza linia ruchomego tekstu" (dotyczy wiadomości RSS i plików tekstowych)</t>
  </si>
  <si>
    <t>Velocidade de movimento do texto se "Estilo de exibição" estiver definido como "Linha única de texto em movimento" (válido para notícias RSS e arquivos de texto)</t>
  </si>
  <si>
    <t>Rýchlosť pohybu textu v prípade nastavenia "Štýl zobrazenia" na "Jeden riadok (pohyblivý)" (platné pre RSS správy a textové súbory)</t>
  </si>
  <si>
    <t>scroll_speed_empty</t>
  </si>
  <si>
    <t>Brzina pomicanja ne može biti prazna</t>
  </si>
  <si>
    <t>Rychlost pohybu musí být zadaná</t>
  </si>
  <si>
    <t>Scroll speed can't be empty</t>
  </si>
  <si>
    <t>La vitesse de défilement ne peut pas être vide</t>
  </si>
  <si>
    <t>Bildlaufgeschwindigkeit kann nicht leer sein</t>
  </si>
  <si>
    <t>La velocità di scorrimento non può essere vuota (valido per notizie RSS e file di testo)</t>
  </si>
  <si>
    <t>Prędkość przewijania nie może być pusta</t>
  </si>
  <si>
    <t>A velocidade de rolagem não pode estar vazia</t>
  </si>
  <si>
    <t>Rýchlosť pohybu musí byť zadaná</t>
  </si>
  <si>
    <t>playlist_length_help</t>
  </si>
  <si>
    <t>Koliko dugo bi se ta stavka trebala prikazivati ​​na zaslonu. Vrijedi za sve stavke i datoteke, osim za audio, video i RSS poruke.</t>
  </si>
  <si>
    <t>Jak dlouho má být tato položka zobrazená na obrazovce. Platí pro všechny položky a soubory kromě audia, videí a pohyblivých RSS správ.</t>
  </si>
  <si>
    <t>How long should this item be displayed on the screen. Valid for all items and files except audio, video and moving RSS messages.</t>
  </si>
  <si>
    <t>Combien de temps cet élément doit-il être affiché à l'écran. Valable pour tous les éléments et fichiers sauf les messages audio, vidéo et RSS en mouvement.</t>
  </si>
  <si>
    <t>Wie lange soll dieses Element auf dem Bildschirm angezeigt werden. Gültig für alle Elemente und Dateien außer Audio, Video und bewegte RSS-Nachrichten.</t>
  </si>
  <si>
    <t>Quanto dovrebbe essere lungo questo elemento visualizzato sullo schermo. Valido per tutti gli elementi e file tranne i audio, video e lo spostamento di messaggi RSS.</t>
  </si>
  <si>
    <t>Jak długo powinien być ten element wyświetlany na ekranie. Ważne dla wszystkich elementów i plików z wyjątkiem audio, filmów i ruchomych wiadomości RSS.</t>
  </si>
  <si>
    <t>Por quanto tempo esse item deve ser exibido na tela. Válido para todos os itens e arquivos, exceto áudio, vídeo e mensagens RSS móveis.</t>
  </si>
  <si>
    <t>Ako dlho má byť táto položka zobrazená na obrazovke. Platí pre všetky položky a súbory okrem audia, videí a pohyblivých RSS správ.</t>
  </si>
  <si>
    <t>entry_deleted</t>
  </si>
  <si>
    <t>Unos je uspješno izbrisan</t>
  </si>
  <si>
    <t>Záznam byl úspěšně smazán</t>
  </si>
  <si>
    <t>Entry was successfully deleted</t>
  </si>
  <si>
    <t>L'entrée a été supprimée avec succès</t>
  </si>
  <si>
    <t>Eintrag wurde erfolgreich gelöscht</t>
  </si>
  <si>
    <t>La voce è stata eliminata correttamente</t>
  </si>
  <si>
    <t>Zapis został pomyślnie usunięta</t>
  </si>
  <si>
    <t>A entrada foi excluída com sucesso</t>
  </si>
  <si>
    <t>Záznam bol úspešne zmazaný</t>
  </si>
  <si>
    <t>entry_added</t>
  </si>
  <si>
    <t>Unos je uspješno dodan</t>
  </si>
  <si>
    <t>Záznam byl úspěšně přidán</t>
  </si>
  <si>
    <t>Entry was successfully added</t>
  </si>
  <si>
    <t>L'entrée a été ajoutée avec succès</t>
  </si>
  <si>
    <t>Eintrag wurde erfolgreich hinzugefügt</t>
  </si>
  <si>
    <t>La voce è stata aggiunta correttamente</t>
  </si>
  <si>
    <t>Zapis został pomyślnie dodany</t>
  </si>
  <si>
    <t>A entrada foi adicionada com sucesso</t>
  </si>
  <si>
    <t>Záznam bol úspešne pridaný</t>
  </si>
  <si>
    <t>url_empty</t>
  </si>
  <si>
    <t>URL ne može biti prazan</t>
  </si>
  <si>
    <t>URL adresa musí být zadaná</t>
  </si>
  <si>
    <t>URL can't be empty</t>
  </si>
  <si>
    <t>L'URL ne peut pas être vide</t>
  </si>
  <si>
    <t>URL kann nicht leer sein</t>
  </si>
  <si>
    <t>L'URL non può essere vuoto</t>
  </si>
  <si>
    <t>Adres URL nie może być pusty</t>
  </si>
  <si>
    <t>URL não pode estar vazio</t>
  </si>
  <si>
    <t>URL adresa musí byť zadaná</t>
  </si>
  <si>
    <t>url</t>
  </si>
  <si>
    <t>URL</t>
  </si>
  <si>
    <t>URL adresa</t>
  </si>
  <si>
    <t>grabber_data_empty</t>
  </si>
  <si>
    <t>Još nijedan unos nije dodan</t>
  </si>
  <si>
    <t>Zatím nebyl přidaný žádný záznam</t>
  </si>
  <si>
    <t>No entry has been added yet</t>
  </si>
  <si>
    <t>Aucune entrée n'a encore été ajoutée</t>
  </si>
  <si>
    <t>Es wurde noch kein Eintrag hinzugefügt</t>
  </si>
  <si>
    <t>Nessuna voce è stata ancora aggiunta</t>
  </si>
  <si>
    <t>Nie dodano jeszcze żadnego zapisu</t>
  </si>
  <si>
    <t>Nenhuma entrada foi adicionada ainda</t>
  </si>
  <si>
    <t>Zatiaľ nebol pridaný žiadny záznam</t>
  </si>
  <si>
    <t>grabber</t>
  </si>
  <si>
    <t>Periodično preuzimanje</t>
  </si>
  <si>
    <t>Periodické stahování</t>
  </si>
  <si>
    <t>Periodical download</t>
  </si>
  <si>
    <t>Téléchargement périodique</t>
  </si>
  <si>
    <t>Periodischer Download</t>
  </si>
  <si>
    <t>Download periodico</t>
  </si>
  <si>
    <t>Okresowe pobieranie</t>
  </si>
  <si>
    <t>Download periódico</t>
  </si>
  <si>
    <t>Periodické sťahovanie</t>
  </si>
  <si>
    <t>grabber_help</t>
  </si>
  <si>
    <t>Na ovoj stranici možete postaviti periodično preuzimanje datoteke s Interneta. Interval se može postaviti putem izbornika Postavke - Postavke uređaja, stavka Interval preuzimanja.</t>
  </si>
  <si>
    <t>Na této stránce můžete nastavit periodické stahování souborů z internetu. Interval jak často se má stahovat je možné nastavit přes menu Nastavení - Nastavení zařízení, položka Interval pro stahování.</t>
  </si>
  <si>
    <t>You can setup periodical download of a file from the internet on this page. The interval can be setup through menu Settings - Device settings, item Download interval.</t>
  </si>
  <si>
    <t>Vous pouvez configurer le téléchargement périodique d'un fichier à partir d'Internet sur cette page. L'intervalle peut être configuré via le menu Paramètres - Paramètres de l'appareil, Intervalle de téléchargement de l'élément.</t>
  </si>
  <si>
    <t>Auf dieser Seite können Sie den zeitgesteuerten Download einer Datei aus dem Internet einrichten. Das Intervall kann über das Menü Einstellungen - Geräteeinstellungen, Punkt Download-Intervall eingestellt werden.</t>
  </si>
  <si>
    <t>In questa pagina è possibile impostare il download periodico di un file da Internet. L'intervallo può essere impostato tramite il menu Impostazioni - Impostazioni dispositivo, voce Intervallo di download.</t>
  </si>
  <si>
    <t>Możesz ustawić okresowe pobieranie pliku z Internetu na tej stronie. Interwał można ustawić za pomocą menu Ustawienia - Ustawienia urządzenia, pozycja Interwał pobierania.</t>
  </si>
  <si>
    <t>Você pode configurar o download periódico de um arquivo da Internet nesta página. O intervalo pode ser configurado no menu Configurações - Configurações do dispositivo, item Intervalo de download.</t>
  </si>
  <si>
    <t>Na tejto stránke môžete nastaviť periodické sťahovanie súborov z internetu. Interval ako často sa má sťahovanie je možné nastaviť cez menu Nastavenia - Nastavenia zariadenia, položka Interval pre sťahovanie.</t>
  </si>
  <si>
    <t>video_timeout_help</t>
  </si>
  <si>
    <t>Maksimalno vrijeme za reprodukciju videozapisa u sekundama. Upotrebljivo samo na starijim uređajima ako videozapisi zaglave.</t>
  </si>
  <si>
    <t>Maximální čas pro přehrávaní videa v sekundách. Užitečné pouze pro starší zařízení, pokud se zasekávají videa.</t>
  </si>
  <si>
    <t>Maximum time for video playback in seconds. Usable only on older devices, if videos tend to get stuck.</t>
  </si>
  <si>
    <t>Durée maximale de lecture vidéo en secondes.</t>
  </si>
  <si>
    <t>Maximale Zeit für die Videowiedergabe in Sekunden. Nur auf älteren Geräten verwendbar, wenn Videos hängen bleiben.</t>
  </si>
  <si>
    <t>Tempo massimo di riproduzione video in secondi. Utilizzabile solo su dispositivi meno recenti, se i video tendono a bloccarsi.</t>
  </si>
  <si>
    <t>Maksymalny czas odtwarzania wideo w sekundach. Do użytku tylko na starszych urządzeniach, jeśli filmy zwykle się zacinają.</t>
  </si>
  <si>
    <t>Tempo máximo para reprodução de vídeo em segundos. Pode ser usado apenas em dispositivos mais antigos, se os vídeos tendem a travar.</t>
  </si>
  <si>
    <t>Maximálny čas pre prehrávanie videa v sekundách. Užitočné len pre staršie zariadenia, ak sa zasekávajú videá.</t>
  </si>
  <si>
    <t>grabber_interval</t>
  </si>
  <si>
    <t>Interval preuzimanja</t>
  </si>
  <si>
    <t>Interval pro stahování</t>
  </si>
  <si>
    <t>Download interval</t>
  </si>
  <si>
    <t>Intervalle de téléchargement</t>
  </si>
  <si>
    <t>Download-Intervall</t>
  </si>
  <si>
    <t>Intervallo di download</t>
  </si>
  <si>
    <t>Interwał pobierania</t>
  </si>
  <si>
    <t>Intervalo de download</t>
  </si>
  <si>
    <t>Interval pre sťahovanie</t>
  </si>
  <si>
    <t>grabber_interval_help</t>
  </si>
  <si>
    <t>Učestalost u sekundama, koliko često se periodično preuzimanje treba pokretati u sekundama. Možete postaviti periodično preuzimanje putem izbornika Alati - Periodično preuzimanje.&lt;br&gt;&lt;i&gt;Za primjenu ove promjene potrebno je ponovno učitavanje.&lt;/i&gt;</t>
  </si>
  <si>
    <t>Frekvence v sekundách, jak často se má pouštět periodické stahování. Periodické stahování můžete nastavit přes menu Nástroje - Periodické stahování.&lt;br&gt;&lt;i&gt;Změna se projeví až restartujete aplikaci&lt;/i&gt;</t>
  </si>
  <si>
    <t>Frequency in seconds, how often should be periodical download run in seconds. You can setup periodical download though menu Tools - Periodical download.&lt;br&gt;&lt;i&gt;Reload is required for applying this change.&lt;/i&gt;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</si>
  <si>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</si>
  <si>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</si>
  <si>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</si>
  <si>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Częstotliwość w sekundach, jak często powinny być pobierane okresowe pobieranie w kilka sekund. Możesz ustawić okresowe pobieranie za pomocą menu Narzędzia - Okresowe pobieranie.&lt;br&gt;&lt;i&gt;Przeładowanie jest wymagane do zastosowania tej zmiany.&lt;/i&gt;</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</si>
  <si>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</si>
  <si>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Frekvencia v sekundách, ako často sa má púšťať periodické sťahovanie. Periodické sťahovanie môžete nastaviť cez menu Nástroje - Periodické sťahovanie.&lt;br&gt;&lt;i&gt;Reštart aplikácie je vyžadovaný pre aplikovanie tohto nastavenia.&lt;/i&gt;</t>
  </si>
  <si>
    <t>grabber_not_setup</t>
  </si>
  <si>
    <t>Periodično preuzimanje nije aktivno, interval nije postavljen.</t>
  </si>
  <si>
    <t>Periodické stahování není aktivní, není nastaven interval.</t>
  </si>
  <si>
    <t>Periodic download is not active, interval is not set.</t>
  </si>
  <si>
    <t>Le téléchargement périodique n'est pas actif, l'intervalle n'est pas défini.</t>
  </si>
  <si>
    <t>Periodischer Download ist nicht aktiv, das Intervall ist nicht eingestellt.</t>
  </si>
  <si>
    <t>Il download periodico non è attivo, l'intervallo non è impostato.</t>
  </si>
  <si>
    <t>Okresowe pobieranie nie jest aktywne, interwał nie jest ustawiony.</t>
  </si>
  <si>
    <t>O download periódico não está ativo, o intervalo não está definido.</t>
  </si>
  <si>
    <t>Periodické sťahovanie nie je aktívne, nie je nastavený interval.</t>
  </si>
  <si>
    <t>startup_failed</t>
  </si>
  <si>
    <t>Pokretanje aplikacije nije uspjelo</t>
  </si>
  <si>
    <t>Start aplikace selhal</t>
  </si>
  <si>
    <t>Startup of the app failed</t>
  </si>
  <si>
    <t>Le démarrage de l'application a échoué</t>
  </si>
  <si>
    <t>Starten der Anwendung fehlgeschlagen</t>
  </si>
  <si>
    <t>Avvio dell'app non riuscito</t>
  </si>
  <si>
    <t>Uruchomienie nie powiodło się</t>
  </si>
  <si>
    <t>Falha na inicialização do aplicativo</t>
  </si>
  <si>
    <t>Štart aplikácie zlyhal</t>
  </si>
  <si>
    <t>disable_keyboard</t>
  </si>
  <si>
    <t>Onemogući tipkovnicu</t>
  </si>
  <si>
    <t>Vypnout klávesnici</t>
  </si>
  <si>
    <t>Disable keyboard</t>
  </si>
  <si>
    <t>Désactiver le clavier</t>
  </si>
  <si>
    <t>Tastatur deaktivieren</t>
  </si>
  <si>
    <t>Disabilita la tastiera</t>
  </si>
  <si>
    <t>Wyłącz klawiaturę</t>
  </si>
  <si>
    <t>Desativar teclado</t>
  </si>
  <si>
    <t>Vypnúť klávesnicu</t>
  </si>
  <si>
    <t>disable_keyboard_help</t>
  </si>
  <si>
    <t>Ako je označeno, tipkovni prečaci za upravljanje aplikacijom bit će onemogućeni.</t>
  </si>
  <si>
    <t>Pokud je zaškrtnuté, aplikaci nebude možno ovládat klávesovými zkratkami.</t>
  </si>
  <si>
    <t>If checked, keyboard shortcuts for app control will be disabled.</t>
  </si>
  <si>
    <t>Si coché, les raccourcis clavier pour le contrôle des applications seront désactivés.</t>
  </si>
  <si>
    <t>Wenn diese Option aktiviert ist, werden die Tastaturkürzel für die Steuerung von Anwendungen deaktiviert.</t>
  </si>
  <si>
    <t>Se selezionato, le scorciatoie da tastiera per il controllo delle app saranno disabilitate.</t>
  </si>
  <si>
    <t>Jeśli zaznaczone, skróty klawiaturowe do sterowania aplikacją zostaną wyłączone.</t>
  </si>
  <si>
    <t>Se marcada, os atalhos de teclado para controle de aplicativo serão desativados.</t>
  </si>
  <si>
    <t>Ak je zaškrtnuté, aplikáciu nebude možné ovládať klávesovými skratkami.</t>
  </si>
  <si>
    <t>main_panel_empty</t>
  </si>
  <si>
    <t>Glavni panel mora biti odabran</t>
  </si>
  <si>
    <t>Hlavní panel musí být vybraný</t>
  </si>
  <si>
    <t>Main panel must be selected</t>
  </si>
  <si>
    <t>Le panneau principal doit être sélectionné</t>
  </si>
  <si>
    <t>Hauptpanel muss ausgewählt werden</t>
  </si>
  <si>
    <t>Il pannello principale deve essere selezionato</t>
  </si>
  <si>
    <t>Należy wybrać panel główny</t>
  </si>
  <si>
    <t>O painel principal deve ser selecionado</t>
  </si>
  <si>
    <t>Hlavný panel musí byť vybratý</t>
  </si>
  <si>
    <t>reporter</t>
  </si>
  <si>
    <t>Bug report</t>
  </si>
  <si>
    <t>Nahlášení chyby</t>
  </si>
  <si>
    <t>Rapport de bugs</t>
  </si>
  <si>
    <t>Fehler-Bericht</t>
  </si>
  <si>
    <t>Segnalazione bug</t>
  </si>
  <si>
    <t>Raport o błędzie</t>
  </si>
  <si>
    <t>Relatório de erro</t>
  </si>
  <si>
    <t>Nahlásenie chyby</t>
  </si>
  <si>
    <t>reporter_help</t>
  </si>
  <si>
    <t>Koristite ovu stranicu da biste programerima poslali izvještaj o greškama ili poboljšanjima. Zapisnici aplikacija, konfiguracija i detalji uređaja bit će poslani zajedno s izvješćem.</t>
  </si>
  <si>
    <t>Použijte tuto stránku na nahlášení chyby nebo návrhu na zlepšení vývojářem aplikace. Se správou budou odeslané logy aplikace, konfigurace a informace o zařízení.</t>
  </si>
  <si>
    <t>Use this page to submit bug or enhancement report to developers. Application logs, configuration and device details will be sent together with the report.</t>
  </si>
  <si>
    <t>Utilisez cette page pour soumettre un rapport de bugs ou d'amélioration aux développeurs. Les journaux d'application, la configuration et les détails de l'appareil seront envoyés avec le rapport.</t>
  </si>
  <si>
    <t>Benutzen Sie diese Seite, um einen Fehler- oder Verbesserungsbericht an die Entwickler zu senden. Anwendungsprotokolle und Gerätedetails werden zusammen mit dem Bericht gesendet.</t>
  </si>
  <si>
    <t>Usa questa pagina per inviare bug o report di miglioramento agli sviluppatori. Registri dell'applicazione, configurazione e dettagli del dispositivo verranno inviati insieme al rapporto.</t>
  </si>
  <si>
    <t>Użyj tej strony, aby przesłać raport o błędzie lub ulepszeniu do programistów. Dzienniki aplikacji, konfiguracja i szczegóły urządzenia zostaną wysłane wraz z raportem.</t>
  </si>
  <si>
    <t>Use esta página para enviar relatório de bug ou melhoria aos desenvolvedores. Logs de aplicativos, configuração e detalhes do dispositivo serão enviados junto com o relatório.</t>
  </si>
  <si>
    <t>Použite túto stránku na nahlásenie chyby alebo návrhu na zlepšenie vývojárom aplikácie. Spolu so správou budú poslané logy aplikácie, konfigurácia a informácie o zariadení.</t>
  </si>
  <si>
    <t>reporter_help_screen</t>
  </si>
  <si>
    <t>Pošaljite izvještaj o programskoj pogrešci ili poboljšanju programerima. Zapisnici aplikacija, konfiguracija i detalji uređaja bit će poslani zajedno s izvješćem.</t>
  </si>
  <si>
    <t>Nahlášení chyby nebo návrhu na zlepšení vývojářem aplikace. Se správou budou odeslané logy aplikace, konfigurace a informace o zařízení.</t>
  </si>
  <si>
    <t>Submit bug or enhancement report to developers. Application logs, configuration and device details will be sent together with the report.</t>
  </si>
  <si>
    <t>Soumettez un rapport de bogue ou d'amélioration aux développeurs. Les journaux d'application, la configuration et les détails de l'appareil seront envoyés avec le rapport.</t>
  </si>
  <si>
    <t>Senden Sie einen Fehler- oder Erweiterungsbericht an die Entwickler. Anwendungsprotokolle und Gerätedetails werden zusammen mit dem Bericht gesendet.</t>
  </si>
  <si>
    <t>Inviare bug o report di miglioramento agli sviluppatori. Registri dell'applicazione, configurazione e dettagli del dispositivo verranno inviati insieme al rapporto.</t>
  </si>
  <si>
    <t>Przesłać raport o błędzie lub ulepszeniu do programistów. Dzienniki aplikacji, konfiguracja i szczegóły urządzenia zostaną wysłane wraz z raportem.</t>
  </si>
  <si>
    <t>Enviar relatório de bug ou melhoria aos desenvolvedores. Logs de aplicativos, configuração e detalhes do dispositivo serão enviados junto com o relatório.</t>
  </si>
  <si>
    <t>Nahlásenie chyby alebo návrhu na zlepšenie vývojárom aplikácie. Spolu so správou budú poslané logy aplikácie, konfigurácia a informácie o zariadení.</t>
  </si>
  <si>
    <t>reporter_message</t>
  </si>
  <si>
    <t>Poruka</t>
  </si>
  <si>
    <t>Správa</t>
  </si>
  <si>
    <t>Message</t>
  </si>
  <si>
    <t>Nachricht</t>
  </si>
  <si>
    <t>Messaggio</t>
  </si>
  <si>
    <t>Wiadomość</t>
  </si>
  <si>
    <t>Mensagem</t>
  </si>
  <si>
    <t>reporter_message_help</t>
  </si>
  <si>
    <t>Pojedinosti o bugu ili poboljšanju</t>
  </si>
  <si>
    <t>Detaily o chybě nebo návrhu na zlepšení</t>
  </si>
  <si>
    <t>Details of bug or enhancement</t>
  </si>
  <si>
    <t>Détails du bug ou de l'amélioration</t>
  </si>
  <si>
    <t>Details des Fehlers oder der Verbesserung</t>
  </si>
  <si>
    <t>Dettagli di bug o miglioramento</t>
  </si>
  <si>
    <t>Szczegóły błędu lub ulepszenia</t>
  </si>
  <si>
    <t>Detalhes de bug ou melhoria</t>
  </si>
  <si>
    <t>Detaily o chybe alebo návrhu na zlepšenie</t>
  </si>
  <si>
    <t>reporter_email</t>
  </si>
  <si>
    <t>Vaš email</t>
  </si>
  <si>
    <t>Váš email</t>
  </si>
  <si>
    <t>Your email</t>
  </si>
  <si>
    <t>Votre email</t>
  </si>
  <si>
    <t>E-Mail-Adresse</t>
  </si>
  <si>
    <t>La tua email</t>
  </si>
  <si>
    <t>Twój e-mail</t>
  </si>
  <si>
    <t>Seu email</t>
  </si>
  <si>
    <t>reporter_email_help</t>
  </si>
  <si>
    <t>Kontaktirajte e-mail ako želite odgovoriti</t>
  </si>
  <si>
    <t>Kontaktní email v případě, že by jste chtěli odpověď</t>
  </si>
  <si>
    <t>Contact email if you would like a reply</t>
  </si>
  <si>
    <t>Contactez l'e-mail si vous souhaitez une réponse</t>
  </si>
  <si>
    <t>Kontakt-E-Mail, wenn Sie eine Antwort wünschen</t>
  </si>
  <si>
    <t>Contatta l'email se desideri una risposta</t>
  </si>
  <si>
    <t>Skontaktuj się z e-mailem, jeśli chcesz otrzymać odpowiedź</t>
  </si>
  <si>
    <t>E-mail de contato se desejar uma resposta</t>
  </si>
  <si>
    <t>Kontaktný email v prípade, že by ste chceli odpoveď</t>
  </si>
  <si>
    <t>cant_send_report</t>
  </si>
  <si>
    <t>Došlo je do pogreške prilikom slanja izvješća. Programerima se možete obratiti na slideshow@milanfabian.com.</t>
  </si>
  <si>
    <t>Nastala chyba při odesílání správy. Prosím, kontaktujte vývojáře emailem na slideshow@milanfabian.com</t>
  </si>
  <si>
    <t>Error occurred while sending the report. You can contact the developers on slideshow@milanfabian.com.</t>
  </si>
  <si>
    <t>Une erreur s'est produite lors de l'envoi du rapport. Vous pouvez contacter les développeurs sur slideshow@milanfabian.com.</t>
  </si>
  <si>
    <t>Fehler beim Senden des Berichts aufgetreten. Sie können die Entwickler unter slideshow@milanfabian.com kontaktieren.</t>
  </si>
  <si>
    <t>Errore durante l'invio del rapporto. Puoi contattare gli sviluppatori su slideshow@milanfabian.com.</t>
  </si>
  <si>
    <t>Wystąpił błąd podczas wysyłania raportu. Możesz skontaktować się z deweloperami na slideshow@milanfabian.com.</t>
  </si>
  <si>
    <t>Ocorreu um erro ao enviar o relatório. Você pode entrar em contato com os desenvolvedores em slideshow@milanfabian.com.</t>
  </si>
  <si>
    <t>Nastala chyba pri posielaní správy. Prosím kontaktujte vývojárov emailom na slideshow@milanfabian.com.</t>
  </si>
  <si>
    <t>report_sent</t>
  </si>
  <si>
    <t>Zahvaljujemo što ste poslali izvještaj o programskoj pogrešci, mi ćemo ga pregledati i javit ćemo vam se e-poštom (provjerite i mapu s neželjenom poštom ako odgovor ne dobijete u roku od nekoliko dana).</t>
  </si>
  <si>
    <t>Děkujeme za zaslání zprávy, budeme se jí věnovat v blízkém čase a odpovíme Vám emailem (prosím zkontrolujte svůj spam složku, pokud nedostanete odpověď během pár dní).</t>
  </si>
  <si>
    <t>Thank you for submitting the bug report, we will review it and contact you back via email (please check also your spam folder if you don't receive a reply within a few days).</t>
  </si>
  <si>
    <t>Merci d'avoir soumis le rapport de bugs, nous l'examinerons et vous recontacterons par e-mail (veuillez également vérifier votre dossier spam si vous ne recevez pas de réponse dans les quelques jours).</t>
  </si>
  <si>
    <t>Danke für das Einreichen des Fehlerberichts, wir werden diesen prüfen und Sie per E-Mail kontaktieren (überprüfen Sie auch Ihren Spam-Ordner, wenn Sie innerhalb weniger Tage keine Antwort erhalten).</t>
  </si>
  <si>
    <t>Grazie per aver inviato la segnalazione di bug, la esamineremo e ti ricontatteremo via e-mail (controlla anche la tua cartella spam se non ricevi una risposta entro pochi giorni).</t>
  </si>
  <si>
    <t>Dziękujemy za przesłanie raportu o błędzie, sprawdzimy go i skontaktujemy się z Tobą za pośrednictwem wiadomości e-mail (sprawdź także folder spamu, jeśli nie otrzymasz odpowiedzi w ciągu kilku dni).</t>
  </si>
  <si>
    <t>Obrigado por enviar o relatório de bug, iremos analisá-lo e contatá-lo via e-mail (verifique também a sua pasta de spam se você não receber uma resposta dentro de alguns dias).</t>
  </si>
  <si>
    <t>Ďakujeme za zaslanie správy, budeme sa jej venovať v blízkom čase a odpovieme Vám emailom (prosím skontrolujte svoj spam priečinok, ak nedostanete odpoveď v priebehu pár dní).</t>
  </si>
  <si>
    <t>html_editor</t>
  </si>
  <si>
    <t>HTML uređivač</t>
  </si>
  <si>
    <t>HTML editor</t>
  </si>
  <si>
    <t>Éditeur HTML</t>
  </si>
  <si>
    <t>HTML-Editor</t>
  </si>
  <si>
    <t>HTML edytor</t>
  </si>
  <si>
    <t>Editor HTML</t>
  </si>
  <si>
    <t>html_editor_help</t>
  </si>
  <si>
    <t>Koristite ovu stranicu za stvaranje nove HTML datoteke ili za prikaz prilagođenog HTML sadržaja. Ako želite urediti postojeću HTML datoteku, kliknite Uredi u &lt;a href="/files"&gt; Pregledniku datoteka&lt;/a&gt;.</t>
  </si>
  <si>
    <t>Na této stránce můžete vytvořit nový HTML soubor nebo zobrazit HTML obsah. Pokud chcete upravit existujúci HTML soubor, klikněte na Upravit v &lt;a href="/files"&gt;Prohlížeč souborů&lt;/a&gt;.</t>
  </si>
  <si>
    <t>Use this page to create a new HTML file or to display custom HTML content. If you want to edit an existing HTML file, click on Edit in &lt;a href="/files"&gt;File browser&lt;/a&gt;.</t>
  </si>
  <si>
    <t>Utilisez cette page pour créer un nouveau fichier HTML ou pour afficher du contenu HTML personnalisé. Si vous souhaitez modifier un fichier HTML existant, cliquez sur Modifier dans &lt;a href="/files"&gt;Navigateur de fichiers&lt;/a&gt;.</t>
  </si>
  <si>
    <t>Benutzen Sie diese Seite, um eine neue HTML-Datei zu erstellen oder um benutzerdefinierte HTML-Inhalte anzuzeigen. Wenn Sie eine bestehende HTML-Datei bearbeiten möchten, klicken Sie auf Bearbeiten in &lt;a href="/files"&gt;Dateibrowser&lt;/a&gt;.</t>
  </si>
  <si>
    <t>Utilizzare questa pagina per creare un nuovo file HTML o per visualizzare contenuti HTML personalizzati. Se desideri modificare un file HTML esistente, fai clic su Modificare in &lt;a href="/files"&gt;Browser dei file&lt;/a&gt;.</t>
  </si>
  <si>
    <t>Użyj tej strony, aby utworzyć nowy plik HTML lub wyświetlić niestandardową treść HTML. Jeśli chcesz edytować istniejący plik HTML, kliknij Edycja w &lt;a href="/files"&gt;Przeglądarce plików&lt;/a&gt;.</t>
  </si>
  <si>
    <t>Use esta página para criar um novo arquivo HTML ou para exibir o conteúdo HTML personalizado. Se você deseja editar o arquivo HTML existente, clique em Editar no &lt;a href="/files"&gt;Navegador de arquivos&lt;/a&gt;.</t>
  </si>
  <si>
    <t>Na tejto stránke môžete vytvoriť nový HTML súbor alebo zobraziť HTML obsah. Ak chcete upraviť existujúci HTML súbor, kliknite na Upraviť v &lt;a href="/files"&gt;Prehliadači súborov&lt;/a&gt;.</t>
  </si>
  <si>
    <t>file_saved</t>
  </si>
  <si>
    <t>Datoteka je uspješno spremljena</t>
  </si>
  <si>
    <t>Soubor byl uložen</t>
  </si>
  <si>
    <t>File was successfully saved</t>
  </si>
  <si>
    <t>Le fichier a été enregistré avec succès</t>
  </si>
  <si>
    <t>Datei wurde erfolgreich gespeichert</t>
  </si>
  <si>
    <t>Il file è stato salvato con successo</t>
  </si>
  <si>
    <t>Plik został pomyślnie zapisany</t>
  </si>
  <si>
    <t>O arquivo foi salvo com sucesso</t>
  </si>
  <si>
    <t>Súbor bol uložený</t>
  </si>
  <si>
    <t>file_process_error</t>
  </si>
  <si>
    <t>Datoteka se ne može obraditi</t>
  </si>
  <si>
    <t>Soubor se nepodařilo zpracovat</t>
  </si>
  <si>
    <t>File couldn't be processed</t>
  </si>
  <si>
    <t>Le fichier n'a pas pu être traité</t>
  </si>
  <si>
    <t>Datei konnte nicht verarbeitet werden</t>
  </si>
  <si>
    <t>Impossibile elaborare il file</t>
  </si>
  <si>
    <t>Nie można przetworzyć pliku</t>
  </si>
  <si>
    <t>Não foi possível processar o arquivo</t>
  </si>
  <si>
    <t>Súbor sa nepodarilo spracovať</t>
  </si>
  <si>
    <t>download_file</t>
  </si>
  <si>
    <t>Preuzmi datoteku</t>
  </si>
  <si>
    <t>Stáhnout soubor</t>
  </si>
  <si>
    <t>Download file</t>
  </si>
  <si>
    <t>Télécharger un fichier</t>
  </si>
  <si>
    <t>Pobieranie pliku</t>
  </si>
  <si>
    <t>⇬ Fazer download do arquivo</t>
  </si>
  <si>
    <t>Stiahnuť súbor</t>
  </si>
  <si>
    <t>cant_delete_used_on_panels</t>
  </si>
  <si>
    <t>Ne može se izbrisati, koristi se na panelima</t>
  </si>
  <si>
    <t>Není možno smazat, je použité na panelech</t>
  </si>
  <si>
    <t>Can't delete, it is used on panels</t>
  </si>
  <si>
    <t>Impossible de supprimer, il est utilisé sur les panneaux</t>
  </si>
  <si>
    <t>Kann nicht gelöscht werden, es wird auf Panels verwendet</t>
  </si>
  <si>
    <t>Impossibile eliminare, viene utilizzato sui pannelli</t>
  </si>
  <si>
    <t>Nie można usunąć, jest używany w panelach</t>
  </si>
  <si>
    <t>Não é possível excluir, é usado em painéis</t>
  </si>
  <si>
    <t>Nie je možné zmazať, je použité na paneloch</t>
  </si>
  <si>
    <t>cant_delete_used_on_playlists</t>
  </si>
  <si>
    <t>Nije moguće izbrisati, koristi se na popisima za reprodukciju</t>
  </si>
  <si>
    <t>Není možno smazat, je použité v playlistech</t>
  </si>
  <si>
    <t>Can't delete, it is used in playlists</t>
  </si>
  <si>
    <t>Impossible de supprimer, il est utilisé dans les playlists</t>
  </si>
  <si>
    <t>Kann nicht gelöscht werden, wird in Playlists verwendet</t>
  </si>
  <si>
    <t>Impossibile eliminare, viene utilizzato nelle playlist</t>
  </si>
  <si>
    <t>Nie można usunąć, jest używany na listach odtwarzania</t>
  </si>
  <si>
    <t>Não é possível excluir, ele é usado em listas de reprodução</t>
  </si>
  <si>
    <t>Nie je možné zmazať, je použité v playlistoch</t>
  </si>
  <si>
    <t>cant_delete_used_in_timings</t>
  </si>
  <si>
    <t>Ne može se izbrisati, koristi se u vremenskim terminima</t>
  </si>
  <si>
    <t>Není možno smazat, je použité v časových úsecích</t>
  </si>
  <si>
    <t>Can't delete, it is used in time slots</t>
  </si>
  <si>
    <t>Impossible de supprimer, il est utilisé dans les créneaux horaires</t>
  </si>
  <si>
    <t>Kann nicht gelöscht werden, es wird in Zeitfenstern verwendet</t>
  </si>
  <si>
    <t>Impossibile eliminare, viene utilizzato nelle fasce orarie</t>
  </si>
  <si>
    <t>Nie można usunąć, jest on używany w szczelinach czasowych</t>
  </si>
  <si>
    <t>Não é possível excluir, é usado em intervalos de tempo</t>
  </si>
  <si>
    <t>Nie je možné zmazať, je použité v časových úsekoch</t>
  </si>
  <si>
    <t>columns_number</t>
  </si>
  <si>
    <t>Broj stupaca</t>
  </si>
  <si>
    <t>Počet sloupců</t>
  </si>
  <si>
    <t>Number of columns</t>
  </si>
  <si>
    <t>Nombre de colonnes</t>
  </si>
  <si>
    <t>Anzahl der Spalten</t>
  </si>
  <si>
    <t>Numero di colonne</t>
  </si>
  <si>
    <t>Liczba kolumn</t>
  </si>
  <si>
    <t>Numero de colunas</t>
  </si>
  <si>
    <t>Počet stĺpcov</t>
  </si>
  <si>
    <t>columns_number_help</t>
  </si>
  <si>
    <t>U koliko će stupaca biti prikazano vrijeme</t>
  </si>
  <si>
    <t>V kolika sloupcích se má zobrazit počasí</t>
  </si>
  <si>
    <t>In how many columns will be the weather displayed</t>
  </si>
  <si>
    <t>Dans combien de colonnes la météo sera affichée</t>
  </si>
  <si>
    <t>In wie vielen Spalten wird das Wetter angezeigt</t>
  </si>
  <si>
    <t>Quante colonne verranno visualizzate nel tempo</t>
  </si>
  <si>
    <t>Ile kolumn będzie wyświetlanych w pogodzie</t>
  </si>
  <si>
    <t>Em quantas colunas o clima será exibido</t>
  </si>
  <si>
    <t>V koľkých stĺpcoch sa má zobraziť počasie</t>
  </si>
  <si>
    <t>columns_number_empty</t>
  </si>
  <si>
    <t>Broj stupaca ne može biti prazan</t>
  </si>
  <si>
    <t>Počet sloupců musí být zadán</t>
  </si>
  <si>
    <t>Number of columns can't be empty</t>
  </si>
  <si>
    <t>Le nombre de colonnes ne peut pas être vide</t>
  </si>
  <si>
    <t>Anzahl der Spalten darf nicht leer sein</t>
  </si>
  <si>
    <t>Il numero di colonne non può essere vuoto</t>
  </si>
  <si>
    <t>Liczba kolumn nie może być pusta</t>
  </si>
  <si>
    <t>O número de colunas não pode estar vazio</t>
  </si>
  <si>
    <t>Počet stĺpcov musí byť zadaný</t>
  </si>
  <si>
    <t>audio_playlist_assignment</t>
  </si>
  <si>
    <t>Dodjela audio popisa za reprodukciju</t>
  </si>
  <si>
    <t>Přiřazení zvukového playlistu</t>
  </si>
  <si>
    <t>Audio playlist assignment</t>
  </si>
  <si>
    <t>Affectation de la playlist audio</t>
  </si>
  <si>
    <t>Audio-Wiedergabelisten-Zuweisung</t>
  </si>
  <si>
    <t>Assegnazione della playlist audio</t>
  </si>
  <si>
    <t>Przypisanie listy odtwarzania audio</t>
  </si>
  <si>
    <t>Atribuição de lista de reprodução de áudio</t>
  </si>
  <si>
    <t>Priradenie zvukových playlistov</t>
  </si>
  <si>
    <t>audio_playlist_assignment_help</t>
  </si>
  <si>
    <t>Dodijelite popis za reprodukciju zvuka koji bi se trebao reproducirati u pozadini u određenom vremenskom terminu. Ako nije dodijeljen popis za reprodukciju, neće biti pozadinskog zvuka. Dvaput kliknite dan ili sat da biste postavili prvu vrijednost za cijeli stupac ili redak.</t>
  </si>
  <si>
    <t>Přiřadit zvukový playlist, který by měl být přehráván na pozadí v daném časovém úseku. Pokud není přiřazen žádný playlist, nebude na pozadí žádný zvuk. Dvojitým kliknutím na den nebo hodinu nastavíte první hodnotu pro celý sloupec nebo řádek.</t>
  </si>
  <si>
    <t>Assign an audio playlist, which should be played in the background in the particular time slot. If no playlist is assigned, there will be no background audio. Double click on the day or hour to set the first value for the whole column or row.</t>
  </si>
  <si>
    <t>Attribuez une playlist audio, qui doit être lue en arrière-plan dans le créneau horaire particulier. Si aucune playlist n'est attribuée, il n'y aura pas d'audio d'arrière-plan. Double-cliquez sur le jour ou l'heure pour définir la première valeur pour toute la colonne ou la ligne.</t>
  </si>
  <si>
    <t>Audiowiedergabeliste zuweisen, die in dem jeweiligen Zeitfenster im Hintergrund abgespielt werden soll. Wenn keine Wiedergabeliste zugewiesen wird, gibt es kein Hintergrundaudio. Doppelklicken Sie auf den Tag oder die Stunde, um den ersten Wert für die ganze Spalte oder Zeile festzulegen.</t>
  </si>
  <si>
    <t>Assegna una playlist audio, che dovrebbe essere riprodotta sullo sfondo in un determinato intervallo di tempo. Se non viene assegnata alcuna playlist, non verrà riprodotto alcun audio di sottofondo. Fare doppio clic sul giorno o sull'ora per impostare il primo valore per l'intera colonna o riga.</t>
  </si>
  <si>
    <t>Przypisz listę odtwarzania audio, która powinna być odtwarzana w tle w określonym przedziale czasowym. Jeśli nie jest przypisana żadna lista odtwarzania, dźwięk w tle nie będzie odtwarzany. Kliknij dwukrotnie dzień lub godzinę, aby ustawić pierwszą wartość dla całej kolumny lub wiersza.</t>
  </si>
  <si>
    <t>Atribua uma lista de reprodução de áudio, que deve ser reproduzida em segundo plano no intervalo de tempo específico. Se nenhuma lista de reprodução for atribuída, não haverá áudio de fundo. Clique duas vezes no dia ou hora para definir o primeiro valor para toda a coluna ou linha.</t>
  </si>
  <si>
    <t>Priraďte zvukový playlist, ktorý sa má prehrávať na pozadí v danom časovom úseku. Pokiaľ nevyberiete žiadny playlist, zvuk na pozadí sa nebude prehrávať. Dvojkliknite na deň alebo hodinu pre skopírovanie prvej hodnoty na celý stĺpec alebo riadok.</t>
  </si>
  <si>
    <t>audio_playlist_assignment_save_success</t>
  </si>
  <si>
    <t>Dodjela audio popisa za reprodukciju uspješno je spremljena</t>
  </si>
  <si>
    <t>Přiřazení zvukového playlistu bylo úspěšně uloženo</t>
  </si>
  <si>
    <t>Audio playlist assignment was successfully saved</t>
  </si>
  <si>
    <t>L'attribution de la playlist audio a bien été enregistrée</t>
  </si>
  <si>
    <t>Audio-Playlist-Zuweisung wurde erfolgreich gespeichert</t>
  </si>
  <si>
    <t>L'assegnazione della playlist audio è stata salvata correttamente</t>
  </si>
  <si>
    <t>Przypisanie listy odtwarzania audio zostało pomyślnie zapisane</t>
  </si>
  <si>
    <t>A atribuição da lista de reprodução de áudio foi salva com sucesso</t>
  </si>
  <si>
    <t xml:space="preserve">Priradenie zvukových playlistov bolo úspešne uložené </t>
  </si>
  <si>
    <t>rss_title_max_length</t>
  </si>
  <si>
    <t>Maksimalna duljina RSS naslova</t>
  </si>
  <si>
    <t>Maximální délka nadpisu RSS</t>
  </si>
  <si>
    <t>Maximal length of RSS title</t>
  </si>
  <si>
    <t>Longueur maximale du titre RSS</t>
  </si>
  <si>
    <t>Maximale Länge des RSS-Titels</t>
  </si>
  <si>
    <t>Lunghezza massima del titolo RSS</t>
  </si>
  <si>
    <t>Maksymalna długość tytułu RSS</t>
  </si>
  <si>
    <t>Comprimento máximo do título RSS</t>
  </si>
  <si>
    <t>Maximálna dĺžka nadpisu RSS</t>
  </si>
  <si>
    <t>rss_title_max_length_help</t>
  </si>
  <si>
    <t>Koliko znakova RSS naslova treba biti prikazano prije isječka. Koristite ako želite spriječiti da tekst postane premalen. Primijenit će se sljedeći put kada se preuzme RSS datoteka.</t>
  </si>
  <si>
    <t>Kolik znaků nadpisu RSS se má zobrazit před oříznutím. Použijte, pokud chcete zabránit tomu, aby byl text příliš malý. Bude použito při dalším načtení RSS souboru.</t>
  </si>
  <si>
    <t>How many characters of the RSS title should be displayed before clipping it. Use if you want to prevent the text from becoming too small. Will be applied next time the RSS file is fetched.</t>
  </si>
  <si>
    <t>Combien de caractères du titre RSS doivent être affichés avant de le découper. À utiliser si vous souhaitez éviter que le texte ne devienne trop petit. Sera appliqué la prochaine fois que le fichier RSS est récupéré.</t>
  </si>
  <si>
    <t>Wie viele Zeichen des RSS-Titels vor dem Beschneiden angezeigt werden sollen. Verwenden Sie diese Funktion, wenn Sie verhindern wollen, dass der Text zu klein wird. Wird beim nächsten Abruf der RSS-Datei angewendet.</t>
  </si>
  <si>
    <t>Quanti caratteri del titolo RSS devono essere visualizzati prima di tagliarlo. Utilizzare se si desidera impedire che il testo diventi troppo piccolo. Verrà applicato la prossima volta che il file RSS viene recuperato.</t>
  </si>
  <si>
    <t>Ile znaków tytułu RSS powinno być wyświetlanych przed wycięciem. Użyj, jeśli chcesz, aby tekst nie był zbyt mały. Zostanie zastosowany przy następnym pobieraniu pliku RSS.</t>
  </si>
  <si>
    <t>Quantos caracteres do título RSS devem ser exibidos antes de cortá-lo. Use se quiser evitar que o texto fique muito pequeno. Será aplicado na próxima vez que o arquivo RSS for buscado.</t>
  </si>
  <si>
    <t>Koľko znakov nadpisu RSS sa má zobraziť pred orezaním. Použite, ak chcete zabrániť tomu, aby bol text príliš malý. Bude použité pri ďalšom načítaní RSS súboru.</t>
  </si>
  <si>
    <t>rss_message_max_length</t>
  </si>
  <si>
    <t>Maksimalna duljina RSS poruke</t>
  </si>
  <si>
    <t>Maximální délka zprávy RSS</t>
  </si>
  <si>
    <t>Maximal length of RSS message</t>
  </si>
  <si>
    <t>Longueur maximale du message RSS</t>
  </si>
  <si>
    <t>Maximale Länge der RSS-Nachricht</t>
  </si>
  <si>
    <t>Lunghezza massima del messaggio RSS</t>
  </si>
  <si>
    <t>Maksymalna długość wiadomości RSS</t>
  </si>
  <si>
    <t>Comprimento máximo da mensagem RSS</t>
  </si>
  <si>
    <t>Maximálna dĺžka správy RSS</t>
  </si>
  <si>
    <t>rss_message_max_length_help</t>
  </si>
  <si>
    <t>Koliko znakova RSS poruke treba biti prikazano prije isječka. Koristite ako želite spriječiti da tekst postane premalen. Primijenit će se sljedeći put kada se preuzme RSS datoteka.</t>
  </si>
  <si>
    <t>Kolik znaků zprávy RSS se má zobrazit před oříznutím. Použijte, pokud chcete zabránit tomu, aby byl text příliš malý. Bude použito při dalším načtení RSS souboru.</t>
  </si>
  <si>
    <t>How many characters of the RSS message should be displayed before clipping it. Use if you want to prevent the text from becoming too small. Will be applied next time the RSS file is fetched.</t>
  </si>
  <si>
    <t>Combien de caractères du message RSS doivent être affichés avant de le couper. À utiliser si vous souhaitez éviter que le texte ne devienne trop petit. Sera appliqué la prochaine fois que le fichier RSS est récupéré.</t>
  </si>
  <si>
    <t>Wie viele Zeichen einer RSS-Nachricht vor dem Beschneiden angezeigt werden sollen. Verwenden Sie diese Option, wenn Sie verhindern wollen, dass der Text zu klein wird. Wird beim nächsten Abruf der RSS-Datei angewendet.</t>
  </si>
  <si>
    <t>Quanti caratteri del messaggio RSS devono essere visualizzati prima di tagliarlo. Utilizzare se si desidera impedire che il testo diventi troppo piccolo. Verrà applicato la prossima volta che il file RSS viene recuperato.</t>
  </si>
  <si>
    <t>Ile znaków wiadomości RSS powinno być wyświetlanych przed wycięciem. Użyj, jeśli chcesz, aby tekst nie był zbyt mały. Zostanie zastosowany przy następnym pobieraniu pliku RSS.</t>
  </si>
  <si>
    <t>Quantos caracteres da mensagem RSS devem ser exibidos antes de cortá-la. Use se quiser evitar que o texto fique muito pequeno. Será aplicado na próxima vez que o arquivo RSS for buscado.</t>
  </si>
  <si>
    <t>Koľko znakov správy RSS sa má zobraziť pred orezaním. Použite, ak chcete zabrániť tomu, aby bol text príliš malý. Bude použité pri ďalšom načítaní RSS súboru.</t>
  </si>
  <si>
    <t>exit</t>
  </si>
  <si>
    <t>Ukončit</t>
  </si>
  <si>
    <t>Exit</t>
  </si>
  <si>
    <t>Beenden</t>
  </si>
  <si>
    <t>Uscita</t>
  </si>
  <si>
    <t>Saída</t>
  </si>
  <si>
    <t>Ukončiť</t>
  </si>
  <si>
    <t>file_manager</t>
  </si>
  <si>
    <t>Upravitelj datoteka</t>
  </si>
  <si>
    <t>Správce souborů</t>
  </si>
  <si>
    <t>File manager</t>
  </si>
  <si>
    <t>Gestionnaire de fichiers</t>
  </si>
  <si>
    <t>Datei-Manager</t>
  </si>
  <si>
    <t>Menedżer plików</t>
  </si>
  <si>
    <t>Gerenciador de arquivos</t>
  </si>
  <si>
    <t>Správca súborov</t>
  </si>
  <si>
    <t>enable_touch_gestures</t>
  </si>
  <si>
    <t>Omogućite geste dodirom</t>
  </si>
  <si>
    <t>Povolit dotyková gesta</t>
  </si>
  <si>
    <t>Enable touch gestures</t>
  </si>
  <si>
    <t>Activer les gestes tactiles</t>
  </si>
  <si>
    <t>Berührungsgesten aktivieren</t>
  </si>
  <si>
    <t>Abilita gesti tattili</t>
  </si>
  <si>
    <t>Włącz gesty dotykowe</t>
  </si>
  <si>
    <t>Ativar gestos de toque</t>
  </si>
  <si>
    <t>Povoliť dotykové gestá</t>
  </si>
  <si>
    <t>enable_touch_gestures_help</t>
  </si>
  <si>
    <t>Ako je označeno, geste dodira na zaslonu bit će omogućene</t>
  </si>
  <si>
    <t>Dotykové gesta na obrazovce budou povoleny</t>
  </si>
  <si>
    <t>If checked, touch gestures on screen will be enabled</t>
  </si>
  <si>
    <t>Si coché, les gestes tactiles à l'écran seront activés</t>
  </si>
  <si>
    <t>Wenn diese Option aktiviert ist, werden Berührungsgesten auf dem Bildschirm aktiviert.</t>
  </si>
  <si>
    <t>I gesti tattili sullo schermo saranno abilitati</t>
  </si>
  <si>
    <t>Gesty dotykowe na ekranie zostaną włączone</t>
  </si>
  <si>
    <t>Se marcada, os gestos de toque na tela serão ativados</t>
  </si>
  <si>
    <t>Dotykové gestá na obrazovke budú povolené</t>
  </si>
  <si>
    <t>http_port</t>
  </si>
  <si>
    <t>HTTP port</t>
  </si>
  <si>
    <t>Číslo HTTP portu</t>
  </si>
  <si>
    <t>HTTP port number</t>
  </si>
  <si>
    <t>Numéro de port HTTP</t>
  </si>
  <si>
    <t>HTTP-Portnummer</t>
  </si>
  <si>
    <t>Numero porta HTTP</t>
  </si>
  <si>
    <t>Numer portu HTTP</t>
  </si>
  <si>
    <t>Número da porta HTTP</t>
  </si>
  <si>
    <t>http_port_help</t>
  </si>
  <si>
    <t>HTTP port na kojem će biti dostupno web sučelje. Root uređaj i slobodan port 8080 potreban je ako želite koristiti broj porta manji od 1024.&lt;br&gt;&lt;i&gt;Za primjenu ove promjene potrebno je ponovno učitavanje.&lt;/i&gt;</t>
  </si>
  <si>
    <t>Číslo HTTP portu, na kterém bude dostupné webové rozhraní. Pro použití portu nižšího než 1024 je třeba rootnuté zařízení a volný port 8080.&lt;br&gt;&lt;i&gt;Restart aplikace je vyžadován pro aplikování tohoto nastavení.&lt;/i&gt;</t>
  </si>
  <si>
    <t>HTTP port number on which Web interface will be available. Rooted device and free port 8080 is required if you want to use port number lower than 1024.&lt;br&gt;&lt;i&gt;Reload is required for applying this change.&lt;/i&gt;</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</si>
  <si>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</si>
  <si>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</si>
  <si>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Numero porta HTTP su cui sarà disponibile l'interfaccia Web. Se si desidera utilizzare un numero di porta inferiore a 1024, è necessario il dispositivo rooted e la porta libera 8080.&lt;br&gt;&lt;i&gt;È necessario ricaricare per applicare questa modifica.&lt;/i&gt;</t>
  </si>
  <si>
    <t>Numer portu HTTP, na którym będzie dostępny interfejs WWW. Zrootowane urządzenie i wolny port 8080 są wymagane, jeśli chcesz użyć numeru portu niższego niż 1024.&lt;br&gt;&lt;i&gt;Wymagane jest ponowne załadowanie w celu zastosowania tej zmiany.&lt;/i&gt;</t>
  </si>
  <si>
    <t>Número da porta HTTP na qual a interface da Web estará disponível. O dispositivo enraizado e a porta livre 8080 são necessários se você quiser usar um número de porta inferior a 1024.&lt;br&gt;&lt;i&gt;É necessário recarregar para aplicar esta alteração.&lt;/i&gt;</t>
  </si>
  <si>
    <t>Číslo HTTP portu, na ktorom bude dostupné webové rozhranie. Na použitie portu nižšieho ako 1024 je potrebné rootnuté zariadenie a voľný port 8080.&lt;br&gt;&lt;i&gt;Reštart aplikácie je vyžadovaný pre aplikovanie tohto nastavenia.&lt;/i&gt;</t>
  </si>
  <si>
    <t>https_port</t>
  </si>
  <si>
    <t>HTTPS port</t>
  </si>
  <si>
    <t>Číslo HTTPS portu</t>
  </si>
  <si>
    <t>HTTPS port number</t>
  </si>
  <si>
    <t>Numéro de port HTTPS</t>
  </si>
  <si>
    <t>HTTPS-Portnummer</t>
  </si>
  <si>
    <t>Numero porta HTTPS</t>
  </si>
  <si>
    <t>Numer portu HTTPS</t>
  </si>
  <si>
    <t>Número da porta HTTPS</t>
  </si>
  <si>
    <t>https_port_help</t>
  </si>
  <si>
    <t>HTTPS port na kojem će biti dostupno web sučelje. Root uređaj i slobodan port 8443 potreban je ako želite koristiti broj porta manji od 1024.&lt;br&gt;&lt;i&gt;Ponovno učitavanje je</t>
  </si>
  <si>
    <t>Číslo HTTPS portu, na kterém bude dostupné webové rozhraní. Pro použití portu nižšího než 1024 je třeba rootnuté zařízení a volný port 8443.&lt;br&gt;&lt;i&gt;Restart aplikace je vyžadován pro aplikování tohoto nastavení.&lt;/i&gt;</t>
  </si>
  <si>
    <t>HTTPS port number on which Web interface will be available. Rooted device and free port 8443 is required if you want to use port number lower than 1024.&lt;br&gt;&lt;i&gt;Reload is required for applying this change.&lt;/i&gt;</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</si>
  <si>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</si>
  <si>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</si>
  <si>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Numero porta HTTPS su cui sarà disponibile l'interfaccia Web. Se si desidera utilizzare un numero di porta inferiore a 1024, è necessario il dispositivo con root e la porta libera 8443.&lt;br&gt;&lt;i&gt;È necessario ricaricare per applicare questa modifica.&lt;/i&gt;</t>
  </si>
  <si>
    <t>Numer portu HTTPS, na którym będzie dostępny interfejs WWW. Zrootowane urządzenie i wolny port 8443 są wymagane, jeśli chcesz użyć numeru portu niższego niż 1024.&lt;br&gt;&lt;i&gt;Aby zastosować tę zmianę, wymagane jest ponowne załadowanie.&lt;/i&gt;</t>
  </si>
  <si>
    <t>Número da porta HTTPS em que a interface da Web estará disponível. O dispositivo enraizado e a porta livre 8443 são necessários se você quiser usar um número de porta inferior a 1024.&lt;br&gt;&lt;i&gt;É necessário recarregar para aplicar esta alteração.&lt;/i&gt;</t>
  </si>
  <si>
    <t>Číslo HTTPS portu, na ktorom bude dostupné webové rozhranie. Na použitie portu nižšieho ako 1024 je potrebné rootnuté zariadenie a voľný port 8443.&lt;br&gt;&lt;i&gt;Reštart aplikácie je vyžadovaný pre aplikovanie tohto nastavenia.&lt;/i&gt;</t>
  </si>
  <si>
    <t>ftp_port</t>
  </si>
  <si>
    <t>FTP port</t>
  </si>
  <si>
    <t>Číslo FTP portu</t>
  </si>
  <si>
    <t>FTP port number</t>
  </si>
  <si>
    <t>Numéro de port FTP</t>
  </si>
  <si>
    <t>FTP-Portnummer</t>
  </si>
  <si>
    <t>Numero porta FTP</t>
  </si>
  <si>
    <t>numer portu FTP</t>
  </si>
  <si>
    <t>Número da porta FTP</t>
  </si>
  <si>
    <t>ftp_port_help</t>
  </si>
  <si>
    <t>FTP port na kojem će biti dostupno FTP sučelje. Root uređaj i slobodan port 8021 potreban je ako želite koristiti broj porta manji od 1024.&lt;br&gt;&lt;i&gt;Za primjenu ove promjene potrebno je ponovno učitavanje.&lt;/i&gt;</t>
  </si>
  <si>
    <t>Číslo FTP portu, na kterém bude dostupné FTP rozhraní. Pro použití portu nižšího než 1024 je třeba rootnuté zařízení a volný port 8021.&lt;br&gt;&lt;i&gt;Restart aplikace je vyžadován pro aplikování tohoto nastavení.&lt;/i&gt;</t>
  </si>
  <si>
    <t>FTP port number on which FTP interface will be available. Rooted device and free port 8021 is required if you want to use port number lower than 1024.&lt;br&gt;&lt;i&gt;Reload is required for applying this change.&lt;/i&gt;</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</si>
  <si>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</si>
  <si>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FTP-Portnummer, auf der die FTP-Schnittstelle verfügbar sein wird. Ein gerootetes Gerät und der freie Port 8021 sind erforderlich, wenn Sie eine Portnummer kleiner als 1024 verwenden wollen.&lt;br&gt;&lt;i&gt;Zur Anwendung dieser Änderung ist ein Reload erforderlich.&lt;/i&gt;</t>
  </si>
  <si>
    <t>Numero porta FTP su cui sarà disponibile l'interfaccia FTP. Se si desidera utilizzare un numero di porta inferiore a 1024, è necessario il dispositivo rooted e la porta libera 8021.&lt;br&gt;&lt;i&gt;È necessario ricaricare per applicare questa modifica.&lt;/i&gt;</t>
  </si>
  <si>
    <t>Numer portu FTP, na którym będzie dostępny interfejs FTP. Zrootowane urządzenie i wolny port 8021 są wymagane, jeśli chcesz użyć numeru portu niższego niż 1024.&lt;br&gt;&lt;i&gt;Wymagane jest ponowne załadowanie w celu zastosowania tej zmiany.&lt;/i&gt;</t>
  </si>
  <si>
    <t>Número da porta FTP na qual a interface FTP estará disponível. O dispositivo enraizado e a porta livre 8021 são necessários se você quiser usar um número de porta inferior a 1024.&lt;br&gt;&lt;i&gt;É necessário recarregar para aplicar esta alteração.&lt;/i&gt;</t>
  </si>
  <si>
    <t>Číslo FTP portu, na ktorom bude dostupné FTP rozhranie. Na použitie portu nižšieho ako 1024 je potrebné rootnuté zariadenie a voľný port 8021.&lt;br&gt;&lt;i&gt;Reštart aplikácie je vyžadovaný pre aplikovanie tohto nastavenia.&lt;/i&gt;</t>
  </si>
  <si>
    <t>login</t>
  </si>
  <si>
    <t>Prijaviti se</t>
  </si>
  <si>
    <t>Přihlášení</t>
  </si>
  <si>
    <t>Login</t>
  </si>
  <si>
    <t>Se connecter</t>
  </si>
  <si>
    <t>Anmelden</t>
  </si>
  <si>
    <t>Conecte-se</t>
  </si>
  <si>
    <t>Prihlásenie</t>
  </si>
  <si>
    <t>login_info</t>
  </si>
  <si>
    <t>Prijavite se da biste koristili web sučelje.</t>
  </si>
  <si>
    <t>Pro použití webového rozhraní se přihlaste.</t>
  </si>
  <si>
    <t>Please login to use the web interface.</t>
  </si>
  <si>
    <t>Veuillez vous connecter pour utiliser l'interface Web.</t>
  </si>
  <si>
    <t>Bitte melden Sie sich an, um die Web-Schnittstelle zu benutzen.</t>
  </si>
  <si>
    <t>Effettua il login per utilizzare l'interfaccia web.</t>
  </si>
  <si>
    <t>Zaloguj się, aby korzystać z interfejsu internetowego.</t>
  </si>
  <si>
    <t>Faça login para usar a interface da web.</t>
  </si>
  <si>
    <t>Pre použitie webového rozhrania sa prihláste.</t>
  </si>
  <si>
    <t>bad_username_or_password</t>
  </si>
  <si>
    <t>Pogrešno korisničko ime ili lozinka, pokušajte ponovo</t>
  </si>
  <si>
    <t>Nesprávné přihlašovací jméno nebo heslo, prosím zkuste znova</t>
  </si>
  <si>
    <t>Incorrect username or password, please try again</t>
  </si>
  <si>
    <t>Identifiant ou mot de passe incorrect, veuillez réessayer</t>
  </si>
  <si>
    <t>Korrekter Benutzername oder Passwort, bitte versuchen Sie es erneut</t>
  </si>
  <si>
    <t>Nome utente o password errati, si prega di riprovare</t>
  </si>
  <si>
    <t>Niepoprawna nazwa użytkownika lub hasło, spróbuj ponownie</t>
  </si>
  <si>
    <t>Nome de usuário ou senha incorretos, tente novamente</t>
  </si>
  <si>
    <t>Nesprávne prihlasovacie meno alebo heslo, prosím skúste znova</t>
  </si>
  <si>
    <t>logout</t>
  </si>
  <si>
    <t>Odjavite se</t>
  </si>
  <si>
    <t>Odhlásit</t>
  </si>
  <si>
    <t>Logout</t>
  </si>
  <si>
    <t>Se déconnecter</t>
  </si>
  <si>
    <t>Abmelden</t>
  </si>
  <si>
    <t>Disconnettersi</t>
  </si>
  <si>
    <t>Wyloguj</t>
  </si>
  <si>
    <t>Odhlásiť</t>
  </si>
  <si>
    <t>login_remember</t>
  </si>
  <si>
    <t>Zapamti prijavu</t>
  </si>
  <si>
    <t>Zapamatovat přihlášení</t>
  </si>
  <si>
    <t>Remember login</t>
  </si>
  <si>
    <t>Se souvenir des identifiants de connexion</t>
  </si>
  <si>
    <t>Anmeldung merken</t>
  </si>
  <si>
    <t>Ricorda il login</t>
  </si>
  <si>
    <t>Zapamiętaj login</t>
  </si>
  <si>
    <t>Lembre-se de login</t>
  </si>
  <si>
    <t>Zapamätať prihlásenie</t>
  </si>
  <si>
    <t>sending_please_wait</t>
  </si>
  <si>
    <t>Slanje, pričekajte...</t>
  </si>
  <si>
    <t>Odesíla se, prosím počkajte...</t>
  </si>
  <si>
    <t>Sending, please wait...</t>
  </si>
  <si>
    <t>Envoi, veuillez patienter ...</t>
  </si>
  <si>
    <t>Senden, bitte warten...</t>
  </si>
  <si>
    <t>Invio, attendere...</t>
  </si>
  <si>
    <t>Wysyłanie, proszę czekać...</t>
  </si>
  <si>
    <t>Enviando, por favor aguarde ...</t>
  </si>
  <si>
    <t>Odosiela sa, prosím počkajte...</t>
  </si>
  <si>
    <t>ram_usage</t>
  </si>
  <si>
    <t>Korištenje RAM-a</t>
  </si>
  <si>
    <t>Využití RAM</t>
  </si>
  <si>
    <t>RAM usage</t>
  </si>
  <si>
    <t>Utilisation de la RAM</t>
  </si>
  <si>
    <t>RAM-Nutzung</t>
  </si>
  <si>
    <t>Utilizzo della RAM</t>
  </si>
  <si>
    <t>Wykorzystanie RAM</t>
  </si>
  <si>
    <t>Uso de RAM</t>
  </si>
  <si>
    <t>Využitie RAM</t>
  </si>
  <si>
    <t>password_empty</t>
  </si>
  <si>
    <t>Polje za lozinku ne može biti prazno</t>
  </si>
  <si>
    <t>Heslo nesmí být prázdné</t>
  </si>
  <si>
    <t>Password can't be empty</t>
  </si>
  <si>
    <t>Le mot de passe ne peut pas être vide</t>
  </si>
  <si>
    <t>Passwort darf nicht leer sein</t>
  </si>
  <si>
    <t>La password non può essere vuota</t>
  </si>
  <si>
    <t>Hasło nie może być puste</t>
  </si>
  <si>
    <t>A senha não pode estar em branco</t>
  </si>
  <si>
    <t>Heslo nesmie byť prázdne</t>
  </si>
  <si>
    <t>show_message_help</t>
  </si>
  <si>
    <t>Privremeni prikaz poruke ili drugog sadržaja na glavnom panelu</t>
  </si>
  <si>
    <t>Dočasně zobrazit správu nebo jiný obsah na hlavním panelu na obrazovce.</t>
  </si>
  <si>
    <t>Temporary show message or other content on the main panel on the screen.</t>
  </si>
  <si>
    <t>Message temporaire ou autre contenu sur le panneau principal de l'écran.</t>
  </si>
  <si>
    <t>Temporäre Anzeige von Nachrichten oder anderen Inhalten auf dem Hauptbildschirm.</t>
  </si>
  <si>
    <t>Mostra messaggio temporaneo o altro contenuto sul pannello principale sullo schermo.</t>
  </si>
  <si>
    <t>Tymczasowa wiadomość pokazowa lub inna treść na głównym panelu na ekranie.</t>
  </si>
  <si>
    <t>Mostra a mensagem temporária ou outro conteúdo no painel principal da tela.</t>
  </si>
  <si>
    <t>Dočasne zobraziť správu alebo iný obsah na hlavnom paneli na obrazovke.</t>
  </si>
  <si>
    <t>file_name_stream_address</t>
  </si>
  <si>
    <t>Naziv datoteke / adresa streama</t>
  </si>
  <si>
    <t>Název souboru / adresa streamu</t>
  </si>
  <si>
    <t>File name / stream address</t>
  </si>
  <si>
    <t>Nom de fichier / adresse de flux</t>
  </si>
  <si>
    <t>Dateiname / Stream-Adresse</t>
  </si>
  <si>
    <t>Nome file / indirizzo stream</t>
  </si>
  <si>
    <t>Nazwa pliku / adres strumienia</t>
  </si>
  <si>
    <t>Nome do arquivo / endereço do stream</t>
  </si>
  <si>
    <t>Názov súboru / adresa streamu</t>
  </si>
  <si>
    <t>enhanced_video_player</t>
  </si>
  <si>
    <t>Omogućite poboljšani video uređaj</t>
  </si>
  <si>
    <t>Použít pokročilý přehrávač videí</t>
  </si>
  <si>
    <t>Enable enhanced video player</t>
  </si>
  <si>
    <t>Activer le lecteur vidéo amélioré</t>
  </si>
  <si>
    <t>Erweiterten Videoplayer aktivieren</t>
  </si>
  <si>
    <t>Abilita il lettore video avanzato</t>
  </si>
  <si>
    <t>Włącz ulepszony odtwarzacz wideo</t>
  </si>
  <si>
    <t>Habilitar player de vídeo aprimorado</t>
  </si>
  <si>
    <t>Použiť pokročilý prehrávač videí</t>
  </si>
  <si>
    <t>enhanced_video_player_help</t>
  </si>
  <si>
    <t>Ako je označeno, za reprodukciju videozapisa koristit će se poboljšani video uređaj. Ovaj video uređaj podržava kraće kašnjenje između videozapisa i različito skaliranje videozapisa. Preporučuje se samo za brze uređaje s Androidom 5+.&lt;br&gt;&lt;i&gt;Za primjenu ove promjene potrebno je ponovno učitavanje.&lt;/i&gt;</t>
  </si>
  <si>
    <t>Při zaškrtnutí se použije pokročilý přehrávač videí. Tento přehrávač podporuje kratší pauzy mezi videi a různé škálování videí. Doporučené jen pro rychlé zařízení s Android 5+.&lt;br&gt;&lt;i&gt;Restart aplikace je vyžadován pro aplikování tohoto nastavení.&lt;/i&gt;</t>
  </si>
  <si>
    <t>If checked, enhanced video player will be used for playing videos. This video player supports shorter lag between videos and various scaling of videos. Recommended only for fast devices with Android 5+.&lt;br&gt;&lt;i&gt;Reload is required for applying this change.&lt;/i&gt;</t>
  </si>
  <si>
    <t>Si coché, le lecteur vidéo amélioré sera utilisé pour lire les vidéos. Ce lecteur vidéo prend en charge un décalage plus court entre les vidéos et diverses mises à l'échelle des vidéos. Recommandé uniquement pour les appareils rapides équipés de versions Android 5 et +.&lt;br&gt;&lt;i&gt;Le rechargement est nécessaire pour appliquer cette modification.&lt;/i&gt;</t>
  </si>
  <si>
    <t>Wenn diese Option aktiviert ist, wird ein verbesserter Videoplayer für die Wiedergabe von Videos verwendet. Dieser Videoplayer unterstützt kürzere Verzögerungen zwischen den Videos und verschiedene Skalierungen von Videos. Empfohlen nur für schnelle Geräte mit Android 5+.&lt;br&gt;&lt;i&gt;Zur Anwendung dieser Änderung ist ein Reload erforderlich.&lt;/i&gt;</t>
  </si>
  <si>
    <t>Se selezionato, il lettore video avanzato verrà utilizzato per la riproduzione di video. Questo lettore video supporta un ritardo più breve tra i video e vari tipi di video. Consigliato solo per dispositivi veloci con Android 5+.&lt;br&gt;&lt;i&gt;È necessario ricaricare per applicare questa modifica.&lt;/i&gt;</t>
  </si>
  <si>
    <t>Jeśli zaznaczone, do odtwarzania filmów będzie używany ulepszony odtwarzacz wideo. Ten odtwarzacz wideo obsługuje krótsze opóźnienia między filmami i różne ich scallowanie. Zalecane tylko dla szybkich urządzeń z Androidem 5+.&lt;br&gt;&lt;i&gt;Aby zastosować tę zmianę, wymagane jest ponowne załadowanie.&lt;/i&gt;</t>
  </si>
  <si>
    <t>Se marcado, o player de vídeo aprimorado será usado para reproduzir vídeos. Este reprodutor de vídeo suporta menor intervalo entre os vídeos e vários escalonamentos de vídeos. Recomendado apenas para dispositivos rápidos com Android 5+.&lt;br&gt;&lt;i&gt;É necessário recarregar para aplicar esta alteração.&lt;/i&gt;</t>
  </si>
  <si>
    <t>Pri zaškrtnutí sa použije pokročilý prehrávač videí. Tento prehrávač podporuje kratšie pauzy medzi videami a rôzne škálovanie videí. Odporúčané len pre rýchle zariadenia s Android 5+.&lt;br&gt;&lt;i&gt;Reštart aplikácie je vyžadovaný pre aplikovanie tohto nastavenia.&lt;/i&gt;</t>
  </si>
  <si>
    <t>screen</t>
  </si>
  <si>
    <t>Zaslon</t>
  </si>
  <si>
    <t>Obrazovka</t>
  </si>
  <si>
    <t>Screen</t>
  </si>
  <si>
    <t>Écran</t>
  </si>
  <si>
    <t>Bildschirm</t>
  </si>
  <si>
    <t>Schermo</t>
  </si>
  <si>
    <t>Ekran</t>
  </si>
  <si>
    <t>Tela</t>
  </si>
  <si>
    <t>font_family</t>
  </si>
  <si>
    <t>Font teksta</t>
  </si>
  <si>
    <t>Font písma</t>
  </si>
  <si>
    <t>Text font</t>
  </si>
  <si>
    <t>Police du texte</t>
  </si>
  <si>
    <t>Text-Schriftart</t>
  </si>
  <si>
    <t>Carattere del testo</t>
  </si>
  <si>
    <t>Czcionka tekstowa</t>
  </si>
  <si>
    <t>Fonte do texto</t>
  </si>
  <si>
    <t>font_family_empty</t>
  </si>
  <si>
    <t>Font teksta ne može biti prazan</t>
  </si>
  <si>
    <t>Font písma nesmí být prázdny</t>
  </si>
  <si>
    <t>Text font can't be empty</t>
  </si>
  <si>
    <t>La police du texte ne peut pas être vide</t>
  </si>
  <si>
    <t>Text-Schriftart darf nicht leer sein</t>
  </si>
  <si>
    <t>Il carattere del testo non può essere vuoto</t>
  </si>
  <si>
    <t>Czcionka tekstowa nie może być pusta</t>
  </si>
  <si>
    <t>A fonte do texto não pode estar vazia</t>
  </si>
  <si>
    <t>Font písma musí byť zadaný</t>
  </si>
  <si>
    <t>tips_for_using_website</t>
  </si>
  <si>
    <t>Posjetite https://slideshow.digital/documentation za savjete kako koristiti više značajki prezentacije.</t>
  </si>
  <si>
    <t>Tipy jak využít více funkcí Slideshow můžete najít na https://slideshow.digital/documentation.</t>
  </si>
  <si>
    <t>Visit https://slideshow.digital/documentation for tips how to use more of Slideshow's features.</t>
  </si>
  <si>
    <t>Visitez https://slideshow.digital/documentation pour obtenir des conseils sur la manière d'utiliser davantage de fonctionnalités de Slideshow.</t>
  </si>
  <si>
    <t>Besuchen Sie https://slideshow.digital/documentation für Tipps, wie Sie weitere Funktionen der Slideshow nutzen können.</t>
  </si>
  <si>
    <t>Visita https://slideshow.digital/documentation per suggerimenti su come utilizzare più funzioni di Slideshow.</t>
  </si>
  <si>
    <t>Odwiedź https://slideshow.digital/documentation, aby uzyskać wskazówki, jak korzystać z większej liczby funkcji Slideshow.</t>
  </si>
  <si>
    <t>Visite https://slideshow.digital/documentation para dicas de como usar mais os recursos da apresentação de slides.</t>
  </si>
  <si>
    <t>Tipy ako využiť viac funkcií Slideshow môžete nájsť na https://slideshow.digital/documentation.</t>
  </si>
  <si>
    <t>copied</t>
  </si>
  <si>
    <t>kopirano</t>
  </si>
  <si>
    <t>zkopírováno</t>
  </si>
  <si>
    <t>copié</t>
  </si>
  <si>
    <t>kopiert</t>
  </si>
  <si>
    <t>copiato</t>
  </si>
  <si>
    <t>skopiowane</t>
  </si>
  <si>
    <t>copiado</t>
  </si>
  <si>
    <t>skopírované</t>
  </si>
  <si>
    <t>skipped</t>
  </si>
  <si>
    <t>preskočeno</t>
  </si>
  <si>
    <t>přeskočeno</t>
  </si>
  <si>
    <t>ignoré</t>
  </si>
  <si>
    <t>übersprungen</t>
  </si>
  <si>
    <t>saltato</t>
  </si>
  <si>
    <t>pominięty</t>
  </si>
  <si>
    <t>pulado</t>
  </si>
  <si>
    <t>preskočené</t>
  </si>
  <si>
    <t>failed</t>
  </si>
  <si>
    <t>neuspješno</t>
  </si>
  <si>
    <t>neúspěšně</t>
  </si>
  <si>
    <t>échoué</t>
  </si>
  <si>
    <t>fehlgeschlagen</t>
  </si>
  <si>
    <t>fallito</t>
  </si>
  <si>
    <t>nie powiodło się</t>
  </si>
  <si>
    <t>falhou</t>
  </si>
  <si>
    <t>neúspešné</t>
  </si>
  <si>
    <t>items_add_help</t>
  </si>
  <si>
    <t>Iz upravitelja datoteka također možete stvoriti novu stavku s jednom datotekom ili mapom.</t>
  </si>
  <si>
    <t>Novou položku s jedním souborem nebo složkou můžete vytvořit i ze Správce souborů.</t>
  </si>
  <si>
    <t>You can create new item with a single file or folder from the File manager as well.</t>
  </si>
  <si>
    <t>Vous pouvez également créer un nouvel élément avec un seul fichier ou un dossier à partir du gestionnaire de fichiers.</t>
  </si>
  <si>
    <t>Sie können auch mit einer einzelnen Datei oder einem einzelnen Ordner aus dem Dateimanager heraus ein neues Element erstellen.</t>
  </si>
  <si>
    <t>Puoi anche creare un nuovo elemento con un singolo file o cartella dal File manager.</t>
  </si>
  <si>
    <t>Możesz utworzyć nowy element z pojedynczym plikiem lub folderem również z Menedżera plików.</t>
  </si>
  <si>
    <t>Você também pode criar um novo item com um único arquivo ou pasta no gerenciador de arquivos.</t>
  </si>
  <si>
    <t>Novú položku s jedným súborom alebo priečinkom môžete vytvoriť aj zo Správcu súborov.</t>
  </si>
  <si>
    <t>download_now</t>
  </si>
  <si>
    <t>Preuzeti sada</t>
  </si>
  <si>
    <t>Stáhnout nyní</t>
  </si>
  <si>
    <t>Download now</t>
  </si>
  <si>
    <t>Télécharger maintenant</t>
  </si>
  <si>
    <t>Jetzt herunterladen</t>
  </si>
  <si>
    <t>Scarica ora</t>
  </si>
  <si>
    <t>Pobierz teraz</t>
  </si>
  <si>
    <t>Baixe Agora</t>
  </si>
  <si>
    <t>Stiahnuť teraz</t>
  </si>
  <si>
    <t>file_download_successful</t>
  </si>
  <si>
    <t>Preuzimanje je uspješno, broj preuzetih datoteka: %d</t>
  </si>
  <si>
    <t>Stahování bylo úspěšné, počet stažených souborů: %d</t>
  </si>
  <si>
    <t>Download was successful, number of downloaded files: %d</t>
  </si>
  <si>
    <t>Le fichier a été téléchargé avec succès</t>
  </si>
  <si>
    <t>Der Download war erfolgreich, Anzahl der heruntergeladenen Dateien: %d</t>
  </si>
  <si>
    <t>Download riuscito, numero di file scaricati: %d</t>
  </si>
  <si>
    <t>Pobieranie powiodło się, liczba pobranych plików: %d</t>
  </si>
  <si>
    <t>O download foi bem-sucedido, número de arquivos baixados: %d</t>
  </si>
  <si>
    <t>Sťahovanie bolo úspešné, počet stiahnutých súborov: %d</t>
  </si>
  <si>
    <t>file_download_unsuccessful</t>
  </si>
  <si>
    <t>Preuzimanje datoteke nije uspjelo, pogledajte detalje u logovima</t>
  </si>
  <si>
    <t>Stahování souboru selhalo, podrobnosti můžete najít v logu</t>
  </si>
  <si>
    <t>File download failed, see logs for more details</t>
  </si>
  <si>
    <t>Le téléchargement du fichier a échoué, consultez les journaux pour plus de détails</t>
  </si>
  <si>
    <t>Dateidownload fehlgeschlagen, siehe Protokolle für weitere Details</t>
  </si>
  <si>
    <t>Download del file non riuscito, vedere i registri per maggiori dettagli</t>
  </si>
  <si>
    <t>Pobieranie pliku nie powiodło się, więcej szczegółów w dziennikach</t>
  </si>
  <si>
    <t>O download do arquivo falhou, consulte os registros para obter mais detalhes</t>
  </si>
  <si>
    <t>Sťahovanie súboru zlyhalo, podrobnosti môžete nájsť v logoch</t>
  </si>
  <si>
    <t>rotation</t>
  </si>
  <si>
    <t>Rotacija</t>
  </si>
  <si>
    <t>Otočení</t>
  </si>
  <si>
    <t>Rotation</t>
  </si>
  <si>
    <t>Drehung</t>
  </si>
  <si>
    <t>Rotazione</t>
  </si>
  <si>
    <t>Rotacja</t>
  </si>
  <si>
    <t>Rotação</t>
  </si>
  <si>
    <t>Otočenie</t>
  </si>
  <si>
    <t>rotation_help</t>
  </si>
  <si>
    <t>Rotacija rasporeda zaslona u stupnjevima (0°, 90°, 180° ili 270°). Koristite poboljšani video uređaj za reprodukciju videozapisa kada je postavljeno okretanje (pogledajte Postavke uređaja).</t>
  </si>
  <si>
    <t>Otočení rozložení obrazovky ve stupních (0°, 90°, 180° nebo 270°). Použijte Pokročilý přehrávač videí na přehrávání videí pokud je nastaveno otočení (viz Nastavení zařízení).</t>
  </si>
  <si>
    <t>Rotation of the screen layout in degrees (0°, 90°, 180° or 270°). Use Enhanced video player for playing videos when rotation is set (see Device settings).</t>
  </si>
  <si>
    <t>Rotation de la disposition de l'écran en degrés (0°, 90°, 180° ou 270°). Utilisez le lecteur vidéo amélioré pour lire des vidéos lorsque la rotation est définie (voir Paramètres de l'appareil).</t>
  </si>
  <si>
    <t>Drehung des Bildschirm-Layouts in Grad (0°, 90°, 180° oder 270°). Verwenden Sie den erweiterten Videoplayer für die Wiedergabe von Videos, wenn die Rotation eingestellt ist (siehe Geräteeinstellungen).</t>
  </si>
  <si>
    <t>Rotazione del layout dello schermo in gradi (0°, 90°, 180° o 270°). Utilizzare il lettore video avanzato per la riproduzione di video quando è impostata la rotazione (consultare Impostazioni dispositivo).</t>
  </si>
  <si>
    <t>Obracanie układu ekranu w stopniach (0°, 90°, 180° lub 270°). Użyj ulepszonego odtwarzacza wideo do odtwarzania filmów, gdy ustawiony jest obrót (patrz Ustawienia urządzenia).</t>
  </si>
  <si>
    <t>Rotação do layout da tela em graus (0 °, 90 °, 180 ° ou 270 °). Use o reprodutor de vídeo aprimorado para reproduzir vídeos quando a rotação estiver definida (consulte Configurações do dispositivo).</t>
  </si>
  <si>
    <t>Otočenie rozloženia obrazovky v stupňoch (0°, 90°, 180° alebo 270°). Použite Pokročilý prehrávač videí na prehrávanie videí ak je nastavené otočenie (viď Nastavenia zariadenia).</t>
  </si>
  <si>
    <t>cloud_grabber_login_none</t>
  </si>
  <si>
    <t>Još nije povezan nijedan %s račun.</t>
  </si>
  <si>
    <t>Žádný %s účet ještě nebyl spárován.</t>
  </si>
  <si>
    <t>No %s account was associated yet.</t>
  </si>
  <si>
    <t>Aucun compte %s n'a encore été associé.</t>
  </si>
  <si>
    <t>Es wurde noch kein %s-Konto zugeordnet.</t>
  </si>
  <si>
    <t>Nessun account %s ancora associato.</t>
  </si>
  <si>
    <t>Żadne konto %s nie zostało jeszcze powiązane.</t>
  </si>
  <si>
    <t>Nenhuma conta %s foi associada ainda.</t>
  </si>
  <si>
    <t>Žiadny %s účet ešte nebol spárovaný.</t>
  </si>
  <si>
    <t>cloud_grabber_login</t>
  </si>
  <si>
    <t>Prijavite se s %s računom</t>
  </si>
  <si>
    <t>Přihlásit přes %s účet</t>
  </si>
  <si>
    <t>Login with %s account</t>
  </si>
  <si>
    <t>Connectez-vous avec le compte %s</t>
  </si>
  <si>
    <t>Mit %s-Konto anmelden</t>
  </si>
  <si>
    <t>Accedi con l'account %s</t>
  </si>
  <si>
    <t>Zaloguj się przy użyciu konta %s</t>
  </si>
  <si>
    <t>Entrar com a conta %s</t>
  </si>
  <si>
    <t>Prihlásiť cez %s účet</t>
  </si>
  <si>
    <t>cloud_grabber_login_help</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</si>
  <si>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</si>
  <si>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</si>
  <si>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</si>
  <si>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</si>
  <si>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</si>
  <si>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</si>
  <si>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</si>
  <si>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</si>
  <si>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</si>
  <si>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cloud_grabber_logout</t>
  </si>
  <si>
    <t>Odjava s %s računa</t>
  </si>
  <si>
    <t>Odhlásit z %s účtu</t>
  </si>
  <si>
    <t>Logout from %s account</t>
  </si>
  <si>
    <t>Déconnexion du compte %s</t>
  </si>
  <si>
    <t>Abmelden vom %s-Konto</t>
  </si>
  <si>
    <t>Esci dall'account %s</t>
  </si>
  <si>
    <t>Wyloguj się z konta %s</t>
  </si>
  <si>
    <t>Sair da conta %s</t>
  </si>
  <si>
    <t>Odhlásiť z %s účtu</t>
  </si>
  <si>
    <t>cloud_grabber_logout_help</t>
  </si>
  <si>
    <t>Nakon odjave, sinkronizacija s %s više neće raditi</t>
  </si>
  <si>
    <t>Po odhlášení z účtu nebude fungovat synchronizace s %s</t>
  </si>
  <si>
    <t>After logging out, synchronization with %s will no longer work</t>
  </si>
  <si>
    <t>Après la déconnexion, la synchronisation avec %s ne fonctionnera plus</t>
  </si>
  <si>
    <t>Nach dem Ausloggen funktioniert die Synchronisation mit %s nicht mehr</t>
  </si>
  <si>
    <t>Dopo la disconnessione, la sincronizzazione con %s non funzionerà più</t>
  </si>
  <si>
    <t>Po wylogowaniu synchronizacja z %s nie będzie już działać</t>
  </si>
  <si>
    <t>Após o logout, a sincronização com %s não funcionará mais</t>
  </si>
  <si>
    <t>Po odhlásení nebude fungovať synchronizácia s %s</t>
  </si>
  <si>
    <t>cloud_grabber_no_folder_found</t>
  </si>
  <si>
    <t>Na povezanom %s nije pronađena nijedna mapa</t>
  </si>
  <si>
    <t>Na spárovaném %s účtu nebyl nalezen žádný adresář</t>
  </si>
  <si>
    <t>No folder found on connected %s</t>
  </si>
  <si>
    <t>Aucun dossier trouvé sur %s connecté</t>
  </si>
  <si>
    <t>Kein Ordner auf angebundenem %s gefunden</t>
  </si>
  <si>
    <t>Nessuna cartella trovata su %s collegato</t>
  </si>
  <si>
    <t>Nie znaleziono folderu na podłączonym %s</t>
  </si>
  <si>
    <t>Nenhuma pasta encontrada em %s conectado</t>
  </si>
  <si>
    <t>Na spárovanom %s účte nebol nájdený žiadny adresár</t>
  </si>
  <si>
    <t>cloud_grabber_synchronize_from</t>
  </si>
  <si>
    <t>Sinkronizirajte datoteke iz mape %s</t>
  </si>
  <si>
    <t>Synchronizuj soubory z %s adresáře</t>
  </si>
  <si>
    <t>Synchronize files from %s folder</t>
  </si>
  <si>
    <t>Synchroniser les fichiers du dossier %s</t>
  </si>
  <si>
    <t>Dateien aus dem %s-Ordner synchronisieren</t>
  </si>
  <si>
    <t>Sincronizza i file dalla cartella %s</t>
  </si>
  <si>
    <t>Synchronizuj pliki z folderu %s</t>
  </si>
  <si>
    <t>Sincronizar arquivos da pasta %s</t>
  </si>
  <si>
    <t>Synchronizuj súbory z %s adresára</t>
  </si>
  <si>
    <t>cloud_grabber_synchronize_to</t>
  </si>
  <si>
    <t>u internu mapu</t>
  </si>
  <si>
    <t>do interního adresáře</t>
  </si>
  <si>
    <t>to the internal folder</t>
  </si>
  <si>
    <t>dans le dossier interne</t>
  </si>
  <si>
    <t>zum internen Ordner</t>
  </si>
  <si>
    <t>nella cartella interna</t>
  </si>
  <si>
    <t>do folderu wewnętrznego</t>
  </si>
  <si>
    <t>para a pasta interna</t>
  </si>
  <si>
    <t>do interného adresára</t>
  </si>
  <si>
    <t>cloud_grabber_logout_success</t>
  </si>
  <si>
    <t>Uspješno ste odjavljeni s %s računa</t>
  </si>
  <si>
    <t>Odhlášení z %s účtu bylo úspěšné</t>
  </si>
  <si>
    <t>Successfully logged out from %s account</t>
  </si>
  <si>
    <t>Déconnexion réussie du compte %s</t>
  </si>
  <si>
    <t>Erfolgreich aus %s ausgeloggt</t>
  </si>
  <si>
    <t>Disconnesso correttamente da %s</t>
  </si>
  <si>
    <t>Wylogowano z %s</t>
  </si>
  <si>
    <t>Saiu da conta %s com sucesso</t>
  </si>
  <si>
    <t>Odhlásenie z %s účtu bolo úspešné</t>
  </si>
  <si>
    <t>cloud_grabber_login_success</t>
  </si>
  <si>
    <t>Uspješno ste prijavljeni na %s</t>
  </si>
  <si>
    <t>Přihlášení na %s bylo úspěšné</t>
  </si>
  <si>
    <t>Successfully logged in to %s</t>
  </si>
  <si>
    <t>Connexion réussie à %s</t>
  </si>
  <si>
    <t>Erfolgreiches Einloggen bei %s</t>
  </si>
  <si>
    <t>Accesso eseguito correttamente a %s</t>
  </si>
  <si>
    <t>Pomyślnie zalogowano się na %s</t>
  </si>
  <si>
    <t>Conectado com sucesso a %s</t>
  </si>
  <si>
    <t>Prihlásenie na %s bolo úspešné</t>
  </si>
  <si>
    <t>cloud_grabber_login_success_screen</t>
  </si>
  <si>
    <t>Uspješno prijavljeni u %s, vratite se na aplikaciju Slideshow da biste nastavili</t>
  </si>
  <si>
    <t>Přihlášení na %s bylo úspěšné, prosím vraťte se do aplikace Slideshow</t>
  </si>
  <si>
    <t>Successfully logged in to %s, please switch back to Slideshow application to continue</t>
  </si>
  <si>
    <t>Connexion réussie à %s, veuillez revenir à l'application Slideshow pour continuer</t>
  </si>
  <si>
    <t>Erfolgreich bei %s angemeldet, wechseln Sie bitte zurück zur Slideshow, um fortzufahren</t>
  </si>
  <si>
    <t>Accesso effettuato correttamente a %s, tornare all'applicazione Slideshow per continuare</t>
  </si>
  <si>
    <t>Pomyślnie zalogowano się na %s, wróć do aplikacji Slideshow, aby kontynuować</t>
  </si>
  <si>
    <t>Conectado com sucesso a %s, volte para o aplicativo Slideshow para continuar</t>
  </si>
  <si>
    <t>Prihlásenie na %s bolo úspešné, prosím vráťte sa do aplikácie Slideshow</t>
  </si>
  <si>
    <t>cloud_grabber_error</t>
  </si>
  <si>
    <t>Došlo je do pogreške tijekom povezivanja s %s</t>
  </si>
  <si>
    <t>Nastala chyba při komunikaci s %s</t>
  </si>
  <si>
    <t>Error occurred during connection to %s</t>
  </si>
  <si>
    <t>Une erreur s'est produite lors de la connexion à %s</t>
  </si>
  <si>
    <t>Bei der Verbindung mit %s ist ein Fehler aufgetreten</t>
  </si>
  <si>
    <t>Si è verificato un errore durante la connessione con %s</t>
  </si>
  <si>
    <t>Wystąpił błąd podczas połączenia z %s</t>
  </si>
  <si>
    <t>Ocorreu um erro durante a conexão com %s</t>
  </si>
  <si>
    <t>Nastala chyba pri komunikácii s %s</t>
  </si>
  <si>
    <t>shared</t>
  </si>
  <si>
    <t>podijeljeno</t>
  </si>
  <si>
    <t>sdílené</t>
  </si>
  <si>
    <t>partagé</t>
  </si>
  <si>
    <t>gemeinsam</t>
  </si>
  <si>
    <t>condiviso</t>
  </si>
  <si>
    <t>wspólne</t>
  </si>
  <si>
    <t>compartilhado</t>
  </si>
  <si>
    <t>zdieľané</t>
  </si>
  <si>
    <t>from_url</t>
  </si>
  <si>
    <t>Od (URL adresa na poslužitelju)</t>
  </si>
  <si>
    <t>Z (URL adresa na serveru)</t>
  </si>
  <si>
    <t>From (URL address on server)</t>
  </si>
  <si>
    <t>De (adresse URL)</t>
  </si>
  <si>
    <t>Von (URL-Adresse auf dem Server)</t>
  </si>
  <si>
    <t>Da (indirizzo URL sul server)</t>
  </si>
  <si>
    <t>Od (adres URL na serwerze)</t>
  </si>
  <si>
    <t>De (endereço URL no servidor)</t>
  </si>
  <si>
    <t>Z (URL adresa na serveri)</t>
  </si>
  <si>
    <t>to_file_name</t>
  </si>
  <si>
    <t>Do (naziv datoteke u Slideshow-u)</t>
  </si>
  <si>
    <t>Do (název souboru v Slideshow)</t>
  </si>
  <si>
    <t>To (file name in Slideshow)</t>
  </si>
  <si>
    <t>À (nom du fichier)</t>
  </si>
  <si>
    <t>An (Dateiname in Slideshow)</t>
  </si>
  <si>
    <t>A (nome del file nella Slideshow)</t>
  </si>
  <si>
    <t>Do (nazwa pliku w Slideshow)</t>
  </si>
  <si>
    <t>Para (nome do arquivo na apresentação de slides)</t>
  </si>
  <si>
    <t>Do (názov súboru v Slideshow)</t>
  </si>
  <si>
    <t>grabber_list</t>
  </si>
  <si>
    <t>Popis periodičnih preuzimanja</t>
  </si>
  <si>
    <t>Seznam periodického stahování</t>
  </si>
  <si>
    <t>List of periodical downloads</t>
  </si>
  <si>
    <t>Liste des téléchargements périodiques</t>
  </si>
  <si>
    <t>Liste der zeitgesteuerten Downloads</t>
  </si>
  <si>
    <t>Elenco di download periodici</t>
  </si>
  <si>
    <t>Lista okresowych pobrań</t>
  </si>
  <si>
    <t>Lista de downloads de periódicos</t>
  </si>
  <si>
    <t>Zoznam periodického sťahovania</t>
  </si>
  <si>
    <t>grabber_edit</t>
  </si>
  <si>
    <t>Uređivanje periodičnog preuzimanja</t>
  </si>
  <si>
    <t>Upravit periodické stahování</t>
  </si>
  <si>
    <t>Edit periodical download</t>
  </si>
  <si>
    <t>Modifier le téléchargement périodique</t>
  </si>
  <si>
    <t>Zeitgesteuerten Download bearbeiten</t>
  </si>
  <si>
    <t>Modifica download periodico</t>
  </si>
  <si>
    <t>Edytuj okresowe pobieranie</t>
  </si>
  <si>
    <t>Editar download de periódico</t>
  </si>
  <si>
    <t>Upraviť periodické sťahovanie</t>
  </si>
  <si>
    <t>grabber_create</t>
  </si>
  <si>
    <t>Dodajte periodično preuzimanje</t>
  </si>
  <si>
    <t>Přidat periodické stahování</t>
  </si>
  <si>
    <t>Add periodical download</t>
  </si>
  <si>
    <t>Ajouter un téléchargement périodique</t>
  </si>
  <si>
    <t xml:space="preserve">Zeitgesteuerten Download hinzufügen </t>
  </si>
  <si>
    <t>Aggiungi download periodico</t>
  </si>
  <si>
    <t>Dodaj okresowe pobieranie</t>
  </si>
  <si>
    <t>Adicionar download periódico</t>
  </si>
  <si>
    <t>Pridať periodické sťahovanie</t>
  </si>
  <si>
    <t>cancel</t>
  </si>
  <si>
    <t>Otkazati</t>
  </si>
  <si>
    <t>Zrušit</t>
  </si>
  <si>
    <t>Cancel</t>
  </si>
  <si>
    <t>Annuler</t>
  </si>
  <si>
    <t>Abbrechen</t>
  </si>
  <si>
    <t>Annulla</t>
  </si>
  <si>
    <t>Anuluj</t>
  </si>
  <si>
    <t>Cancelar</t>
  </si>
  <si>
    <t>Zrušiť</t>
  </si>
  <si>
    <t>clear_folder</t>
  </si>
  <si>
    <t>Očisti mapu</t>
  </si>
  <si>
    <t>Vyčisti adresář</t>
  </si>
  <si>
    <t>Clear folder</t>
  </si>
  <si>
    <t>Effacer le dossier</t>
  </si>
  <si>
    <t>Ordner löschen</t>
  </si>
  <si>
    <t>Cancella cartella</t>
  </si>
  <si>
    <t>Wyczyść folder</t>
  </si>
  <si>
    <t>Limpar pasta</t>
  </si>
  <si>
    <t>Vyčisti adresár</t>
  </si>
  <si>
    <t>clear_folder_help</t>
  </si>
  <si>
    <t>Izbrišite stare datoteke iz ciljne mape nakon svakog preuzimanja (vrijedi samo za Google Drive, Dropbox, WebDAV ili ZIP datoteke)</t>
  </si>
  <si>
    <t>Při každém stahování smaže staré soubory z cílového adresáře (platné pouze pro Google Drive, Dropbox, WebDAV nebo ZIP soubory)</t>
  </si>
  <si>
    <t>Delete old files from the target folder after each download (valid only for Google Drive, Dropbox, WebDAV or ZIP files)</t>
  </si>
  <si>
    <t>Supprimez les anciens fichiers du dossier cible à chaque téléchargement (valable uniquement pour les fichiers Google Drive, Dropbox, WebDAV ou ZIP)</t>
  </si>
  <si>
    <t>Löscht alte Dateien aus dem Zielordner bei jedem Download (gilt nur für Google Drive, Dropbox, WebDAV oder ZIP-Dateien)</t>
  </si>
  <si>
    <t>Elimina i vecchi file dalla cartella di destinazione ad ogni download (valido solo per file Google Drive, Dropbox, WebDAV o ZIP)</t>
  </si>
  <si>
    <t>Usuń stare pliki z folderu docelowego przy każdym pobieraniu (dotyczy tylko Google Drive, Dropbox, WebDAV lub plików ZIP)</t>
  </si>
  <si>
    <t>Exclua arquivos antigos da pasta de destino após cada download (válido apenas para arquivos do Google Drive, Dropbox, WebDAV ou ZIP)</t>
  </si>
  <si>
    <t>Pri každom sťahovaní zmaže staré súbory z cieľového priečinka (platné len pre Google Drive, Dropbox, WebDAV alebo ZIP súbory)</t>
  </si>
  <si>
    <t>screen_layouts_playlists_items</t>
  </si>
  <si>
    <t>Izgledi zaslona, ​​popisi za reprodukciju, stavke</t>
  </si>
  <si>
    <t>Rozložení obrazovky, playlisty, položky</t>
  </si>
  <si>
    <t>Screen layouts, playlists, items</t>
  </si>
  <si>
    <t>Dispositions d'écran, playlists, éléments</t>
  </si>
  <si>
    <t>Bildschirm-Layouts, Wiedergabelisten, Elemente</t>
  </si>
  <si>
    <t>Layout dello schermo, playlist, elementi</t>
  </si>
  <si>
    <t>Układy ekranu, listy odtwarzania, elementy</t>
  </si>
  <si>
    <t>Layouts de tela, lista de reprodução, itens</t>
  </si>
  <si>
    <t>Rozloženia obrazovky, playlisty, položky</t>
  </si>
  <si>
    <t>select_all</t>
  </si>
  <si>
    <t>Odaberi sve</t>
  </si>
  <si>
    <t>Vybrat všechny</t>
  </si>
  <si>
    <t>Select all</t>
  </si>
  <si>
    <t>Tout sélectionner</t>
  </si>
  <si>
    <t>Alles auswählen</t>
  </si>
  <si>
    <t>Seleziona tutto</t>
  </si>
  <si>
    <t>Wybierz wszystko</t>
  </si>
  <si>
    <t>Selecionar tudo</t>
  </si>
  <si>
    <t>Vybrať všetky</t>
  </si>
  <si>
    <t>delete_existing</t>
  </si>
  <si>
    <t>Izbriši trenutno postojeće</t>
  </si>
  <si>
    <t>Smazat aktuální stávající</t>
  </si>
  <si>
    <t>Delete currently existing</t>
  </si>
  <si>
    <t>Supprimer l'existant actuel</t>
  </si>
  <si>
    <t>Aktuell existierende löschen</t>
  </si>
  <si>
    <t>Elimina attualmente esistente</t>
  </si>
  <si>
    <t>Usuń aktualnie istniejące</t>
  </si>
  <si>
    <t>Excluir atualmente existente</t>
  </si>
  <si>
    <t>Vymazať aktuálne existujúce</t>
  </si>
  <si>
    <t>file_datas</t>
  </si>
  <si>
    <t>Datoteke podataka</t>
  </si>
  <si>
    <t>Data k souborům</t>
  </si>
  <si>
    <t>Files data</t>
  </si>
  <si>
    <t>Données de fichiers</t>
  </si>
  <si>
    <t>Dateidaten</t>
  </si>
  <si>
    <t>Dati dei file</t>
  </si>
  <si>
    <t>Pliki danych</t>
  </si>
  <si>
    <t>Dados de arquivos</t>
  </si>
  <si>
    <t>Dáta k súborom</t>
  </si>
  <si>
    <t>loading</t>
  </si>
  <si>
    <t>Načítání</t>
  </si>
  <si>
    <t>Loading</t>
  </si>
  <si>
    <t>Chargement</t>
  </si>
  <si>
    <t>Wird geladen</t>
  </si>
  <si>
    <t>Caricamento</t>
  </si>
  <si>
    <t>Ładowanie</t>
  </si>
  <si>
    <t>Carregando</t>
  </si>
  <si>
    <t>Načítava sa</t>
  </si>
  <si>
    <t>external_config_import</t>
  </si>
  <si>
    <t>Vanjski uvoz konfiguracije</t>
  </si>
  <si>
    <t>Nahrávání externí konfigurace</t>
  </si>
  <si>
    <t>Allow external config import</t>
  </si>
  <si>
    <t>Importation de configuration externe</t>
  </si>
  <si>
    <t>Externer Konfigurationsimport</t>
  </si>
  <si>
    <t>Importazione di configurazione esterna</t>
  </si>
  <si>
    <t>Zewnętrzny import konfiguracji</t>
  </si>
  <si>
    <t>Importação de configuração externa</t>
  </si>
  <si>
    <t>Nahrávanie externej konfigurácie</t>
  </si>
  <si>
    <t>external_config_import_help</t>
  </si>
  <si>
    <t>Omogućite uvoz XML konfiguracije i ažuriranje aplikacije iz vanjskih izvora - ZIP datoteke, USB bljesak pogon, Google pogon, Dropbox</t>
  </si>
  <si>
    <t>Povolit nahrávání XML konfigurace i aktualizaci aplikace z externích zdrojů - ZIP soubory, USB klíče, Google Drive, Dropbox</t>
  </si>
  <si>
    <t>Allow importing XML configuration and updating application from external sources - ZIP files, USB Flash drive, Google Drive, Dropbox</t>
  </si>
  <si>
    <t>Autoriser l'importation de la configuration XML à partir de sources externes - fichiers ZIP, clé USB, Google Drive, Dropbox</t>
  </si>
  <si>
    <t>Ermöglichen Sie den Import von XML-Konfigurationen und das Aktualisieren von Anwendungen aus externen Quellen - ZIP-Dateien, USB-Flash-Laufwerk, Google Drive, Dropbox</t>
  </si>
  <si>
    <t>Consenti l'importazione della configurazione XML e l'aggiornamento dell'applicazione da fonti esterne: file ZIP, unità flash USB, Google Drive, Dropbox</t>
  </si>
  <si>
    <t>Zezwalaj na importowanie konfiguracji XML i aktualizowanie aplikacji ze źródeł zewnętrznych - plików ZIP, dysku flash USB, Google Drive, Dropbox</t>
  </si>
  <si>
    <t>Permitir a importação de configuração XML de fontes externas - arquivos ZIP, unidade Flash USB, Google Drive, Dropbox</t>
  </si>
  <si>
    <t>Povoliť nahrávanie XML konfigurácie a aktualizáciu aplikácie z externých zdrojov - ZIP súbory, USB kľúče, Google Drive, Dropbox</t>
  </si>
  <si>
    <t>fonts</t>
  </si>
  <si>
    <t>Fontovi</t>
  </si>
  <si>
    <t>Fonty</t>
  </si>
  <si>
    <t>Fonts</t>
  </si>
  <si>
    <t>Polices</t>
  </si>
  <si>
    <t>Schriftarten</t>
  </si>
  <si>
    <t>Caratteri</t>
  </si>
  <si>
    <t>Czcionki</t>
  </si>
  <si>
    <t>Fontes</t>
  </si>
  <si>
    <t>fonts_info</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</si>
  <si>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</si>
  <si>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</si>
  <si>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If you want to use custom fonts (other than those in Android) for displaying RSS news, weather or date and time, you can upload them on this page. Afterwards, you can pick them when configuring the item. TrueType (TTF) and OpenType (OTF) font formats are supported.</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</si>
  <si>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</si>
  <si>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</si>
  <si>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</si>
  <si>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</si>
  <si>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</si>
  <si>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</si>
  <si>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fonts_list</t>
  </si>
  <si>
    <t>Popis prenesenih fontova</t>
  </si>
  <si>
    <t>Seznam nahraných fontů</t>
  </si>
  <si>
    <t>List of uploaded fonts</t>
  </si>
  <si>
    <t>Liste des polices chargées</t>
  </si>
  <si>
    <t>Liste der hochgeladenen Schriftarten</t>
  </si>
  <si>
    <t>Elenco dei caratteri caricati</t>
  </si>
  <si>
    <t>Lista przesłanych czcionek</t>
  </si>
  <si>
    <t>Lista de fontes carregadas</t>
  </si>
  <si>
    <t>Zoznam nahratých fontov</t>
  </si>
  <si>
    <t>font_upload</t>
  </si>
  <si>
    <t>Prenesite novi font</t>
  </si>
  <si>
    <t>Nahrát nový font</t>
  </si>
  <si>
    <t>Upload new font</t>
  </si>
  <si>
    <t>Charger une nouvelle police</t>
  </si>
  <si>
    <t>Neue Schriftart hochladen</t>
  </si>
  <si>
    <t>Carica nuovo carattere</t>
  </si>
  <si>
    <t>Prześlij nową czcionkę</t>
  </si>
  <si>
    <t>Carregar nova fonte</t>
  </si>
  <si>
    <t>Nahrať nový font</t>
  </si>
  <si>
    <t>font_file</t>
  </si>
  <si>
    <t>Datoteka fonta (TTF ili OTF format)</t>
  </si>
  <si>
    <t>Soubor s fontem (formát TTF nebo OTF)</t>
  </si>
  <si>
    <t>Font file (TTF or OTF format)</t>
  </si>
  <si>
    <t>Fichier de police (format TTF ou OTF)</t>
  </si>
  <si>
    <t>Schriftdatei (TTF- oder OTF-Format)</t>
  </si>
  <si>
    <t>File di caratteri (formato TTF o OTF)</t>
  </si>
  <si>
    <t>Plik czcionki (format TTF lub OTF)</t>
  </si>
  <si>
    <t>Arquivo de fonte (formato TTF ou OTF)</t>
  </si>
  <si>
    <t>Súbor s fontom (formát TTF alebo OTF)</t>
  </si>
  <si>
    <t>fonts_list_empty</t>
  </si>
  <si>
    <t>Još nije prenesen nijedan font</t>
  </si>
  <si>
    <t>Zatím nebyly nahrány žádné fonty</t>
  </si>
  <si>
    <t>No fonts had been uploaded yet</t>
  </si>
  <si>
    <t>Aucune police n'a encore été chargée</t>
  </si>
  <si>
    <t>Es wurden noch keine Schriftarten hochgeladen</t>
  </si>
  <si>
    <t>Nessun carattere è stato ancora caricato</t>
  </si>
  <si>
    <t>Nie załadowano jeszcze czcionek</t>
  </si>
  <si>
    <t>Nenhuma fonte foi carregada ainda</t>
  </si>
  <si>
    <t>Zatiaľ neboli nahraté žiadne fonty</t>
  </si>
  <si>
    <t>font_add_failed</t>
  </si>
  <si>
    <t>Nije moguće dodati novi font (detalje potražite u zapisnicima)</t>
  </si>
  <si>
    <t>Nastala chyba při přidávání fontu (více informací v logu)</t>
  </si>
  <si>
    <t>Can't add new font (see logs for details)</t>
  </si>
  <si>
    <t>Impossible d'ajouter une nouvelle police (voir les journaux pour plus de détails)</t>
  </si>
  <si>
    <t>Neue Schriftart kann nicht hinzugefügt werden (Details siehe Protokolle)</t>
  </si>
  <si>
    <t>Impossibile aggiungere un nuovo carattere (vedere i registri per i dettagli)</t>
  </si>
  <si>
    <t>Nie można dodać nowej czcionki (szczegóły w dziennikach)</t>
  </si>
  <si>
    <t>Não é possível adicionar uma nova fonte (consulte os registros para obter detalhes)</t>
  </si>
  <si>
    <t>Nastala chyba pri pridávaní fontu (viac informácií v logoch)</t>
  </si>
  <si>
    <t>font_family_help</t>
  </si>
  <si>
    <t>Font za prikaz teksta. Prilagođene fontove možete učitati putem izbornika Alati - Fontovi.</t>
  </si>
  <si>
    <t>Font k zobrazení textu. Vlastní font můžete nahrát přes menu Nástroje - Fonty.</t>
  </si>
  <si>
    <t>Font for displaying text. You can upload custom fonts through menu Tools - Fonts.</t>
  </si>
  <si>
    <t>Police pour afficher le texte. Vous pouvez charger des polices personnalisées via le menu Outils - Polices.</t>
  </si>
  <si>
    <t>Schriftart zum Anzeigen von Text. Sie können benutzerdefinierte Schriftarten über das Menü Extras - Schriftarten hochladen.</t>
  </si>
  <si>
    <t>Carattere per la visualizzazione del testo. Puoi caricare caratteri personalizzati tramite il menu Strumenti - Caratteri.</t>
  </si>
  <si>
    <t>Czcionka do wyświetlania tekstu. Możesz przesyłać niestandardowe czcionki za pomocą menu Narzędzia - Czcionki.</t>
  </si>
  <si>
    <t>Fonte para exibição de texto. Você pode carregar fontes personalizadas através do menu Ferramentas - Fontes.</t>
  </si>
  <si>
    <t>Font na zobrazenie textu. Vlastný font môžete nahrať cez menu Nástroje - Fonty.</t>
  </si>
  <si>
    <t>report_fill_data</t>
  </si>
  <si>
    <t>Molimo ispunite poruku i e-mail</t>
  </si>
  <si>
    <t>Prosím vyplňte zprávu a email</t>
  </si>
  <si>
    <t>Please fill message and email</t>
  </si>
  <si>
    <t>Veuillez remplir le message et l'email</t>
  </si>
  <si>
    <t>Bitte füllen Sie Nachricht und E-Mail</t>
  </si>
  <si>
    <t>Si prega di compilare il messaggio e l'email</t>
  </si>
  <si>
    <t>Proszę wypełnić wiadomość i e-mail</t>
  </si>
  <si>
    <t>Por favor, preencha mensagem e email</t>
  </si>
  <si>
    <t>Prosím vyplňte správu a email</t>
  </si>
  <si>
    <t>item_type_TEXT</t>
  </si>
  <si>
    <t>Običan tekst</t>
  </si>
  <si>
    <t>Čistý text</t>
  </si>
  <si>
    <t>Plain text</t>
  </si>
  <si>
    <t>Texte brut</t>
  </si>
  <si>
    <t>Klartext</t>
  </si>
  <si>
    <t>Testo semplice</t>
  </si>
  <si>
    <t>Zwykły tekst</t>
  </si>
  <si>
    <t>Texto simples</t>
  </si>
  <si>
    <t>item_type_NOTHING</t>
  </si>
  <si>
    <t>Ništa</t>
  </si>
  <si>
    <t>Nothing</t>
  </si>
  <si>
    <t>Rien</t>
  </si>
  <si>
    <t>Nichts</t>
  </si>
  <si>
    <t>Niente</t>
  </si>
  <si>
    <t>Nada</t>
  </si>
  <si>
    <t>text_to_show_empty</t>
  </si>
  <si>
    <t>Tekst za prikaz ne može biti prazan</t>
  </si>
  <si>
    <t>Text k zobrazení musí být vyplněn</t>
  </si>
  <si>
    <t>Text to show can't be empty</t>
  </si>
  <si>
    <t>Le texte à afficher ne peut pas être vide</t>
  </si>
  <si>
    <t>Der anzuzeigende Text darf nicht leer sein</t>
  </si>
  <si>
    <t>Il testo da mostrare non può essere vuoto</t>
  </si>
  <si>
    <t>Tekst do pokazania nie może być pusty</t>
  </si>
  <si>
    <t>O texto a ser mostrado não pode estar vazio</t>
  </si>
  <si>
    <t>Text na zobrazenie musí byť vyplnený</t>
  </si>
  <si>
    <t>animation_type</t>
  </si>
  <si>
    <t>Vrsta animacije</t>
  </si>
  <si>
    <t>Typ animace</t>
  </si>
  <si>
    <t>Animation type</t>
  </si>
  <si>
    <t>Type d'animation</t>
  </si>
  <si>
    <t>Animationstyp</t>
  </si>
  <si>
    <t>Tipo di animazione</t>
  </si>
  <si>
    <t>Typ animacji</t>
  </si>
  <si>
    <t>Tipo de animação</t>
  </si>
  <si>
    <t>Typ animácie</t>
  </si>
  <si>
    <t>animation_type_help</t>
  </si>
  <si>
    <t>Vrsta animacije između dvije slike.</t>
  </si>
  <si>
    <t>Typ animace mezi dvěma obrázky.</t>
  </si>
  <si>
    <t>Type of animation between two images.</t>
  </si>
  <si>
    <t>Type d'animation entre deux images.</t>
  </si>
  <si>
    <t>Art der Animation zwischen zwei Bildern.</t>
  </si>
  <si>
    <t>Tipo di animazione tra due immagini.</t>
  </si>
  <si>
    <t>Rodzaj animacji między dwoma obrazkami.</t>
  </si>
  <si>
    <t>Tipo de animação entre duas imagens.</t>
  </si>
  <si>
    <t>Typ animácie medzi dvoma obrázkami.</t>
  </si>
  <si>
    <t>animation_type_NONE</t>
  </si>
  <si>
    <t>Nema animacije</t>
  </si>
  <si>
    <t>Bez animace</t>
  </si>
  <si>
    <t>No animation</t>
  </si>
  <si>
    <t>Pas d'animation</t>
  </si>
  <si>
    <t>Keine Animation</t>
  </si>
  <si>
    <t>Nessuna animazione</t>
  </si>
  <si>
    <t>Brak animacji</t>
  </si>
  <si>
    <t>Sem animação</t>
  </si>
  <si>
    <t>Bez animácie</t>
  </si>
  <si>
    <t>animation_type_CROSSFADE</t>
  </si>
  <si>
    <t>Crossfade</t>
  </si>
  <si>
    <t>Prolínání</t>
  </si>
  <si>
    <t>Fondu enchaîné</t>
  </si>
  <si>
    <t>Überblendung</t>
  </si>
  <si>
    <t>Dissolvenza</t>
  </si>
  <si>
    <t>Prelínanie</t>
  </si>
  <si>
    <t>animation_type_TO_RIGHT</t>
  </si>
  <si>
    <t>Poravnaj desno</t>
  </si>
  <si>
    <t>Posunout doprava</t>
  </si>
  <si>
    <t>To right</t>
  </si>
  <si>
    <t>À droite</t>
  </si>
  <si>
    <t>Nach rechts</t>
  </si>
  <si>
    <t>A destra</t>
  </si>
  <si>
    <t>W prawo</t>
  </si>
  <si>
    <t>Para a direita</t>
  </si>
  <si>
    <t>Posunúť doprava</t>
  </si>
  <si>
    <t>animation_type_TO_LEFT</t>
  </si>
  <si>
    <t>Poravnaj lijevo</t>
  </si>
  <si>
    <t>Posunout doleva</t>
  </si>
  <si>
    <t>To left</t>
  </si>
  <si>
    <t>À gauche</t>
  </si>
  <si>
    <t>Nach links</t>
  </si>
  <si>
    <t>A sinistra</t>
  </si>
  <si>
    <t>Do lewej</t>
  </si>
  <si>
    <t>Para a esquerda</t>
  </si>
  <si>
    <t>Posunúť doľava</t>
  </si>
  <si>
    <t>animation_type_TO_TOP</t>
  </si>
  <si>
    <t>Poravnaj vrh</t>
  </si>
  <si>
    <t>Posunout nahoru</t>
  </si>
  <si>
    <t>To top</t>
  </si>
  <si>
    <t>En haut</t>
  </si>
  <si>
    <t>Verso l'alto</t>
  </si>
  <si>
    <t>Do góry</t>
  </si>
  <si>
    <t>Para cima</t>
  </si>
  <si>
    <t>Posunúť hore</t>
  </si>
  <si>
    <t>animation_type_TO_BOTTOM</t>
  </si>
  <si>
    <t>Poravnaj dno</t>
  </si>
  <si>
    <t>Posunout dolů</t>
  </si>
  <si>
    <t>To bottom</t>
  </si>
  <si>
    <t>Vers le bas</t>
  </si>
  <si>
    <t>Nach unten</t>
  </si>
  <si>
    <t>Verso il basso</t>
  </si>
  <si>
    <t>Do dołu</t>
  </si>
  <si>
    <t>Para baixo</t>
  </si>
  <si>
    <t>Posunúť dole</t>
  </si>
  <si>
    <t>animation_type_SHRINK</t>
  </si>
  <si>
    <t>Smanjiti</t>
  </si>
  <si>
    <t>Zmenšit</t>
  </si>
  <si>
    <t>Shrink</t>
  </si>
  <si>
    <t>Rétrécir</t>
  </si>
  <si>
    <t>Schrumpfen</t>
  </si>
  <si>
    <t>Restringersi</t>
  </si>
  <si>
    <t>Kurczyć się</t>
  </si>
  <si>
    <t>Encolher</t>
  </si>
  <si>
    <t>Zmenšiť</t>
  </si>
  <si>
    <t>animation_type_ROTATE_SHRINK</t>
  </si>
  <si>
    <t>Rotiraj i smanji</t>
  </si>
  <si>
    <t>Otočit a zmenšit</t>
  </si>
  <si>
    <t>Rotate &amp; shrink</t>
  </si>
  <si>
    <t>Rotation et rétrécissement</t>
  </si>
  <si>
    <t>Drehen und schrumpfen</t>
  </si>
  <si>
    <t>Ruota e restringi</t>
  </si>
  <si>
    <t>Obróć i zmniejsz</t>
  </si>
  <si>
    <t>Girar e encolher</t>
  </si>
  <si>
    <t>Otočiť a zmenšiť</t>
  </si>
  <si>
    <t>animation_type_ENLARGE_CROSSFADE</t>
  </si>
  <si>
    <t>Povećati i crossfade</t>
  </si>
  <si>
    <t>Zvětšit a rozplynout</t>
  </si>
  <si>
    <t>Enlarge &amp; crossfade</t>
  </si>
  <si>
    <t>Agrandir et fondu enchaîné</t>
  </si>
  <si>
    <t>Vergrößern und Überblenden</t>
  </si>
  <si>
    <t>Ingrandisci e dissolvenza</t>
  </si>
  <si>
    <t>Powiększ i płynnie przenikaj</t>
  </si>
  <si>
    <t>Ampliar e fazer crossfade</t>
  </si>
  <si>
    <t>Zväčšiť a rozplynúť</t>
  </si>
  <si>
    <t>animation_type_RANDOM</t>
  </si>
  <si>
    <t>Nasumično</t>
  </si>
  <si>
    <t>Náhodné</t>
  </si>
  <si>
    <t>Random</t>
  </si>
  <si>
    <t>Aléatoire</t>
  </si>
  <si>
    <t>Zufällig</t>
  </si>
  <si>
    <t>Casuale</t>
  </si>
  <si>
    <t>Losowy</t>
  </si>
  <si>
    <t>Aleatória</t>
  </si>
  <si>
    <t>animation_type_HIDE</t>
  </si>
  <si>
    <t>Sakriti</t>
  </si>
  <si>
    <t>Skrýt</t>
  </si>
  <si>
    <t>Hide</t>
  </si>
  <si>
    <t>Masquer</t>
  </si>
  <si>
    <t>Ausblenden</t>
  </si>
  <si>
    <t>Nascondere</t>
  </si>
  <si>
    <t>Ukryć</t>
  </si>
  <si>
    <t>Ocultar</t>
  </si>
  <si>
    <t>Skryť</t>
  </si>
  <si>
    <t>playing</t>
  </si>
  <si>
    <t>Reprodukcija</t>
  </si>
  <si>
    <t>Prěhrávání</t>
  </si>
  <si>
    <t>Playing</t>
  </si>
  <si>
    <t>En execution</t>
  </si>
  <si>
    <t>Spielen</t>
  </si>
  <si>
    <t>Giocando</t>
  </si>
  <si>
    <t>Gra</t>
  </si>
  <si>
    <t>Jogando</t>
  </si>
  <si>
    <t>Prehráva sa</t>
  </si>
  <si>
    <t>paused</t>
  </si>
  <si>
    <t>Pauzirano</t>
  </si>
  <si>
    <t>Pauznuté</t>
  </si>
  <si>
    <t>Paused</t>
  </si>
  <si>
    <t>En pause</t>
  </si>
  <si>
    <t>Pause</t>
  </si>
  <si>
    <t>In pausa</t>
  </si>
  <si>
    <t>Wstrzymany</t>
  </si>
  <si>
    <t>Em pausa</t>
  </si>
  <si>
    <t>sample_screen_layout_WITH_TIME</t>
  </si>
  <si>
    <t>S velikim vremenom</t>
  </si>
  <si>
    <t>S velkým časem</t>
  </si>
  <si>
    <t>With large time</t>
  </si>
  <si>
    <t>Avec beaucoup de temps</t>
  </si>
  <si>
    <t>Mit großer Zeit</t>
  </si>
  <si>
    <t>Con molto tempo</t>
  </si>
  <si>
    <t>Z dużym czasem</t>
  </si>
  <si>
    <t>Com muito tempo</t>
  </si>
  <si>
    <t>S veľkým časom</t>
  </si>
  <si>
    <t>sample_screen_layout_WITH_TIME_help</t>
  </si>
  <si>
    <t>Glavni panel prikazuje sve datoteke u ciklusu s poluprozirnim prekrivanjem velikog panela s trenutnim datumom i vremenom</t>
  </si>
  <si>
    <t>Hlavní panel zobrazující všechny soubory v cyklu překrytý polo-průsvitným panelem s aktuálním datem a časem</t>
  </si>
  <si>
    <t>Main panel showing all files in cycle with semi-transparent overlay of large panel with current date &amp; time</t>
  </si>
  <si>
    <t>Panneau principal affichant tous les fichiers en cycle avec superposition semi-transparente d'un grand panneau avec la date et l'heure actuelles</t>
  </si>
  <si>
    <t>Hauptpanel, das alle Dateien im Zyklus zeigt, mit halbtransparenter Überlagerung eines großen Felds mit aktuellem Datum und Uhrzeit anzeigt</t>
  </si>
  <si>
    <t>Pannello principale che mostra tutti i file in ciclo con sovrapposizione semitrasparente di un pannello grande con data e ora correnti</t>
  </si>
  <si>
    <t>Główny panel przedstawiający wszystkie pliki w cyklu z półprzezroczystą nakładką dużego panelu z bieżącą datą i godziną</t>
  </si>
  <si>
    <t>Painel principal mostrando todos os arquivos em ciclo com sobreposição semitransparente de painel grande com data e hora atuais</t>
  </si>
  <si>
    <t>Hlavný panel zobrazujúci všetky súbory v cykle prekrytý polo-priesvitným panelom s aktuálnym dátumom a časom</t>
  </si>
  <si>
    <t>add_sample_images</t>
  </si>
  <si>
    <t>Dodajte uzorke slika</t>
  </si>
  <si>
    <t>Přidat vzorové obrázky</t>
  </si>
  <si>
    <t>Add sample images</t>
  </si>
  <si>
    <t>Ajouter des images d'exemple</t>
  </si>
  <si>
    <t>Beispielbilder hinzufügen</t>
  </si>
  <si>
    <t>Aggiungi immagini di esempio</t>
  </si>
  <si>
    <t>Dodaj przykładowe obrazy</t>
  </si>
  <si>
    <t>Adicionar imagens de amostra</t>
  </si>
  <si>
    <t>Pridať vzorové obrázky</t>
  </si>
  <si>
    <t>sample_images_error</t>
  </si>
  <si>
    <t>Došlo je do pogreške prilikom dodavanja uzorka slika</t>
  </si>
  <si>
    <t>Nastala chyba při přidávání vzorových obrázků</t>
  </si>
  <si>
    <t>Error occurred while adding sample images</t>
  </si>
  <si>
    <t>Une erreur s'est produite lors de l'ajout des exemples d'images</t>
  </si>
  <si>
    <t>Beim Hinzufügen von Beispielbildern ist ein Fehler aufgetreten</t>
  </si>
  <si>
    <t>Si è verificato un errore durante l'aggiunta di immagini di esempio</t>
  </si>
  <si>
    <t>Wystąpił błąd podczas dodawania przykładowych obrazów</t>
  </si>
  <si>
    <t>Ocorreu um erro ao adicionar imagens de amostra</t>
  </si>
  <si>
    <t>Nastala chyba pri pridávaní vzorových obrázkov</t>
  </si>
  <si>
    <t>sample_images_success</t>
  </si>
  <si>
    <t>Uzorci slika su uspješno dodani</t>
  </si>
  <si>
    <t>Vzorové obrázky byly úspěšně přidány</t>
  </si>
  <si>
    <t>Sample images were successfully added</t>
  </si>
  <si>
    <t>Des exemples d'images ont été ajoutés avec succès</t>
  </si>
  <si>
    <t>Beispielbilder wurden erfolgreich hinzugefügt</t>
  </si>
  <si>
    <t>Le immagini di esempio sono state aggiunte correttamente</t>
  </si>
  <si>
    <t>Przykładowe obrazy zostały pomyślnie dodane</t>
  </si>
  <si>
    <t>Imagens de amostra foram adicionadas com sucesso</t>
  </si>
  <si>
    <t>Vzorové obrázky boli úspešne pridané</t>
  </si>
  <si>
    <t>permission_start_at_boot_allow</t>
  </si>
  <si>
    <t>Za pokretanje  potrebno je posebno dopuštenje sustava. Otvorit će se postavke Androida kako biste dopustili ovo dopuštenje.</t>
  </si>
  <si>
    <t>Ke spuštění při startu systému je potřeba speciální povolení. Po kliknutí na OK se zobrazí nastavení Androidu, kde to můžete povolit.</t>
  </si>
  <si>
    <t>Special system permission is needed to start at boot. You will be taken to Android settings to allow this permission.</t>
  </si>
  <si>
    <t>Une autorisation système spéciale est nécessaire pour le lancement au démarrage. Vous serez redirigé vers les paramètres Android pour autoriser cette permission.</t>
  </si>
  <si>
    <t>Zum Starten beim Booten ist eine spezielle Systemberechtigung erforderlich. Sie werden zu den Android-Einstellungen weitergeleitet, um diese Berechtigung zuzulassen.</t>
  </si>
  <si>
    <t>È necessario un permesso di sistema speciale per l'avvio all'avvio. Sarai portato alle impostazioni di Android per consentire questa autorizzazione.</t>
  </si>
  <si>
    <t>Do uruchomienia przy starcie potrzebne jest specjalne pozwolenie systemowe. Nastąpi przejście do ustawień Androida, aby zezwolić na to pozwolenie.</t>
  </si>
  <si>
    <t>É necessária permissão especial do sistema para iniciar na inicialização. Você será direcionado para as configurações do Android para permitir esta permissão.</t>
  </si>
  <si>
    <t>Na spustenie pri štarte systému je potrebné špeciálne povolenie. Po kliknutí na OK sa zobrazia nastavenia Androidu, kde to môžete povoliť.</t>
  </si>
  <si>
    <t>external_storages</t>
  </si>
  <si>
    <t>Vanjske pohrane</t>
  </si>
  <si>
    <t>Externí úložiště</t>
  </si>
  <si>
    <t>External storages</t>
  </si>
  <si>
    <t>Stockages externes</t>
  </si>
  <si>
    <t>Externe Speicher</t>
  </si>
  <si>
    <t>Memorie esterne</t>
  </si>
  <si>
    <t>Magazyny zewnętrzne</t>
  </si>
  <si>
    <t>Armazéns externos</t>
  </si>
  <si>
    <t>Externé úložiská</t>
  </si>
  <si>
    <t>details</t>
  </si>
  <si>
    <t>Pojedinosti</t>
  </si>
  <si>
    <t>Detaily</t>
  </si>
  <si>
    <t>Details</t>
  </si>
  <si>
    <t>Détails</t>
  </si>
  <si>
    <t>Einzelheiten</t>
  </si>
  <si>
    <t>Dettagli</t>
  </si>
  <si>
    <t>Detale</t>
  </si>
  <si>
    <t>Detalhes</t>
  </si>
  <si>
    <t>border_radius</t>
  </si>
  <si>
    <t>Radijus okvira</t>
  </si>
  <si>
    <t>Zaokrouhlené rohy</t>
  </si>
  <si>
    <t>Border radius</t>
  </si>
  <si>
    <t>Rayon de la bordure</t>
  </si>
  <si>
    <t>Randradius</t>
  </si>
  <si>
    <t>Raggio di confine</t>
  </si>
  <si>
    <t>Promień graniczny</t>
  </si>
  <si>
    <t>Raio de fronteira</t>
  </si>
  <si>
    <t>Zaokrúhlené rohy</t>
  </si>
  <si>
    <t>top_left</t>
  </si>
  <si>
    <t>Gore lijevo</t>
  </si>
  <si>
    <t>Vlevo nahoře</t>
  </si>
  <si>
    <t>Top left</t>
  </si>
  <si>
    <t>En haut à gauche</t>
  </si>
  <si>
    <t>Oben links</t>
  </si>
  <si>
    <t>In alto a sinistra</t>
  </si>
  <si>
    <t>U góry z lewej</t>
  </si>
  <si>
    <t>Superior esquerdo</t>
  </si>
  <si>
    <t>Vľavo hore</t>
  </si>
  <si>
    <t>top_right</t>
  </si>
  <si>
    <t>Gore desno</t>
  </si>
  <si>
    <t>Vpravo nahoře</t>
  </si>
  <si>
    <t>Top right</t>
  </si>
  <si>
    <t>En haut à droite</t>
  </si>
  <si>
    <t>Oben rechts</t>
  </si>
  <si>
    <t>In alto a destra</t>
  </si>
  <si>
    <t>W prawym górnym rogu</t>
  </si>
  <si>
    <t>Canto superior direito</t>
  </si>
  <si>
    <t>Vpravo hore</t>
  </si>
  <si>
    <t>bottom_right</t>
  </si>
  <si>
    <t>Dolje desno</t>
  </si>
  <si>
    <t>Vpravo dole</t>
  </si>
  <si>
    <t>Bottom right</t>
  </si>
  <si>
    <t>En bas à droite</t>
  </si>
  <si>
    <t>Unten rechts</t>
  </si>
  <si>
    <t>In basso a destra</t>
  </si>
  <si>
    <t>Prawy dolny</t>
  </si>
  <si>
    <t>Canto inferior direito</t>
  </si>
  <si>
    <t>bottom_left</t>
  </si>
  <si>
    <t>Dolje lijevo</t>
  </si>
  <si>
    <t>Vlevo dole</t>
  </si>
  <si>
    <t>Bottom left</t>
  </si>
  <si>
    <t>En bas à gauche</t>
  </si>
  <si>
    <t>Unten links</t>
  </si>
  <si>
    <t>In basso a sinistra</t>
  </si>
  <si>
    <t>Na dole po lewej</t>
  </si>
  <si>
    <t>Inferior esquerdo</t>
  </si>
  <si>
    <t>Vľavo dole</t>
  </si>
  <si>
    <t>color_gradient</t>
  </si>
  <si>
    <t>Gradijent boje pozadine</t>
  </si>
  <si>
    <t>Barevný přechod pozadí</t>
  </si>
  <si>
    <t>Background color gradient</t>
  </si>
  <si>
    <t>Dégradé de couleur d'arrière-plan</t>
  </si>
  <si>
    <t>Hintergrundfarbverlauf</t>
  </si>
  <si>
    <t>Gradiente di colore di sfondo</t>
  </si>
  <si>
    <t>Gradient koloru tła</t>
  </si>
  <si>
    <t>Gradiente de cor de fundo</t>
  </si>
  <si>
    <t>Farebný prechod pozadia</t>
  </si>
  <si>
    <t>second_color</t>
  </si>
  <si>
    <t>Druga boja</t>
  </si>
  <si>
    <t>Druhá barva</t>
  </si>
  <si>
    <t>Second color</t>
  </si>
  <si>
    <t>Deuxième couleur</t>
  </si>
  <si>
    <t>Zweite Farbe</t>
  </si>
  <si>
    <t>Secondo colore</t>
  </si>
  <si>
    <t>Drugi kolor</t>
  </si>
  <si>
    <t>Segunda cor</t>
  </si>
  <si>
    <t>Druhá farba</t>
  </si>
  <si>
    <t>gradient_radius</t>
  </si>
  <si>
    <t>Polumjer (za radijalni)</t>
  </si>
  <si>
    <t>Poloměr (pro radiální)</t>
  </si>
  <si>
    <t>Radius (for radial)</t>
  </si>
  <si>
    <t>Rayon (pour radial)</t>
  </si>
  <si>
    <t>Radius (für radial)</t>
  </si>
  <si>
    <t>Raggio (per radiale)</t>
  </si>
  <si>
    <t>Promień (dla promieniowego)</t>
  </si>
  <si>
    <t>Raio (para radial)</t>
  </si>
  <si>
    <t>Polomer (pre radiálny)</t>
  </si>
  <si>
    <t>gradient_orientation</t>
  </si>
  <si>
    <t>Orijentacija (za linearnu)</t>
  </si>
  <si>
    <t>Směr (pro lineární)</t>
  </si>
  <si>
    <t>Orientation (for linear)</t>
  </si>
  <si>
    <t>Orientation (pour linéaire)</t>
  </si>
  <si>
    <t>Orientierung (für linear)</t>
  </si>
  <si>
    <t>Orientamento (per lineare)</t>
  </si>
  <si>
    <t>Orientacja (dla liniowej)</t>
  </si>
  <si>
    <t>Orientação (para linear)</t>
  </si>
  <si>
    <t>Smer (pre lineárny)</t>
  </si>
  <si>
    <t>gradient_type_none</t>
  </si>
  <si>
    <t>Bez</t>
  </si>
  <si>
    <t>None</t>
  </si>
  <si>
    <t>Aucun</t>
  </si>
  <si>
    <t>Keiner</t>
  </si>
  <si>
    <t>Nessuna</t>
  </si>
  <si>
    <t>Żaden</t>
  </si>
  <si>
    <t>Nenhum</t>
  </si>
  <si>
    <t>gradient_type_linear</t>
  </si>
  <si>
    <t>Linearno</t>
  </si>
  <si>
    <t>Lineární</t>
  </si>
  <si>
    <t>Linear</t>
  </si>
  <si>
    <t>Linéaire</t>
  </si>
  <si>
    <t>Lineare</t>
  </si>
  <si>
    <t>Liniowy</t>
  </si>
  <si>
    <t>Lineárny</t>
  </si>
  <si>
    <t>gradient_type_radial</t>
  </si>
  <si>
    <t>Radijalno</t>
  </si>
  <si>
    <t>Radiální</t>
  </si>
  <si>
    <t>Radial</t>
  </si>
  <si>
    <t>Radiale</t>
  </si>
  <si>
    <t>Promieniowy</t>
  </si>
  <si>
    <t>Radiálny</t>
  </si>
  <si>
    <t>gradient_orientation_TOP_BOTTOM</t>
  </si>
  <si>
    <t>Gornji - donji</t>
  </si>
  <si>
    <t>Shora dolů</t>
  </si>
  <si>
    <t>Top - bottom</t>
  </si>
  <si>
    <t>Haut - bas</t>
  </si>
  <si>
    <t>Oben - unten</t>
  </si>
  <si>
    <t>In alto - in basso</t>
  </si>
  <si>
    <t>Góra - dół</t>
  </si>
  <si>
    <t>Superior - inferior</t>
  </si>
  <si>
    <t>Zhora dole</t>
  </si>
  <si>
    <t>gradient_orientation_TR_BL</t>
  </si>
  <si>
    <t>Gornji desni - donji lijevi</t>
  </si>
  <si>
    <t>Zprava nahoře vlevo dole</t>
  </si>
  <si>
    <t>Top right - bottom left</t>
  </si>
  <si>
    <t>En haut à droite - en bas à gauche</t>
  </si>
  <si>
    <t>Oben rechts - unten links</t>
  </si>
  <si>
    <t>In alto a destra - in basso a sinistra</t>
  </si>
  <si>
    <t>U góry po prawej - u dołu po lewej</t>
  </si>
  <si>
    <t>Superior direito - inferior esquerdo</t>
  </si>
  <si>
    <t>Sprava hore vľavo dole</t>
  </si>
  <si>
    <t>gradient_orientation_RIGHT_LEFT</t>
  </si>
  <si>
    <t>Desno lijevo</t>
  </si>
  <si>
    <t>Zprava doleva</t>
  </si>
  <si>
    <t>Right - left</t>
  </si>
  <si>
    <t>Droite gauche</t>
  </si>
  <si>
    <t>Rechts - links</t>
  </si>
  <si>
    <t>Destra - sinistra</t>
  </si>
  <si>
    <t>Prawo - lewo</t>
  </si>
  <si>
    <t>Direita esquerda</t>
  </si>
  <si>
    <t>Sprava doľava</t>
  </si>
  <si>
    <t>gradient_orientation_BR_TL</t>
  </si>
  <si>
    <t>Dolje desno - gore lijevo</t>
  </si>
  <si>
    <t>Zprava dole vlevo nahoře</t>
  </si>
  <si>
    <t>Bottom right - top left</t>
  </si>
  <si>
    <t>En bas à droite - en haut à gauche</t>
  </si>
  <si>
    <t>Unten rechts - oben links</t>
  </si>
  <si>
    <t>In basso a destra - in alto a sinistra</t>
  </si>
  <si>
    <t>Dolny prawy - lewy górny róg</t>
  </si>
  <si>
    <t>Inferior direito - superior esquerdo</t>
  </si>
  <si>
    <t>Sprava dole vľavo hore</t>
  </si>
  <si>
    <t>gradient_orientation_BOTTOM_TOP</t>
  </si>
  <si>
    <t>Dno vrh</t>
  </si>
  <si>
    <t>Zdola nahoru</t>
  </si>
  <si>
    <t>Bottom - top</t>
  </si>
  <si>
    <t>Bas - haut</t>
  </si>
  <si>
    <t>Unten - oben</t>
  </si>
  <si>
    <t>In basso - in alto</t>
  </si>
  <si>
    <t>Dół - góra</t>
  </si>
  <si>
    <t>Inferior - superior</t>
  </si>
  <si>
    <t>Zdola hore</t>
  </si>
  <si>
    <t>gradient_orientation_BL_TR</t>
  </si>
  <si>
    <t>Dolje lijevo - gore desno</t>
  </si>
  <si>
    <t>Sleva dole vpravo nahoře</t>
  </si>
  <si>
    <t>Bottom left - top right</t>
  </si>
  <si>
    <t>En bas à gauche - en haut à droite</t>
  </si>
  <si>
    <t>Unten links - oben rechts</t>
  </si>
  <si>
    <t>In basso a sinistra - in alto a destra</t>
  </si>
  <si>
    <t>Dolny lewy - prawy górny róg</t>
  </si>
  <si>
    <t>Esquerda inferior - direita superior</t>
  </si>
  <si>
    <t>Zľava dole vpravo hore</t>
  </si>
  <si>
    <t>gradient_orientation_LEFT_RIGHT</t>
  </si>
  <si>
    <t>Lijevo desno</t>
  </si>
  <si>
    <t>Zleva doprava</t>
  </si>
  <si>
    <t>Left - right</t>
  </si>
  <si>
    <t>Gauche droite</t>
  </si>
  <si>
    <t>Links - rechts</t>
  </si>
  <si>
    <t>Sinistra - destra</t>
  </si>
  <si>
    <t>Lewo - prawo</t>
  </si>
  <si>
    <t>Esquerda direita</t>
  </si>
  <si>
    <t>Zľava doprava</t>
  </si>
  <si>
    <t>gradient_orientation_TL_BR</t>
  </si>
  <si>
    <t>Gornji lijevi - donji desni</t>
  </si>
  <si>
    <t>Sleva nahoře vpravo dole</t>
  </si>
  <si>
    <t>Top left - bottom right</t>
  </si>
  <si>
    <t>En haut à gauche - en bas à droite</t>
  </si>
  <si>
    <t>Oben links - unten rechts</t>
  </si>
  <si>
    <t>In cima a sinistra - in basso a destra</t>
  </si>
  <si>
    <t>Lewy górny - prawy dolny</t>
  </si>
  <si>
    <t>Superior esquerdo - inferior direito</t>
  </si>
  <si>
    <t>Zľava hore vpravo dole</t>
  </si>
  <si>
    <t>text_before</t>
  </si>
  <si>
    <t>Tekst prije</t>
  </si>
  <si>
    <t>Text před</t>
  </si>
  <si>
    <t>Text before</t>
  </si>
  <si>
    <t>Texte avant</t>
  </si>
  <si>
    <t>Text vorher</t>
  </si>
  <si>
    <t>Testo prima</t>
  </si>
  <si>
    <t>Tekst wcześniej</t>
  </si>
  <si>
    <t>Texto antes</t>
  </si>
  <si>
    <t>Text pred</t>
  </si>
  <si>
    <t>item_type_NAME_DAY</t>
  </si>
  <si>
    <t>Naziv današnjeg dana</t>
  </si>
  <si>
    <t>Dnešní svátek</t>
  </si>
  <si>
    <t>Today's name day</t>
  </si>
  <si>
    <t>Le nom du jour d'aujourd'hui</t>
  </si>
  <si>
    <t>Der heutige Namenstag</t>
  </si>
  <si>
    <t>Oggi onomastico</t>
  </si>
  <si>
    <t>Dzisiejsze imieniny</t>
  </si>
  <si>
    <t>Dia do nome de hoje</t>
  </si>
  <si>
    <t>Dnešné meniny</t>
  </si>
  <si>
    <t>name_day_default_before</t>
  </si>
  <si>
    <t>Naziv dana</t>
  </si>
  <si>
    <t>Svátek má</t>
  </si>
  <si>
    <t>Name day is</t>
  </si>
  <si>
    <t>Le nom du jour est</t>
  </si>
  <si>
    <t>Name Tag ist</t>
  </si>
  <si>
    <t>L'omonimo è</t>
  </si>
  <si>
    <t>Imieniny to</t>
  </si>
  <si>
    <t>O nome do dia é</t>
  </si>
  <si>
    <t>Meniny má</t>
  </si>
  <si>
    <t>name_day_calendar</t>
  </si>
  <si>
    <t>Nazivi kalendarskih dana</t>
  </si>
  <si>
    <t>Kalendář jmenin</t>
  </si>
  <si>
    <t>Name day calendar</t>
  </si>
  <si>
    <t>Calendrier de noms de jour</t>
  </si>
  <si>
    <t>Name Tageskalender</t>
  </si>
  <si>
    <t>Calendario onomastico</t>
  </si>
  <si>
    <t>Kalendarz imienin</t>
  </si>
  <si>
    <t>Nome do dia do calendário</t>
  </si>
  <si>
    <t>Kalendár menín</t>
  </si>
  <si>
    <t>backup_xsd_download</t>
  </si>
  <si>
    <t>XSD shema za sigurnosnu kopiju XML datoteke</t>
  </si>
  <si>
    <t>XSD schéma pro XML soubor se zálohou</t>
  </si>
  <si>
    <t>XSD schema for backup XML file</t>
  </si>
  <si>
    <t>Schéma XSD pour le fichier XML de sauvegarde</t>
  </si>
  <si>
    <t>XSD-Schema für die Sicherungs-XML-Datei</t>
  </si>
  <si>
    <t>Schema XSD per file XML di backup</t>
  </si>
  <si>
    <t>Schemat XSD dla zapasowego pliku XML</t>
  </si>
  <si>
    <t>Esquema XSD para arquivo XML de backup</t>
  </si>
  <si>
    <t>XSD schéma pre XML súbor so zálohou</t>
  </si>
  <si>
    <t>backup_description</t>
  </si>
  <si>
    <t>Opis sigurnosne kopije</t>
  </si>
  <si>
    <t>Popis zálohy</t>
  </si>
  <si>
    <t>Description of the backup</t>
  </si>
  <si>
    <t>Description de la sauvegarde</t>
  </si>
  <si>
    <t>Beschreibung des Backups</t>
  </si>
  <si>
    <t>Descrizione del backup</t>
  </si>
  <si>
    <t>Opis kopii zapasowej</t>
  </si>
  <si>
    <t>Descrição do backup</t>
  </si>
  <si>
    <t>web_view_zoom</t>
  </si>
  <si>
    <t>Zumiranje web stranice</t>
  </si>
  <si>
    <t>Zoom webových stránek</t>
  </si>
  <si>
    <t>Web page zoom</t>
  </si>
  <si>
    <t>Zoom de la page Web</t>
  </si>
  <si>
    <t>Webseiten-Zoom</t>
  </si>
  <si>
    <t>Zoom della pagina Web</t>
  </si>
  <si>
    <t>Powiększenie strony internetowej</t>
  </si>
  <si>
    <t>Zoom da página da web</t>
  </si>
  <si>
    <t>Zoom webových stránok</t>
  </si>
  <si>
    <t>web_view_zoom_help</t>
  </si>
  <si>
    <t>Zumiranje web stranica prikazanih na zaslonu, u postocima. Nula znači zadani (sistemski) zum.</t>
  </si>
  <si>
    <t>Přiblížení webových stránek zobrazených na obrazovce, v procentech. Nula znamená výchozí (systémové) přiblížení.</t>
  </si>
  <si>
    <t>Zoom of web pages displayed on screen, in percentage. Zero means default (system) zoom.</t>
  </si>
  <si>
    <t>Zoom des pages Web affichées à l'écran, en pourcentage. Zéro signifie le zoom par défaut (système).</t>
  </si>
  <si>
    <t>Zoom der auf dem Bildschirm angezeigten Webseiten in Prozent. Null bedeutet Standardzoom (Systemzoom).</t>
  </si>
  <si>
    <t>Zoom delle pagine Web visualizzate sullo schermo, in percentuale. Zero indica lo zoom predefinito (di sistema).</t>
  </si>
  <si>
    <t>Powiększenie stron internetowych wyświetlanych na ekranie w procentach. Zero oznacza domyślne (systemowe) powiększenie.</t>
  </si>
  <si>
    <t>Zoom das páginas da web exibidas na tela, em porcentagem. Zero significa zoom padrão (sistema).</t>
  </si>
  <si>
    <t>Priblíženie webových stránok zobrazených na obrazovke, v percentách. Nula znamená predvolené (systémové) priblíženie.</t>
  </si>
  <si>
    <t>color</t>
  </si>
  <si>
    <t>Boja</t>
  </si>
  <si>
    <t>Barva</t>
  </si>
  <si>
    <t>Color</t>
  </si>
  <si>
    <t>Couleur</t>
  </si>
  <si>
    <t>Farbe</t>
  </si>
  <si>
    <t>Colore</t>
  </si>
  <si>
    <t>Kolor</t>
  </si>
  <si>
    <t>Cor</t>
  </si>
  <si>
    <t>Farba</t>
  </si>
  <si>
    <t>stroke</t>
  </si>
  <si>
    <t>Linija okvira</t>
  </si>
  <si>
    <t>Čára okraje</t>
  </si>
  <si>
    <t>Border line</t>
  </si>
  <si>
    <t>Bordure</t>
  </si>
  <si>
    <t>Grenzlinie</t>
  </si>
  <si>
    <t>Linea di confine</t>
  </si>
  <si>
    <t>Linia graniczna</t>
  </si>
  <si>
    <t>Linha de fronteira</t>
  </si>
  <si>
    <t>Čiara okraju</t>
  </si>
  <si>
    <t>users_help</t>
  </si>
  <si>
    <t>Popis korisnika koji mogu pristupiti ovom web sučelju.</t>
  </si>
  <si>
    <t>Seznam uživatelů, kteří mají přístup k tomuto webovému rozhraní.</t>
  </si>
  <si>
    <t>List of users, which can access this web interface.</t>
  </si>
  <si>
    <t>Liste des utilisateurs qui peuvent accéder à cette interface Web.</t>
  </si>
  <si>
    <t>Liste der Benutzer, die auf diese Weboberfläche zugreifen können.</t>
  </si>
  <si>
    <t>Elenco di utenti che possono accedere a questa interfaccia web.</t>
  </si>
  <si>
    <t>Lista użytkowników, którzy mają dostęp do tego interfejsu internetowego.</t>
  </si>
  <si>
    <t>Lista de usuários que podem acessar esta interface web.</t>
  </si>
  <si>
    <t>Zoznam používateľov, ktorí majú prístup k tomuto webovému rozhraniu.</t>
  </si>
  <si>
    <t>password_change_help</t>
  </si>
  <si>
    <t>Promijenite lozinku za web sučelje za trenutno prijavljenog korisnika.</t>
  </si>
  <si>
    <t>Změnit heslo do webového rozhraní pro aktuálně přihlášeného uživatele.</t>
  </si>
  <si>
    <t>Change password for web interface for currently logged user.</t>
  </si>
  <si>
    <t>Modifiez le mot de passe de l'interface Web pour l'utilisateur actuellement connecté.</t>
  </si>
  <si>
    <t>Ändern Sie das Kennwort für die Weboberfläche für den aktuell angemeldeten Benutzer.</t>
  </si>
  <si>
    <t>Modifica la password per l'interfaccia web per l'utente attualmente connesso.</t>
  </si>
  <si>
    <t>Zmień hasło do interfejsu internetowego dla aktualnie zalogowanego użytkownika.</t>
  </si>
  <si>
    <t>Altere a senha da interface da web para o usuário atualmente conectado.</t>
  </si>
  <si>
    <t>Zmeniť heslo do webového rozhrania pre aktuálne prihláseného užívateľa.</t>
  </si>
  <si>
    <t>weather_text</t>
  </si>
  <si>
    <t>Predložak teksta</t>
  </si>
  <si>
    <t>Šablona textu</t>
  </si>
  <si>
    <t>Text template</t>
  </si>
  <si>
    <t>Modèle de texte</t>
  </si>
  <si>
    <t>Textvorlage</t>
  </si>
  <si>
    <t>Modello di testo</t>
  </si>
  <si>
    <t>Szablon tekstowy</t>
  </si>
  <si>
    <t>Modelo de texto</t>
  </si>
  <si>
    <t>Šablóna textu</t>
  </si>
  <si>
    <t>weather_text_help</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</si>
  <si>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</si>
  <si>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</si>
  <si>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</si>
  <si>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</si>
  <si>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</si>
  <si>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</si>
  <si>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</si>
  <si>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</si>
  <si>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</si>
  <si>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launcher_clear</t>
  </si>
  <si>
    <t xml:space="preserve">Poništi Slideshow kao početnu aplikaciju </t>
  </si>
  <si>
    <t>Zrušit nastavení Slideshow jako Launcher aplikace</t>
  </si>
  <si>
    <t>Unset Slideshow as Launcher / Home application</t>
  </si>
  <si>
    <t>Désactiver slideshow en tant qu'application de lancement / d'accueil</t>
  </si>
  <si>
    <t>Deaktivierte Slideshow als Launcher-App</t>
  </si>
  <si>
    <t>Annulla impostazione Slideshow come app di avvio</t>
  </si>
  <si>
    <t>Usuń Slideshow jako aplikację uruchamiającą</t>
  </si>
  <si>
    <t>Cancelar a apresentação de slides como aplicativo inicial</t>
  </si>
  <si>
    <t>Zrušiť nastavenie Slideshow ako Launcher aplikácie</t>
  </si>
  <si>
    <t>launcher_clear_success</t>
  </si>
  <si>
    <t xml:space="preserve">Poništavanje Slideshow-a kao početne aplikacije uspješno </t>
  </si>
  <si>
    <t>Zrušení Launcher aplikace bylo úspěšné</t>
  </si>
  <si>
    <t>Unsetting Launcher / Home application was successful</t>
  </si>
  <si>
    <t>La désactivation de l'application Launcher / Home a réussi</t>
  </si>
  <si>
    <t>Das Deaktivieren der Launcher-Anwendung war erfolgreich</t>
  </si>
  <si>
    <t>Disinserimento dell'applicazione Launcher è riuscito</t>
  </si>
  <si>
    <t>Rozbrajanie aplikacji Launcher powiodło się</t>
  </si>
  <si>
    <t>A desativação do aplicativo Launcher / Home foi bem-sucedida</t>
  </si>
  <si>
    <t>Zrušenie Launcher aplikácie bolo úspešné</t>
  </si>
  <si>
    <t>android_settings</t>
  </si>
  <si>
    <t>Postavke Androida</t>
  </si>
  <si>
    <t>Nastavení Androidu</t>
  </si>
  <si>
    <t>Android settings</t>
  </si>
  <si>
    <t>Paramètres Android</t>
  </si>
  <si>
    <t>Android-Einstellungen</t>
  </si>
  <si>
    <t>Impostazioni Android</t>
  </si>
  <si>
    <t>Ustawienia Androida</t>
  </si>
  <si>
    <t>Configurações do Android</t>
  </si>
  <si>
    <t>Nastavenia Androidu</t>
  </si>
  <si>
    <t>launcher_set</t>
  </si>
  <si>
    <t>Postavite Slideshow za početnu aplikaciju</t>
  </si>
  <si>
    <t>Nastavit Slideshow jako Launcher aplikaci</t>
  </si>
  <si>
    <t>Set Slideshow as Launcher / Home application</t>
  </si>
  <si>
    <t>Définir Slideshow comme application d'accueil / Launcher</t>
  </si>
  <si>
    <t>Set Slideshow als Launcher-Anwendung</t>
  </si>
  <si>
    <t>Imposta Slideshow come applicazione di avvio</t>
  </si>
  <si>
    <t>Ustaw Slideshow jako aplikację uruchamiającą</t>
  </si>
  <si>
    <t>Definir apresentação de slides como aplicativo inicial</t>
  </si>
  <si>
    <t>Nastaviť Slideshow ako Launcher aplikáciu</t>
  </si>
  <si>
    <t>launcher_set_help</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</si>
  <si>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</si>
  <si>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Zobrazí seznam aplikací, kde můžete vybrat Slideshow jako Launcher aplikaci tohoto zařízení. Použijte pouze pokud toto zařízení bude určeno převážně pro Slideshow.</t>
  </si>
  <si>
    <t xml:space="preserve">Opens a dialog with a list of apps, where you can set Slideshow as this device's Launcher / Home app. If no dialog is displayed, please change the Home app via Android settings. Use only on devices dedicated to Slideshow. </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</si>
  <si>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</si>
  <si>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Öffnet eine Liste von Apps, in der Sie die Slideshow als Launcher-App dieses Geräts festlegen können. Verwenden Sie nur Geräte, die für die Slideshow vorgesehen sind.</t>
  </si>
  <si>
    <t>Apre un elenco di app, in cui è possibile impostare Slideshow come app Launcher di questo dispositivo. Utilizzare solo dispositivi dedicati alla Slideshow.</t>
  </si>
  <si>
    <t>Otwiera listę aplikacji, w których możesz ustawić Slideshow jako aplikację uruchamiającą na tym urządzeniu. Używaj tylko urządzeń przeznaczonych do Slideshow.</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</si>
  <si>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</si>
  <si>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Zobrazí zoznam aplikácií, kde môžete vybrať Slideshow ako Launcher aplikáciu tohto zariadenia. Ak sa nezobrazí zoznam, zmenu môžete spraviť cez nastavenia Androidu. Použite len ak toto zariadenie bude určené prevažne pre Slideshow.</t>
  </si>
  <si>
    <t>screen_login_required</t>
  </si>
  <si>
    <t>Za ovu je radnju potrebna prijava</t>
  </si>
  <si>
    <t>Pro provedení této akce je třeba přihlášení</t>
  </si>
  <si>
    <t>Login is required for this action</t>
  </si>
  <si>
    <t>Une connexion est requise pour cette action</t>
  </si>
  <si>
    <t>Für diese Aktion ist ein Login erforderlich</t>
  </si>
  <si>
    <t>L'accesso è richiesto per questa azione</t>
  </si>
  <si>
    <t>Do wykonania tej czynności wymagane jest logowanie</t>
  </si>
  <si>
    <t>O login é necessário para esta ação</t>
  </si>
  <si>
    <t>Pre vykonanie tejto akcie je potrebné prihlásenie</t>
  </si>
  <si>
    <t>screen_login_required_help</t>
  </si>
  <si>
    <t>Unesite korisničko ime i lozinku (isto kao i za web sučelje) ili kontaktirajte svog administratora</t>
  </si>
  <si>
    <t>Prosím zadejte jméno a heslo (stejné jako na webové rozhraní) nebo kontaktujte svého administrátora</t>
  </si>
  <si>
    <t>Please enter username and password (the same as for the web interface) or contact your administrator</t>
  </si>
  <si>
    <t>Veuillez saisir le nom d'utilisateur et le mot de passe (identiques à ceux de l'interface Web) ou contactez votre administrateur</t>
  </si>
  <si>
    <t>Bitte geben Sie den Benutzernamen und das Passwort ein (wie für die Weboberfläche) oder wenden Sie sich an Ihren Administrator</t>
  </si>
  <si>
    <t>Inserisci nome utente e password (la stessa dell'interfaccia web) o contatta l'amministratore</t>
  </si>
  <si>
    <t>Wprowadź nazwę użytkownika i hasło (takie same jak w przypadku interfejsu internetowego) lub skontaktuj się z administratorem</t>
  </si>
  <si>
    <t>Insira o nome de usuário e a senha (os mesmos da interface da web) ou entre em contato com o administrador</t>
  </si>
  <si>
    <t>Prosím zadajte meno a heslo (rovnaké ako na webové rozhranie), alebo kontaktujte svojho administrátora</t>
  </si>
  <si>
    <t>password_protect_screen</t>
  </si>
  <si>
    <t>Zaštitite zaslon lozinkom</t>
  </si>
  <si>
    <t>Zajistit obrazovku heslem</t>
  </si>
  <si>
    <t>Protect screen with password</t>
  </si>
  <si>
    <t>Protéger l'écran avec un mot de passe</t>
  </si>
  <si>
    <t>Bildschirm mit Passwort schützen</t>
  </si>
  <si>
    <t>Proteggi lo schermo con una password</t>
  </si>
  <si>
    <t>Chroń ekran hasłem</t>
  </si>
  <si>
    <t>Proteger tela com senha</t>
  </si>
  <si>
    <t>Zabezpečiť obrazovku heslom</t>
  </si>
  <si>
    <t>password_protect_screen_help</t>
  </si>
  <si>
    <t>Unos lozinke bit će potreban za bilo koju radnju na zaslonu uređaja (otvaranje izbornika na zaslonu, otvaranje postavki itd.). Upotrijebite isto korisničko ime i lozinku kao i za web sučelje.</t>
  </si>
  <si>
    <t>Na akci na obrazovce zařízení (otevření menu, otevření nastavení atd.) dude vyžadováno heslo. Použijte stejné heslo jako do webového rozhraní.</t>
  </si>
  <si>
    <t>Entering password will be required for any action on the device's screen (opening on-screen menu, opening settings, etc.). Use the same username and password as for the web interface.</t>
  </si>
  <si>
    <t>La saisie du mot de passe sera requise pour toute action sur l'écran des appareils (ouverture de l'interface menu, ouverture des paramètres, etc.). Utilisez le même nom d'utilisateur et mot de passe que pour l'interface Web.</t>
  </si>
  <si>
    <t>Die Eingabe eines Kennworts ist für alle Aktionen auf dem Bildschirm des Geräts erforderlich (Öffnen des Bildschirmmenüs, Öffnen der Einstellungen usw.). Verwenden Sie denselben Benutzernamen und dasselbe Passwort wie für die Weboberfläche.</t>
  </si>
  <si>
    <t>L'inserimento della password sarà richiesto per qualsiasi azione sullo schermo del dispositivo (apertura del menu su schermo, apertura delle impostazioni, ecc.). Utilizza lo stesso nome utente e password dell'interfaccia web.</t>
  </si>
  <si>
    <t>Podanie hasła będzie wymagane przy każdej czynności na ekranie urządzeń (otwieranie menu ekranowego, otwieranie ustawień itp.). Użyj tej samej nazwy użytkownika i hasła, co w przypadku interfejsu internetowego.</t>
  </si>
  <si>
    <t>A digitação da senha será necessária para qualquer ação na tela dos dispositivos (abrir o menu na tela, abrir as configurações, etc.). Use o mesmo nome de usuário e senha da interface da web.</t>
  </si>
  <si>
    <t>Na akciu na obrazovke zariadenia (otvorenie menu, otvorenie nastavení, atď.) bude vyžadované heslo. Použite rovnaké heslo ako do webového rozhrania.</t>
  </si>
  <si>
    <t>layout_interval</t>
  </si>
  <si>
    <t>Interval</t>
  </si>
  <si>
    <t>Intervalle</t>
  </si>
  <si>
    <t>Intervall</t>
  </si>
  <si>
    <t>Intervallo</t>
  </si>
  <si>
    <t>Interwał</t>
  </si>
  <si>
    <t>Intervalo</t>
  </si>
  <si>
    <t>layout_interval_help</t>
  </si>
  <si>
    <t>Interval u minutama, koliko će dugo biti prikazan ovaj zaslon nakon prethodnog izgleda. Nula znači da se neće automatski prikazati. Koristi se samo ako je omogućena postavka "Koristi intervale rasporeda zaslona".</t>
  </si>
  <si>
    <t>Interval v minutách, jak dlouho bude toto rozložení obrazovky zobrazené po předchozím rozložení. Nula znamená, že nebude zobrazeno automaticky. Aktivní pouze pokud je povoleno nastavení "Použít intervaly rozložení obrazovky".</t>
  </si>
  <si>
    <t>Interval in minutes, how long will be this screen layout displayed after the previous layout. Zero means it won't be displayed automatically. Used only if setting "Use screen layout intervals" is enabled.</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</si>
  <si>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</si>
  <si>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Intervall in Minuten, wie lange wird dieses Bildschirmlayout nach dem vorherigen Layout angezeigt. Null bedeutet, dass es nicht automatisch angezeigt wird. Wird nur verwendet, wenn die Einstellung "Bildschirmlayoutintervalle verwenden" aktiviert ist.</t>
  </si>
  <si>
    <t>Intervallo in minuti, per quanto tempo sarà visualizzato questo layout dello schermo dopo il layout precedente. Zero significa che non verrà visualizzato automaticamente. Utilizzato solo se è abilitata l'impostazione "Usa intervalli layout schermo".</t>
  </si>
  <si>
    <t>Odstęp w minutach, jak długo ten układ ekranu będzie wyświetlany po poprzednim układzie. Zero oznacza, że ​​nie będzie wyświetlany automatycznie. Używane tylko, gdy włączone jest ustawienie „Użyj odstępów czasu układu ekranu”.</t>
  </si>
  <si>
    <t>Intervalo em minutos, de quanto tempo este layout de tela será exibido após o layout anterior. Zero significa que não será exibido automaticamente. Usado apenas se a configuração "Usar intervalos de layout da tela" estiver habilitada.</t>
  </si>
  <si>
    <t>Interval v minútach, ako dlho bude toto rozloženie obrazovky zobrazené po predchádzajúcom rozložení. Nula znamená, že nebude zobrazené automaticky. Aktívne len ak je povolené nastavenie "Použiť intervaly rozloženia obrazovky".</t>
  </si>
  <si>
    <t>use_screen_layout_intervals</t>
  </si>
  <si>
    <t>Koristite intervale rasporeda zaslona</t>
  </si>
  <si>
    <t>Použít intervaly rozložení obrazovky</t>
  </si>
  <si>
    <t>Use screen layout intervals</t>
  </si>
  <si>
    <t>Utiliser les intervalles de disposition d'écran</t>
  </si>
  <si>
    <t>Bildschirmlayoutintervalle verwenden</t>
  </si>
  <si>
    <t>Usa intervalli layout schermo</t>
  </si>
  <si>
    <t>Użyj odstępów czasu układu ekranu</t>
  </si>
  <si>
    <t>Use intervalos de layout de tela</t>
  </si>
  <si>
    <t>Použiť intervaly rozloženia obrazovky</t>
  </si>
  <si>
    <t>use_screen_layout_intervals_help</t>
  </si>
  <si>
    <t>Ako je označeno, intervali rasporeda zaslona koristit će se za automatsko određivanje trenutnog izgleda zaslona, ​​umjesto vremenskih intervala.&lt;br&gt;&lt;i&gt;Za primjenu ove promjene potrebno je ponovno učitavanje.&lt;/i&gt;</t>
  </si>
  <si>
    <t>Pokud je povoleno, na automatické určení aktuálního rozložení obrazovky budou použity intervaly namísto časových úseků.&lt;br&gt;&lt;i&gt;Restart aplikace je vyžadován pro aplikování tohoto nastavení.&lt;/i&gt;</t>
  </si>
  <si>
    <t>If checked, screen layout intervals will be used for automatic determining the current screen layout, instead of time slots.&lt;br&gt;&lt;i&gt;Reload is required for applying this change.&lt;/i&gt;</t>
  </si>
  <si>
    <t>Si cette case est cochée, les intervalles de diposition de l’écran seront utilisés pour déterminer automatiquement la disposition actuelle de l’écran, au lieu des plages horaires.&lt;br&gt;&lt;i&gt;Un rechargement est nécessaire pour appliquer cette modification.&lt;/i&gt;</t>
  </si>
  <si>
    <t>Wenn diese Option aktiviert ist, werden anstelle der Zeitfenster Bildschirmintervallintervalle zur automatischen Ermittlung des aktuellen Bildschirmlayouts verwendet.&lt;br&gt;&lt;i&gt;Zum Anwenden dieser Änderung ist ein erneutes Laden erforderlich.&lt;/i&gt;</t>
  </si>
  <si>
    <t>Se selezionata, gli intervalli di layout dello schermo verranno utilizzati per determinare automaticamente il layout dello schermo corrente, invece degli intervalli di tempo.&lt;br&gt;&lt;i&gt;È necessario ricaricare per applicare questa modifica.&lt;/i&gt;</t>
  </si>
  <si>
    <t>Jeśli zaznaczone, interwały układu ekranu będą używane do automatycznego określania bieżącego układu ekranu zamiast przedziałów czasowych.&lt;br&gt;&lt;i&gt;Aby zastosować tę zmianę, wymagane jest ponowne załadowanie.&lt;/i&gt;</t>
  </si>
  <si>
    <t>Se marcada, os intervalos de layout da tela serão usados ​​para determinar automaticamente o layout da tela atual, em vez de intervalos de tempo.&lt;br&gt;&lt;i&gt;É necessário recarregar para aplicar esta alteração.&lt;/i&gt;</t>
  </si>
  <si>
    <t>Ak je povolené, na automatické určenie aktuálneho rozloženia obrazovky budú použité intervaly namiesto časových úsekov.&lt;br&gt;&lt;i&gt;Reštart aplikácie je vyžadovaný pre aplikovanie tohto nastavenia.&lt;/i&gt;</t>
  </si>
  <si>
    <t>cloud_grabber_pick_one</t>
  </si>
  <si>
    <t>odaberite s padajućeg izbornika ili izravno unesite putanju</t>
  </si>
  <si>
    <t>vyberte ze seznamu nebo zadejte cestu</t>
  </si>
  <si>
    <t>choose either from the dropdown or enter the path directly</t>
  </si>
  <si>
    <t>choisissez soit dans la liste déroulante, soit entrez directement le chemin</t>
  </si>
  <si>
    <t>wählen Sie aus der Dropdown-Liste oder geben Sie den Pfad direkt ein</t>
  </si>
  <si>
    <t>scegli dal menu a discesa o inserisci direttamente il percorso</t>
  </si>
  <si>
    <t>wybierz z listy rozwijanej lub wprowadź ścieżkę bezpośrednio</t>
  </si>
  <si>
    <t>escolha no menu suspenso ou insira o caminho diretamente</t>
  </si>
  <si>
    <t>vyberte zo zoznamu alebo zadajte cestu</t>
  </si>
  <si>
    <t>update_wrong_extension</t>
  </si>
  <si>
    <t>Prihvaćaju se samo APK datoteke</t>
  </si>
  <si>
    <t>Soubor musí mít příponu .apk</t>
  </si>
  <si>
    <t>Only APK files are accepted</t>
  </si>
  <si>
    <t>Seuls les fichiers APK sont acceptés</t>
  </si>
  <si>
    <t>Es werden nur APK-Dateien akzeptiert</t>
  </si>
  <si>
    <t>Sono accettati solo file APK</t>
  </si>
  <si>
    <t>Akceptowane są tylko pliki APK</t>
  </si>
  <si>
    <t>Somente arquivos APK são aceites</t>
  </si>
  <si>
    <t>Súbor musí mať príponu .apk</t>
  </si>
  <si>
    <t>update_too_small</t>
  </si>
  <si>
    <t>Datoteka je premala</t>
  </si>
  <si>
    <t>Soubor je příliš malý</t>
  </si>
  <si>
    <t>File is too small</t>
  </si>
  <si>
    <t>Le fichier est trop petit</t>
  </si>
  <si>
    <t>Datei ist zu klein</t>
  </si>
  <si>
    <t>Il file è troppo piccolo</t>
  </si>
  <si>
    <t>Plik jest za mały</t>
  </si>
  <si>
    <t>O arquivo é muito pequeno</t>
  </si>
  <si>
    <t>Súbor je príliš malý</t>
  </si>
  <si>
    <t>update_same_version</t>
  </si>
  <si>
    <t>Ova je verzija aplikacije već instalirana</t>
  </si>
  <si>
    <t>Tato verze aplikace již je nainstalována</t>
  </si>
  <si>
    <t>This app version is already installed</t>
  </si>
  <si>
    <t>Cette version de l'application est déjà installée</t>
  </si>
  <si>
    <t>Diese App-Version ist bereits installiert</t>
  </si>
  <si>
    <t>Questa versione dell'app è già installata</t>
  </si>
  <si>
    <t>Ta wersja aplikacji jest już zainstalowana</t>
  </si>
  <si>
    <t>Esta versão do aplicativo já está instalada</t>
  </si>
  <si>
    <t>Táto verzia aplikácie už je nainštalovaná</t>
  </si>
  <si>
    <t>update_help</t>
  </si>
  <si>
    <t>Pomoću donjeg obrasca možete daljinski ažurirati ovaj program na noviju verziju. Aplikacija će se automatski zatvoriti prije ažuriranja i ponovo otvoriti nakon što se ažurira. Prenesite samo testiranu APK datoteku.</t>
  </si>
  <si>
    <t>Pomocí formuláře níže můžete na dálku aktualizovat tuto aplikaci. Aplikace se před aktualizací automaticky zavře a po dokončení se znovu spustí. Nahrávejte pouze ověřený APK soubor.</t>
  </si>
  <si>
    <t>Using the form below you can remotely update this application to a newer version. Application will automatically close before the update and reopen after it is updated. Upload only tested APK file.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</si>
  <si>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</si>
  <si>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Mit dem folgenden Formular können Sie diese Anwendung remote auf eine neuere Version aktualisieren. Die Anwendung wird vor dem Update automatisch geschlossen und nach dem Update erneut geöffnet. Laden Sie nur die getestete APK-Datei hoch.</t>
  </si>
  <si>
    <t>Utilizzando il modulo sottostante è possibile aggiornare in remoto questa applicazione alla versione più recente. L'applicazione si chiuderà automaticamente prima dell'aggiornamento e si riaprirà dopo l'aggiornamento. Carica solo il file APK testato.</t>
  </si>
  <si>
    <t>Korzystając z poniższego formularza, możesz zdalnie zaktualizować tę aplikację do nowszej wersji. Aplikacja zostanie automatycznie zamknięta przed aktualizacją i ponownie otwarta po aktualizacji. Prześlij tylko przetestowany plik APK.</t>
  </si>
  <si>
    <t>Usando o formulário abaixo, você pode atualizar remotamente este aplicativo para uma versão mais recente. O aplicativo será fechado automaticamente antes da atualização e reaberto após a atualização. Faça upload apenas do arquivo APK testado.</t>
  </si>
  <si>
    <t>Pomocou formulára nižšie môžete na diaľku aktualizovať túto aplikáciu. Aplikácia sa pred aktualizáciou automaticky zavrie a po dokončení sa znova spustí. Nahrávajte len overený APK súbor.</t>
  </si>
  <si>
    <t>log_help</t>
  </si>
  <si>
    <t>Tehnički zapisnici iz ove aplikacije, korisni za rješavanje problema.</t>
  </si>
  <si>
    <t>Technické logy z této aplikace, určené pro zjišťování problémů.</t>
  </si>
  <si>
    <t>Technical logs from this application, useful for troubleshooting.</t>
  </si>
  <si>
    <t>Journaux techniques de cette application, utiles pour le dépannage.</t>
  </si>
  <si>
    <t>Technische Protokolle dieser Anwendung, die zur Fehlerbehebung hilfreich sind.</t>
  </si>
  <si>
    <t>Log tecnici di questa applicazione, utili per la risoluzione dei problemi.</t>
  </si>
  <si>
    <t>Dzienniki techniczne z tej aplikacji, przydatne do rozwiązywania problemów.</t>
  </si>
  <si>
    <t>Registros técnicos deste aplicativo, úteis para solução de problemas.</t>
  </si>
  <si>
    <t>Technické logy z tejto aplikácie, určené na zisťovanie problémov.</t>
  </si>
  <si>
    <t>logcat_help</t>
  </si>
  <si>
    <t>Tehnički zapisnici s Androida, korisni za rješavanje problema.</t>
  </si>
  <si>
    <t>Technické logy z Androidu, určené pro zjišťování problémů.</t>
  </si>
  <si>
    <t>Technical logs from Android, useful for troubleshooting.</t>
  </si>
  <si>
    <t>Journaux techniques d'Android, utiles pour le dépannage.</t>
  </si>
  <si>
    <t>Technische Protokolle von Android, nützlich zur Fehlerbehebung.</t>
  </si>
  <si>
    <t>Log tecnici da Android, utili per la risoluzione dei problemi.</t>
  </si>
  <si>
    <t>Dzienniki techniczne z Androida przydatne do rozwiązywania problemów.</t>
  </si>
  <si>
    <t>Registros técnicos do Android, úteis para solução de problemas.</t>
  </si>
  <si>
    <t>Technické logy z Androidu, určené na zisťovanie problémov.</t>
  </si>
  <si>
    <t>screenshot_help</t>
  </si>
  <si>
    <t>Trenutni sadržaj prikazan na zaslonu uređaja.</t>
  </si>
  <si>
    <t>Aktuální obsah zobrazený na obrazovce zařízení.</t>
  </si>
  <si>
    <t>Current content displayed on the device's screen.</t>
  </si>
  <si>
    <t>Contenu actuel affiché sur l'écran de l'appareil.</t>
  </si>
  <si>
    <t>Aktueller Inhalt, der auf dem Bildschirm des Geräts angezeigt wird.</t>
  </si>
  <si>
    <t>Contenuto corrente visualizzato sullo schermo del dispositivo.</t>
  </si>
  <si>
    <t>Bieżąca treść wyświetlana na ekranie urządzenia.</t>
  </si>
  <si>
    <t>Conteúdo atual exibido na tela do dispositivo.</t>
  </si>
  <si>
    <t>Aktuálny obsah zobrazený na obrazovke zariadenia.</t>
  </si>
  <si>
    <t>browser_not_found</t>
  </si>
  <si>
    <t>Web uređaj nije pronađen na Android uređaju, prvo ga instalirajte</t>
  </si>
  <si>
    <t>Na Android zařízení nebyl nalezen webový prohlížeč, prosím nainstalujte jej</t>
  </si>
  <si>
    <t>Web browser was not found on the Android device, please install one first</t>
  </si>
  <si>
    <t>Le navigateur Web n'a pas été trouvé sur l'appareil Android, veuillez d'abord en installer un</t>
  </si>
  <si>
    <t>Auf dem Android-Gerät wurde kein Webbrowser gefunden. Bitte installieren Sie zuerst einen</t>
  </si>
  <si>
    <t>Il browser Web non è stato trovato sul dispositivo Android, installane prima uno</t>
  </si>
  <si>
    <t>Na urządzeniu z systemem Android nie znaleziono przeglądarki internetowej, zainstaluj ją najpierw</t>
  </si>
  <si>
    <t>O navegador da web não foi encontrado no dispositivo Android, instale um primeiro</t>
  </si>
  <si>
    <t>Na Android zariadení nebol nájdený webový prehliadač, prosím nainštalujte ho</t>
  </si>
  <si>
    <t>name_day_calendar_help</t>
  </si>
  <si>
    <t>Kalendar iz kojeg će se koristiti imena</t>
  </si>
  <si>
    <t>Kalendář z něhož budou použity jména</t>
  </si>
  <si>
    <t>Calendar from which the names will be used</t>
  </si>
  <si>
    <t>Calendrier à partir duquel les noms seront utilisés</t>
  </si>
  <si>
    <t>Kalender, aus dem die Namen verwendet werden</t>
  </si>
  <si>
    <t>Calendario da cui verranno utilizzati i nomi</t>
  </si>
  <si>
    <t>Kalendarz, z którego będą używane nazwy</t>
  </si>
  <si>
    <t>Calendário do qual os nomes serão usados</t>
  </si>
  <si>
    <t>Kalendár z ktorého budú použité mená</t>
  </si>
  <si>
    <t>weather_icon_style</t>
  </si>
  <si>
    <t>Stil ikone</t>
  </si>
  <si>
    <t>Styl ikon</t>
  </si>
  <si>
    <t>Icon style</t>
  </si>
  <si>
    <t>Style d'icône</t>
  </si>
  <si>
    <t>Icon-Stil</t>
  </si>
  <si>
    <t>Stile dell'icona</t>
  </si>
  <si>
    <t>Estilo de ícone</t>
  </si>
  <si>
    <t>Štýl ikon</t>
  </si>
  <si>
    <t>weather_icon_style_help</t>
  </si>
  <si>
    <t>Ikona stila vremenske prognoze</t>
  </si>
  <si>
    <t>Styl ikon povětrnostních podmínek</t>
  </si>
  <si>
    <t>Icon style of weather conditions</t>
  </si>
  <si>
    <t>Style d'icône des conditions météorologiques</t>
  </si>
  <si>
    <t>Icon-Stil Wetterbedingungen</t>
  </si>
  <si>
    <t>Stile dell'icona delle condizioni meteorologiche</t>
  </si>
  <si>
    <t>Styl ikon warunków pogodowych</t>
  </si>
  <si>
    <t>Estilo de ícone das condições meteorológicas</t>
  </si>
  <si>
    <t>Štýl ikon poveternostných podmienok</t>
  </si>
  <si>
    <t>weather_icon_style_empty</t>
  </si>
  <si>
    <t>Stil ikone ne može biti prazan</t>
  </si>
  <si>
    <t>Styl ikon musí být vybrán</t>
  </si>
  <si>
    <t>Icon style can't be empty</t>
  </si>
  <si>
    <t>Le style d'icône ne peut pas être vide</t>
  </si>
  <si>
    <t>Icon-Stil darf nicht leer sein</t>
  </si>
  <si>
    <t>Lo stile dell'icona non può essere vuoto</t>
  </si>
  <si>
    <t>Styl ikony nie może być pusty</t>
  </si>
  <si>
    <t>O estilo do ícone não pode estar vazio</t>
  </si>
  <si>
    <t>Štýl ikon musí byť vybratý</t>
  </si>
  <si>
    <t>file_copy_started</t>
  </si>
  <si>
    <t>Pokretanje kopiranja datoteke</t>
  </si>
  <si>
    <t>Začíná se kopírovat soubor</t>
  </si>
  <si>
    <t>Starting copying file</t>
  </si>
  <si>
    <t>Démarrage de la copie du fichier</t>
  </si>
  <si>
    <t>Kopieren der Datei starten</t>
  </si>
  <si>
    <t>Avvio della copia del file</t>
  </si>
  <si>
    <t>Rozpoczynam kopiowanie pliku</t>
  </si>
  <si>
    <t>Iniciando a cópia do arquivo</t>
  </si>
  <si>
    <t>Začína sa kopírovať súbor</t>
  </si>
  <si>
    <t>file_copy_finished</t>
  </si>
  <si>
    <t>Kopiranje datoteke završeno</t>
  </si>
  <si>
    <t>Kopírování bylo dokončeno</t>
  </si>
  <si>
    <t>Finished copying file</t>
  </si>
  <si>
    <t>Copie du fichier terminée</t>
  </si>
  <si>
    <t>Kopierdatei fertig</t>
  </si>
  <si>
    <t>Copia del file terminata</t>
  </si>
  <si>
    <t>Zakończono kopiowanie pliku</t>
  </si>
  <si>
    <t>Arquivo de cópia concluído</t>
  </si>
  <si>
    <t>Kopírovanie bolo dokončené</t>
  </si>
  <si>
    <t>file_cant_copy</t>
  </si>
  <si>
    <t>Datoteka se ne može kopirati</t>
  </si>
  <si>
    <t>Soubor nelze zkopírovat</t>
  </si>
  <si>
    <t>Can't copy file</t>
  </si>
  <si>
    <t>Impossible de copier le fichier</t>
  </si>
  <si>
    <t>Datei kann nicht kopiert werden</t>
  </si>
  <si>
    <t>Impossibile copiare il file</t>
  </si>
  <si>
    <t>Nie można skopiować pliku</t>
  </si>
  <si>
    <t>Não consigo copiar o arquivo</t>
  </si>
  <si>
    <t>Súbor sa nedá skopírovať</t>
  </si>
  <si>
    <t>add_file_from_storage</t>
  </si>
  <si>
    <t>Dodajte datoteku iz pohrane</t>
  </si>
  <si>
    <t>Přidat soubor z paměti</t>
  </si>
  <si>
    <t>Add file from storage</t>
  </si>
  <si>
    <t>Ajouter un fichier à partir du stockage</t>
  </si>
  <si>
    <t>Datei aus dem Speicher hinzufügen</t>
  </si>
  <si>
    <t>Aggiungi file dalla memoria</t>
  </si>
  <si>
    <t>Dodaj plik z pamięci</t>
  </si>
  <si>
    <t>Adicionar arquivo do armazenamento</t>
  </si>
  <si>
    <t>Pridať súbor z pamäte</t>
  </si>
  <si>
    <t>disable_non_ssl_interfaces</t>
  </si>
  <si>
    <t>Onemogućite sva mrežna sučelja koja nisu SSL</t>
  </si>
  <si>
    <t>Vypnout síťová rozhraní bez SSL</t>
  </si>
  <si>
    <t>Disable all non-SSL network interfaces</t>
  </si>
  <si>
    <t>Désactivez toutes les interfaces réseau non SSL</t>
  </si>
  <si>
    <t>Deaktivieren Sie alle Nicht-SSL-Netzwerkschnittstellen</t>
  </si>
  <si>
    <t>Disabilita tutte le interfacce di rete non SSL</t>
  </si>
  <si>
    <t>Wyłącz wszystkie interfejsy sieciowe bez SSL</t>
  </si>
  <si>
    <t>Desative todas as interfaces de rede não SSL</t>
  </si>
  <si>
    <t>Vypnúť sieťové rozhrania bez SSL</t>
  </si>
  <si>
    <t>disable_non_ssl_interfaces_help</t>
  </si>
  <si>
    <t>Onemogućite sučelja koja nisu sigurna na javnim mrežama: HTTP i FTP.&lt;br&gt;&lt;i&gt;Za primjenu ove promjene potrebno je ponovno učitavanje.&lt;/i&gt;</t>
  </si>
  <si>
    <t>Vypnout rozhraní, které nejsou bezpečné na veřejných sítích: HTTP a FTP.&lt;br&gt;&lt;i&gt;Restart aplikace je vyžadován pro aplikování tohoto nastavení.&lt;/i&gt;</t>
  </si>
  <si>
    <t>Disable interfaces, which are not secure on public networks: HTTP and FTP.&lt;br&gt;&lt;i&gt;Reload is required for applying this change.&lt;/i&gt;</t>
  </si>
  <si>
    <t>Désactivez les interfaces qui ne sont pas sécurisées sur les réseaux publics: HTTP et FTP.&lt;br&gt;&lt;i&gt;Un rechargement est nécessaire pour appliquer cette modification.&lt;/i&gt;</t>
  </si>
  <si>
    <t>Deaktivieren Sie Schnittstellen, die in öffentlichen Netzwerken nicht sicher sind: HTTP und FTP.&lt;br&gt;&lt;i&gt;Zum Anwenden dieser Änderung ist ein erneutes Laden erforderlich.&lt;/i&gt;</t>
  </si>
  <si>
    <t>Disabilita le interfacce, che non sono sicure sulle reti pubbliche: HTTP e FTP.&lt;br&gt;&lt;i&gt;È necessario ricaricare per applicare questa modifica.&lt;/i&gt;</t>
  </si>
  <si>
    <t>Wyłącz interfejsy, które nie są bezpieczne w sieciach publicznych: HTTP i FTP.&lt;br&gt;&lt;i&gt;Aby zastosować tę zmianę, wymagane jest ponowne załadowanie.&lt;/i&gt;</t>
  </si>
  <si>
    <t>Desative as interfaces, que não são seguras em redes públicas: HTTP e FTP.&lt;br&gt;&lt;i&gt;É necessário recarregar para aplicar esta alteração.&lt;/i&gt;</t>
  </si>
  <si>
    <t>Vypnúť rozhrania, ktoré nie su bezpečné na verejných sieťach: HTTP a FTP.&lt;br&gt;&lt;i&gt;Reštart aplikácie je vyžadovaný pre aplikovanie tohto nastavenia.&lt;/i&gt;</t>
  </si>
  <si>
    <t>serial_number</t>
  </si>
  <si>
    <t>Serijski broj</t>
  </si>
  <si>
    <t>Sériové číslo</t>
  </si>
  <si>
    <t>Serial number</t>
  </si>
  <si>
    <t>Numéro de série</t>
  </si>
  <si>
    <t>Seriennummer</t>
  </si>
  <si>
    <t>Numero di serie</t>
  </si>
  <si>
    <t>Numer seryjny</t>
  </si>
  <si>
    <t>Número de série</t>
  </si>
  <si>
    <t>after_start_script</t>
  </si>
  <si>
    <t>Nakon pokretanja skripte</t>
  </si>
  <si>
    <t>Skript po spuštění</t>
  </si>
  <si>
    <t>After start script</t>
  </si>
  <si>
    <t>Script après démarrage</t>
  </si>
  <si>
    <t>Skript nach dem Start</t>
  </si>
  <si>
    <t>Dopo l'avvio dello script</t>
  </si>
  <si>
    <t>Po uruchomieniu skryptu</t>
  </si>
  <si>
    <t>Depois de iniciar o script</t>
  </si>
  <si>
    <t>Skript po spustení</t>
  </si>
  <si>
    <t>after_start_script_help</t>
  </si>
  <si>
    <t>Bash naredbe, koje se pokreću nakon pokretanja aplikacije.</t>
  </si>
  <si>
    <t>Bash příkazy, které budou spuštěny po tom jak se zapne aplikace.</t>
  </si>
  <si>
    <t>Bash commands, which are run after application starts.</t>
  </si>
  <si>
    <t>Commandes Bash, qui sont exécutées après le démarrage de l'application.</t>
  </si>
  <si>
    <t>Bash-Befehle, die nach dem Start der Anwendung ausgeführt werden.</t>
  </si>
  <si>
    <t>Comandi Bash, che vengono eseguiti dopo l'avvio dell'applicazione.</t>
  </si>
  <si>
    <t>Polecenia Bash, które są uruchamiane po uruchomieniu aplikacji.</t>
  </si>
  <si>
    <t>Comandos Bash, que são executados após o início do aplicativo.</t>
  </si>
  <si>
    <t>Bash príkazy, ktoré budú spustené po tom ako sa zapne aplikácia.</t>
  </si>
  <si>
    <t>text_before_help</t>
  </si>
  <si>
    <t>Tekst prikazan iznad ili prije sadržaja panela</t>
  </si>
  <si>
    <t>Text zobrazený nad nebo před obsahem panelu</t>
  </si>
  <si>
    <t>Text displayed above or before of the content of the panel</t>
  </si>
  <si>
    <t>Texte affiché au-dessus ou avant du contenu du panneau</t>
  </si>
  <si>
    <t>Text, der über oder vor dem Inhalt des Bedienfelds angezeigt wird</t>
  </si>
  <si>
    <t>Testo visualizzato sopra o prima del contenuto del pannello</t>
  </si>
  <si>
    <t>Tekst wyświetlany powyżej lub przed zawartością panelu</t>
  </si>
  <si>
    <t>Texto exibido acima ou antes do conteúdo do painel</t>
  </si>
  <si>
    <t>Text zobrazený nad alebo pred obsahom panela</t>
  </si>
  <si>
    <t>image_respect_orientation</t>
  </si>
  <si>
    <t>Pogled na orijentaciju slike</t>
  </si>
  <si>
    <t>Respektovat orientaci fotky</t>
  </si>
  <si>
    <t>Respect image orientation</t>
  </si>
  <si>
    <t>Respecter l'orientation de l'image</t>
  </si>
  <si>
    <t>Respektieren Sie die Bildausrichtung</t>
  </si>
  <si>
    <t>Rispetta l'orientamento dell'immagine</t>
  </si>
  <si>
    <t>Szanuj orientację obrazu</t>
  </si>
  <si>
    <t>Respeite a orientação da imagem</t>
  </si>
  <si>
    <t>Rešpektovať orientáciu fotky</t>
  </si>
  <si>
    <t>image_respect_orientation_help</t>
  </si>
  <si>
    <t>Očitajte orijentaciju slike iz JPEG EFIX atributa i zakrenite sliku na zaslonu u skladu s tim. Neznatno smanjuje performanse.</t>
  </si>
  <si>
    <t>Přečíst orientaci fotky z JPEG EXIF atributů a otočit podle toho fotku na obrazovce. Mírně snižuje výkon aplikace.</t>
  </si>
  <si>
    <t>Read image orientation from JPEG EFIX attributes and rotate the image on screen accordingly. Slightly lowers the performance.</t>
  </si>
  <si>
    <t>Lisez l'orientation de l'image à partir des attributs JPEG EFIX et faites pivoter l'image à l'écran en conséquence. Réduit légèrement les performances.</t>
  </si>
  <si>
    <t>Lesen Sie die Bildausrichtung aus den JPEG EFIX-Attributen und drehen Sie das Bild auf dem Bildschirm entsprechend. Verringert leicht die Leistung.</t>
  </si>
  <si>
    <t>Leggere l'orientamento dell'immagine dagli attributi JPEG EFIX e ruotare l'immagine sullo schermo di conseguenza. Riduce leggermente le prestazioni.</t>
  </si>
  <si>
    <t>Odczytaj orientację obrazu z atrybutów JPEG EFIX i odpowiednio obróć obraz na ekranie. Nieznacznie obniża wydajność.</t>
  </si>
  <si>
    <t>Leia a orientação da imagem dos atributos JPEG EFIX e gire a imagem na tela de acordo. Diminui ligeiramente o desempenho.</t>
  </si>
  <si>
    <t>Prečítať orientáciu fotky z JPEG EXIF atribútov a otočiť podľa toho fotku na obrazovke. Mierne znižuje výkon aplikácie.</t>
  </si>
  <si>
    <t>general_settings</t>
  </si>
  <si>
    <t>Opće postavke</t>
  </si>
  <si>
    <t>Obecné nastavení</t>
  </si>
  <si>
    <t>General settings</t>
  </si>
  <si>
    <t>Réglages généraux</t>
  </si>
  <si>
    <t>Allgemeine Einstellungen</t>
  </si>
  <si>
    <t>Impostazioni generali</t>
  </si>
  <si>
    <t>Ustawienia główne</t>
  </si>
  <si>
    <t>Configurações Gerais</t>
  </si>
  <si>
    <t>Všeobecné nastavenia</t>
  </si>
  <si>
    <t>onscreen_formatting</t>
  </si>
  <si>
    <t>Formatiranje na zaslonu</t>
  </si>
  <si>
    <t>Formátování na obrazovce</t>
  </si>
  <si>
    <t>On-screen formatting</t>
  </si>
  <si>
    <t>Formatage à l'écran</t>
  </si>
  <si>
    <t>Formatierung auf dem Bildschirm</t>
  </si>
  <si>
    <t>Formattazione su schermo</t>
  </si>
  <si>
    <t>Formatowanie na ekranie</t>
  </si>
  <si>
    <t>Formatação na tela</t>
  </si>
  <si>
    <t>Formátovanie na obrazovke</t>
  </si>
  <si>
    <t>weather_forecast</t>
  </si>
  <si>
    <t>Vremenska prognoza</t>
  </si>
  <si>
    <t>Předpověď počasí</t>
  </si>
  <si>
    <t>Weather forecast</t>
  </si>
  <si>
    <t>Prévisions météorologiques</t>
  </si>
  <si>
    <t>Wettervorhersage</t>
  </si>
  <si>
    <t>Previsioni del tempo</t>
  </si>
  <si>
    <t>Prognoza pogody</t>
  </si>
  <si>
    <t>Previsão do tempo</t>
  </si>
  <si>
    <t>Predpoveď počasia</t>
  </si>
  <si>
    <t>RSS zprávy</t>
  </si>
  <si>
    <t>RSS-Nachrichten</t>
  </si>
  <si>
    <t>network_interfaces</t>
  </si>
  <si>
    <t>Mrežna sučelja</t>
  </si>
  <si>
    <t>Síťové rozhraní</t>
  </si>
  <si>
    <t>Network interfaces</t>
  </si>
  <si>
    <t>Interfaces réseau</t>
  </si>
  <si>
    <t>Netzwerk Schnittstellen</t>
  </si>
  <si>
    <t>Interfacce di rete</t>
  </si>
  <si>
    <t>Interfejsy sieciowe</t>
  </si>
  <si>
    <t>Interfaces de rede</t>
  </si>
  <si>
    <t>Sieťové rozhrania</t>
  </si>
  <si>
    <t>onscreen_control</t>
  </si>
  <si>
    <t>Upravljanje na zaslonu</t>
  </si>
  <si>
    <t>Ovládání na obrazovce</t>
  </si>
  <si>
    <t>On-screen control</t>
  </si>
  <si>
    <t>Contrôle à l'écran</t>
  </si>
  <si>
    <t>Bildschirmsteuerung</t>
  </si>
  <si>
    <t>Controllo sullo schermo</t>
  </si>
  <si>
    <t>Sterowanie na ekranie</t>
  </si>
  <si>
    <t>Controle na tela</t>
  </si>
  <si>
    <t>Ovládanie na obrazovke</t>
  </si>
  <si>
    <t>startup</t>
  </si>
  <si>
    <t>Pokretanje</t>
  </si>
  <si>
    <t>Start systému</t>
  </si>
  <si>
    <t>Startup</t>
  </si>
  <si>
    <t>Commencez</t>
  </si>
  <si>
    <t>Anfang</t>
  </si>
  <si>
    <t>Avviare</t>
  </si>
  <si>
    <t>Uruchomienie</t>
  </si>
  <si>
    <t>Comece</t>
  </si>
  <si>
    <t>Štart systému</t>
  </si>
  <si>
    <t>item_type_VIDEO_INPUT</t>
  </si>
  <si>
    <t>Video ulaz</t>
  </si>
  <si>
    <t>Video vstup</t>
  </si>
  <si>
    <t>Video input</t>
  </si>
  <si>
    <t>Entrée vidéo</t>
  </si>
  <si>
    <t>Video Eingang</t>
  </si>
  <si>
    <t>Ingresso video</t>
  </si>
  <si>
    <t>Wejście wideo</t>
  </si>
  <si>
    <t>Entrada de vídeo</t>
  </si>
  <si>
    <t>no_input_signal</t>
  </si>
  <si>
    <t>Nema ulaznog signala</t>
  </si>
  <si>
    <t>Žádný signál</t>
  </si>
  <si>
    <t>No input signal</t>
  </si>
  <si>
    <t>Aucun signal d'entrée</t>
  </si>
  <si>
    <t>Kein Eingangssignal</t>
  </si>
  <si>
    <t>Nessun segnale in ingresso</t>
  </si>
  <si>
    <t>Brak sygnału wejściowego</t>
  </si>
  <si>
    <t>Sem sinal de entrada</t>
  </si>
  <si>
    <t>Žiadny signál</t>
  </si>
  <si>
    <t>video_input_device</t>
  </si>
  <si>
    <t>Video uređaj</t>
  </si>
  <si>
    <t>Vstupní zařízení pro video</t>
  </si>
  <si>
    <t>Video input device</t>
  </si>
  <si>
    <t>Périphérique d'entrée vidéo</t>
  </si>
  <si>
    <t>Videoeingabegerät</t>
  </si>
  <si>
    <t>Dispositivo di ingresso video</t>
  </si>
  <si>
    <t>Urządzenie wejściowe wideo</t>
  </si>
  <si>
    <t>Dispositivo de entrada de vídeo</t>
  </si>
  <si>
    <t>Vstupné zariadenie pre video</t>
  </si>
  <si>
    <t>video_input_device_help</t>
  </si>
  <si>
    <t>Odaberite uređaj koji će se koristiti kao video ulaz za ovu stavku, na primjer kameru.</t>
  </si>
  <si>
    <t>Vyberte zařízení, které bude použito jako zdroj videa pro tuto položku, například kamera.</t>
  </si>
  <si>
    <t>Choose a device, which will be used as a video input for this item, for example a camera.</t>
  </si>
  <si>
    <t>Choisissez un appareil qui sera utilisé comme entrée vidéo pour cet élément, par exemple une caméra.</t>
  </si>
  <si>
    <t>Wählen Sie ein Gerät aus, das als Videoeingang für dieses Element verwendet wird, z. B. eine Kamera.</t>
  </si>
  <si>
    <t>Scegli un dispositivo, che verrà utilizzato come ingresso video per questo elemento, ad esempio la fotocamera.</t>
  </si>
  <si>
    <t>Wybierz urządzenie, które będzie używane jako wejście wideo dla tej pozycji, na przykład kamera.</t>
  </si>
  <si>
    <t>Escolha um dispositivo que será usado como entrada de vídeo para este item, por exemplo, câmera.</t>
  </si>
  <si>
    <t>Vyberte zariadenie, ktoré bude použité ako zdroj videa pre túto položku, napríklad kamera.</t>
  </si>
  <si>
    <t>need_camera_permission</t>
  </si>
  <si>
    <t>Postoji stavka s tipom Video ulaz, za ovu vrstu predmeta potrebno je dopuštenje kamere. Dopustite kameri putem zaslonskog izbornika - Osnovne postavke - Zatražite dozvolu kamere.</t>
  </si>
  <si>
    <t>Existuje položka s typem Video vstup, přístup ke kameře je vyžadován pro tento typ položky. Prosím povolte přístup ke kameře přes menu na obrazovce - Základní nastavení - Vyžádat přístup ke kameře</t>
  </si>
  <si>
    <t>There is an item with type Video input, camera permission is required for this kind of item. Please grant camera permission via on-screen menu - Basic settings - Request camera permission.</t>
  </si>
  <si>
    <t>Il existe un élément de type Entrée vidéo, l'autorisation de la caméra est requise pour ce type d'élément. Veuillez accorder l'autorisation de la caméra via le menu à l'écran - Paramètres de base - Demander l'autorisation de la caméra.</t>
  </si>
  <si>
    <t>Es gibt ein Objekt mit dem Typ Videoeingang. Für diese Art von Objekt ist eine Kameraerlaubnis erforderlich. Bitte erteilen Sie die Kamera-Erlaubnis über das Bildschirmmenü - Grundeinstellungen - Fordern Sie die Kamera-Erlaubnis an.</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</si>
  <si>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</si>
  <si>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Istnieje element typu Wejście wideo; dla tego rodzaju elementu wymagane jest zezwolenie na kamerę. Udziel uprawnień do aparatu za pomocą menu ekranowego - Ustawienia podstawowe - Poproś o pozwolenie na aparat.</t>
  </si>
  <si>
    <t>Há um item com o tipo de entrada de vídeo; a permissão da câmera é necessária para este tipo de item. Conceda permissão para a câmera por meio do menu na tela - Configurações básicas - Solicite permissão para a câmera.</t>
  </si>
  <si>
    <t>Existuje položka s typom Video vstup, prístup ku kamere je vyžadovaný pre tento typ položky. Prosím povoľte prístup ku kamere cez menu na obrazovke - Základné nastavenia - Vyžiadať prístup ku kamere</t>
  </si>
  <si>
    <t>request_camera_permission</t>
  </si>
  <si>
    <t>Zatražite dozvolu kamere</t>
  </si>
  <si>
    <t>Vyžádat přístup ke kameře</t>
  </si>
  <si>
    <t>Request camera permission</t>
  </si>
  <si>
    <t>Demander l'autorisation de la caméra</t>
  </si>
  <si>
    <t>Kameraerlaubnis anfordern</t>
  </si>
  <si>
    <t>Richiedi l'autorizzazione della fotocamera</t>
  </si>
  <si>
    <t>Poproś o pozwolenie na aparat</t>
  </si>
  <si>
    <t>Solicitar permissão de câmera</t>
  </si>
  <si>
    <t>Vyžiadať prístup ku kamere</t>
  </si>
  <si>
    <t>request_camera_permission_help</t>
  </si>
  <si>
    <t>Dopuštenje kamere potrebno je samo ako koristite tip stavke Video ulaz.</t>
  </si>
  <si>
    <t xml:space="preserve">Přístup ke kameře je potřebný pouze pokud používáte typ položky Video vstup. </t>
  </si>
  <si>
    <t>Camera permission is needed only if you are using item type Video input.</t>
  </si>
  <si>
    <t xml:space="preserve">L'autorisation de la caméra n'est nécessaire que si vous utilisez l'entrée vidéo de type d'élément. </t>
  </si>
  <si>
    <t xml:space="preserve">Die Kameraerlaubnis ist nur erforderlich, wenn Sie den Videoeingang vom Elementtyp verwenden. </t>
  </si>
  <si>
    <t xml:space="preserve">L'autorizzazione della fotocamera è necessaria solo se si utilizza un ingresso video di tipo elemento. </t>
  </si>
  <si>
    <t xml:space="preserve">Zezwolenie na aparat jest potrzebne tylko wtedy, gdy używasz wejścia wideo typu elementu. </t>
  </si>
  <si>
    <t xml:space="preserve">A permissão da câmera é necessária apenas se você estiver usando a entrada de vídeo do tipo de item. </t>
  </si>
  <si>
    <t>Prístup ku kamere je potrebný len ak používate typ položky Video vstup.</t>
  </si>
  <si>
    <t>unsupported</t>
  </si>
  <si>
    <t>Nepodržana</t>
  </si>
  <si>
    <t>Nepodporované</t>
  </si>
  <si>
    <t>Unsupported</t>
  </si>
  <si>
    <t>Non pris en charge</t>
  </si>
  <si>
    <t>Nicht unterstützt</t>
  </si>
  <si>
    <t>Non supportato</t>
  </si>
  <si>
    <t>Nieobsługiwane</t>
  </si>
  <si>
    <t>Sem suporte</t>
  </si>
  <si>
    <t>camera_front</t>
  </si>
  <si>
    <t>Prednja kamera</t>
  </si>
  <si>
    <t>Přední kamera</t>
  </si>
  <si>
    <t>Front camera</t>
  </si>
  <si>
    <t>Caméra frontale</t>
  </si>
  <si>
    <t>Vordere Kamera</t>
  </si>
  <si>
    <t>Fotocamera frontale</t>
  </si>
  <si>
    <t>Przednia kamera</t>
  </si>
  <si>
    <t>Câmera frontal</t>
  </si>
  <si>
    <t>Predná kamera</t>
  </si>
  <si>
    <t>camera_back</t>
  </si>
  <si>
    <t>Zadnja kamera</t>
  </si>
  <si>
    <t>Zadní kamera</t>
  </si>
  <si>
    <t>Rear camera</t>
  </si>
  <si>
    <t>Caméra arrière</t>
  </si>
  <si>
    <t>Rückseitige Kamera</t>
  </si>
  <si>
    <t>Fotocamera posteriore</t>
  </si>
  <si>
    <t>Tylna kamera</t>
  </si>
  <si>
    <t>Câmera traseira</t>
  </si>
  <si>
    <t>Zadná kamera</t>
  </si>
  <si>
    <t>camera_external</t>
  </si>
  <si>
    <t>Vanjska kamera</t>
  </si>
  <si>
    <t>Externí kamera</t>
  </si>
  <si>
    <t>External camera</t>
  </si>
  <si>
    <t>Caméra externe</t>
  </si>
  <si>
    <t>Externe Kamera</t>
  </si>
  <si>
    <t>Fotocamera esterna</t>
  </si>
  <si>
    <t>Kamera zewnętrzna</t>
  </si>
  <si>
    <t>Câmera externa</t>
  </si>
  <si>
    <t>Externá kamera</t>
  </si>
  <si>
    <t>camera_unknown</t>
  </si>
  <si>
    <t>Nepoznata kamera</t>
  </si>
  <si>
    <t xml:space="preserve">Neznámá kamera </t>
  </si>
  <si>
    <t>Unknown camera</t>
  </si>
  <si>
    <t xml:space="preserve">Caméra inconnue </t>
  </si>
  <si>
    <t xml:space="preserve">Unbekannte Kamera </t>
  </si>
  <si>
    <t xml:space="preserve">Fotocamera sconosciuta </t>
  </si>
  <si>
    <t xml:space="preserve">Nieznany aparat </t>
  </si>
  <si>
    <t xml:space="preserve">Câmera desconhecida </t>
  </si>
  <si>
    <t>Neznáma kamera</t>
  </si>
  <si>
    <t>web_view_disable_security</t>
  </si>
  <si>
    <t>Onemogućite sigurnost web stranica</t>
  </si>
  <si>
    <t>Vypnout zabezpečení pro webové stránky</t>
  </si>
  <si>
    <t>Disable security for web pages</t>
  </si>
  <si>
    <t>Désactiver la sécurité des pages Web</t>
  </si>
  <si>
    <t>Deaktivieren Sie die Sicherheit für Webseiten</t>
  </si>
  <si>
    <t>Disabilita la sicurezza per le pagine web</t>
  </si>
  <si>
    <t>Wyłącz zabezpieczenia stron internetowych</t>
  </si>
  <si>
    <t>Desativar segurança para páginas da web</t>
  </si>
  <si>
    <t>Vypnúť zabezpečenie pre webové stránky</t>
  </si>
  <si>
    <t>web_view_disable_security_help</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</si>
  <si>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</si>
  <si>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</si>
  <si>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</si>
  <si>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</si>
  <si>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</si>
  <si>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</si>
  <si>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</si>
  <si>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</si>
  <si>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</si>
  <si>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desc_text</t>
  </si>
  <si>
    <t>Tekst opisa</t>
  </si>
  <si>
    <t>Text popisu</t>
  </si>
  <si>
    <t>Description text</t>
  </si>
  <si>
    <t>Texte de description</t>
  </si>
  <si>
    <t>Beschreibungstext</t>
  </si>
  <si>
    <t>Testo della descrizione</t>
  </si>
  <si>
    <t>Tekst opisu</t>
  </si>
  <si>
    <t>Texto descritivo</t>
  </si>
  <si>
    <t>desc_text_help</t>
  </si>
  <si>
    <t>Izborni tekst prikazan u gornjem lijevom kutu panela. Može sadržavati ključne riječi koje će biti zamijenjene stvarnom vrijednošću iz prikazane datoteke, kao što je &lt;code&gt;{DateTime}&lt;/code&gt; ili &lt;code&gt;{FileName}&lt;/code&gt;.</t>
  </si>
  <si>
    <t>Nepovinný text, zobrazený v levém horním rohu panelu. Může obsahovat klíčová slova, která budou změněny za hodnoty ze zobrazeného souboru, například &lt;code&gt;{DateTime}&lt;/code&gt; nebo &lt;code&gt;{FileName}&lt;/code&gt;.</t>
  </si>
  <si>
    <t>Optional text displayed in the top left corner of the panel. It may contain keywords, which will be substituted by an actual value from the displayed file, such as &lt;code&gt;{DateTime}&lt;/code&gt; or &lt;code&gt;{FileName}&lt;/code&gt;.</t>
  </si>
  <si>
    <t xml:space="preserve">Texte facultatif affiché dans le coin supérieur gauche du panneau. Il peut contenir des mots-clés, qui seront remplacés par une valeur réelle du fichier affiché, comme &lt;code&gt;{DateTime}&lt;/code&gt; ou &lt;code&gt;{FileName}&lt;/code&gt;. </t>
  </si>
  <si>
    <t>Optionaler Text in der oberen linken Ecke des Bedienfelds. Es kann Schlüsselwörter enthalten, die durch einen tatsächlichen Wert aus der angezeigten Datei ersetzt werden, z. B. &lt;code&gt;{DateTime}&lt;/code&gt; oder &lt;code&gt;{FileName}&lt;/code&gt;.</t>
  </si>
  <si>
    <t>Testo opzionale visualizzato nell'angolo in alto a sinistra del pannello. Può contenere parole chiave, che verranno sostituite da un valore effettivo dal file visualizzato, come &lt;code&gt;{DateTime}&lt;/code&gt; o &lt;code&gt;{FileName}&lt;/code&gt;.</t>
  </si>
  <si>
    <t xml:space="preserve">Opcjonalny tekst wyświetlany w lewym górnym rogu panelu. Może zawierać słowa kluczowe, które zostaną zastąpione rzeczywistą wartością z wyświetlanego pliku, na przykład &lt;code&gt;{DateTime}&lt;/code&gt; lub &lt;code&gt;{FileName}&lt;/code&gt;. </t>
  </si>
  <si>
    <t>Texto opcional exibido no canto superior esquerdo do painel. Ele pode conter palavras-chave, que serão substituídas por um valor real do arquivo exibido, como &lt;code&gt;{DateTime}&lt;/code&gt; ou &lt;code&gt;{FileName}&lt;/code&gt;.</t>
  </si>
  <si>
    <t>Nepovinný text, zobrazený v ľavom hornom rohu panela. Môže obsahovať kľúčové slová, ktoré budú zmenené za hodnoty zo zobrazeného súboru, napríklad &lt;code&gt;{DateTime}&lt;/code&gt; alebo &lt;code&gt;{FileName}&lt;/code&gt;.</t>
  </si>
  <si>
    <t>web_view_allow_local_api</t>
  </si>
  <si>
    <t>Dopustite lokalni API za web stranice</t>
  </si>
  <si>
    <t>Povolit lokální API pro webové stránky</t>
  </si>
  <si>
    <t>Allow local API for web pages</t>
  </si>
  <si>
    <t>Autoriser l'API locale pour les pages Web</t>
  </si>
  <si>
    <t>Lokale API für Webseiten zulassen</t>
  </si>
  <si>
    <t>Consenti API locale per le pagine web</t>
  </si>
  <si>
    <t>Zezwalaj na lokalny interfejs API dla stron internetowych</t>
  </si>
  <si>
    <t>Permitir API local para páginas da web</t>
  </si>
  <si>
    <t>Povoliť lokálne API pre webové stránky</t>
  </si>
  <si>
    <t>web_view_allow_local_api_help</t>
  </si>
  <si>
    <t>Omogućuje upotrebu lokalnog API-ja na web stranicama prikazanim na ekranu.&lt;br&gt;&lt;i&gt;Za primjenu ove promjene potrebno je ponovno učitavanje.&lt;/i&gt;</t>
  </si>
  <si>
    <t xml:space="preserve">Povolit použití lokálního API ve webových stránkách zobrazených na obrazovce.&lt;br&gt;&lt;i&gt;Restart aplikace je vyžadován pro aplikování tohoto nastavení.&lt;/i&gt; </t>
  </si>
  <si>
    <t>Allows usage of the local API in web pages displayed on screen.&lt;br&gt;&lt;i&gt;Reload is required for applying this change.&lt;/i&gt;</t>
  </si>
  <si>
    <t>Permet l'utilisation de l'API locale dans les pages Web affichées à l'écran.&lt;br&gt;&lt;i&gt;Un rechargement est nécessaire pour appliquer cette modification.&lt;/i&gt;</t>
  </si>
  <si>
    <t>Ermöglicht die Verwendung der lokalen API in auf dem Bildschirm angezeigten Webseiten.&lt;br&gt;&lt;i&gt;Zum Anwenden dieser Änderung ist ein erneutes Laden erforderlich.&lt;/i&gt;</t>
  </si>
  <si>
    <t>Consente l'utilizzo dell'API locale nelle pagine web visualizzate sullo schermo.&lt;br&gt;&lt;i&gt;È necessario ricaricare per applicare questa modifica.&lt;/i&gt;</t>
  </si>
  <si>
    <t>Umożliwia korzystanie z lokalnego interfejsu API na stronach internetowych wyświetlanych na ekranie.&lt;br&gt;&lt;i&gt;Do zastosowania tej zmiany wymagane jest ponowne załadowanie.&lt;/i&gt;</t>
  </si>
  <si>
    <t>Permite o uso da API local em páginas da web exibidas na tela.&lt;br&gt;&lt;i&gt;É necessário recarregar para aplicar esta alteração.&lt;/i&gt;</t>
  </si>
  <si>
    <t>Povoliť použitie lokálneho API vo webových stránkach zobrazených na obrazovke.&lt;br&gt;&lt;i&gt;Reštart aplikácie je vyžadovaný pre aplikovanie tohto nastavenia.&lt;/i&gt;</t>
  </si>
  <si>
    <t>video_input_empty</t>
  </si>
  <si>
    <t>Uređaj za video ulaz ne može biti prazan</t>
  </si>
  <si>
    <t>Vstupní zařízení pro video musí být vybráno</t>
  </si>
  <si>
    <t>Video input device can't be empty</t>
  </si>
  <si>
    <t>Le périphérique d'entrée vidéo ne peut pas être vide</t>
  </si>
  <si>
    <t>Das Videoeingabegerät darf nicht leer sein</t>
  </si>
  <si>
    <t>Il dispositivo di ingresso video non può essere vuoto</t>
  </si>
  <si>
    <t>Urządzenie wejściowe wideo nie może być puste</t>
  </si>
  <si>
    <t>O dispositivo de entrada de vídeo não pode estar vazio</t>
  </si>
  <si>
    <t>Vstupné zariadenie pre video musí byť vybrané</t>
  </si>
  <si>
    <t>webdav_server_url</t>
  </si>
  <si>
    <t>URL adresa WebDAV poslužitelja</t>
  </si>
  <si>
    <t>URL adresa WebDAV serveru</t>
  </si>
  <si>
    <t>WebDAV server URL address</t>
  </si>
  <si>
    <t>Adresse URL du serveur WebDAV</t>
  </si>
  <si>
    <t>URL-Adresse des WebDAV-Servers</t>
  </si>
  <si>
    <t>Indirizzo URL del server WebDAV</t>
  </si>
  <si>
    <t>Adres URL serwera WebDAV</t>
  </si>
  <si>
    <t>Endereço URL do servidor WebDAV</t>
  </si>
  <si>
    <t>URL adresa WebDAV servera</t>
  </si>
  <si>
    <t>folder_name</t>
  </si>
  <si>
    <t>Ime datoteke</t>
  </si>
  <si>
    <t>Název adresáře</t>
  </si>
  <si>
    <t>Folder name</t>
  </si>
  <si>
    <t>Nom de dossier</t>
  </si>
  <si>
    <t>Ordnername</t>
  </si>
  <si>
    <t>Nome della cartella</t>
  </si>
  <si>
    <t>Nazwa folderu</t>
  </si>
  <si>
    <t>Nome da pasta</t>
  </si>
  <si>
    <t>Názov adresára</t>
  </si>
  <si>
    <t>cloud_grabber_webdav_help</t>
  </si>
  <si>
    <t>Unesite adresu mape na WebDAV poslužitelju iz kojeg želite sinkronizirati podatke i neobavezno korisničko ime i lozinku za poslužitelj.</t>
  </si>
  <si>
    <t>Zadejte adresu adresáře na WebDAV serveru ze kterého chcete synchronizovat a nepovinně přihlašovací jméno a heslo na server.</t>
  </si>
  <si>
    <t>Enter address of a folder on WebDAV server you would like to synchronize data from and optional username and password for the server.</t>
  </si>
  <si>
    <t>Entrez l'adresse d'un dossier sur le serveur WebDAV dont vous souhaitez synchroniser les données et le nom d'utilisateur et le mot de passe facultatifs pour le serveur.</t>
  </si>
  <si>
    <t>Geben Sie die Adresse eines Ordners auf dem WebDAV-Server ein, von dem Sie Daten synchronisieren möchten, sowie den optionalen Benutzernamen und das Kennwort für den Server.</t>
  </si>
  <si>
    <t>Immettere l'indirizzo di una cartella sul server WebDAV da cui si desidera sincronizzare i dati e nome utente e password opzionali per il server.</t>
  </si>
  <si>
    <t>Wprowadź adres folderu na serwerze WebDAV, z którego chcesz synchronizować dane oraz opcjonalnie nazwę użytkownika i hasło do serwera.</t>
  </si>
  <si>
    <t>Insira o endereço de uma pasta no servidor WebDAV da qual deseja sincronizar os dados e nome de usuário e senha opcionais para o servidor.</t>
  </si>
  <si>
    <t>Zadajte adresu adresára na WebDAV serveri z ktorého chcete synchronizovať a nepovinne prihlasovacie meno a heslo na server.</t>
  </si>
  <si>
    <t>enabled</t>
  </si>
  <si>
    <t>Omogućeno</t>
  </si>
  <si>
    <t>Povolené</t>
  </si>
  <si>
    <t>Enabled</t>
  </si>
  <si>
    <t>Activé</t>
  </si>
  <si>
    <t>Aktiviert</t>
  </si>
  <si>
    <t>Abilitato</t>
  </si>
  <si>
    <t>Włączone</t>
  </si>
  <si>
    <t>Habilitado</t>
  </si>
  <si>
    <t>disabled</t>
  </si>
  <si>
    <t>Onemogućeno</t>
  </si>
  <si>
    <t>Zakázané</t>
  </si>
  <si>
    <t>Disabled</t>
  </si>
  <si>
    <t>Désactivée</t>
  </si>
  <si>
    <t>Deaktiviert</t>
  </si>
  <si>
    <t>Disabilitato</t>
  </si>
  <si>
    <t>Wyłączone</t>
  </si>
  <si>
    <t>Desabilitado</t>
  </si>
  <si>
    <t>enable</t>
  </si>
  <si>
    <t>Omogućiti</t>
  </si>
  <si>
    <t>Povolit</t>
  </si>
  <si>
    <t>Enable</t>
  </si>
  <si>
    <t>Abilitare</t>
  </si>
  <si>
    <t>Włączyć</t>
  </si>
  <si>
    <t>Habilitar</t>
  </si>
  <si>
    <t>Povoliť</t>
  </si>
  <si>
    <t>disable</t>
  </si>
  <si>
    <t>Onemogući</t>
  </si>
  <si>
    <t>Zakázat</t>
  </si>
  <si>
    <t>Disable</t>
  </si>
  <si>
    <t>Désactiver</t>
  </si>
  <si>
    <t>Deaktivieren</t>
  </si>
  <si>
    <t>Disabilitare</t>
  </si>
  <si>
    <t>Wyłączyć</t>
  </si>
  <si>
    <t>Desabilitar</t>
  </si>
  <si>
    <t>Zakázať</t>
  </si>
  <si>
    <t>device_owner</t>
  </si>
  <si>
    <t>Vlasnik uređaja</t>
  </si>
  <si>
    <t>Vlastník zařízení</t>
  </si>
  <si>
    <t>Device owner</t>
  </si>
  <si>
    <t xml:space="preserve">Propriétaire de l'appareil </t>
  </si>
  <si>
    <t xml:space="preserve">Gerätebesitzer </t>
  </si>
  <si>
    <t xml:space="preserve">Proprietario del dispositivo </t>
  </si>
  <si>
    <t xml:space="preserve">Właściciel urządzenia </t>
  </si>
  <si>
    <t xml:space="preserve">Proprietário do dispositivo </t>
  </si>
  <si>
    <t>Vlastník zariadenia</t>
  </si>
  <si>
    <t>device_admin_help</t>
  </si>
  <si>
    <t>Koristite ovu značajku vrlo pažljivo, može dovesti do potpunog zaključavanja uređaja!&lt;br&gt;Morat ćete onemogućiti vlasnika uređaja i administratora uređaja prije deinstalacije ove aplikacije.</t>
  </si>
  <si>
    <t>Tuto funkci používejte velmi opatrně, může vést k úplnému uzamčení zařízení!</t>
  </si>
  <si>
    <t>Use this feature very carefully, may lead to locking the device completely!&lt;br&gt;You will have to disable device owner and device administrator before uninstalling this application.</t>
  </si>
  <si>
    <t>Utilisez cette fonction avec beaucoup de précaution, cela peut entraîner le verrouillage complet de l'appareil!</t>
  </si>
  <si>
    <t>Verwenden Sie diese Funktion sehr vorsichtig, da dies dazu führen kann, dass das Gerät vollständig gesperrt wird!</t>
  </si>
  <si>
    <t>Utilizzare questa funzione con molta attenzione, potrebbe portare al blocco completo del dispositivo!</t>
  </si>
  <si>
    <t>Używaj tej funkcji bardzo ostrożnie, może doprowadzić do całkowitego zablokowania urządzenia!</t>
  </si>
  <si>
    <t>Use este recurso com muito cuidado, pode levar ao bloqueio do dispositivo completamente!</t>
  </si>
  <si>
    <t>Túto funkciu používajte veľmi opatrne, môže viesť k úplnému uzamknutiu zariadenia!</t>
  </si>
  <si>
    <t>device_admin</t>
  </si>
  <si>
    <t>Administrator uređaja</t>
  </si>
  <si>
    <t>Správce zařízení</t>
  </si>
  <si>
    <t>Device administrator</t>
  </si>
  <si>
    <t>Administrateur d'appareils</t>
  </si>
  <si>
    <t>Geräteadministrator</t>
  </si>
  <si>
    <t>Amministratore del dispositivo</t>
  </si>
  <si>
    <t>Administrator urządzenia</t>
  </si>
  <si>
    <t>Administrador do dispositivo</t>
  </si>
  <si>
    <t>Správca zariadenia</t>
  </si>
  <si>
    <t>lock_task_packages</t>
  </si>
  <si>
    <t>Postavi aplikaciju zadatka zaključavanja</t>
  </si>
  <si>
    <t>Nastavit aplikaci na uzamčení</t>
  </si>
  <si>
    <t>Set lock task application</t>
  </si>
  <si>
    <t>Définir l'application de tâche de verrouillage</t>
  </si>
  <si>
    <t>Festlegen der Sperraufgabenanwendung</t>
  </si>
  <si>
    <t>Imposta l'applicazione dell'attività di blocco</t>
  </si>
  <si>
    <t>Ustaw aplikację zadania blokady</t>
  </si>
  <si>
    <t>Definir aplicativo de tarefa de bloqueio</t>
  </si>
  <si>
    <t>Nastaviť aplikáciu na uzamknutie</t>
  </si>
  <si>
    <t>lock_task_mode</t>
  </si>
  <si>
    <t>Zaključaj način rada (prikvačivanje zaslona)</t>
  </si>
  <si>
    <t>Uzamknout aplikaci (připnutí obrazovky)</t>
  </si>
  <si>
    <t>Lock task mode (screen pinning)</t>
  </si>
  <si>
    <t>Verrouiller le mode de tâche (épinglage d'écran)</t>
  </si>
  <si>
    <t>Aufgabenmodus sperren (Bildschirm fixieren)</t>
  </si>
  <si>
    <t>Blocca modalità attività (blocco dello schermo)</t>
  </si>
  <si>
    <t>Zablokuj tryb zadania (przypinanie ekranu)</t>
  </si>
  <si>
    <t>Modo de bloqueio de tarefas (fixação de tela)</t>
  </si>
  <si>
    <t>Uzamknúť aplikáciu (pripnutie obrazovky)</t>
  </si>
  <si>
    <t>action_success</t>
  </si>
  <si>
    <t>Akcija je uspješno dovršena</t>
  </si>
  <si>
    <t xml:space="preserve">Akce byla úspěšně dokončena </t>
  </si>
  <si>
    <t>Action was successfully completed</t>
  </si>
  <si>
    <t xml:space="preserve">L'action s'est terminée avec succès </t>
  </si>
  <si>
    <t xml:space="preserve">Aktion wurde erfolgreich abgeschlossen </t>
  </si>
  <si>
    <t xml:space="preserve">L'azione è stata completata con successo </t>
  </si>
  <si>
    <t xml:space="preserve">Akcja została pomyślnie zakończona </t>
  </si>
  <si>
    <t xml:space="preserve">Ação concluída com sucesso </t>
  </si>
  <si>
    <t xml:space="preserve">Akcia bola úspešne dokončená </t>
  </si>
  <si>
    <t>lock_task_mode_after_start</t>
  </si>
  <si>
    <t>Omogući način rada zaključavanja nakon pokretanja</t>
  </si>
  <si>
    <t>Uzamknout aplikaci na obrazovce po startu</t>
  </si>
  <si>
    <t>Enable lock task mode after start</t>
  </si>
  <si>
    <t>Activer le mode de tâche de verrouillage après le démarrage</t>
  </si>
  <si>
    <t>Aktivieren Lock-Task-Modus nach dem Start</t>
  </si>
  <si>
    <t>Abilita la modalità blocco attività dopo l'avvio</t>
  </si>
  <si>
    <t>Włącz tryb zadania blokady po uruchomieniu</t>
  </si>
  <si>
    <t>Ative o modo de bloqueio de tarefas após o início</t>
  </si>
  <si>
    <t>Uzamknúť aplikáciu na obrazovke po štarte</t>
  </si>
  <si>
    <t>lock_task_mode_after_start_help</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</si>
  <si>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</si>
  <si>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Automaticky uzamknout tuto aplikaci na popředí po startu. Nastavení je možné přes menu Nastavení - Správce zařízení.&lt;br&gt;&lt;b&gt;Tuto funkci použijte velmi opatrně, může vést k úplnému uzamčení zařízení!&lt;/b&gt;.</t>
  </si>
  <si>
    <t>Automatically locks this app on the foreground after it starts. Setup has to be done first through menu Settings - Device administrator.&lt;br&gt;&lt;b&gt;Use this feature very carefully, may lead to locking the device completely!&lt;/b&gt;</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</si>
  <si>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</si>
  <si>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</si>
  <si>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</si>
  <si>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</si>
  <si>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</si>
  <si>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Automaticky uzamknúť túto aplikáciu na popredí po štarte. Nastavenie je možné cez menu Nastavenia - Správca zariadenia.&lt;br&gt;&lt;b&gt;Túto funkciu používajte veľmi opatrne, môže viesť k úplnému uzamknutiu zariadenia!&lt;/b&gt;.</t>
  </si>
  <si>
    <t>mqtt_state</t>
  </si>
  <si>
    <t>MQTT stanje veze</t>
  </si>
  <si>
    <t>Stav MQTT spojení</t>
  </si>
  <si>
    <t>MQTT connection state</t>
  </si>
  <si>
    <t>État MQTT</t>
  </si>
  <si>
    <t>MQTT-Status</t>
  </si>
  <si>
    <t>Stato di connessione MQTT</t>
  </si>
  <si>
    <t>Stan MQTT</t>
  </si>
  <si>
    <t>Estado MQTT</t>
  </si>
  <si>
    <t>Stav MQTT pripojenia</t>
  </si>
  <si>
    <t>mqtt_server_address</t>
  </si>
  <si>
    <t>Adresa MQTT poslužitelja</t>
  </si>
  <si>
    <t>Adresa serveru MQTT</t>
  </si>
  <si>
    <t>MQTT server address</t>
  </si>
  <si>
    <t>Adresse du serveur MQTT</t>
  </si>
  <si>
    <t>MQTT-Serveradresse</t>
  </si>
  <si>
    <t>Indirizzo del server MQTT</t>
  </si>
  <si>
    <t>Adres serwera MQTT</t>
  </si>
  <si>
    <t>Endereço do servidor MQTT</t>
  </si>
  <si>
    <t>Adresa servera MQTT</t>
  </si>
  <si>
    <t>mqtt_username</t>
  </si>
  <si>
    <t>MQTT korisničko ime</t>
  </si>
  <si>
    <t>MQTT prihlasovacie meno</t>
  </si>
  <si>
    <t>MQTT username</t>
  </si>
  <si>
    <t>Nom d'utilisateur MQTT</t>
  </si>
  <si>
    <t>MQTT-Benutzername</t>
  </si>
  <si>
    <t>Nome utente MQTT</t>
  </si>
  <si>
    <t>Nazwa użytkownika MQTT</t>
  </si>
  <si>
    <t>Nome de usuário MQTT</t>
  </si>
  <si>
    <t>mqtt_password</t>
  </si>
  <si>
    <t>MQTT lozinka</t>
  </si>
  <si>
    <t xml:space="preserve">MQTT heslo </t>
  </si>
  <si>
    <t>MQTT password</t>
  </si>
  <si>
    <t xml:space="preserve">Mot de passe MQTT </t>
  </si>
  <si>
    <t xml:space="preserve">MQTT-Passwort </t>
  </si>
  <si>
    <t xml:space="preserve">Password MQTT </t>
  </si>
  <si>
    <t xml:space="preserve">Hasło MQTT </t>
  </si>
  <si>
    <t xml:space="preserve">Senha MQTT </t>
  </si>
  <si>
    <t>mqtt_require_tls</t>
  </si>
  <si>
    <t xml:space="preserve">Zahtijevajte TLS za MQTT </t>
  </si>
  <si>
    <t>Vyžadovat TLS pro MQTT</t>
  </si>
  <si>
    <t>Require TLS for MQTT</t>
  </si>
  <si>
    <t>Exiger TLS pour MQTT</t>
  </si>
  <si>
    <t>TLS für MQTT erforderlich</t>
  </si>
  <si>
    <t>Richiedi TLS per MQTT</t>
  </si>
  <si>
    <t>Wymagaj TLS dla MQTT</t>
  </si>
  <si>
    <t>Requer TLS para MQTT</t>
  </si>
  <si>
    <t>Vyžadovať TLS pre MQTT</t>
  </si>
  <si>
    <t>weather_type</t>
  </si>
  <si>
    <t>Vrsta vremena</t>
  </si>
  <si>
    <t>Typ počasí</t>
  </si>
  <si>
    <t>Weather type</t>
  </si>
  <si>
    <t>Type de temps</t>
  </si>
  <si>
    <t>Wettertyp</t>
  </si>
  <si>
    <t>Tipo di tempo</t>
  </si>
  <si>
    <t>Typ pogody</t>
  </si>
  <si>
    <t>Tipo de clima</t>
  </si>
  <si>
    <t>Typ počasia</t>
  </si>
  <si>
    <t>weather_type_FORECAST</t>
  </si>
  <si>
    <t>weather_type_CURRENT</t>
  </si>
  <si>
    <t>Trenutno vrijeme</t>
  </si>
  <si>
    <t>Aktuální počasí</t>
  </si>
  <si>
    <t>Current weather</t>
  </si>
  <si>
    <t>Météo actuelle</t>
  </si>
  <si>
    <t>Aktuelles Wetter</t>
  </si>
  <si>
    <t>Meteo attuale</t>
  </si>
  <si>
    <t>Obecna pogoda</t>
  </si>
  <si>
    <t>Clima atual</t>
  </si>
  <si>
    <t>Aktuálne počasie</t>
  </si>
  <si>
    <t>weather_type_help</t>
  </si>
  <si>
    <t xml:space="preserve">Hoće li prikazati vremensku prognozu za sljedećih nekoliko dana ili trenutno vrijeme (samo jedan dan). </t>
  </si>
  <si>
    <t xml:space="preserve">Vyberte, zda se má zobrazit předpověď počasí na pár dalších dní, nebo aktuální počasí (pouze pro jeden den). </t>
  </si>
  <si>
    <t>Whether to display weather forecast for next couple of days or current weather (only one day).</t>
  </si>
  <si>
    <t xml:space="preserve">Indique s'il faut afficher les prévisions météorologiques pour les deux prochains jours ou la météo actuelle (un seul jour). </t>
  </si>
  <si>
    <t xml:space="preserve">Gibt an, ob die Wettervorhersage für die nächsten Tage oder das aktuelle Wetter (nur ein Tag) angezeigt werden soll. </t>
  </si>
  <si>
    <t xml:space="preserve">Indica se visualizzare le previsioni del tempo per i prossimi due giorni o il tempo corrente (solo un giorno). </t>
  </si>
  <si>
    <t xml:space="preserve">Czy wyświetlać prognozę pogody na kilka następnych dni lub aktualną pogodę (tylko jeden dzień). </t>
  </si>
  <si>
    <t xml:space="preserve">Para exibir a previsão do tempo para os próximos dias ou o clima atual (apenas um dia). </t>
  </si>
  <si>
    <t>Vyberte, či sa má zobraziť predpoveď počasia na pár ďalších dní, alebo aktuálne počasie (len pre jeden deň).</t>
  </si>
  <si>
    <t>video_input_compatibility_mode</t>
  </si>
  <si>
    <t>Način kompatibilnosti video ulaza</t>
  </si>
  <si>
    <t>Kompatibilní mód pro video vstup</t>
  </si>
  <si>
    <t>Video input compatibility mode</t>
  </si>
  <si>
    <t>Mode de compatibilité d'entrée vidéo</t>
  </si>
  <si>
    <t>Kompatibilitätsmodus für Videoeingänge</t>
  </si>
  <si>
    <t>Modalità di compatibilità dell'ingresso video</t>
  </si>
  <si>
    <t>Tryb zgodności wejścia wideo</t>
  </si>
  <si>
    <t>Modo de compatibilidade de entrada de vídeo</t>
  </si>
  <si>
    <t>Kompatibilný mód pre video vstup</t>
  </si>
  <si>
    <t>video_input_compatibility_mode_help</t>
  </si>
  <si>
    <t xml:space="preserve">Upotrebljivo samo na Zidoo Z9X kutiji.&lt;br&gt;&lt;i&gt;Za primjenu ove promjene potrebno je ponovno učitavanje.&lt;/i&gt; </t>
  </si>
  <si>
    <t xml:space="preserve">Pouze pro zařízení Zidoo Z9X.&lt;br&gt;&lt;i&gt;Restart aplikace je vyžadován pro aplikování tohoto nastavení.&lt;/i&gt; </t>
  </si>
  <si>
    <t>Usable only on Zidoo Z9X box.&lt;br&gt;&lt;i&gt;Reload is required for applying this change.&lt;/i&gt;</t>
  </si>
  <si>
    <t xml:space="preserve">Utilisable uniquement sur la box Zidoo Z9X.&lt;br&gt;&lt;i&gt;Un rechargement est nécessaire pour appliquer ce changement.&lt;/i&gt; </t>
  </si>
  <si>
    <t xml:space="preserve">Kann nur auf der Zidoo Z9X-Box verwendet werden.&lt;br&gt;&lt;i&gt;Zum Anwenden dieser Änderung ist ein erneutes Laden erforderlich.&lt;/i&gt; </t>
  </si>
  <si>
    <t xml:space="preserve">Utilizzabile solo su scatola Zidoo Z9X.&lt;br&gt;&lt;i&gt;Per applicare questa modifica è necessario ricaricare.&lt;/i&gt; </t>
  </si>
  <si>
    <t xml:space="preserve">Do użytku tylko na pudełku Zidoo Z9X.&lt;br&gt;&lt;i&gt;Do zastosowania tej zmiany wymagane jest ponowne załadowanie.&lt;/i&gt; </t>
  </si>
  <si>
    <t xml:space="preserve">Pode ser usado apenas na caixa do Zidoo Z9X.&lt;br&gt;&lt;i&gt;É necessário recarregar para aplicar esta alteração.&lt;/i&gt; </t>
  </si>
  <si>
    <t>Len pre zariadenie Zidoo Z9X.&lt;br&gt;&lt;i&gt;Reštart aplikácie je vyžadovaný pre aplikovanie tohto nastavenia.&lt;/i&gt;</t>
  </si>
  <si>
    <t>screen_layout_refresh_wait</t>
  </si>
  <si>
    <t>Pričekajte s promjenom izgleda zaslona</t>
  </si>
  <si>
    <t>Počkat se změnou rozložení obrazovky</t>
  </si>
  <si>
    <t>Wait with screen layout change</t>
  </si>
  <si>
    <t>Attendez avec le changement de disposition de l'écran</t>
  </si>
  <si>
    <t>Warten Sie mit der Änderung des Bildschirmlayouts</t>
  </si>
  <si>
    <t>Attendi con la modifica del layout dello schermo</t>
  </si>
  <si>
    <t>Poczekaj ze zmianą układu ekranu</t>
  </si>
  <si>
    <t>Espere com a mudança do layout da tela</t>
  </si>
  <si>
    <t>Počkať so zmenou rozloženia obrazovky</t>
  </si>
  <si>
    <t>screen_layout_refresh_wait_help</t>
  </si>
  <si>
    <t xml:space="preserve">Promijenite izgled zaslona na temelju intervala ili vremenskog intervala tek nakon završetka reprodukcije stavke na glavnoj ploči. </t>
  </si>
  <si>
    <t xml:space="preserve">Změnit rozložení obrazovky na základě intervalu nebo časového úseku až když se dokončí zobrazení aktuální položky na hlavním panelu. </t>
  </si>
  <si>
    <t>Change the screen layout based on interval or time slot only after the item playing in the main panel is finished.</t>
  </si>
  <si>
    <t xml:space="preserve">Changez la disposition de l'écran en fonction de l'intervalle ou du créneau horaire uniquement une fois que l'élément lu dans le panneau principal est terminé. </t>
  </si>
  <si>
    <t xml:space="preserve">Ändern Sie das Bildschirmlayout basierend auf dem Intervall oder dem Zeitfenster erst, nachdem das im Hauptfenster abgespielte Element beendet ist. </t>
  </si>
  <si>
    <t xml:space="preserve">Modificare il layout dello schermo in base all'intervallo o alla fascia oraria solo dopo che l'elemento riprodotto nel pannello principale è terminato. </t>
  </si>
  <si>
    <t xml:space="preserve">Zmień układ ekranu na podstawie interwału lub przedziału czasowego dopiero po zakończeniu odtwarzania elementu w panelu głównym. </t>
  </si>
  <si>
    <t xml:space="preserve">Altere o layout da tela com base no intervalo ou intervalo de tempo somente depois que o item reproduzido no painel principal for concluído. </t>
  </si>
  <si>
    <t>Zmeniť rozloženie obrazovky na základe intervalu alebo časového úseku až keď sa dokončí zobrazenie aktuálnej položky na hlavnom paneli.</t>
  </si>
  <si>
    <t>mqtt_topic_prefix</t>
  </si>
  <si>
    <t>MQTT topic prefix</t>
  </si>
  <si>
    <t>Předpona MQTT topicu</t>
  </si>
  <si>
    <t>Predpona MQTT topicu</t>
  </si>
  <si>
    <t>bold_time</t>
  </si>
  <si>
    <t>Prikaz vremena podebljano</t>
  </si>
  <si>
    <t>Zobrazit čas tučně</t>
  </si>
  <si>
    <t>Display time in bold</t>
  </si>
  <si>
    <t>Afficher l'heure en gras</t>
  </si>
  <si>
    <t>Zeit in Fettdruck anzeigen</t>
  </si>
  <si>
    <t>Visualizza l'ora in grassetto</t>
  </si>
  <si>
    <t>Wyświetl czas pogrubioną czcionką</t>
  </si>
  <si>
    <t>Exibir hora em negrito</t>
  </si>
  <si>
    <t>Zobraziť čas hrubo</t>
  </si>
  <si>
    <t>bold_time_help</t>
  </si>
  <si>
    <t xml:space="preserve">Treba li vremenski dio prikazati podebljanim fontom. </t>
  </si>
  <si>
    <t xml:space="preserve">Zda má být čas zobrazen tučně (bold). </t>
  </si>
  <si>
    <t>Whether the time part should be displayed in bold font.</t>
  </si>
  <si>
    <t xml:space="preserve">Indique si la partie horaire doit être affichée en caractères gras. </t>
  </si>
  <si>
    <t xml:space="preserve">Gibt an, ob der Zeitteil in Fettdruck angezeigt werden soll. </t>
  </si>
  <si>
    <t xml:space="preserve">Indica se la parte del tempo deve essere visualizzata in grassetto. </t>
  </si>
  <si>
    <t xml:space="preserve">Określa, czy część czasu ma być wyświetlana pogrubioną czcionką. </t>
  </si>
  <si>
    <t xml:space="preserve">Se a parte do tempo deve ser exibida em negrito. </t>
  </si>
  <si>
    <t>Či má byť čas zobrazený hrubým písmom (bold).</t>
  </si>
  <si>
    <t>reboot_on_hdmi_plug_in</t>
  </si>
  <si>
    <t>Ponovo pokrenite na HDMI priključku</t>
  </si>
  <si>
    <t>Restartovat zařízení při připojení HDMI kabelu</t>
  </si>
  <si>
    <t>Reboot on HDMI plug in</t>
  </si>
  <si>
    <t>Redémarrer sur prise HDMI</t>
  </si>
  <si>
    <t>Neustart über HDMI-Plug-in</t>
  </si>
  <si>
    <t>Riavvia sulla presa HDMI</t>
  </si>
  <si>
    <t>Uruchom ponownie po wtyczce HDMI</t>
  </si>
  <si>
    <t>Reinicie no plug-in HDMI</t>
  </si>
  <si>
    <t>Reštartovať zariadenie pri pripojení HDMI kábla</t>
  </si>
  <si>
    <t>reboot_on_hdmi_plug_in_help</t>
  </si>
  <si>
    <t xml:space="preserve">Nakon što otkrije da je HDMI kabel priključen, aplikacija će automatski ponovno pokrenuti uređaj. Koristi se na nekim uređajima s problemima dekodiranja videa ako nije priključen HDMI uređaj. </t>
  </si>
  <si>
    <t xml:space="preserve">Po zapojení kabelu HDMI se zařízení automaticky restartuje. Vhodné pro některá zařízení s problémy při dekódování videa, pokud není zapojeno žádné HDMI zařízení. </t>
  </si>
  <si>
    <t>After detecting the HDMI cable was plugged in, the app will automatically reboot the device. Usable on some devices with video decoding problems when no HDMI device is plugged in.</t>
  </si>
  <si>
    <t>Après avoir détecté que le câble HDMI était branché, l'application redémarrera automatiquement l'appareil. Utilisable sur certains appareils ayant des problèmes de décodage vidéo lorsqu'aucun appareil HDMI n'est branché.</t>
  </si>
  <si>
    <t xml:space="preserve">Nachdem das HDMI-Kabel eingesteckt wurde, startet die App das Gerät automatisch neu. Verwendbar auf einigen Geräten mit Videodecodierungsproblemen, wenn kein HDMI-Gerät angeschlossen ist. </t>
  </si>
  <si>
    <t>Dopo aver rilevato che il cavo HDMI è stato collegato, l'app riavvierà automaticamente il dispositivo. Utilizzabile su alcuni dispositivi con problemi di decodifica video quando non è collegato alcun dispositivo HDMI.</t>
  </si>
  <si>
    <t>Po wykryciu, że kabel HDMI został podłączony, aplikacja automatycznie zrestartuje urządzenie. Można używać na niektórych urządzeniach z problemami z dekodowaniem wideo, gdy żadne urządzenie HDMI nie jest podłączone.</t>
  </si>
  <si>
    <t>Depois de detectar que o cabo HDMI foi conectado, o aplicativo irá reiniciar automaticamente o dispositivo. Pode ser usado em alguns dispositivos com problemas de decodificação de vídeo quando nenhum dispositivo HDMI está conectado.</t>
  </si>
  <si>
    <t>Po zapojení HDMI kábla sa zariadenie automaticky reštartuje. Vhodné pre niektoré zariadenia s problémami pri dekódovaní videa, ak nie je zapojené žiadne HDMI zariadenie.</t>
  </si>
  <si>
    <t>preload_items_in_playlist</t>
  </si>
  <si>
    <t>Unaprijed učitajte stavke na popisu za reprodukciju</t>
  </si>
  <si>
    <t>Prednačítat položky v playlistu</t>
  </si>
  <si>
    <t>Preload items in playlist</t>
  </si>
  <si>
    <t>Précharger des éléments dans la liste de lecture</t>
  </si>
  <si>
    <t>Elemente in Playlist vorladen</t>
  </si>
  <si>
    <t>Precarica elementi nella playlist</t>
  </si>
  <si>
    <t>Wstępnie wczytuj elementy z listy odtwarzania</t>
  </si>
  <si>
    <t>Pré-carregar itens na lista de reprodução</t>
  </si>
  <si>
    <t>Prednačítať položky v playliste</t>
  </si>
  <si>
    <t>preload_items_in_playlist_help</t>
  </si>
  <si>
    <t>Dopustite unaprijed učitavanje nekih stavki (npr. Video datoteka) kako bi kašnjenje između stavki bilo kraće.</t>
  </si>
  <si>
    <t>Povolit načítání některých položek (např. video soubory) dopředu, aby byla pauza mezi položkami kratší.</t>
  </si>
  <si>
    <t>Allow loading some of the items (e.g. video files) in advance, so the delay between items is shorter.</t>
  </si>
  <si>
    <t>Autorisez le chargement de certains éléments (par exemple, des fichiers vidéo) à l'avance, afin que le délai entre les éléments soit plus court.</t>
  </si>
  <si>
    <t>Lassen Sie einige der Elemente (z. B. Videodateien) im Voraus laden, damit die Verzögerung zwischen den Elementen kürzer ist.</t>
  </si>
  <si>
    <t>Consenti il caricamento anticipato di alcuni elementi (ad es. file video), in modo che il ritardo tra gli elementi sia più breve.</t>
  </si>
  <si>
    <t>Zezwól na wczytanie niektórych elementów (np. plików wideo) z wyprzedzeniem, aby opóźnienie między elementami było krótsze.</t>
  </si>
  <si>
    <t xml:space="preserve">Permitir o carregamento de alguns dos itens (por exemplo, arquivos de vídeo) com antecedência, para que o atraso entre os itens seja menor. </t>
  </si>
  <si>
    <t>Povoliť načítanie niektorých položiek (napr. video súbory) dopredu, aby bola pauza medzi položkami kratšia.</t>
  </si>
  <si>
    <t>playlist_change_reset_order</t>
  </si>
  <si>
    <t>Poništi redoslijed pri promjeni popisa pjesama</t>
  </si>
  <si>
    <t>Resetovat pořadí při změně playlistu</t>
  </si>
  <si>
    <t>Reset order on playlist change</t>
  </si>
  <si>
    <t>Réinitialiser l'ordre lors d'un changement de playlist</t>
  </si>
  <si>
    <t>Reihenfolge bei Playlist-Änderung zurücksetzen</t>
  </si>
  <si>
    <t>Ripristina l'ordine al cambio della playlist</t>
  </si>
  <si>
    <t>Zresetuj kolejność przy zmianie listy odtwarzania</t>
  </si>
  <si>
    <t>Redefinir ordem na alteração da lista de reprodução</t>
  </si>
  <si>
    <t>Resetovať poradie pri zmene playlistu</t>
  </si>
  <si>
    <t>playlist_change_reset_order_help</t>
  </si>
  <si>
    <t>Poništite redoslijed stavki abecednog tipa nakon promjene ili ručnog odabira popisa za reprodukciju</t>
  </si>
  <si>
    <t xml:space="preserve">Resetovat pořadí položek abecedního typu po tom, jak se playlist změní nebo je manuálně vybrán </t>
  </si>
  <si>
    <t>Reset order of items with alphabetical type after the playlist is changed or manually selected</t>
  </si>
  <si>
    <t>Réinitialiser l'ordre des éléments avec le type alphabétique après la modification ou la sélection manuelle de la liste de lecture</t>
  </si>
  <si>
    <t>Reihenfolge der Elemente mit alphabetischem Typ zurücksetzen, nachdem die Wiedergabeliste geändert oder manuell ausgewählt wurde</t>
  </si>
  <si>
    <t>Ripristina l'ordine degli elementi con il tipo alfabetico dopo che la playlist è stata modificata o selezionata manualmente</t>
  </si>
  <si>
    <t xml:space="preserve">Zresetuj kolejność elementów z typem alfabetycznym po zmianie listy odtwarzania lub ręcznym wybraniu </t>
  </si>
  <si>
    <t xml:space="preserve">Redefina a ordem dos itens com o tipo alfabético após a lista de reprodução ser alterada ou selecionada manualmente </t>
  </si>
  <si>
    <t>Resetovať poradie položiek s abecedným typom po tom, ako sa playlist zmení alebo je manuálne vybratý</t>
  </si>
  <si>
    <t>font_size</t>
  </si>
  <si>
    <t>Veličina fonta</t>
  </si>
  <si>
    <t>Velikost fontu</t>
  </si>
  <si>
    <t>Font size</t>
  </si>
  <si>
    <t>Taille de police</t>
  </si>
  <si>
    <t>Schriftgröße</t>
  </si>
  <si>
    <t>Dimensione del font</t>
  </si>
  <si>
    <t>Rozmiar czcionki</t>
  </si>
  <si>
    <t>Tamanho da fonte</t>
  </si>
  <si>
    <t>Veľkosť fontu</t>
  </si>
  <si>
    <t>font_size_help</t>
  </si>
  <si>
    <t>Opcionalna veličina fonta teksta u pikselima. Ako se ne unese veličina, tekst će se automatski prilagoditi veličini ploče.</t>
  </si>
  <si>
    <t>Nepovinná velikost fontu v pixelech. Pokud není zadána žádná velikost, velikost fontu bude vypočtena automaticky tak, aby se text vešel do panelu.</t>
  </si>
  <si>
    <t>Optional font size of the text in pixels. If no size is entered, text will be auto-sized to fit the panel.</t>
  </si>
  <si>
    <t>Taille de police facultative du texte en pixels. Si aucune taille n'est saisie, le texte sera automatiquement redimensionné pour s'adapter au panneau.</t>
  </si>
  <si>
    <t>Optionale Schriftgröße des Textes in Pixel. Wenn keine Größe eingegeben wird, wird der Text automatisch an das Bedienfeld angepasst.</t>
  </si>
  <si>
    <t>Dimensione del carattere opzionale del testo in pixel. Se non viene inserita alcuna dimensione, il testo verrà ridimensionato automaticamente per adattarsi al pannello.</t>
  </si>
  <si>
    <t>Opcjonalny rozmiar czcionki tekstu w pikselach. Jeśli nie zostanie wprowadzony żaden rozmiar, tekst zostanie automatycznie dopasowany do panelu.</t>
  </si>
  <si>
    <t>Tamanho da fonte opcional do texto em pixels. Se nenhum tamanho for inserido, o texto será dimensionado automaticamente para caber no painel.</t>
  </si>
  <si>
    <t>Nepovinná veľkosť fontu v pixeloch. Ak nie je zadaná žiadna veľkosť, veľkosť fontu bude vypočítaná automaticky tak, aby sa text zmestil do panelu.</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</si>
</sst>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Arial"/>
    </font>
    <font>
      <b/>
      <sz val="11.0"/>
      <color theme="1"/>
      <name val="Calibri"/>
    </font>
    <font>
      <b/>
    </font>
    <font>
      <color theme="1"/>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36.38"/>
    <col customWidth="1" min="2" max="2" width="20.5"/>
    <col customWidth="1" min="3" max="3" width="10.38"/>
    <col customWidth="1" min="4" max="4" width="27.38"/>
    <col customWidth="1" min="5" max="5" width="13.88"/>
    <col customWidth="1" min="6" max="6" width="9.88"/>
    <col customWidth="1" min="7" max="7" width="10.13"/>
    <col customWidth="1" min="8" max="8" width="8.88"/>
    <col customWidth="1" min="9" max="9" width="11.63"/>
    <col customWidth="1" min="10" max="10" width="33.5"/>
    <col customWidth="1" min="11" max="11" width="16.0"/>
    <col customWidth="1" min="12" max="26" width="7.63"/>
  </cols>
  <sheetData>
    <row r="1" ht="14.25" customHeight="1">
      <c r="A1" s="1" t="s">
        <v>0</v>
      </c>
      <c r="B1" s="1" t="s">
        <v>1</v>
      </c>
      <c r="C1" s="1" t="s">
        <v>2</v>
      </c>
      <c r="D1" s="1" t="s">
        <v>3</v>
      </c>
      <c r="E1" s="1" t="s">
        <v>4</v>
      </c>
      <c r="F1" s="1" t="s">
        <v>5</v>
      </c>
      <c r="G1" s="1" t="s">
        <v>6</v>
      </c>
      <c r="H1" s="1" t="s">
        <v>7</v>
      </c>
      <c r="I1" s="1" t="s">
        <v>8</v>
      </c>
      <c r="J1" s="1" t="s">
        <v>9</v>
      </c>
      <c r="K1" s="2" t="s">
        <v>10</v>
      </c>
    </row>
    <row r="2" ht="14.25" customHeight="1">
      <c r="A2" s="3" t="s">
        <v>11</v>
      </c>
      <c r="B2" s="3" t="s">
        <v>12</v>
      </c>
      <c r="C2" s="3" t="s">
        <v>13</v>
      </c>
      <c r="D2" s="3" t="s">
        <v>14</v>
      </c>
      <c r="E2" s="3" t="s">
        <v>15</v>
      </c>
      <c r="F2" s="4" t="s">
        <v>16</v>
      </c>
      <c r="G2" s="3" t="s">
        <v>17</v>
      </c>
      <c r="H2" s="3" t="s">
        <v>18</v>
      </c>
      <c r="I2" s="4" t="s">
        <v>19</v>
      </c>
      <c r="J2" s="3" t="s">
        <v>20</v>
      </c>
      <c r="K2" s="3" t="str">
        <f>IFERROR(__xludf.DUMMYFUNCTION("GOOGLETRANSLATE(D2,""en"",""es"")"),"inglés")</f>
        <v>inglés</v>
      </c>
    </row>
    <row r="3" ht="14.25" customHeight="1">
      <c r="A3" s="3" t="s">
        <v>21</v>
      </c>
      <c r="B3" s="3" t="s">
        <v>22</v>
      </c>
      <c r="C3" s="3" t="s">
        <v>23</v>
      </c>
      <c r="D3" s="3" t="s">
        <v>24</v>
      </c>
      <c r="E3" s="3" t="s">
        <v>25</v>
      </c>
      <c r="F3" s="4" t="s">
        <v>26</v>
      </c>
      <c r="G3" s="3" t="s">
        <v>27</v>
      </c>
      <c r="H3" s="3" t="s">
        <v>28</v>
      </c>
      <c r="I3" s="4" t="s">
        <v>29</v>
      </c>
      <c r="J3" s="3" t="s">
        <v>23</v>
      </c>
      <c r="K3" s="3" t="str">
        <f>IFERROR(__xludf.DUMMYFUNCTION("GOOGLETRANSLATE(D3,""en"",""es"")"),"Idioma")</f>
        <v>Idioma</v>
      </c>
    </row>
    <row r="4" ht="14.25" customHeight="1">
      <c r="A4" s="3" t="s">
        <v>30</v>
      </c>
      <c r="B4" s="3" t="s">
        <v>31</v>
      </c>
      <c r="C4" s="3" t="s">
        <v>32</v>
      </c>
      <c r="D4" s="3" t="s">
        <v>33</v>
      </c>
      <c r="E4" s="3" t="s">
        <v>33</v>
      </c>
      <c r="F4" s="4" t="s">
        <v>34</v>
      </c>
      <c r="G4" s="3" t="s">
        <v>33</v>
      </c>
      <c r="H4" s="3" t="s">
        <v>35</v>
      </c>
      <c r="I4" s="4" t="s">
        <v>33</v>
      </c>
      <c r="J4" s="3" t="s">
        <v>36</v>
      </c>
      <c r="K4" s="3" t="str">
        <f>IFERROR(__xludf.DUMMYFUNCTION("GOOGLETRANSLATE(D4,""en"",""es"")"),"Loading...")</f>
        <v>Loading...</v>
      </c>
    </row>
    <row r="5" ht="14.25" customHeight="1">
      <c r="A5" s="3" t="s">
        <v>37</v>
      </c>
      <c r="B5" s="3" t="s">
        <v>38</v>
      </c>
      <c r="C5" s="3" t="s">
        <v>39</v>
      </c>
      <c r="D5" s="3" t="s">
        <v>40</v>
      </c>
      <c r="E5" s="3" t="s">
        <v>41</v>
      </c>
      <c r="F5" s="3" t="s">
        <v>42</v>
      </c>
      <c r="G5" s="3" t="s">
        <v>43</v>
      </c>
      <c r="H5" s="3" t="s">
        <v>44</v>
      </c>
      <c r="I5" s="4" t="s">
        <v>45</v>
      </c>
      <c r="J5" s="3" t="s">
        <v>46</v>
      </c>
      <c r="K5" s="3" t="str">
        <f>IFERROR(__xludf.DUMMYFUNCTION("GOOGLETRANSLATE(D5,""en"",""es"")"),"Interfaz web de presentación de diapositivas - Jugador de señalización digital")</f>
        <v>Interfaz web de presentación de diapositivas - Jugador de señalización digital</v>
      </c>
    </row>
    <row r="6" ht="14.25" customHeight="1">
      <c r="A6" s="3" t="s">
        <v>47</v>
      </c>
      <c r="B6" s="3" t="s">
        <v>48</v>
      </c>
      <c r="C6" s="3" t="s">
        <v>49</v>
      </c>
      <c r="D6" s="3" t="s">
        <v>50</v>
      </c>
      <c r="E6" s="3" t="s">
        <v>50</v>
      </c>
      <c r="F6" s="4" t="s">
        <v>51</v>
      </c>
      <c r="G6" s="3" t="s">
        <v>52</v>
      </c>
      <c r="H6" s="3" t="s">
        <v>49</v>
      </c>
      <c r="I6" s="4" t="s">
        <v>53</v>
      </c>
      <c r="J6" s="3" t="s">
        <v>49</v>
      </c>
      <c r="K6" s="3" t="str">
        <f>IFERROR(__xludf.DUMMYFUNCTION("GOOGLETRANSLATE(D6,""en"",""es"")"),"Listas de reproducción")</f>
        <v>Listas de reproducción</v>
      </c>
    </row>
    <row r="7" ht="14.25" customHeight="1">
      <c r="A7" s="3" t="s">
        <v>54</v>
      </c>
      <c r="B7" s="3" t="s">
        <v>55</v>
      </c>
      <c r="C7" s="3" t="s">
        <v>56</v>
      </c>
      <c r="D7" s="3" t="s">
        <v>57</v>
      </c>
      <c r="E7" s="3" t="s">
        <v>58</v>
      </c>
      <c r="F7" s="4" t="s">
        <v>59</v>
      </c>
      <c r="G7" s="3" t="s">
        <v>60</v>
      </c>
      <c r="H7" s="3" t="s">
        <v>61</v>
      </c>
      <c r="I7" s="4" t="s">
        <v>62</v>
      </c>
      <c r="J7" s="3" t="s">
        <v>63</v>
      </c>
      <c r="K7" s="3" t="str">
        <f>IFERROR(__xludf.DUMMYFUNCTION("GOOGLETRANSLATE(D7,""en"",""es"")"),"Añadir nueva lista de reproducción")</f>
        <v>Añadir nueva lista de reproducción</v>
      </c>
    </row>
    <row r="8" ht="14.25" customHeight="1">
      <c r="A8" s="3" t="s">
        <v>64</v>
      </c>
      <c r="B8" s="3" t="s">
        <v>65</v>
      </c>
      <c r="C8" s="3" t="s">
        <v>66</v>
      </c>
      <c r="D8" s="3" t="s">
        <v>67</v>
      </c>
      <c r="E8" s="3" t="s">
        <v>68</v>
      </c>
      <c r="F8" s="4" t="s">
        <v>69</v>
      </c>
      <c r="G8" s="3" t="s">
        <v>70</v>
      </c>
      <c r="H8" s="3" t="s">
        <v>71</v>
      </c>
      <c r="I8" s="4" t="s">
        <v>72</v>
      </c>
      <c r="J8" s="3" t="s">
        <v>73</v>
      </c>
      <c r="K8" s="3" t="str">
        <f>IFERROR(__xludf.DUMMYFUNCTION("GOOGLETRANSLATE(D8,""en"",""es"")"),"No se ha creado ninguna lista de reproducción.")</f>
        <v>No se ha creado ninguna lista de reproducción.</v>
      </c>
    </row>
    <row r="9" ht="14.25" customHeight="1">
      <c r="A9" s="3" t="s">
        <v>74</v>
      </c>
      <c r="B9" s="3" t="s">
        <v>75</v>
      </c>
      <c r="C9" s="3" t="s">
        <v>76</v>
      </c>
      <c r="D9" s="3" t="s">
        <v>77</v>
      </c>
      <c r="E9" s="3" t="s">
        <v>78</v>
      </c>
      <c r="F9" s="4" t="s">
        <v>79</v>
      </c>
      <c r="G9" s="3" t="s">
        <v>80</v>
      </c>
      <c r="H9" s="3" t="s">
        <v>81</v>
      </c>
      <c r="I9" s="4" t="s">
        <v>82</v>
      </c>
      <c r="J9" s="3" t="s">
        <v>83</v>
      </c>
      <c r="K9" s="3" t="str">
        <f>IFERROR(__xludf.DUMMYFUNCTION("GOOGLETRANSLATE(D9,""en"",""es"")"),"Activo")</f>
        <v>Activo</v>
      </c>
    </row>
    <row r="10" ht="14.25" customHeight="1">
      <c r="A10" s="3" t="s">
        <v>84</v>
      </c>
      <c r="B10" s="3" t="s">
        <v>85</v>
      </c>
      <c r="C10" s="3" t="s">
        <v>86</v>
      </c>
      <c r="D10" s="3" t="s">
        <v>87</v>
      </c>
      <c r="E10" s="3" t="s">
        <v>88</v>
      </c>
      <c r="F10" s="4" t="s">
        <v>89</v>
      </c>
      <c r="G10" s="3" t="s">
        <v>90</v>
      </c>
      <c r="H10" s="3" t="s">
        <v>91</v>
      </c>
      <c r="I10" s="4" t="s">
        <v>92</v>
      </c>
      <c r="J10" s="3" t="s">
        <v>93</v>
      </c>
      <c r="K10" s="3" t="str">
        <f>IFERROR(__xludf.DUMMYFUNCTION("GOOGLETRANSLATE(D10,""en"",""es"")"),"Activar")</f>
        <v>Activar</v>
      </c>
    </row>
    <row r="11" ht="14.25" customHeight="1">
      <c r="A11" s="3" t="s">
        <v>94</v>
      </c>
      <c r="B11" s="3" t="s">
        <v>95</v>
      </c>
      <c r="C11" s="3" t="s">
        <v>96</v>
      </c>
      <c r="D11" s="3" t="s">
        <v>97</v>
      </c>
      <c r="E11" s="3" t="s">
        <v>98</v>
      </c>
      <c r="F11" s="4" t="s">
        <v>99</v>
      </c>
      <c r="G11" s="3" t="s">
        <v>100</v>
      </c>
      <c r="H11" s="3" t="s">
        <v>101</v>
      </c>
      <c r="I11" s="4" t="s">
        <v>102</v>
      </c>
      <c r="J11" s="3" t="s">
        <v>103</v>
      </c>
      <c r="K11" s="3" t="str">
        <f>IFERROR(__xludf.DUMMYFUNCTION("GOOGLETRANSLATE(D11,""en"",""es"")"),"Loading...")</f>
        <v>Loading...</v>
      </c>
    </row>
    <row r="12" ht="14.25" customHeight="1">
      <c r="A12" s="3" t="s">
        <v>104</v>
      </c>
      <c r="B12" s="3" t="s">
        <v>105</v>
      </c>
      <c r="C12" s="3" t="s">
        <v>105</v>
      </c>
      <c r="D12" s="3" t="s">
        <v>106</v>
      </c>
      <c r="E12" s="3" t="s">
        <v>107</v>
      </c>
      <c r="F12" s="4" t="s">
        <v>108</v>
      </c>
      <c r="G12" s="3" t="s">
        <v>109</v>
      </c>
      <c r="H12" s="3" t="s">
        <v>110</v>
      </c>
      <c r="I12" s="4" t="s">
        <v>111</v>
      </c>
      <c r="J12" s="3" t="s">
        <v>105</v>
      </c>
      <c r="K12" s="3" t="str">
        <f>IFERROR(__xludf.DUMMYFUNCTION("GOOGLETRANSLATE(D12,""en"",""es"")"),"Loading...")</f>
        <v>Loading...</v>
      </c>
    </row>
    <row r="13" ht="14.25" customHeight="1">
      <c r="A13" s="3" t="s">
        <v>112</v>
      </c>
      <c r="B13" s="3" t="s">
        <v>113</v>
      </c>
      <c r="C13" s="3" t="s">
        <v>114</v>
      </c>
      <c r="D13" s="3" t="s">
        <v>115</v>
      </c>
      <c r="E13" s="3" t="s">
        <v>116</v>
      </c>
      <c r="F13" s="4" t="s">
        <v>115</v>
      </c>
      <c r="G13" s="3" t="s">
        <v>117</v>
      </c>
      <c r="H13" s="3" t="s">
        <v>118</v>
      </c>
      <c r="I13" s="4" t="s">
        <v>117</v>
      </c>
      <c r="J13" s="3" t="s">
        <v>119</v>
      </c>
      <c r="K13" s="3" t="str">
        <f>IFERROR(__xludf.DUMMYFUNCTION("GOOGLETRANSLATE(D13,""en"",""es"")"),"Nombre")</f>
        <v>Nombre</v>
      </c>
    </row>
    <row r="14" ht="14.25" customHeight="1">
      <c r="A14" s="3" t="s">
        <v>120</v>
      </c>
      <c r="B14" s="3" t="s">
        <v>113</v>
      </c>
      <c r="C14" s="3" t="s">
        <v>121</v>
      </c>
      <c r="D14" s="3" t="s">
        <v>115</v>
      </c>
      <c r="E14" s="3" t="s">
        <v>116</v>
      </c>
      <c r="F14" s="4" t="s">
        <v>115</v>
      </c>
      <c r="G14" s="3" t="s">
        <v>117</v>
      </c>
      <c r="H14" s="3" t="s">
        <v>118</v>
      </c>
      <c r="I14" s="4" t="s">
        <v>117</v>
      </c>
      <c r="J14" s="3" t="s">
        <v>122</v>
      </c>
      <c r="K14" s="3" t="str">
        <f>IFERROR(__xludf.DUMMYFUNCTION("GOOGLETRANSLATE(D14,""en"",""es"")"),"Nombre")</f>
        <v>Nombre</v>
      </c>
    </row>
    <row r="15" ht="14.25" customHeight="1">
      <c r="A15" s="3" t="s">
        <v>123</v>
      </c>
      <c r="B15" s="3" t="s">
        <v>124</v>
      </c>
      <c r="C15" s="3" t="s">
        <v>125</v>
      </c>
      <c r="D15" s="3" t="s">
        <v>126</v>
      </c>
      <c r="E15" s="3" t="s">
        <v>127</v>
      </c>
      <c r="F15" s="4" t="s">
        <v>128</v>
      </c>
      <c r="G15" s="3" t="s">
        <v>129</v>
      </c>
      <c r="H15" s="3" t="s">
        <v>130</v>
      </c>
      <c r="I15" s="4" t="s">
        <v>131</v>
      </c>
      <c r="J15" s="3" t="s">
        <v>132</v>
      </c>
      <c r="K15" s="3" t="str">
        <f>IFERROR(__xludf.DUMMYFUNCTION("GOOGLETRANSLATE(D15,""en"",""es"")"),"Error de la base de datos")</f>
        <v>Error de la base de datos</v>
      </c>
    </row>
    <row r="16" ht="14.25" customHeight="1">
      <c r="A16" s="3" t="s">
        <v>133</v>
      </c>
      <c r="B16" s="3" t="s">
        <v>134</v>
      </c>
      <c r="C16" s="3" t="s">
        <v>135</v>
      </c>
      <c r="D16" s="3" t="s">
        <v>136</v>
      </c>
      <c r="E16" s="3" t="s">
        <v>137</v>
      </c>
      <c r="F16" s="4" t="s">
        <v>138</v>
      </c>
      <c r="G16" s="3" t="s">
        <v>139</v>
      </c>
      <c r="H16" s="3" t="s">
        <v>140</v>
      </c>
      <c r="I16" s="4" t="s">
        <v>141</v>
      </c>
      <c r="J16" s="3" t="s">
        <v>142</v>
      </c>
      <c r="K16" s="3" t="str">
        <f>IFERROR(__xludf.DUMMYFUNCTION("GOOGLETRANSLATE(D16,""en"",""es"")"),"Nombre del dispositivo")</f>
        <v>Nombre del dispositivo</v>
      </c>
    </row>
    <row r="17" ht="14.25" customHeight="1">
      <c r="A17" s="3" t="s">
        <v>143</v>
      </c>
      <c r="B17" s="3" t="s">
        <v>144</v>
      </c>
      <c r="C17" s="3" t="s">
        <v>145</v>
      </c>
      <c r="D17" s="3" t="s">
        <v>146</v>
      </c>
      <c r="E17" s="3" t="s">
        <v>147</v>
      </c>
      <c r="F17" s="4" t="s">
        <v>148</v>
      </c>
      <c r="G17" s="3" t="s">
        <v>149</v>
      </c>
      <c r="H17" s="3" t="s">
        <v>150</v>
      </c>
      <c r="I17" s="4" t="s">
        <v>151</v>
      </c>
      <c r="J17" s="3" t="s">
        <v>152</v>
      </c>
      <c r="K17" s="3" t="str">
        <f>IFERROR(__xludf.DUMMYFUNCTION("GOOGLETRANSLATE(D17,""en"",""es"")"),"Color de fondo")</f>
        <v>Color de fondo</v>
      </c>
    </row>
    <row r="18" ht="14.25" customHeight="1">
      <c r="A18" s="3" t="s">
        <v>153</v>
      </c>
      <c r="B18" s="3" t="s">
        <v>154</v>
      </c>
      <c r="C18" s="3" t="s">
        <v>155</v>
      </c>
      <c r="D18" s="3" t="s">
        <v>155</v>
      </c>
      <c r="E18" s="3" t="s">
        <v>156</v>
      </c>
      <c r="F18" s="4" t="s">
        <v>157</v>
      </c>
      <c r="G18" s="3" t="s">
        <v>158</v>
      </c>
      <c r="H18" s="3" t="s">
        <v>159</v>
      </c>
      <c r="I18" s="4" t="s">
        <v>160</v>
      </c>
      <c r="J18" s="3" t="s">
        <v>155</v>
      </c>
      <c r="K18" s="3" t="str">
        <f>IFERROR(__xludf.DUMMYFUNCTION("GOOGLETRANSLATE(D18,""en"",""es"")"),"Tiempo de espera de video")</f>
        <v>Tiempo de espera de video</v>
      </c>
    </row>
    <row r="19" ht="14.25" customHeight="1">
      <c r="A19" s="3" t="s">
        <v>161</v>
      </c>
      <c r="B19" s="3" t="s">
        <v>162</v>
      </c>
      <c r="C19" s="3" t="s">
        <v>163</v>
      </c>
      <c r="D19" s="3" t="s">
        <v>164</v>
      </c>
      <c r="E19" s="3" t="s">
        <v>165</v>
      </c>
      <c r="F19" s="4" t="s">
        <v>166</v>
      </c>
      <c r="G19" s="3" t="s">
        <v>167</v>
      </c>
      <c r="H19" s="3" t="s">
        <v>168</v>
      </c>
      <c r="I19" s="4" t="s">
        <v>169</v>
      </c>
      <c r="J19" s="3" t="s">
        <v>170</v>
      </c>
      <c r="K19" s="3" t="str">
        <f>IFERROR(__xludf.DUMMYFUNCTION("GOOGLETRANSLATE(D19,""en"",""es"")"),"Ajustes")</f>
        <v>Ajustes</v>
      </c>
    </row>
    <row r="20" ht="14.25" customHeight="1">
      <c r="A20" s="3" t="s">
        <v>171</v>
      </c>
      <c r="B20" s="3" t="s">
        <v>172</v>
      </c>
      <c r="C20" s="3" t="s">
        <v>173</v>
      </c>
      <c r="D20" s="3" t="s">
        <v>174</v>
      </c>
      <c r="E20" s="3" t="s">
        <v>175</v>
      </c>
      <c r="F20" s="4" t="s">
        <v>176</v>
      </c>
      <c r="G20" s="3" t="s">
        <v>177</v>
      </c>
      <c r="H20" s="3" t="s">
        <v>178</v>
      </c>
      <c r="I20" s="4" t="s">
        <v>179</v>
      </c>
      <c r="J20" s="3" t="s">
        <v>180</v>
      </c>
      <c r="K20" s="3" t="str">
        <f>IFERROR(__xludf.DUMMYFUNCTION("GOOGLETRANSLATE(D20,""en"",""es"")"),"Se guardó la configuración. Se puede requerir la recarga para aplicar algunas configuraciones.")</f>
        <v>Se guardó la configuración. Se puede requerir la recarga para aplicar algunas configuraciones.</v>
      </c>
    </row>
    <row r="21" ht="14.25" customHeight="1">
      <c r="A21" s="3" t="s">
        <v>181</v>
      </c>
      <c r="B21" s="3" t="s">
        <v>182</v>
      </c>
      <c r="C21" s="3" t="s">
        <v>183</v>
      </c>
      <c r="D21" s="3" t="s">
        <v>184</v>
      </c>
      <c r="E21" s="3" t="s">
        <v>185</v>
      </c>
      <c r="F21" s="4" t="s">
        <v>186</v>
      </c>
      <c r="G21" s="3" t="s">
        <v>187</v>
      </c>
      <c r="H21" s="3" t="s">
        <v>188</v>
      </c>
      <c r="I21" s="4" t="s">
        <v>189</v>
      </c>
      <c r="J21" s="3" t="s">
        <v>190</v>
      </c>
      <c r="K21" s="3" t="str">
        <f>IFERROR(__xludf.DUMMYFUNCTION("GOOGLETRANSLATE(D21,""en"",""es"")"),"No se puede guardar la configuración")</f>
        <v>No se puede guardar la configuración</v>
      </c>
    </row>
    <row r="22" ht="14.25" customHeight="1">
      <c r="A22" s="3" t="s">
        <v>191</v>
      </c>
      <c r="B22" s="3" t="s">
        <v>192</v>
      </c>
      <c r="C22" s="3" t="s">
        <v>193</v>
      </c>
      <c r="D22" s="3" t="s">
        <v>194</v>
      </c>
      <c r="E22" s="3" t="s">
        <v>195</v>
      </c>
      <c r="F22" s="4" t="s">
        <v>196</v>
      </c>
      <c r="G22" s="3" t="s">
        <v>197</v>
      </c>
      <c r="H22" s="3" t="s">
        <v>198</v>
      </c>
      <c r="I22" s="4" t="s">
        <v>199</v>
      </c>
      <c r="J22" s="3" t="s">
        <v>200</v>
      </c>
      <c r="K22" s="3" t="str">
        <f>IFERROR(__xludf.DUMMYFUNCTION("GOOGLETRANSLATE(D22,""en"",""es"")"),"Editar lista de reproducción")</f>
        <v>Editar lista de reproducción</v>
      </c>
    </row>
    <row r="23" ht="14.25" customHeight="1">
      <c r="A23" s="3" t="s">
        <v>201</v>
      </c>
      <c r="B23" s="3" t="s">
        <v>202</v>
      </c>
      <c r="C23" s="3" t="s">
        <v>203</v>
      </c>
      <c r="D23" s="3" t="s">
        <v>204</v>
      </c>
      <c r="E23" s="3" t="s">
        <v>205</v>
      </c>
      <c r="F23" s="4" t="s">
        <v>206</v>
      </c>
      <c r="G23" s="3" t="s">
        <v>207</v>
      </c>
      <c r="H23" s="3" t="s">
        <v>208</v>
      </c>
      <c r="I23" s="4" t="s">
        <v>209</v>
      </c>
      <c r="J23" s="3" t="s">
        <v>210</v>
      </c>
      <c r="K23" s="3" t="str">
        <f>IFERROR(__xludf.DUMMYFUNCTION("GOOGLETRANSLATE(D23,""en"",""es"")"),"Loading...")</f>
        <v>Loading...</v>
      </c>
    </row>
    <row r="24" ht="14.25" customHeight="1">
      <c r="A24" s="3" t="s">
        <v>211</v>
      </c>
      <c r="B24" s="3" t="s">
        <v>212</v>
      </c>
      <c r="C24" s="3" t="s">
        <v>213</v>
      </c>
      <c r="D24" s="3" t="s">
        <v>214</v>
      </c>
      <c r="E24" s="3" t="s">
        <v>215</v>
      </c>
      <c r="F24" s="4" t="s">
        <v>216</v>
      </c>
      <c r="G24" s="3" t="s">
        <v>217</v>
      </c>
      <c r="H24" s="3" t="s">
        <v>218</v>
      </c>
      <c r="I24" s="4" t="s">
        <v>219</v>
      </c>
      <c r="J24" s="3" t="s">
        <v>220</v>
      </c>
      <c r="K24" s="3" t="str">
        <f>IFERROR(__xludf.DUMMYFUNCTION("GOOGLETRANSLATE(D24,""en"",""es"")"),"atrás")</f>
        <v>atrás</v>
      </c>
    </row>
    <row r="25" ht="14.25" customHeight="1">
      <c r="A25" s="3" t="s">
        <v>221</v>
      </c>
      <c r="B25" s="3" t="s">
        <v>222</v>
      </c>
      <c r="C25" s="3" t="s">
        <v>223</v>
      </c>
      <c r="D25" s="3" t="s">
        <v>224</v>
      </c>
      <c r="E25" s="3" t="s">
        <v>225</v>
      </c>
      <c r="F25" s="4" t="s">
        <v>226</v>
      </c>
      <c r="G25" s="3" t="s">
        <v>227</v>
      </c>
      <c r="H25" s="3" t="s">
        <v>228</v>
      </c>
      <c r="I25" s="4" t="s">
        <v>229</v>
      </c>
      <c r="J25" s="3" t="s">
        <v>230</v>
      </c>
      <c r="K25" s="3" t="str">
        <f>IFERROR(__xludf.DUMMYFUNCTION("GOOGLETRANSLATE(D25,""en"",""es"")"),"Loading...")</f>
        <v>Loading...</v>
      </c>
    </row>
    <row r="26" ht="14.25" customHeight="1">
      <c r="A26" s="3" t="s">
        <v>231</v>
      </c>
      <c r="B26" s="3" t="s">
        <v>232</v>
      </c>
      <c r="C26" s="3" t="s">
        <v>233</v>
      </c>
      <c r="D26" s="3" t="s">
        <v>234</v>
      </c>
      <c r="E26" s="3" t="s">
        <v>235</v>
      </c>
      <c r="F26" s="4" t="s">
        <v>236</v>
      </c>
      <c r="G26" s="3" t="s">
        <v>237</v>
      </c>
      <c r="H26" s="3" t="s">
        <v>238</v>
      </c>
      <c r="I26" s="4" t="s">
        <v>239</v>
      </c>
      <c r="J26" s="3" t="s">
        <v>233</v>
      </c>
      <c r="K26" s="3" t="str">
        <f>IFERROR(__xludf.DUMMYFUNCTION("GOOGLETRANSLATE(D26,""en"",""es"")"),"Contraseña anterior")</f>
        <v>Contraseña anterior</v>
      </c>
    </row>
    <row r="27" ht="14.25" customHeight="1">
      <c r="A27" s="3" t="s">
        <v>240</v>
      </c>
      <c r="B27" s="3" t="s">
        <v>241</v>
      </c>
      <c r="C27" s="3" t="s">
        <v>242</v>
      </c>
      <c r="D27" s="3" t="s">
        <v>243</v>
      </c>
      <c r="E27" s="3" t="s">
        <v>244</v>
      </c>
      <c r="F27" s="4" t="s">
        <v>245</v>
      </c>
      <c r="G27" s="3" t="s">
        <v>246</v>
      </c>
      <c r="H27" s="3" t="s">
        <v>247</v>
      </c>
      <c r="I27" s="4" t="s">
        <v>248</v>
      </c>
      <c r="J27" s="3" t="s">
        <v>242</v>
      </c>
      <c r="K27" s="3" t="str">
        <f>IFERROR(__xludf.DUMMYFUNCTION("GOOGLETRANSLATE(D27,""en"",""es"")"),"Nueva contraseña")</f>
        <v>Nueva contraseña</v>
      </c>
    </row>
    <row r="28" ht="14.25" customHeight="1">
      <c r="A28" s="3" t="s">
        <v>249</v>
      </c>
      <c r="B28" s="3" t="s">
        <v>250</v>
      </c>
      <c r="C28" s="3" t="s">
        <v>251</v>
      </c>
      <c r="D28" s="3" t="s">
        <v>252</v>
      </c>
      <c r="E28" s="3" t="s">
        <v>253</v>
      </c>
      <c r="F28" s="4" t="s">
        <v>254</v>
      </c>
      <c r="G28" s="3" t="s">
        <v>255</v>
      </c>
      <c r="H28" s="3" t="s">
        <v>256</v>
      </c>
      <c r="I28" s="4" t="s">
        <v>257</v>
      </c>
      <c r="J28" s="3" t="s">
        <v>258</v>
      </c>
      <c r="K28" s="3" t="str">
        <f>IFERROR(__xludf.DUMMYFUNCTION("GOOGLETRANSLATE(D28,""en"",""es"")"),"Nueva contraseña de nuevo")</f>
        <v>Nueva contraseña de nuevo</v>
      </c>
    </row>
    <row r="29" ht="14.25" customHeight="1">
      <c r="A29" s="3" t="s">
        <v>259</v>
      </c>
      <c r="B29" s="3" t="s">
        <v>260</v>
      </c>
      <c r="C29" s="3" t="s">
        <v>261</v>
      </c>
      <c r="D29" s="3" t="s">
        <v>262</v>
      </c>
      <c r="E29" s="3" t="s">
        <v>263</v>
      </c>
      <c r="F29" s="4" t="s">
        <v>264</v>
      </c>
      <c r="G29" s="3" t="s">
        <v>265</v>
      </c>
      <c r="H29" s="3" t="s">
        <v>266</v>
      </c>
      <c r="I29" s="4" t="s">
        <v>267</v>
      </c>
      <c r="J29" s="3" t="s">
        <v>268</v>
      </c>
      <c r="K29" s="3" t="str">
        <f>IFERROR(__xludf.DUMMYFUNCTION("GOOGLETRANSLATE(D29,""en"",""es"")"),"Loading...")</f>
        <v>Loading...</v>
      </c>
    </row>
    <row r="30" ht="14.25" customHeight="1">
      <c r="A30" s="3" t="s">
        <v>269</v>
      </c>
      <c r="B30" s="3" t="s">
        <v>270</v>
      </c>
      <c r="C30" s="3" t="s">
        <v>271</v>
      </c>
      <c r="D30" s="3" t="s">
        <v>272</v>
      </c>
      <c r="E30" s="3" t="s">
        <v>273</v>
      </c>
      <c r="F30" s="4" t="s">
        <v>274</v>
      </c>
      <c r="G30" s="3" t="s">
        <v>275</v>
      </c>
      <c r="H30" s="3" t="s">
        <v>276</v>
      </c>
      <c r="I30" s="4" t="s">
        <v>277</v>
      </c>
      <c r="J30" s="3" t="s">
        <v>278</v>
      </c>
      <c r="K30" s="3" t="str">
        <f>IFERROR(__xludf.DUMMYFUNCTION("GOOGLETRANSLATE(D30,""en"",""es"")"),"Loading...")</f>
        <v>Loading...</v>
      </c>
    </row>
    <row r="31" ht="14.25" customHeight="1">
      <c r="A31" s="3" t="s">
        <v>279</v>
      </c>
      <c r="B31" s="3" t="s">
        <v>280</v>
      </c>
      <c r="C31" s="3" t="s">
        <v>281</v>
      </c>
      <c r="D31" s="3" t="s">
        <v>282</v>
      </c>
      <c r="E31" s="3" t="s">
        <v>283</v>
      </c>
      <c r="F31" s="4" t="s">
        <v>284</v>
      </c>
      <c r="G31" s="3" t="s">
        <v>285</v>
      </c>
      <c r="H31" s="3" t="s">
        <v>286</v>
      </c>
      <c r="I31" s="4" t="s">
        <v>287</v>
      </c>
      <c r="J31" s="3" t="s">
        <v>288</v>
      </c>
      <c r="K31" s="3" t="str">
        <f>IFERROR(__xludf.DUMMYFUNCTION("GOOGLETRANSLATE(D31,""en"",""es"")"),"Contraseña incorrecta")</f>
        <v>Contraseña incorrecta</v>
      </c>
    </row>
    <row r="32" ht="14.25" customHeight="1">
      <c r="A32" s="3" t="s">
        <v>289</v>
      </c>
      <c r="B32" s="3" t="s">
        <v>290</v>
      </c>
      <c r="C32" s="3" t="s">
        <v>291</v>
      </c>
      <c r="D32" s="3" t="s">
        <v>292</v>
      </c>
      <c r="E32" s="3" t="s">
        <v>293</v>
      </c>
      <c r="F32" s="4" t="s">
        <v>294</v>
      </c>
      <c r="G32" s="3" t="s">
        <v>295</v>
      </c>
      <c r="H32" s="3" t="s">
        <v>296</v>
      </c>
      <c r="I32" s="4" t="s">
        <v>297</v>
      </c>
      <c r="J32" s="3" t="s">
        <v>298</v>
      </c>
      <c r="K32" s="3" t="str">
        <f>IFERROR(__xludf.DUMMYFUNCTION("GOOGLETRANSLATE(D32,""en"",""es"")"),"Las contraseñas no son iguales")</f>
        <v>Las contraseñas no son iguales</v>
      </c>
    </row>
    <row r="33" ht="14.25" customHeight="1">
      <c r="A33" s="3" t="s">
        <v>299</v>
      </c>
      <c r="B33" s="3" t="s">
        <v>300</v>
      </c>
      <c r="C33" s="3" t="s">
        <v>301</v>
      </c>
      <c r="D33" s="3" t="s">
        <v>302</v>
      </c>
      <c r="E33" s="3" t="s">
        <v>303</v>
      </c>
      <c r="F33" s="4" t="s">
        <v>304</v>
      </c>
      <c r="G33" s="3" t="s">
        <v>305</v>
      </c>
      <c r="H33" s="3" t="s">
        <v>306</v>
      </c>
      <c r="I33" s="4" t="s">
        <v>307</v>
      </c>
      <c r="J33" s="3" t="s">
        <v>308</v>
      </c>
      <c r="K33" s="3" t="str">
        <f>IFERROR(__xludf.DUMMYFUNCTION("GOOGLETRANSLATE(D33,""en"",""es"")"),"Loading...")</f>
        <v>Loading...</v>
      </c>
    </row>
    <row r="34" ht="14.25" customHeight="1">
      <c r="A34" s="3" t="s">
        <v>309</v>
      </c>
      <c r="B34" s="3" t="s">
        <v>310</v>
      </c>
      <c r="C34" s="3" t="s">
        <v>52</v>
      </c>
      <c r="D34" s="3" t="s">
        <v>52</v>
      </c>
      <c r="E34" s="3" t="s">
        <v>52</v>
      </c>
      <c r="F34" s="4" t="s">
        <v>311</v>
      </c>
      <c r="G34" s="3" t="s">
        <v>312</v>
      </c>
      <c r="H34" s="3" t="s">
        <v>313</v>
      </c>
      <c r="I34" s="4" t="s">
        <v>53</v>
      </c>
      <c r="J34" s="3" t="s">
        <v>52</v>
      </c>
      <c r="K34" s="3" t="str">
        <f>IFERROR(__xludf.DUMMYFUNCTION("GOOGLETRANSLATE(D34,""en"",""es"")"),"Lista de reproducción")</f>
        <v>Lista de reproducción</v>
      </c>
    </row>
    <row r="35" ht="14.25" customHeight="1">
      <c r="A35" s="3" t="s">
        <v>314</v>
      </c>
      <c r="B35" s="3" t="s">
        <v>315</v>
      </c>
      <c r="C35" s="3" t="s">
        <v>316</v>
      </c>
      <c r="D35" s="3" t="s">
        <v>317</v>
      </c>
      <c r="E35" s="3" t="s">
        <v>318</v>
      </c>
      <c r="F35" s="4" t="s">
        <v>319</v>
      </c>
      <c r="G35" s="3" t="s">
        <v>320</v>
      </c>
      <c r="H35" s="3" t="s">
        <v>321</v>
      </c>
      <c r="I35" s="4" t="s">
        <v>317</v>
      </c>
      <c r="J35" s="3" t="s">
        <v>316</v>
      </c>
      <c r="K35" s="3" t="str">
        <f>IFERROR(__xludf.DUMMYFUNCTION("GOOGLETRANSLATE(D35,""en"",""es"")"),"Artículo")</f>
        <v>Artículo</v>
      </c>
    </row>
    <row r="36" ht="14.25" customHeight="1">
      <c r="A36" s="3" t="s">
        <v>322</v>
      </c>
      <c r="B36" s="3" t="s">
        <v>323</v>
      </c>
      <c r="C36" s="3" t="s">
        <v>324</v>
      </c>
      <c r="D36" s="3" t="s">
        <v>325</v>
      </c>
      <c r="E36" s="3" t="s">
        <v>325</v>
      </c>
      <c r="F36" s="4" t="s">
        <v>324</v>
      </c>
      <c r="G36" s="3" t="s">
        <v>326</v>
      </c>
      <c r="H36" s="3" t="s">
        <v>324</v>
      </c>
      <c r="I36" s="4" t="s">
        <v>327</v>
      </c>
      <c r="J36" s="3" t="s">
        <v>324</v>
      </c>
      <c r="K36" s="3" t="str">
        <f>IFERROR(__xludf.DUMMYFUNCTION("GOOGLETRANSLATE(D36,""en"",""es"")"),"Escribe")</f>
        <v>Escribe</v>
      </c>
    </row>
    <row r="37" ht="14.25" customHeight="1">
      <c r="A37" s="3" t="s">
        <v>328</v>
      </c>
      <c r="B37" s="3" t="s">
        <v>329</v>
      </c>
      <c r="C37" s="3" t="s">
        <v>330</v>
      </c>
      <c r="D37" s="3" t="s">
        <v>331</v>
      </c>
      <c r="E37" s="3" t="s">
        <v>332</v>
      </c>
      <c r="F37" s="4" t="s">
        <v>333</v>
      </c>
      <c r="G37" s="3" t="s">
        <v>334</v>
      </c>
      <c r="H37" s="3" t="s">
        <v>335</v>
      </c>
      <c r="I37" s="4" t="s">
        <v>336</v>
      </c>
      <c r="J37" s="3" t="s">
        <v>337</v>
      </c>
      <c r="K37" s="3" t="str">
        <f>IFERROR(__xludf.DUMMYFUNCTION("GOOGLETRANSLATE(D37,""en"",""es"")"),"Largo")</f>
        <v>Largo</v>
      </c>
    </row>
    <row r="38" ht="14.25" customHeight="1">
      <c r="A38" s="3" t="s">
        <v>338</v>
      </c>
      <c r="B38" s="3" t="s">
        <v>339</v>
      </c>
      <c r="C38" s="3" t="s">
        <v>340</v>
      </c>
      <c r="D38" s="3" t="s">
        <v>341</v>
      </c>
      <c r="E38" s="3" t="s">
        <v>342</v>
      </c>
      <c r="F38" s="4" t="s">
        <v>343</v>
      </c>
      <c r="G38" s="3" t="s">
        <v>344</v>
      </c>
      <c r="H38" s="3" t="s">
        <v>345</v>
      </c>
      <c r="I38" s="4" t="s">
        <v>346</v>
      </c>
      <c r="J38" s="3" t="s">
        <v>347</v>
      </c>
      <c r="K38" s="3" t="str">
        <f>IFERROR(__xludf.DUMMYFUNCTION("GOOGLETRANSLATE(D38,""en"",""es"")"),"Restablecer cambios")</f>
        <v>Restablecer cambios</v>
      </c>
    </row>
    <row r="39" ht="14.25" customHeight="1">
      <c r="A39" s="3" t="s">
        <v>348</v>
      </c>
      <c r="B39" s="3" t="s">
        <v>349</v>
      </c>
      <c r="C39" s="3" t="s">
        <v>350</v>
      </c>
      <c r="D39" s="3" t="s">
        <v>351</v>
      </c>
      <c r="E39" s="3" t="s">
        <v>352</v>
      </c>
      <c r="F39" s="4" t="s">
        <v>353</v>
      </c>
      <c r="G39" s="3" t="s">
        <v>354</v>
      </c>
      <c r="H39" s="3" t="s">
        <v>355</v>
      </c>
      <c r="I39" s="4" t="s">
        <v>356</v>
      </c>
      <c r="J39" s="3" t="s">
        <v>357</v>
      </c>
      <c r="K39" s="3" t="str">
        <f>IFERROR(__xludf.DUMMYFUNCTION("GOOGLETRANSLATE(D39,""en"",""es"")"),"Acceso denegado")</f>
        <v>Acceso denegado</v>
      </c>
    </row>
    <row r="40" ht="14.25" customHeight="1">
      <c r="A40" s="3" t="s">
        <v>358</v>
      </c>
      <c r="B40" s="3" t="s">
        <v>359</v>
      </c>
      <c r="C40" s="3" t="s">
        <v>360</v>
      </c>
      <c r="D40" s="3" t="s">
        <v>361</v>
      </c>
      <c r="E40" s="3" t="s">
        <v>362</v>
      </c>
      <c r="F40" s="4" t="s">
        <v>363</v>
      </c>
      <c r="G40" s="3" t="s">
        <v>364</v>
      </c>
      <c r="H40" s="3" t="s">
        <v>365</v>
      </c>
      <c r="I40" s="4" t="s">
        <v>366</v>
      </c>
      <c r="J40" s="3" t="s">
        <v>367</v>
      </c>
      <c r="K40" s="3" t="str">
        <f>IFERROR(__xludf.DUMMYFUNCTION("GOOGLETRANSLATE(D40,""en"",""es"")"),"Usuario eliminado con éxito")</f>
        <v>Usuario eliminado con éxito</v>
      </c>
    </row>
    <row r="41" ht="14.25" customHeight="1">
      <c r="A41" s="3" t="s">
        <v>368</v>
      </c>
      <c r="B41" s="3" t="s">
        <v>369</v>
      </c>
      <c r="C41" s="3" t="s">
        <v>370</v>
      </c>
      <c r="D41" s="3" t="s">
        <v>371</v>
      </c>
      <c r="E41" s="3" t="s">
        <v>372</v>
      </c>
      <c r="F41" s="4" t="s">
        <v>373</v>
      </c>
      <c r="G41" s="3" t="s">
        <v>374</v>
      </c>
      <c r="H41" s="3" t="s">
        <v>375</v>
      </c>
      <c r="I41" s="4" t="s">
        <v>376</v>
      </c>
      <c r="J41" s="3" t="s">
        <v>377</v>
      </c>
      <c r="K41" s="3" t="str">
        <f>IFERROR(__xludf.DUMMYFUNCTION("GOOGLETRANSLATE(D41,""en"",""es"")"),"Loading...")</f>
        <v>Loading...</v>
      </c>
    </row>
    <row r="42" ht="14.25" customHeight="1">
      <c r="A42" s="3" t="s">
        <v>378</v>
      </c>
      <c r="B42" s="3" t="s">
        <v>379</v>
      </c>
      <c r="C42" s="3" t="s">
        <v>380</v>
      </c>
      <c r="D42" s="3" t="s">
        <v>381</v>
      </c>
      <c r="E42" s="3" t="s">
        <v>382</v>
      </c>
      <c r="F42" s="4" t="s">
        <v>383</v>
      </c>
      <c r="G42" s="3" t="s">
        <v>384</v>
      </c>
      <c r="H42" s="3" t="s">
        <v>385</v>
      </c>
      <c r="I42" s="4" t="s">
        <v>386</v>
      </c>
      <c r="J42" s="3" t="s">
        <v>380</v>
      </c>
      <c r="K42" s="3" t="str">
        <f>IFERROR(__xludf.DUMMYFUNCTION("GOOGLETRANSLATE(D42,""en"",""es"")"),"Contar")</f>
        <v>Contar</v>
      </c>
    </row>
    <row r="43" ht="14.25" customHeight="1">
      <c r="A43" s="3" t="s">
        <v>387</v>
      </c>
      <c r="B43" s="3" t="s">
        <v>388</v>
      </c>
      <c r="C43" s="3" t="s">
        <v>389</v>
      </c>
      <c r="D43" s="3" t="s">
        <v>390</v>
      </c>
      <c r="E43" s="3" t="s">
        <v>391</v>
      </c>
      <c r="F43" s="4" t="s">
        <v>392</v>
      </c>
      <c r="G43" s="3" t="s">
        <v>393</v>
      </c>
      <c r="H43" s="3" t="s">
        <v>394</v>
      </c>
      <c r="I43" s="4" t="s">
        <v>395</v>
      </c>
      <c r="J43" s="3" t="s">
        <v>396</v>
      </c>
      <c r="K43" s="3" t="str">
        <f>IFERROR(__xludf.DUMMYFUNCTION("GOOGLETRANSLATE(D43,""en"",""es"")"),"Largo total")</f>
        <v>Largo total</v>
      </c>
    </row>
    <row r="44" ht="14.25" customHeight="1">
      <c r="A44" s="3" t="s">
        <v>397</v>
      </c>
      <c r="B44" s="3" t="s">
        <v>398</v>
      </c>
      <c r="C44" s="3" t="s">
        <v>399</v>
      </c>
      <c r="D44" s="3" t="s">
        <v>400</v>
      </c>
      <c r="E44" s="3" t="s">
        <v>401</v>
      </c>
      <c r="F44" s="4" t="s">
        <v>402</v>
      </c>
      <c r="G44" s="3" t="s">
        <v>403</v>
      </c>
      <c r="H44" s="3" t="s">
        <v>404</v>
      </c>
      <c r="I44" s="4" t="s">
        <v>405</v>
      </c>
      <c r="J44" s="3" t="s">
        <v>399</v>
      </c>
      <c r="K44" s="3" t="str">
        <f>IFERROR(__xludf.DUMMYFUNCTION("GOOGLETRANSLATE(D44,""en"",""es"")"),"Loading...")</f>
        <v>Loading...</v>
      </c>
    </row>
    <row r="45" ht="14.25" customHeight="1">
      <c r="A45" s="3" t="s">
        <v>406</v>
      </c>
      <c r="B45" s="3" t="s">
        <v>407</v>
      </c>
      <c r="C45" s="3" t="s">
        <v>408</v>
      </c>
      <c r="D45" s="3" t="s">
        <v>409</v>
      </c>
      <c r="E45" s="3" t="s">
        <v>410</v>
      </c>
      <c r="F45" s="4" t="s">
        <v>411</v>
      </c>
      <c r="G45" s="3" t="s">
        <v>412</v>
      </c>
      <c r="H45" s="3" t="s">
        <v>413</v>
      </c>
      <c r="I45" s="4" t="s">
        <v>414</v>
      </c>
      <c r="J45" s="3" t="s">
        <v>415</v>
      </c>
      <c r="K45" s="3" t="str">
        <f>IFERROR(__xludf.DUMMYFUNCTION("GOOGLETRANSLATE(D45,""en"",""es"")"),"Página no encontrada")</f>
        <v>Página no encontrada</v>
      </c>
    </row>
    <row r="46" ht="14.25" customHeight="1">
      <c r="A46" s="3" t="s">
        <v>416</v>
      </c>
      <c r="B46" s="3" t="s">
        <v>417</v>
      </c>
      <c r="C46" s="3" t="s">
        <v>418</v>
      </c>
      <c r="D46" s="3" t="s">
        <v>419</v>
      </c>
      <c r="E46" s="3" t="s">
        <v>420</v>
      </c>
      <c r="F46" s="4" t="s">
        <v>421</v>
      </c>
      <c r="G46" s="3" t="s">
        <v>422</v>
      </c>
      <c r="H46" s="3" t="s">
        <v>423</v>
      </c>
      <c r="I46" s="4" t="s">
        <v>424</v>
      </c>
      <c r="J46" s="3" t="s">
        <v>425</v>
      </c>
      <c r="K46" s="3" t="str">
        <f>IFERROR(__xludf.DUMMYFUNCTION("GOOGLETRANSLATE(D46,""en"",""es"")"),"Loading...")</f>
        <v>Loading...</v>
      </c>
    </row>
    <row r="47" ht="14.25" customHeight="1">
      <c r="A47" s="3" t="s">
        <v>426</v>
      </c>
      <c r="B47" s="3" t="s">
        <v>427</v>
      </c>
      <c r="C47" s="3" t="s">
        <v>428</v>
      </c>
      <c r="D47" s="3" t="s">
        <v>429</v>
      </c>
      <c r="E47" s="3" t="s">
        <v>430</v>
      </c>
      <c r="F47" s="4" t="s">
        <v>431</v>
      </c>
      <c r="G47" s="3" t="s">
        <v>432</v>
      </c>
      <c r="H47" s="3" t="s">
        <v>433</v>
      </c>
      <c r="I47" s="4" t="s">
        <v>434</v>
      </c>
      <c r="J47" s="3" t="s">
        <v>428</v>
      </c>
      <c r="K47" s="3" t="str">
        <f>IFERROR(__xludf.DUMMYFUNCTION("GOOGLETRANSLATE(D47,""en"",""es"")"),"Sendero")</f>
        <v>Sendero</v>
      </c>
    </row>
    <row r="48" ht="14.25" customHeight="1">
      <c r="A48" s="3" t="s">
        <v>435</v>
      </c>
      <c r="B48" s="3" t="s">
        <v>436</v>
      </c>
      <c r="C48" s="3" t="s">
        <v>437</v>
      </c>
      <c r="D48" s="3" t="s">
        <v>438</v>
      </c>
      <c r="E48" s="3" t="s">
        <v>439</v>
      </c>
      <c r="F48" s="4" t="s">
        <v>440</v>
      </c>
      <c r="G48" s="3" t="s">
        <v>441</v>
      </c>
      <c r="H48" s="3" t="s">
        <v>442</v>
      </c>
      <c r="I48" s="4" t="s">
        <v>443</v>
      </c>
      <c r="J48" s="3" t="s">
        <v>444</v>
      </c>
      <c r="K48" s="3" t="str">
        <f>IFERROR(__xludf.DUMMYFUNCTION("GOOGLETRANSLATE(D48,""en"",""es"")"),"El nombre no puede estar vacío")</f>
        <v>El nombre no puede estar vacío</v>
      </c>
    </row>
    <row r="49" ht="14.25" customHeight="1">
      <c r="A49" s="3" t="s">
        <v>445</v>
      </c>
      <c r="B49" s="3" t="s">
        <v>446</v>
      </c>
      <c r="C49" s="3" t="s">
        <v>447</v>
      </c>
      <c r="D49" s="3" t="s">
        <v>448</v>
      </c>
      <c r="E49" s="3" t="s">
        <v>449</v>
      </c>
      <c r="F49" s="4" t="s">
        <v>450</v>
      </c>
      <c r="G49" s="3" t="s">
        <v>451</v>
      </c>
      <c r="H49" s="3" t="s">
        <v>452</v>
      </c>
      <c r="I49" s="4" t="s">
        <v>453</v>
      </c>
      <c r="J49" s="3" t="s">
        <v>454</v>
      </c>
      <c r="K49" s="3" t="str">
        <f>IFERROR(__xludf.DUMMYFUNCTION("GOOGLETRANSLATE(D49,""en"",""es"")"),"El camino no puede estar vacío")</f>
        <v>El camino no puede estar vacío</v>
      </c>
    </row>
    <row r="50" ht="14.25" customHeight="1">
      <c r="A50" s="3" t="s">
        <v>455</v>
      </c>
      <c r="B50" s="3" t="s">
        <v>456</v>
      </c>
      <c r="C50" s="3" t="s">
        <v>457</v>
      </c>
      <c r="D50" s="3" t="s">
        <v>458</v>
      </c>
      <c r="E50" s="3" t="s">
        <v>459</v>
      </c>
      <c r="F50" s="4" t="s">
        <v>460</v>
      </c>
      <c r="G50" s="3" t="s">
        <v>461</v>
      </c>
      <c r="H50" s="3" t="s">
        <v>462</v>
      </c>
      <c r="I50" s="4" t="s">
        <v>463</v>
      </c>
      <c r="J50" s="3" t="s">
        <v>464</v>
      </c>
      <c r="K50" s="3" t="str">
        <f>IFERROR(__xludf.DUMMYFUNCTION("GOOGLETRANSLATE(D50,""en"",""es"")"),"Loading...")</f>
        <v>Loading...</v>
      </c>
    </row>
    <row r="51" ht="14.25" customHeight="1">
      <c r="A51" s="3" t="s">
        <v>465</v>
      </c>
      <c r="B51" s="3" t="s">
        <v>466</v>
      </c>
      <c r="C51" s="3" t="s">
        <v>467</v>
      </c>
      <c r="D51" s="3" t="s">
        <v>468</v>
      </c>
      <c r="E51" s="3" t="s">
        <v>469</v>
      </c>
      <c r="F51" s="4" t="s">
        <v>470</v>
      </c>
      <c r="G51" s="3" t="s">
        <v>471</v>
      </c>
      <c r="H51" s="3" t="s">
        <v>472</v>
      </c>
      <c r="I51" s="4" t="s">
        <v>473</v>
      </c>
      <c r="J51" s="3" t="s">
        <v>474</v>
      </c>
      <c r="K51" s="3" t="str">
        <f>IFERROR(__xludf.DUMMYFUNCTION("GOOGLETRANSLATE(D51,""en"",""es"")"),"Loading...")</f>
        <v>Loading...</v>
      </c>
    </row>
    <row r="52" ht="14.25" customHeight="1">
      <c r="A52" s="3" t="s">
        <v>475</v>
      </c>
      <c r="B52" s="3" t="s">
        <v>476</v>
      </c>
      <c r="C52" s="3" t="s">
        <v>477</v>
      </c>
      <c r="D52" s="3" t="s">
        <v>478</v>
      </c>
      <c r="E52" s="3" t="s">
        <v>479</v>
      </c>
      <c r="F52" s="4" t="s">
        <v>480</v>
      </c>
      <c r="G52" s="3" t="s">
        <v>481</v>
      </c>
      <c r="H52" s="3" t="s">
        <v>482</v>
      </c>
      <c r="I52" s="4" t="s">
        <v>483</v>
      </c>
      <c r="J52" s="3" t="s">
        <v>484</v>
      </c>
      <c r="K52" s="3" t="str">
        <f>IFERROR(__xludf.DUMMYFUNCTION("GOOGLETRANSLATE(D52,""en"",""es"")"),"El artículo cambió con éxito")</f>
        <v>El artículo cambió con éxito</v>
      </c>
    </row>
    <row r="53" ht="14.25" customHeight="1">
      <c r="A53" s="3" t="s">
        <v>485</v>
      </c>
      <c r="B53" s="3" t="s">
        <v>486</v>
      </c>
      <c r="C53" s="3" t="s">
        <v>487</v>
      </c>
      <c r="D53" s="3" t="s">
        <v>488</v>
      </c>
      <c r="E53" s="3" t="s">
        <v>489</v>
      </c>
      <c r="F53" s="4" t="s">
        <v>490</v>
      </c>
      <c r="G53" s="3" t="s">
        <v>491</v>
      </c>
      <c r="H53" s="3" t="s">
        <v>492</v>
      </c>
      <c r="I53" s="4" t="s">
        <v>493</v>
      </c>
      <c r="J53" s="3" t="s">
        <v>494</v>
      </c>
      <c r="K53" s="3" t="str">
        <f>IFERROR(__xludf.DUMMYFUNCTION("GOOGLETRANSLATE(D53,""en"",""es"")"),"agregar ítem nuevo")</f>
        <v>agregar ítem nuevo</v>
      </c>
    </row>
    <row r="54" ht="14.25" customHeight="1">
      <c r="A54" s="3" t="s">
        <v>495</v>
      </c>
      <c r="B54" s="3" t="s">
        <v>496</v>
      </c>
      <c r="C54" s="3" t="s">
        <v>497</v>
      </c>
      <c r="D54" s="3" t="s">
        <v>498</v>
      </c>
      <c r="E54" s="3" t="s">
        <v>499</v>
      </c>
      <c r="F54" s="4" t="s">
        <v>500</v>
      </c>
      <c r="G54" s="3" t="s">
        <v>501</v>
      </c>
      <c r="H54" s="3" t="s">
        <v>502</v>
      </c>
      <c r="I54" s="4" t="s">
        <v>503</v>
      </c>
      <c r="J54" s="3" t="s">
        <v>504</v>
      </c>
      <c r="K54" s="3" t="str">
        <f>IFERROR(__xludf.DUMMYFUNCTION("GOOGLETRANSLATE(D54,""en"",""es"")"),"Loading...")</f>
        <v>Loading...</v>
      </c>
    </row>
    <row r="55" ht="14.25" customHeight="1">
      <c r="A55" s="3" t="s">
        <v>505</v>
      </c>
      <c r="B55" s="3" t="s">
        <v>506</v>
      </c>
      <c r="C55" s="3" t="s">
        <v>507</v>
      </c>
      <c r="D55" s="3" t="s">
        <v>508</v>
      </c>
      <c r="E55" s="3" t="s">
        <v>509</v>
      </c>
      <c r="F55" s="4" t="s">
        <v>510</v>
      </c>
      <c r="G55" s="3" t="s">
        <v>511</v>
      </c>
      <c r="H55" s="3" t="s">
        <v>512</v>
      </c>
      <c r="I55" s="4" t="s">
        <v>513</v>
      </c>
      <c r="J55" s="3" t="s">
        <v>514</v>
      </c>
      <c r="K55" s="3" t="str">
        <f>IFERROR(__xludf.DUMMYFUNCTION("GOOGLETRANSLATE(D55,""en"",""es"")"),"Vistas previas")</f>
        <v>Vistas previas</v>
      </c>
    </row>
    <row r="56" ht="14.25" customHeight="1">
      <c r="A56" s="3" t="s">
        <v>515</v>
      </c>
      <c r="B56" s="3" t="s">
        <v>516</v>
      </c>
      <c r="C56" s="3" t="s">
        <v>517</v>
      </c>
      <c r="D56" s="3" t="s">
        <v>518</v>
      </c>
      <c r="E56" s="3" t="s">
        <v>519</v>
      </c>
      <c r="F56" s="4" t="s">
        <v>520</v>
      </c>
      <c r="G56" s="3" t="s">
        <v>521</v>
      </c>
      <c r="H56" s="3" t="s">
        <v>522</v>
      </c>
      <c r="I56" s="4" t="s">
        <v>523</v>
      </c>
      <c r="J56" s="3" t="s">
        <v>517</v>
      </c>
      <c r="K56" s="3" t="str">
        <f>IFERROR(__xludf.DUMMYFUNCTION("GOOGLETRANSLATE(D56,""en"",""es"")"),"Contraseña")</f>
        <v>Contraseña</v>
      </c>
    </row>
    <row r="57" ht="14.25" customHeight="1">
      <c r="A57" s="3" t="s">
        <v>524</v>
      </c>
      <c r="B57" s="3" t="s">
        <v>525</v>
      </c>
      <c r="C57" s="3" t="s">
        <v>526</v>
      </c>
      <c r="D57" s="3" t="s">
        <v>527</v>
      </c>
      <c r="E57" s="3" t="s">
        <v>528</v>
      </c>
      <c r="F57" s="4" t="s">
        <v>529</v>
      </c>
      <c r="G57" s="3" t="s">
        <v>530</v>
      </c>
      <c r="H57" s="3" t="s">
        <v>531</v>
      </c>
      <c r="I57" s="4" t="s">
        <v>532</v>
      </c>
      <c r="J57" s="3" t="s">
        <v>533</v>
      </c>
      <c r="K57" s="3" t="str">
        <f>IFERROR(__xludf.DUMMYFUNCTION("GOOGLETRANSLATE(D57,""en"",""es"")"),"Contraseña de nuevo")</f>
        <v>Contraseña de nuevo</v>
      </c>
    </row>
    <row r="58" ht="14.25" customHeight="1">
      <c r="A58" s="3" t="s">
        <v>534</v>
      </c>
      <c r="B58" s="3" t="s">
        <v>535</v>
      </c>
      <c r="C58" s="3" t="s">
        <v>536</v>
      </c>
      <c r="D58" s="3" t="s">
        <v>537</v>
      </c>
      <c r="E58" s="3" t="s">
        <v>538</v>
      </c>
      <c r="F58" s="4" t="s">
        <v>539</v>
      </c>
      <c r="G58" s="3" t="s">
        <v>540</v>
      </c>
      <c r="H58" s="3" t="s">
        <v>541</v>
      </c>
      <c r="I58" s="4" t="s">
        <v>542</v>
      </c>
      <c r="J58" s="3" t="s">
        <v>543</v>
      </c>
      <c r="K58" s="3" t="str">
        <f>IFERROR(__xludf.DUMMYFUNCTION("GOOGLETRANSLATE(D58,""en"",""es"")"),"Loading...")</f>
        <v>Loading...</v>
      </c>
    </row>
    <row r="59" ht="14.25" customHeight="1">
      <c r="A59" s="3" t="s">
        <v>544</v>
      </c>
      <c r="B59" s="3" t="s">
        <v>545</v>
      </c>
      <c r="C59" s="3" t="s">
        <v>546</v>
      </c>
      <c r="D59" s="3" t="s">
        <v>547</v>
      </c>
      <c r="E59" s="3" t="s">
        <v>548</v>
      </c>
      <c r="F59" s="4" t="s">
        <v>549</v>
      </c>
      <c r="G59" s="3" t="s">
        <v>550</v>
      </c>
      <c r="H59" s="3" t="s">
        <v>551</v>
      </c>
      <c r="I59" s="4" t="s">
        <v>552</v>
      </c>
      <c r="J59" s="3" t="s">
        <v>553</v>
      </c>
      <c r="K59" s="3" t="str">
        <f>IFERROR(__xludf.DUMMYFUNCTION("GOOGLETRANSLATE(D59,""en"",""es"")"),"Loading...")</f>
        <v>Loading...</v>
      </c>
    </row>
    <row r="60" ht="14.25" customHeight="1">
      <c r="A60" s="3" t="s">
        <v>554</v>
      </c>
      <c r="B60" s="3" t="s">
        <v>555</v>
      </c>
      <c r="C60" s="3" t="s">
        <v>556</v>
      </c>
      <c r="D60" s="3" t="s">
        <v>557</v>
      </c>
      <c r="E60" s="3" t="s">
        <v>558</v>
      </c>
      <c r="F60" s="4" t="s">
        <v>559</v>
      </c>
      <c r="G60" s="3" t="s">
        <v>560</v>
      </c>
      <c r="H60" s="3" t="s">
        <v>561</v>
      </c>
      <c r="I60" s="4" t="s">
        <v>562</v>
      </c>
      <c r="J60" s="3" t="s">
        <v>563</v>
      </c>
      <c r="K60" s="3" t="str">
        <f>IFERROR(__xludf.DUMMYFUNCTION("GOOGLETRANSLATE(D60,""en"",""es"")"),"Loading...")</f>
        <v>Loading...</v>
      </c>
    </row>
    <row r="61" ht="14.25" customHeight="1">
      <c r="A61" s="3" t="s">
        <v>564</v>
      </c>
      <c r="B61" s="3" t="s">
        <v>565</v>
      </c>
      <c r="C61" s="3" t="s">
        <v>566</v>
      </c>
      <c r="D61" s="3" t="s">
        <v>567</v>
      </c>
      <c r="E61" s="3" t="s">
        <v>568</v>
      </c>
      <c r="F61" s="4" t="s">
        <v>569</v>
      </c>
      <c r="G61" s="3" t="s">
        <v>570</v>
      </c>
      <c r="H61" s="3" t="s">
        <v>571</v>
      </c>
      <c r="I61" s="4" t="s">
        <v>572</v>
      </c>
      <c r="J61" s="3" t="s">
        <v>573</v>
      </c>
      <c r="K61" s="3" t="str">
        <f>IFERROR(__xludf.DUMMYFUNCTION("GOOGLETRANSLATE(D61,""en"",""es"")"),"Editar usuario")</f>
        <v>Editar usuario</v>
      </c>
    </row>
    <row r="62" ht="14.25" customHeight="1">
      <c r="A62" s="3" t="s">
        <v>574</v>
      </c>
      <c r="B62" s="3" t="s">
        <v>575</v>
      </c>
      <c r="C62" s="3" t="s">
        <v>576</v>
      </c>
      <c r="D62" s="3" t="s">
        <v>577</v>
      </c>
      <c r="E62" s="3" t="s">
        <v>578</v>
      </c>
      <c r="F62" s="4" t="s">
        <v>579</v>
      </c>
      <c r="G62" s="3" t="s">
        <v>580</v>
      </c>
      <c r="H62" s="3" t="s">
        <v>581</v>
      </c>
      <c r="I62" s="4" t="s">
        <v>582</v>
      </c>
      <c r="J62" s="3" t="s">
        <v>583</v>
      </c>
      <c r="K62" s="3" t="str">
        <f>IFERROR(__xludf.DUMMYFUNCTION("GOOGLETRANSLATE(D62,""en"",""es"")"),"Nombre de usuario")</f>
        <v>Nombre de usuario</v>
      </c>
    </row>
    <row r="63" ht="14.25" customHeight="1">
      <c r="A63" s="3" t="s">
        <v>584</v>
      </c>
      <c r="B63" s="3" t="s">
        <v>585</v>
      </c>
      <c r="C63" s="3" t="s">
        <v>586</v>
      </c>
      <c r="D63" s="3" t="s">
        <v>587</v>
      </c>
      <c r="E63" s="3" t="s">
        <v>588</v>
      </c>
      <c r="F63" s="4" t="s">
        <v>589</v>
      </c>
      <c r="G63" s="3" t="s">
        <v>590</v>
      </c>
      <c r="H63" s="3" t="s">
        <v>591</v>
      </c>
      <c r="I63" s="4" t="s">
        <v>592</v>
      </c>
      <c r="J63" s="3" t="s">
        <v>593</v>
      </c>
      <c r="K63" s="3" t="str">
        <f>IFERROR(__xludf.DUMMYFUNCTION("GOOGLETRANSLATE(D63,""en"",""es"")"),"Loading...")</f>
        <v>Loading...</v>
      </c>
    </row>
    <row r="64" ht="14.25" customHeight="1">
      <c r="A64" s="3" t="s">
        <v>594</v>
      </c>
      <c r="B64" s="3" t="s">
        <v>595</v>
      </c>
      <c r="C64" s="3" t="s">
        <v>596</v>
      </c>
      <c r="D64" s="3" t="s">
        <v>597</v>
      </c>
      <c r="E64" s="3" t="s">
        <v>598</v>
      </c>
      <c r="F64" s="4" t="s">
        <v>599</v>
      </c>
      <c r="G64" s="3" t="s">
        <v>597</v>
      </c>
      <c r="H64" s="3" t="s">
        <v>600</v>
      </c>
      <c r="I64" s="4" t="s">
        <v>601</v>
      </c>
      <c r="J64" s="3" t="s">
        <v>602</v>
      </c>
      <c r="K64" s="3" t="str">
        <f>IFERROR(__xludf.DUMMYFUNCTION("GOOGLETRANSLATE(D64,""en"",""es"")"),"Reiniciar")</f>
        <v>Reiniciar</v>
      </c>
    </row>
    <row r="65" ht="14.25" customHeight="1">
      <c r="A65" s="3" t="s">
        <v>603</v>
      </c>
      <c r="B65" s="3" t="s">
        <v>604</v>
      </c>
      <c r="C65" s="3" t="s">
        <v>605</v>
      </c>
      <c r="D65" s="3" t="s">
        <v>606</v>
      </c>
      <c r="E65" s="3" t="s">
        <v>607</v>
      </c>
      <c r="F65" s="4" t="s">
        <v>608</v>
      </c>
      <c r="G65" s="3" t="s">
        <v>609</v>
      </c>
      <c r="H65" s="3" t="s">
        <v>610</v>
      </c>
      <c r="I65" s="4" t="s">
        <v>611</v>
      </c>
      <c r="J65" s="3" t="s">
        <v>612</v>
      </c>
      <c r="K65" s="3" t="str">
        <f>IFERROR(__xludf.DUMMYFUNCTION("GOOGLETRANSLATE(D65,""en"",""es"")"),"Archivo fue borrado con éxito")</f>
        <v>Archivo fue borrado con éxito</v>
      </c>
    </row>
    <row r="66" ht="14.25" customHeight="1">
      <c r="A66" s="3" t="s">
        <v>613</v>
      </c>
      <c r="B66" s="3" t="s">
        <v>614</v>
      </c>
      <c r="C66" s="3" t="s">
        <v>615</v>
      </c>
      <c r="D66" s="3" t="s">
        <v>616</v>
      </c>
      <c r="E66" s="3" t="s">
        <v>617</v>
      </c>
      <c r="F66" s="4" t="s">
        <v>618</v>
      </c>
      <c r="G66" s="3" t="s">
        <v>619</v>
      </c>
      <c r="H66" s="3" t="s">
        <v>620</v>
      </c>
      <c r="I66" s="4" t="s">
        <v>621</v>
      </c>
      <c r="J66" s="3" t="s">
        <v>622</v>
      </c>
      <c r="K66" s="3" t="str">
        <f>IFERROR(__xludf.DUMMYFUNCTION("GOOGLETRANSLATE(D66,""en"",""es"")"),"Loading...")</f>
        <v>Loading...</v>
      </c>
    </row>
    <row r="67" ht="14.25" customHeight="1">
      <c r="A67" s="3" t="s">
        <v>623</v>
      </c>
      <c r="B67" s="3" t="s">
        <v>624</v>
      </c>
      <c r="C67" s="3" t="s">
        <v>625</v>
      </c>
      <c r="D67" s="3" t="s">
        <v>626</v>
      </c>
      <c r="E67" s="3" t="s">
        <v>627</v>
      </c>
      <c r="F67" s="4" t="s">
        <v>628</v>
      </c>
      <c r="G67" s="3" t="s">
        <v>629</v>
      </c>
      <c r="H67" s="3" t="s">
        <v>630</v>
      </c>
      <c r="I67" s="4" t="s">
        <v>631</v>
      </c>
      <c r="J67" s="3" t="s">
        <v>632</v>
      </c>
      <c r="K67" s="3" t="str">
        <f>IFERROR(__xludf.DUMMYFUNCTION("GOOGLETRANSLATE(D67,""en"",""es"")"),"WiFi está apagado")</f>
        <v>WiFi está apagado</v>
      </c>
    </row>
    <row r="68" ht="14.25" customHeight="1">
      <c r="A68" s="3" t="s">
        <v>633</v>
      </c>
      <c r="B68" s="3" t="s">
        <v>634</v>
      </c>
      <c r="C68" s="3" t="s">
        <v>635</v>
      </c>
      <c r="D68" s="3" t="s">
        <v>636</v>
      </c>
      <c r="E68" s="3" t="s">
        <v>637</v>
      </c>
      <c r="F68" s="4" t="s">
        <v>638</v>
      </c>
      <c r="G68" s="3" t="s">
        <v>639</v>
      </c>
      <c r="H68" s="3" t="s">
        <v>640</v>
      </c>
      <c r="I68" s="4" t="s">
        <v>641</v>
      </c>
      <c r="J68" s="3" t="s">
        <v>642</v>
      </c>
      <c r="K68" s="3" t="str">
        <f>IFERROR(__xludf.DUMMYFUNCTION("GOOGLETRANSLATE(D68,""en"",""es"")"),"Frecuencia")</f>
        <v>Frecuencia</v>
      </c>
    </row>
    <row r="69" ht="14.25" customHeight="1">
      <c r="A69" s="3" t="s">
        <v>643</v>
      </c>
      <c r="B69" s="3" t="s">
        <v>644</v>
      </c>
      <c r="C69" s="3" t="s">
        <v>645</v>
      </c>
      <c r="D69" s="3" t="s">
        <v>646</v>
      </c>
      <c r="E69" s="3" t="s">
        <v>647</v>
      </c>
      <c r="F69" s="4" t="s">
        <v>648</v>
      </c>
      <c r="G69" s="3" t="s">
        <v>649</v>
      </c>
      <c r="H69" s="3" t="s">
        <v>650</v>
      </c>
      <c r="I69" s="4" t="s">
        <v>651</v>
      </c>
      <c r="J69" s="3" t="s">
        <v>652</v>
      </c>
      <c r="K69" s="3" t="str">
        <f>IFERROR(__xludf.DUMMYFUNCTION("GOOGLETRANSLATE(D69,""en"",""es"")"),"Conexión actual")</f>
        <v>Conexión actual</v>
      </c>
    </row>
    <row r="70" ht="14.25" customHeight="1">
      <c r="A70" s="3" t="s">
        <v>653</v>
      </c>
      <c r="B70" s="3" t="s">
        <v>654</v>
      </c>
      <c r="C70" s="3" t="s">
        <v>655</v>
      </c>
      <c r="D70" s="3" t="s">
        <v>656</v>
      </c>
      <c r="E70" s="3" t="s">
        <v>657</v>
      </c>
      <c r="F70" s="4" t="s">
        <v>658</v>
      </c>
      <c r="G70" s="3" t="s">
        <v>659</v>
      </c>
      <c r="H70" s="3" t="s">
        <v>660</v>
      </c>
      <c r="I70" s="4" t="s">
        <v>661</v>
      </c>
      <c r="J70" s="3" t="s">
        <v>662</v>
      </c>
      <c r="K70" s="3" t="str">
        <f>IFERROR(__xludf.DUMMYFUNCTION("GOOGLETRANSLATE(D70,""en"",""es"")"),"Loading...")</f>
        <v>Loading...</v>
      </c>
    </row>
    <row r="71" ht="14.25" customHeight="1">
      <c r="A71" s="3" t="s">
        <v>663</v>
      </c>
      <c r="B71" s="3" t="s">
        <v>664</v>
      </c>
      <c r="C71" s="3" t="s">
        <v>665</v>
      </c>
      <c r="D71" s="3" t="s">
        <v>666</v>
      </c>
      <c r="E71" s="3" t="s">
        <v>667</v>
      </c>
      <c r="F71" s="4" t="s">
        <v>668</v>
      </c>
      <c r="G71" s="3" t="s">
        <v>669</v>
      </c>
      <c r="H71" s="3" t="s">
        <v>670</v>
      </c>
      <c r="I71" s="4" t="s">
        <v>671</v>
      </c>
      <c r="J71" s="3" t="s">
        <v>672</v>
      </c>
      <c r="K71" s="3" t="str">
        <f>IFERROR(__xludf.DUMMYFUNCTION("GOOGLETRANSLATE(D71,""en"",""es"")"),"No se ha encontrado almacenamiento USB")</f>
        <v>No se ha encontrado almacenamiento USB</v>
      </c>
    </row>
    <row r="72" ht="14.25" customHeight="1">
      <c r="A72" s="3" t="s">
        <v>673</v>
      </c>
      <c r="B72" s="3" t="s">
        <v>674</v>
      </c>
      <c r="C72" s="3" t="s">
        <v>675</v>
      </c>
      <c r="D72" s="3" t="s">
        <v>676</v>
      </c>
      <c r="E72" s="3" t="s">
        <v>677</v>
      </c>
      <c r="F72" s="4" t="s">
        <v>678</v>
      </c>
      <c r="G72" s="3" t="s">
        <v>679</v>
      </c>
      <c r="H72" s="3" t="s">
        <v>680</v>
      </c>
      <c r="I72" s="4" t="s">
        <v>681</v>
      </c>
      <c r="J72" s="3" t="s">
        <v>682</v>
      </c>
      <c r="K72" s="3" t="str">
        <f>IFERROR(__xludf.DUMMYFUNCTION("GOOGLETRANSLATE(D72,""en"",""es"")"),"Copiando desde el almacenamiento USB, por favor espere ...")</f>
        <v>Copiando desde el almacenamiento USB, por favor espere ...</v>
      </c>
    </row>
    <row r="73" ht="14.25" customHeight="1">
      <c r="A73" s="3" t="s">
        <v>683</v>
      </c>
      <c r="B73" s="3" t="s">
        <v>684</v>
      </c>
      <c r="C73" s="3" t="s">
        <v>685</v>
      </c>
      <c r="D73" s="3" t="s">
        <v>686</v>
      </c>
      <c r="E73" s="3" t="s">
        <v>687</v>
      </c>
      <c r="F73" s="4" t="s">
        <v>688</v>
      </c>
      <c r="G73" s="3" t="s">
        <v>689</v>
      </c>
      <c r="H73" s="3" t="s">
        <v>690</v>
      </c>
      <c r="I73" s="4" t="s">
        <v>691</v>
      </c>
      <c r="J73" s="3" t="s">
        <v>692</v>
      </c>
      <c r="K73" s="3" t="str">
        <f>IFERROR(__xludf.DUMMYFUNCTION("GOOGLETRANSLATE(D73,""en"",""es"")"),"Se terminó la copia del almacenamiento USB.")</f>
        <v>Se terminó la copia del almacenamiento USB.</v>
      </c>
    </row>
    <row r="74" ht="14.25" customHeight="1">
      <c r="A74" s="3" t="s">
        <v>693</v>
      </c>
      <c r="B74" s="3" t="s">
        <v>694</v>
      </c>
      <c r="C74" s="3" t="s">
        <v>695</v>
      </c>
      <c r="D74" s="3" t="s">
        <v>696</v>
      </c>
      <c r="E74" s="3" t="s">
        <v>697</v>
      </c>
      <c r="F74" s="4" t="s">
        <v>698</v>
      </c>
      <c r="G74" s="3" t="s">
        <v>699</v>
      </c>
      <c r="H74" s="3" t="s">
        <v>700</v>
      </c>
      <c r="I74" s="4" t="s">
        <v>701</v>
      </c>
      <c r="J74" s="3" t="s">
        <v>702</v>
      </c>
      <c r="K74" s="3" t="str">
        <f>IFERROR(__xludf.DUMMYFUNCTION("GOOGLETRANSLATE(D74,""en"",""es"")"),"Loading...")</f>
        <v>Loading...</v>
      </c>
    </row>
    <row r="75" ht="14.25" customHeight="1">
      <c r="A75" s="3" t="s">
        <v>703</v>
      </c>
      <c r="B75" s="3" t="s">
        <v>704</v>
      </c>
      <c r="C75" s="3" t="s">
        <v>705</v>
      </c>
      <c r="D75" s="3" t="s">
        <v>706</v>
      </c>
      <c r="E75" s="3" t="s">
        <v>707</v>
      </c>
      <c r="F75" s="4" t="s">
        <v>708</v>
      </c>
      <c r="G75" s="3" t="s">
        <v>709</v>
      </c>
      <c r="H75" s="3" t="s">
        <v>710</v>
      </c>
      <c r="I75" s="4" t="s">
        <v>711</v>
      </c>
      <c r="J75" s="3" t="s">
        <v>712</v>
      </c>
      <c r="K75" s="3" t="str">
        <f>IFERROR(__xludf.DUMMYFUNCTION("GOOGLETRANSLATE(D75,""en"",""es"")"),"Archivo no encontrado")</f>
        <v>Archivo no encontrado</v>
      </c>
    </row>
    <row r="76" ht="14.25" customHeight="1">
      <c r="A76" s="3" t="s">
        <v>713</v>
      </c>
      <c r="B76" s="3" t="s">
        <v>714</v>
      </c>
      <c r="C76" s="3" t="s">
        <v>715</v>
      </c>
      <c r="D76" s="3" t="s">
        <v>716</v>
      </c>
      <c r="E76" s="3" t="s">
        <v>717</v>
      </c>
      <c r="F76" s="4" t="s">
        <v>718</v>
      </c>
      <c r="G76" s="3" t="s">
        <v>719</v>
      </c>
      <c r="H76" s="3" t="s">
        <v>720</v>
      </c>
      <c r="I76" s="4" t="s">
        <v>721</v>
      </c>
      <c r="J76" s="3" t="s">
        <v>722</v>
      </c>
      <c r="K76" s="3" t="str">
        <f>IFERROR(__xludf.DUMMYFUNCTION("GOOGLETRANSLATE(D76,""en"",""es"")"),"Mostrar el siguiente artículo")</f>
        <v>Mostrar el siguiente artículo</v>
      </c>
    </row>
    <row r="77" ht="14.25" customHeight="1">
      <c r="A77" s="3" t="s">
        <v>723</v>
      </c>
      <c r="B77" s="3" t="s">
        <v>724</v>
      </c>
      <c r="C77" s="3" t="s">
        <v>725</v>
      </c>
      <c r="D77" s="3" t="s">
        <v>726</v>
      </c>
      <c r="E77" s="3" t="s">
        <v>727</v>
      </c>
      <c r="F77" s="4" t="s">
        <v>728</v>
      </c>
      <c r="G77" s="3" t="s">
        <v>729</v>
      </c>
      <c r="H77" s="3" t="s">
        <v>730</v>
      </c>
      <c r="I77" s="4" t="s">
        <v>731</v>
      </c>
      <c r="J77" s="3" t="s">
        <v>732</v>
      </c>
      <c r="K77" s="3" t="str">
        <f>IFERROR(__xludf.DUMMYFUNCTION("GOOGLETRANSLATE(D77,""en"",""es"")"),"Play Siguiente artículo")</f>
        <v>Play Siguiente artículo</v>
      </c>
    </row>
    <row r="78" ht="14.25" customHeight="1">
      <c r="A78" s="3" t="s">
        <v>733</v>
      </c>
      <c r="B78" s="3" t="s">
        <v>734</v>
      </c>
      <c r="C78" s="3" t="s">
        <v>735</v>
      </c>
      <c r="D78" s="3" t="s">
        <v>736</v>
      </c>
      <c r="E78" s="3" t="s">
        <v>737</v>
      </c>
      <c r="F78" s="4" t="s">
        <v>738</v>
      </c>
      <c r="G78" s="3" t="s">
        <v>739</v>
      </c>
      <c r="H78" s="3" t="s">
        <v>740</v>
      </c>
      <c r="I78" s="4" t="s">
        <v>741</v>
      </c>
      <c r="J78" s="3" t="s">
        <v>742</v>
      </c>
      <c r="K78" s="3" t="str">
        <f>IFERROR(__xludf.DUMMYFUNCTION("GOOGLETRANSLATE(D78,""en"",""es"")"),"Loading...")</f>
        <v>Loading...</v>
      </c>
    </row>
    <row r="79" ht="14.25" customHeight="1">
      <c r="A79" s="3" t="s">
        <v>743</v>
      </c>
      <c r="B79" s="3" t="s">
        <v>744</v>
      </c>
      <c r="C79" s="3" t="s">
        <v>745</v>
      </c>
      <c r="D79" s="3" t="s">
        <v>746</v>
      </c>
      <c r="E79" s="3" t="s">
        <v>747</v>
      </c>
      <c r="F79" s="4" t="s">
        <v>748</v>
      </c>
      <c r="G79" s="3" t="s">
        <v>749</v>
      </c>
      <c r="H79" s="3" t="s">
        <v>750</v>
      </c>
      <c r="I79" s="4" t="s">
        <v>751</v>
      </c>
      <c r="J79" s="3" t="s">
        <v>745</v>
      </c>
      <c r="K79" s="3" t="str">
        <f>IFERROR(__xludf.DUMMYFUNCTION("GOOGLETRANSLATE(D79,""en"",""es"")"),"Loading...")</f>
        <v>Loading...</v>
      </c>
    </row>
    <row r="80" ht="14.25" customHeight="1">
      <c r="A80" s="3" t="s">
        <v>752</v>
      </c>
      <c r="B80" s="3" t="s">
        <v>753</v>
      </c>
      <c r="C80" s="3" t="s">
        <v>754</v>
      </c>
      <c r="D80" s="3" t="s">
        <v>755</v>
      </c>
      <c r="E80" s="3" t="s">
        <v>756</v>
      </c>
      <c r="F80" s="4" t="s">
        <v>757</v>
      </c>
      <c r="G80" s="3" t="s">
        <v>756</v>
      </c>
      <c r="H80" s="3" t="s">
        <v>758</v>
      </c>
      <c r="I80" s="4" t="s">
        <v>759</v>
      </c>
      <c r="J80" s="3" t="s">
        <v>754</v>
      </c>
      <c r="K80" s="3" t="str">
        <f>IFERROR(__xludf.DUMMYFUNCTION("GOOGLETRANSLATE(D80,""en"",""es"")"),"Loading...")</f>
        <v>Loading...</v>
      </c>
    </row>
    <row r="81" ht="14.25" customHeight="1">
      <c r="A81" s="3" t="s">
        <v>760</v>
      </c>
      <c r="B81" s="3" t="s">
        <v>761</v>
      </c>
      <c r="C81" s="3" t="s">
        <v>762</v>
      </c>
      <c r="D81" s="3" t="s">
        <v>763</v>
      </c>
      <c r="E81" s="3" t="s">
        <v>764</v>
      </c>
      <c r="F81" s="4" t="s">
        <v>765</v>
      </c>
      <c r="G81" s="3" t="s">
        <v>766</v>
      </c>
      <c r="H81" s="3" t="s">
        <v>767</v>
      </c>
      <c r="I81" s="4" t="s">
        <v>768</v>
      </c>
      <c r="J81" s="3" t="s">
        <v>769</v>
      </c>
      <c r="K81" s="3" t="str">
        <f>IFERROR(__xludf.DUMMYFUNCTION("GOOGLETRANSLATE(D81,""en"",""es"")"),"Loading...")</f>
        <v>Loading...</v>
      </c>
    </row>
    <row r="82" ht="14.25" customHeight="1">
      <c r="A82" s="3" t="s">
        <v>770</v>
      </c>
      <c r="B82" s="3" t="s">
        <v>771</v>
      </c>
      <c r="C82" s="3" t="s">
        <v>772</v>
      </c>
      <c r="D82" s="3" t="s">
        <v>773</v>
      </c>
      <c r="E82" s="3" t="s">
        <v>774</v>
      </c>
      <c r="F82" s="4" t="s">
        <v>775</v>
      </c>
      <c r="G82" s="3" t="s">
        <v>776</v>
      </c>
      <c r="H82" s="3" t="s">
        <v>777</v>
      </c>
      <c r="I82" s="4" t="s">
        <v>778</v>
      </c>
      <c r="J82" s="3" t="s">
        <v>779</v>
      </c>
      <c r="K82" s="3" t="str">
        <f>IFERROR(__xludf.DUMMYFUNCTION("GOOGLETRANSLATE(D82,""en"",""es"")"),"Loading...")</f>
        <v>Loading...</v>
      </c>
    </row>
    <row r="83" ht="14.25" customHeight="1">
      <c r="A83" s="3" t="s">
        <v>780</v>
      </c>
      <c r="B83" s="3" t="s">
        <v>781</v>
      </c>
      <c r="C83" s="3" t="s">
        <v>782</v>
      </c>
      <c r="D83" s="3" t="s">
        <v>783</v>
      </c>
      <c r="E83" s="3" t="s">
        <v>784</v>
      </c>
      <c r="F83" s="4" t="s">
        <v>785</v>
      </c>
      <c r="G83" s="3" t="s">
        <v>786</v>
      </c>
      <c r="H83" s="3" t="s">
        <v>787</v>
      </c>
      <c r="I83" s="4" t="s">
        <v>788</v>
      </c>
      <c r="J83" s="3" t="s">
        <v>789</v>
      </c>
      <c r="K83" s="3" t="str">
        <f>IFERROR(__xludf.DUMMYFUNCTION("GOOGLETRANSLATE(D83,""en"",""es"")"),"Loading...")</f>
        <v>Loading...</v>
      </c>
    </row>
    <row r="84" ht="14.25" customHeight="1">
      <c r="A84" s="3" t="s">
        <v>790</v>
      </c>
      <c r="B84" s="3" t="s">
        <v>791</v>
      </c>
      <c r="C84" s="3" t="s">
        <v>792</v>
      </c>
      <c r="D84" s="3" t="s">
        <v>793</v>
      </c>
      <c r="E84" s="3" t="s">
        <v>794</v>
      </c>
      <c r="F84" s="4" t="s">
        <v>795</v>
      </c>
      <c r="G84" s="3" t="s">
        <v>796</v>
      </c>
      <c r="H84" s="3" t="s">
        <v>797</v>
      </c>
      <c r="I84" s="4" t="s">
        <v>798</v>
      </c>
      <c r="J84" s="3" t="s">
        <v>799</v>
      </c>
      <c r="K84" s="3" t="str">
        <f>IFERROR(__xludf.DUMMYFUNCTION("GOOGLETRANSLATE(D84,""en"",""es"")"),"Actual")</f>
        <v>Actual</v>
      </c>
    </row>
    <row r="85" ht="14.25" customHeight="1">
      <c r="A85" s="3" t="s">
        <v>800</v>
      </c>
      <c r="B85" s="3" t="s">
        <v>801</v>
      </c>
      <c r="C85" s="3" t="s">
        <v>802</v>
      </c>
      <c r="D85" s="3" t="s">
        <v>803</v>
      </c>
      <c r="E85" s="3" t="s">
        <v>804</v>
      </c>
      <c r="F85" s="4" t="s">
        <v>319</v>
      </c>
      <c r="G85" s="3" t="s">
        <v>805</v>
      </c>
      <c r="H85" s="3" t="s">
        <v>321</v>
      </c>
      <c r="I85" s="4" t="s">
        <v>806</v>
      </c>
      <c r="J85" s="3" t="s">
        <v>802</v>
      </c>
      <c r="K85" s="3" t="str">
        <f>IFERROR(__xludf.DUMMYFUNCTION("GOOGLETRANSLATE(D85,""en"",""es"")"),"Elementos")</f>
        <v>Elementos</v>
      </c>
    </row>
    <row r="86" ht="14.25" customHeight="1">
      <c r="A86" s="3" t="s">
        <v>807</v>
      </c>
      <c r="B86" s="3" t="s">
        <v>808</v>
      </c>
      <c r="C86" s="3" t="s">
        <v>809</v>
      </c>
      <c r="D86" s="3" t="s">
        <v>810</v>
      </c>
      <c r="E86" s="3" t="s">
        <v>811</v>
      </c>
      <c r="F86" s="4" t="s">
        <v>510</v>
      </c>
      <c r="G86" s="3" t="s">
        <v>812</v>
      </c>
      <c r="H86" s="3" t="s">
        <v>512</v>
      </c>
      <c r="I86" s="4" t="s">
        <v>813</v>
      </c>
      <c r="J86" s="3" t="s">
        <v>814</v>
      </c>
      <c r="K86" s="3" t="str">
        <f>IFERROR(__xludf.DUMMYFUNCTION("GOOGLETRANSLATE(D86,""en"",""es"")"),"Avance")</f>
        <v>Avance</v>
      </c>
    </row>
    <row r="87" ht="14.25" customHeight="1">
      <c r="A87" s="3" t="s">
        <v>815</v>
      </c>
      <c r="B87" s="3" t="s">
        <v>816</v>
      </c>
      <c r="C87" s="3" t="s">
        <v>817</v>
      </c>
      <c r="D87" s="3" t="s">
        <v>818</v>
      </c>
      <c r="E87" s="3" t="s">
        <v>819</v>
      </c>
      <c r="F87" s="4" t="s">
        <v>820</v>
      </c>
      <c r="G87" s="3" t="s">
        <v>821</v>
      </c>
      <c r="H87" s="3" t="s">
        <v>822</v>
      </c>
      <c r="I87" s="4" t="s">
        <v>823</v>
      </c>
      <c r="J87" s="3" t="s">
        <v>824</v>
      </c>
      <c r="K87" s="3" t="str">
        <f>IFERROR(__xludf.DUMMYFUNCTION("GOOGLETRANSLATE(D87,""en"",""es"")"),"Loading...")</f>
        <v>Loading...</v>
      </c>
    </row>
    <row r="88" ht="14.25" customHeight="1">
      <c r="A88" s="3" t="s">
        <v>825</v>
      </c>
      <c r="B88" s="3" t="s">
        <v>826</v>
      </c>
      <c r="C88" s="3" t="s">
        <v>827</v>
      </c>
      <c r="D88" s="3" t="s">
        <v>827</v>
      </c>
      <c r="E88" s="3" t="s">
        <v>828</v>
      </c>
      <c r="F88" s="4" t="s">
        <v>827</v>
      </c>
      <c r="G88" s="3" t="s">
        <v>827</v>
      </c>
      <c r="H88" s="3" t="s">
        <v>827</v>
      </c>
      <c r="I88" s="4" t="s">
        <v>827</v>
      </c>
      <c r="J88" s="3" t="s">
        <v>827</v>
      </c>
      <c r="K88" s="3" t="str">
        <f>IFERROR(__xludf.DUMMYFUNCTION("GOOGLETRANSLATE(D88,""en"",""es"")"),"Loading...")</f>
        <v>Loading...</v>
      </c>
    </row>
    <row r="89" ht="14.25" customHeight="1">
      <c r="A89" s="3" t="s">
        <v>829</v>
      </c>
      <c r="B89" s="3" t="s">
        <v>830</v>
      </c>
      <c r="C89" s="3" t="s">
        <v>831</v>
      </c>
      <c r="D89" s="3" t="s">
        <v>831</v>
      </c>
      <c r="E89" s="3" t="s">
        <v>832</v>
      </c>
      <c r="F89" s="4" t="s">
        <v>833</v>
      </c>
      <c r="G89" s="3" t="s">
        <v>831</v>
      </c>
      <c r="H89" s="3" t="s">
        <v>831</v>
      </c>
      <c r="I89" s="4" t="s">
        <v>834</v>
      </c>
      <c r="J89" s="3" t="s">
        <v>831</v>
      </c>
      <c r="K89" s="3" t="str">
        <f>IFERROR(__xludf.DUMMYFUNCTION("GOOGLETRANSLATE(D89,""en"",""es"")"),"Transmisión de audio / video")</f>
        <v>Transmisión de audio / video</v>
      </c>
    </row>
    <row r="90" ht="14.25" customHeight="1">
      <c r="A90" s="3" t="s">
        <v>835</v>
      </c>
      <c r="B90" s="3" t="s">
        <v>836</v>
      </c>
      <c r="C90" s="3" t="s">
        <v>837</v>
      </c>
      <c r="D90" s="3" t="s">
        <v>838</v>
      </c>
      <c r="E90" s="3" t="s">
        <v>839</v>
      </c>
      <c r="F90" s="4" t="s">
        <v>840</v>
      </c>
      <c r="G90" s="3" t="s">
        <v>841</v>
      </c>
      <c r="H90" s="3" t="s">
        <v>842</v>
      </c>
      <c r="I90" s="4" t="s">
        <v>843</v>
      </c>
      <c r="J90" s="3" t="s">
        <v>844</v>
      </c>
      <c r="K90" s="3" t="str">
        <f>IFERROR(__xludf.DUMMYFUNCTION("GOOGLETRANSLATE(D90,""en"",""es"")"),"Archivos al azar")</f>
        <v>Archivos al azar</v>
      </c>
    </row>
    <row r="91" ht="14.25" customHeight="1">
      <c r="A91" s="3" t="s">
        <v>845</v>
      </c>
      <c r="B91" s="3" t="s">
        <v>846</v>
      </c>
      <c r="C91" s="3" t="s">
        <v>847</v>
      </c>
      <c r="D91" s="3" t="s">
        <v>848</v>
      </c>
      <c r="E91" s="3" t="s">
        <v>849</v>
      </c>
      <c r="F91" s="4" t="s">
        <v>850</v>
      </c>
      <c r="G91" s="3" t="s">
        <v>851</v>
      </c>
      <c r="H91" s="3" t="s">
        <v>852</v>
      </c>
      <c r="I91" s="4" t="s">
        <v>853</v>
      </c>
      <c r="J91" s="3" t="s">
        <v>854</v>
      </c>
      <c r="K91" s="3" t="str">
        <f>IFERROR(__xludf.DUMMYFUNCTION("GOOGLETRANSLATE(D91,""en"",""es"")"),"Archivos alfabéticamente")</f>
        <v>Archivos alfabéticamente</v>
      </c>
    </row>
    <row r="92" ht="14.25" customHeight="1">
      <c r="A92" s="3" t="s">
        <v>855</v>
      </c>
      <c r="B92" s="3" t="s">
        <v>856</v>
      </c>
      <c r="C92" s="3" t="s">
        <v>857</v>
      </c>
      <c r="D92" s="3" t="s">
        <v>858</v>
      </c>
      <c r="E92" s="3" t="s">
        <v>859</v>
      </c>
      <c r="F92" s="4" t="s">
        <v>860</v>
      </c>
      <c r="G92" s="3" t="s">
        <v>861</v>
      </c>
      <c r="H92" s="3" t="s">
        <v>862</v>
      </c>
      <c r="I92" s="4" t="s">
        <v>863</v>
      </c>
      <c r="J92" s="3" t="s">
        <v>864</v>
      </c>
      <c r="K92" s="3" t="str">
        <f>IFERROR(__xludf.DUMMYFUNCTION("GOOGLETRANSLATE(D92,""en"",""es"")"),"Panel con fecha / hora")</f>
        <v>Panel con fecha / hora</v>
      </c>
    </row>
    <row r="93" ht="14.25" customHeight="1">
      <c r="A93" s="3" t="s">
        <v>865</v>
      </c>
      <c r="B93" s="3" t="s">
        <v>866</v>
      </c>
      <c r="C93" s="3" t="s">
        <v>867</v>
      </c>
      <c r="D93" s="3" t="s">
        <v>868</v>
      </c>
      <c r="E93" s="3" t="s">
        <v>869</v>
      </c>
      <c r="F93" s="4" t="s">
        <v>870</v>
      </c>
      <c r="G93" s="3" t="s">
        <v>871</v>
      </c>
      <c r="H93" s="3" t="s">
        <v>872</v>
      </c>
      <c r="I93" s="4" t="s">
        <v>873</v>
      </c>
      <c r="J93" s="3" t="s">
        <v>867</v>
      </c>
      <c r="K93" s="3" t="str">
        <f>IFERROR(__xludf.DUMMYFUNCTION("GOOGLETRANSLATE(D93,""en"",""es"")"),"Panel con clima")</f>
        <v>Panel con clima</v>
      </c>
    </row>
    <row r="94" ht="14.25" customHeight="1">
      <c r="A94" s="3" t="s">
        <v>874</v>
      </c>
      <c r="B94" s="3" t="s">
        <v>875</v>
      </c>
      <c r="C94" s="3" t="s">
        <v>876</v>
      </c>
      <c r="D94" s="3" t="s">
        <v>877</v>
      </c>
      <c r="E94" s="3" t="s">
        <v>878</v>
      </c>
      <c r="F94" s="4" t="s">
        <v>879</v>
      </c>
      <c r="G94" s="3" t="s">
        <v>880</v>
      </c>
      <c r="H94" s="3" t="s">
        <v>881</v>
      </c>
      <c r="I94" s="4" t="s">
        <v>882</v>
      </c>
      <c r="J94" s="3" t="s">
        <v>883</v>
      </c>
      <c r="K94" s="3" t="str">
        <f>IFERROR(__xludf.DUMMYFUNCTION("GOOGLETRANSLATE(D94,""en"",""es"")"),"Loading...")</f>
        <v>Loading...</v>
      </c>
    </row>
    <row r="95" ht="14.25" customHeight="1">
      <c r="A95" s="3" t="s">
        <v>884</v>
      </c>
      <c r="B95" s="3" t="s">
        <v>885</v>
      </c>
      <c r="C95" s="3" t="s">
        <v>886</v>
      </c>
      <c r="D95" s="3" t="s">
        <v>887</v>
      </c>
      <c r="E95" s="3" t="s">
        <v>888</v>
      </c>
      <c r="F95" s="4" t="s">
        <v>889</v>
      </c>
      <c r="G95" s="3" t="s">
        <v>890</v>
      </c>
      <c r="H95" s="3" t="s">
        <v>891</v>
      </c>
      <c r="I95" s="4" t="s">
        <v>892</v>
      </c>
      <c r="J95" s="3" t="s">
        <v>893</v>
      </c>
      <c r="K95" s="3" t="str">
        <f>IFERROR(__xludf.DUMMYFUNCTION("GOOGLETRANSLATE(D95,""en"",""es"")"),"Loading...")</f>
        <v>Loading...</v>
      </c>
    </row>
    <row r="96" ht="14.25" customHeight="1">
      <c r="A96" s="3" t="s">
        <v>894</v>
      </c>
      <c r="B96" s="3" t="s">
        <v>895</v>
      </c>
      <c r="C96" s="3" t="s">
        <v>896</v>
      </c>
      <c r="D96" s="3" t="s">
        <v>897</v>
      </c>
      <c r="E96" s="3" t="s">
        <v>898</v>
      </c>
      <c r="F96" s="4" t="s">
        <v>899</v>
      </c>
      <c r="G96" s="3" t="s">
        <v>900</v>
      </c>
      <c r="H96" s="3" t="s">
        <v>901</v>
      </c>
      <c r="I96" s="4" t="s">
        <v>902</v>
      </c>
      <c r="J96" s="3" t="s">
        <v>896</v>
      </c>
      <c r="K96" s="3" t="str">
        <f>IFERROR(__xludf.DUMMYFUNCTION("GOOGLETRANSLATE(D96,""en"",""es"")"),"Error de descripción")</f>
        <v>Error de descripción</v>
      </c>
    </row>
    <row r="97" ht="14.25" customHeight="1">
      <c r="A97" s="3" t="s">
        <v>903</v>
      </c>
      <c r="B97" s="3" t="s">
        <v>904</v>
      </c>
      <c r="C97" s="3" t="s">
        <v>905</v>
      </c>
      <c r="D97" s="3" t="s">
        <v>906</v>
      </c>
      <c r="E97" s="3" t="s">
        <v>907</v>
      </c>
      <c r="F97" s="4" t="s">
        <v>908</v>
      </c>
      <c r="G97" s="3" t="s">
        <v>909</v>
      </c>
      <c r="H97" s="3" t="s">
        <v>910</v>
      </c>
      <c r="I97" s="4" t="s">
        <v>911</v>
      </c>
      <c r="J97" s="3" t="s">
        <v>912</v>
      </c>
      <c r="K97" s="3" t="str">
        <f>IFERROR(__xludf.DUMMYFUNCTION("GOOGLETRANSLATE(D97,""en"",""es"")"),"Se puede encontrar más información sobre el error en los registros.")</f>
        <v>Se puede encontrar más información sobre el error en los registros.</v>
      </c>
    </row>
    <row r="98" ht="14.25" customHeight="1">
      <c r="A98" s="3" t="s">
        <v>913</v>
      </c>
      <c r="B98" s="3" t="s">
        <v>914</v>
      </c>
      <c r="C98" s="3" t="s">
        <v>915</v>
      </c>
      <c r="D98" s="3" t="s">
        <v>916</v>
      </c>
      <c r="E98" s="3" t="s">
        <v>917</v>
      </c>
      <c r="F98" s="4" t="s">
        <v>918</v>
      </c>
      <c r="G98" s="3" t="s">
        <v>919</v>
      </c>
      <c r="H98" s="3" t="s">
        <v>920</v>
      </c>
      <c r="I98" s="4" t="s">
        <v>921</v>
      </c>
      <c r="J98" s="3" t="s">
        <v>922</v>
      </c>
      <c r="K98" s="3" t="str">
        <f>IFERROR(__xludf.DUMMYFUNCTION("GOOGLETRANSLATE(D98,""en"",""es"")"),"Eliminar usuario")</f>
        <v>Eliminar usuario</v>
      </c>
    </row>
    <row r="99" ht="14.25" customHeight="1">
      <c r="A99" s="3" t="s">
        <v>923</v>
      </c>
      <c r="B99" s="3" t="s">
        <v>924</v>
      </c>
      <c r="C99" s="3" t="s">
        <v>925</v>
      </c>
      <c r="D99" s="3" t="s">
        <v>926</v>
      </c>
      <c r="E99" s="3" t="s">
        <v>927</v>
      </c>
      <c r="F99" s="4" t="s">
        <v>928</v>
      </c>
      <c r="G99" s="3" t="s">
        <v>929</v>
      </c>
      <c r="H99" s="3" t="s">
        <v>930</v>
      </c>
      <c r="I99" s="4" t="s">
        <v>931</v>
      </c>
      <c r="J99" s="3" t="s">
        <v>932</v>
      </c>
      <c r="K99" s="3" t="str">
        <f>IFERROR(__xludf.DUMMYFUNCTION("GOOGLETRANSLATE(D99,""en"",""es"")"),"Acerca del dispositivo")</f>
        <v>Acerca del dispositivo</v>
      </c>
    </row>
    <row r="100" ht="14.25" customHeight="1">
      <c r="A100" s="3" t="s">
        <v>933</v>
      </c>
      <c r="B100" s="3" t="s">
        <v>934</v>
      </c>
      <c r="C100" s="3" t="s">
        <v>935</v>
      </c>
      <c r="D100" s="3" t="s">
        <v>936</v>
      </c>
      <c r="E100" s="3" t="s">
        <v>937</v>
      </c>
      <c r="F100" s="4" t="s">
        <v>938</v>
      </c>
      <c r="G100" s="3" t="s">
        <v>939</v>
      </c>
      <c r="H100" s="3" t="s">
        <v>940</v>
      </c>
      <c r="I100" s="4" t="s">
        <v>939</v>
      </c>
      <c r="J100" s="3" t="s">
        <v>941</v>
      </c>
      <c r="K100" s="3" t="str">
        <f>IFERROR(__xludf.DUMMYFUNCTION("GOOGLETRANSLATE(D100,""en"",""es"")"),"Dispositivo")</f>
        <v>Dispositivo</v>
      </c>
    </row>
    <row r="101" ht="14.25" customHeight="1">
      <c r="A101" s="3" t="s">
        <v>942</v>
      </c>
      <c r="B101" s="3" t="s">
        <v>943</v>
      </c>
      <c r="C101" s="3" t="s">
        <v>944</v>
      </c>
      <c r="D101" s="3" t="s">
        <v>945</v>
      </c>
      <c r="E101" s="3" t="s">
        <v>946</v>
      </c>
      <c r="F101" s="4" t="s">
        <v>947</v>
      </c>
      <c r="G101" s="3" t="s">
        <v>948</v>
      </c>
      <c r="H101" s="3" t="s">
        <v>949</v>
      </c>
      <c r="I101" s="4" t="s">
        <v>950</v>
      </c>
      <c r="J101" s="3" t="s">
        <v>951</v>
      </c>
      <c r="K101" s="3" t="str">
        <f>IFERROR(__xludf.DUMMYFUNCTION("GOOGLETRANSLATE(D101,""en"",""es"")"),"ID del dispositivo")</f>
        <v>ID del dispositivo</v>
      </c>
    </row>
    <row r="102" ht="14.25" customHeight="1">
      <c r="A102" s="3" t="s">
        <v>952</v>
      </c>
      <c r="B102" s="3" t="s">
        <v>953</v>
      </c>
      <c r="C102" s="3" t="s">
        <v>954</v>
      </c>
      <c r="D102" s="3" t="s">
        <v>955</v>
      </c>
      <c r="E102" s="3" t="s">
        <v>956</v>
      </c>
      <c r="F102" s="4" t="s">
        <v>957</v>
      </c>
      <c r="G102" s="3" t="s">
        <v>958</v>
      </c>
      <c r="H102" s="3" t="s">
        <v>959</v>
      </c>
      <c r="I102" s="4" t="s">
        <v>960</v>
      </c>
      <c r="J102" s="3" t="s">
        <v>961</v>
      </c>
      <c r="K102" s="3" t="str">
        <f>IFERROR(__xludf.DUMMYFUNCTION("GOOGLETRANSLATE(D102,""en"",""es"")"),"Espacio libre (memoria interna)")</f>
        <v>Espacio libre (memoria interna)</v>
      </c>
    </row>
    <row r="103" ht="14.25" customHeight="1">
      <c r="A103" s="3" t="s">
        <v>962</v>
      </c>
      <c r="B103" s="3" t="s">
        <v>963</v>
      </c>
      <c r="C103" s="3" t="s">
        <v>964</v>
      </c>
      <c r="D103" s="3" t="s">
        <v>965</v>
      </c>
      <c r="E103" s="3" t="s">
        <v>966</v>
      </c>
      <c r="F103" s="4" t="s">
        <v>967</v>
      </c>
      <c r="G103" s="3" t="s">
        <v>968</v>
      </c>
      <c r="H103" s="3" t="s">
        <v>969</v>
      </c>
      <c r="I103" s="4" t="s">
        <v>970</v>
      </c>
      <c r="J103" s="3" t="s">
        <v>971</v>
      </c>
      <c r="K103" s="3" t="str">
        <f>IFERROR(__xludf.DUMMYFUNCTION("GOOGLETRANSLATE(D103,""en"",""es"")"),"Loading...")</f>
        <v>Loading...</v>
      </c>
    </row>
    <row r="104" ht="14.25" customHeight="1">
      <c r="A104" s="3" t="s">
        <v>972</v>
      </c>
      <c r="B104" s="3" t="s">
        <v>973</v>
      </c>
      <c r="C104" s="3" t="s">
        <v>974</v>
      </c>
      <c r="D104" s="3" t="s">
        <v>975</v>
      </c>
      <c r="E104" s="3" t="s">
        <v>976</v>
      </c>
      <c r="F104" s="4" t="s">
        <v>975</v>
      </c>
      <c r="G104" s="3" t="s">
        <v>977</v>
      </c>
      <c r="H104" s="3" t="s">
        <v>974</v>
      </c>
      <c r="I104" s="4" t="s">
        <v>978</v>
      </c>
      <c r="J104" s="3" t="s">
        <v>974</v>
      </c>
      <c r="K104" s="3" t="str">
        <f>IFERROR(__xludf.DUMMYFUNCTION("GOOGLETRANSLATE(D104,""en"",""es"")"),"fuera de")</f>
        <v>fuera de</v>
      </c>
    </row>
    <row r="105" ht="14.25" customHeight="1">
      <c r="A105" s="3" t="s">
        <v>979</v>
      </c>
      <c r="B105" s="3" t="s">
        <v>980</v>
      </c>
      <c r="C105" s="3" t="s">
        <v>981</v>
      </c>
      <c r="D105" s="3" t="s">
        <v>982</v>
      </c>
      <c r="E105" s="3" t="s">
        <v>983</v>
      </c>
      <c r="F105" s="4" t="s">
        <v>984</v>
      </c>
      <c r="G105" s="3" t="s">
        <v>985</v>
      </c>
      <c r="H105" s="3" t="s">
        <v>986</v>
      </c>
      <c r="I105" s="4" t="s">
        <v>987</v>
      </c>
      <c r="J105" s="3" t="s">
        <v>988</v>
      </c>
      <c r="K105" s="3" t="str">
        <f>IFERROR(__xludf.DUMMYFUNCTION("GOOGLETRANSLATE(D105,""en"",""es"")"),"Loading...")</f>
        <v>Loading...</v>
      </c>
    </row>
    <row r="106" ht="14.25" customHeight="1">
      <c r="A106" s="3" t="s">
        <v>989</v>
      </c>
      <c r="B106" s="3" t="s">
        <v>990</v>
      </c>
      <c r="C106" s="3" t="s">
        <v>990</v>
      </c>
      <c r="D106" s="3" t="s">
        <v>991</v>
      </c>
      <c r="E106" s="3" t="s">
        <v>992</v>
      </c>
      <c r="F106" s="4" t="s">
        <v>990</v>
      </c>
      <c r="G106" s="3" t="s">
        <v>993</v>
      </c>
      <c r="H106" s="3" t="s">
        <v>990</v>
      </c>
      <c r="I106" s="4" t="s">
        <v>990</v>
      </c>
      <c r="J106" s="3" t="s">
        <v>990</v>
      </c>
      <c r="K106" s="3" t="str">
        <f>IFERROR(__xludf.DUMMYFUNCTION("GOOGLETRANSLATE(D106,""en"",""es"")"),"Loading...")</f>
        <v>Loading...</v>
      </c>
    </row>
    <row r="107" ht="14.25" customHeight="1">
      <c r="A107" s="3" t="s">
        <v>994</v>
      </c>
      <c r="B107" s="3" t="s">
        <v>995</v>
      </c>
      <c r="C107" s="3" t="s">
        <v>996</v>
      </c>
      <c r="D107" s="3" t="s">
        <v>997</v>
      </c>
      <c r="E107" s="3" t="s">
        <v>997</v>
      </c>
      <c r="F107" s="4" t="s">
        <v>997</v>
      </c>
      <c r="G107" s="3" t="s">
        <v>998</v>
      </c>
      <c r="H107" s="3" t="s">
        <v>999</v>
      </c>
      <c r="I107" s="4" t="s">
        <v>1000</v>
      </c>
      <c r="J107" s="3" t="s">
        <v>1001</v>
      </c>
      <c r="K107" s="3" t="str">
        <f>IFERROR(__xludf.DUMMYFUNCTION("GOOGLETRANSLATE(D107,""en"",""es"")"),"Versión")</f>
        <v>Versión</v>
      </c>
    </row>
    <row r="108" ht="14.25" customHeight="1">
      <c r="A108" s="3" t="s">
        <v>1002</v>
      </c>
      <c r="B108" s="3" t="s">
        <v>1003</v>
      </c>
      <c r="C108" s="3" t="s">
        <v>1003</v>
      </c>
      <c r="D108" s="3" t="s">
        <v>1004</v>
      </c>
      <c r="E108" s="3" t="s">
        <v>1005</v>
      </c>
      <c r="F108" s="4" t="s">
        <v>1006</v>
      </c>
      <c r="G108" s="3" t="s">
        <v>1007</v>
      </c>
      <c r="H108" s="3" t="s">
        <v>1008</v>
      </c>
      <c r="I108" s="4" t="s">
        <v>1009</v>
      </c>
      <c r="J108" s="3" t="s">
        <v>1003</v>
      </c>
      <c r="K108" s="3" t="str">
        <f>IFERROR(__xludf.DUMMYFUNCTION("GOOGLETRANSLATE(D108,""en"",""es"")"),"dirección IP")</f>
        <v>dirección IP</v>
      </c>
    </row>
    <row r="109" ht="14.25" customHeight="1">
      <c r="A109" s="3" t="s">
        <v>1010</v>
      </c>
      <c r="B109" s="3" t="s">
        <v>1011</v>
      </c>
      <c r="C109" s="3" t="s">
        <v>1012</v>
      </c>
      <c r="D109" s="3" t="s">
        <v>1013</v>
      </c>
      <c r="E109" s="3" t="s">
        <v>1014</v>
      </c>
      <c r="F109" s="4" t="s">
        <v>1015</v>
      </c>
      <c r="G109" s="3" t="s">
        <v>1016</v>
      </c>
      <c r="H109" s="3" t="s">
        <v>1017</v>
      </c>
      <c r="I109" s="4" t="s">
        <v>1018</v>
      </c>
      <c r="J109" s="3" t="s">
        <v>1012</v>
      </c>
      <c r="K109" s="3" t="str">
        <f>IFERROR(__xludf.DUMMYFUNCTION("GOOGLETRANSLATE(D109,""en"",""es"")"),"Dirección MAC")</f>
        <v>Dirección MAC</v>
      </c>
    </row>
    <row r="110" ht="14.25" customHeight="1">
      <c r="A110" s="3" t="s">
        <v>1019</v>
      </c>
      <c r="B110" s="3" t="s">
        <v>1020</v>
      </c>
      <c r="C110" s="3" t="s">
        <v>1021</v>
      </c>
      <c r="D110" s="3" t="s">
        <v>1022</v>
      </c>
      <c r="E110" s="3" t="s">
        <v>1023</v>
      </c>
      <c r="F110" s="4" t="s">
        <v>1024</v>
      </c>
      <c r="G110" s="3" t="s">
        <v>1025</v>
      </c>
      <c r="H110" s="3" t="s">
        <v>1026</v>
      </c>
      <c r="I110" s="4" t="s">
        <v>1027</v>
      </c>
      <c r="J110" s="3" t="s">
        <v>1028</v>
      </c>
      <c r="K110" s="3" t="str">
        <f>IFERROR(__xludf.DUMMYFUNCTION("GOOGLETRANSLATE(D110,""en"",""es"")"),"Loading...")</f>
        <v>Loading...</v>
      </c>
    </row>
    <row r="111" ht="14.25" customHeight="1">
      <c r="A111" s="3" t="s">
        <v>1029</v>
      </c>
      <c r="B111" s="3" t="s">
        <v>1030</v>
      </c>
      <c r="C111" s="3" t="s">
        <v>1031</v>
      </c>
      <c r="D111" s="3" t="s">
        <v>1032</v>
      </c>
      <c r="E111" s="3" t="s">
        <v>1033</v>
      </c>
      <c r="F111" s="4" t="s">
        <v>1034</v>
      </c>
      <c r="G111" s="3" t="s">
        <v>1035</v>
      </c>
      <c r="H111" s="3" t="s">
        <v>1036</v>
      </c>
      <c r="I111" s="4" t="s">
        <v>1037</v>
      </c>
      <c r="J111" s="3" t="s">
        <v>1038</v>
      </c>
      <c r="K111" s="3" t="str">
        <f>IFERROR(__xludf.DUMMYFUNCTION("GOOGLETRANSLATE(D111,""en"",""es"")"),"Loading...")</f>
        <v>Loading...</v>
      </c>
    </row>
    <row r="112" ht="14.25" customHeight="1">
      <c r="A112" s="3" t="s">
        <v>1039</v>
      </c>
      <c r="B112" s="3" t="s">
        <v>1040</v>
      </c>
      <c r="C112" s="3" t="s">
        <v>1041</v>
      </c>
      <c r="D112" s="3" t="s">
        <v>1040</v>
      </c>
      <c r="E112" s="3" t="s">
        <v>1042</v>
      </c>
      <c r="F112" s="4" t="s">
        <v>1040</v>
      </c>
      <c r="G112" s="3" t="s">
        <v>1043</v>
      </c>
      <c r="H112" s="3" t="s">
        <v>1040</v>
      </c>
      <c r="I112" s="4" t="s">
        <v>1044</v>
      </c>
      <c r="J112" s="3" t="s">
        <v>1041</v>
      </c>
      <c r="K112" s="3" t="str">
        <f>IFERROR(__xludf.DUMMYFUNCTION("GOOGLETRANSLATE(D112,""en"",""es"")"),"Administrador")</f>
        <v>Administrador</v>
      </c>
    </row>
    <row r="113" ht="14.25" customHeight="1">
      <c r="A113" s="3" t="s">
        <v>1045</v>
      </c>
      <c r="B113" s="3" t="s">
        <v>1046</v>
      </c>
      <c r="C113" s="3" t="s">
        <v>1047</v>
      </c>
      <c r="D113" s="3" t="s">
        <v>1048</v>
      </c>
      <c r="E113" s="3" t="s">
        <v>1049</v>
      </c>
      <c r="F113" s="4" t="s">
        <v>1050</v>
      </c>
      <c r="G113" s="3" t="s">
        <v>1048</v>
      </c>
      <c r="H113" s="3" t="s">
        <v>1048</v>
      </c>
      <c r="I113" s="4" t="s">
        <v>1051</v>
      </c>
      <c r="J113" s="3" t="s">
        <v>1047</v>
      </c>
      <c r="K113" s="3" t="str">
        <f>IFERROR(__xludf.DUMMYFUNCTION("GOOGLETRANSLATE(D113,""en"",""es"")"),"Gerente")</f>
        <v>Gerente</v>
      </c>
    </row>
    <row r="114" ht="14.25" customHeight="1">
      <c r="A114" s="3" t="s">
        <v>1052</v>
      </c>
      <c r="B114" s="3" t="s">
        <v>1053</v>
      </c>
      <c r="C114" s="3" t="s">
        <v>1054</v>
      </c>
      <c r="D114" s="3" t="s">
        <v>1055</v>
      </c>
      <c r="E114" s="3" t="s">
        <v>1056</v>
      </c>
      <c r="F114" s="4" t="s">
        <v>1057</v>
      </c>
      <c r="G114" s="3" t="s">
        <v>1058</v>
      </c>
      <c r="H114" s="3" t="s">
        <v>1055</v>
      </c>
      <c r="I114" s="4" t="s">
        <v>1059</v>
      </c>
      <c r="J114" s="3" t="s">
        <v>1060</v>
      </c>
      <c r="K114" s="3" t="str">
        <f>IFERROR(__xludf.DUMMYFUNCTION("GOOGLETRANSLATE(D114,""en"",""es"")"),"Usuario")</f>
        <v>Usuario</v>
      </c>
    </row>
    <row r="115" ht="14.25" customHeight="1">
      <c r="A115" s="3" t="s">
        <v>1061</v>
      </c>
      <c r="B115" s="3" t="s">
        <v>1053</v>
      </c>
      <c r="C115" s="3" t="s">
        <v>1054</v>
      </c>
      <c r="D115" s="3" t="s">
        <v>1055</v>
      </c>
      <c r="E115" s="3" t="s">
        <v>1056</v>
      </c>
      <c r="F115" s="4" t="s">
        <v>1057</v>
      </c>
      <c r="G115" s="3" t="s">
        <v>1058</v>
      </c>
      <c r="H115" s="3" t="s">
        <v>1055</v>
      </c>
      <c r="I115" s="4" t="s">
        <v>1059</v>
      </c>
      <c r="J115" s="3" t="s">
        <v>1060</v>
      </c>
      <c r="K115" s="3" t="str">
        <f>IFERROR(__xludf.DUMMYFUNCTION("GOOGLETRANSLATE(D115,""en"",""es"")"),"Usuario")</f>
        <v>Usuario</v>
      </c>
    </row>
    <row r="116" ht="14.25" customHeight="1">
      <c r="A116" s="3" t="s">
        <v>1062</v>
      </c>
      <c r="B116" s="3" t="s">
        <v>1063</v>
      </c>
      <c r="C116" s="3" t="s">
        <v>1064</v>
      </c>
      <c r="D116" s="3" t="s">
        <v>1065</v>
      </c>
      <c r="E116" s="3" t="s">
        <v>1066</v>
      </c>
      <c r="F116" s="4" t="s">
        <v>1067</v>
      </c>
      <c r="G116" s="3" t="s">
        <v>1068</v>
      </c>
      <c r="H116" s="3" t="s">
        <v>1069</v>
      </c>
      <c r="I116" s="4" t="s">
        <v>1070</v>
      </c>
      <c r="J116" s="3" t="s">
        <v>1071</v>
      </c>
      <c r="K116" s="3" t="str">
        <f>IFERROR(__xludf.DUMMYFUNCTION("GOOGLETRANSLATE(D116,""en"",""es"")"),"Estadísticas")</f>
        <v>Estadísticas</v>
      </c>
    </row>
    <row r="117" ht="14.25" customHeight="1">
      <c r="A117" s="3" t="s">
        <v>1072</v>
      </c>
      <c r="B117" s="3" t="s">
        <v>1073</v>
      </c>
      <c r="C117" s="3" t="s">
        <v>1074</v>
      </c>
      <c r="D117" s="3" t="s">
        <v>1075</v>
      </c>
      <c r="E117" s="3" t="s">
        <v>1076</v>
      </c>
      <c r="F117" s="4" t="s">
        <v>1077</v>
      </c>
      <c r="G117" s="3" t="s">
        <v>1078</v>
      </c>
      <c r="H117" s="3" t="s">
        <v>1079</v>
      </c>
      <c r="I117" s="4" t="s">
        <v>1080</v>
      </c>
      <c r="J117" s="3" t="s">
        <v>1081</v>
      </c>
      <c r="K117" s="3" t="str">
        <f>IFERROR(__xludf.DUMMYFUNCTION("GOOGLETRANSLATE(D117,""en"",""es"")"),"Usuario agregado con éxito")</f>
        <v>Usuario agregado con éxito</v>
      </c>
    </row>
    <row r="118" ht="14.25" customHeight="1">
      <c r="A118" s="3" t="s">
        <v>1082</v>
      </c>
      <c r="B118" s="3" t="s">
        <v>1083</v>
      </c>
      <c r="C118" s="3" t="s">
        <v>1084</v>
      </c>
      <c r="D118" s="3" t="s">
        <v>1085</v>
      </c>
      <c r="E118" s="3" t="s">
        <v>1086</v>
      </c>
      <c r="F118" s="4" t="s">
        <v>1087</v>
      </c>
      <c r="G118" s="3" t="s">
        <v>1088</v>
      </c>
      <c r="H118" s="3" t="s">
        <v>1089</v>
      </c>
      <c r="I118" s="4" t="s">
        <v>1090</v>
      </c>
      <c r="J118" s="3" t="s">
        <v>1091</v>
      </c>
      <c r="K118" s="3" t="str">
        <f>IFERROR(__xludf.DUMMYFUNCTION("GOOGLETRANSLATE(D118,""en"",""es"")"),"Loading...")</f>
        <v>Loading...</v>
      </c>
    </row>
    <row r="119" ht="14.25" customHeight="1">
      <c r="A119" s="3" t="s">
        <v>1092</v>
      </c>
      <c r="B119" s="3" t="s">
        <v>1093</v>
      </c>
      <c r="C119" s="3" t="s">
        <v>1094</v>
      </c>
      <c r="D119" s="3" t="s">
        <v>1095</v>
      </c>
      <c r="E119" s="3" t="s">
        <v>1096</v>
      </c>
      <c r="F119" s="4" t="s">
        <v>1097</v>
      </c>
      <c r="G119" s="3" t="s">
        <v>1098</v>
      </c>
      <c r="H119" s="3" t="s">
        <v>1099</v>
      </c>
      <c r="I119" s="4" t="s">
        <v>1100</v>
      </c>
      <c r="J119" s="3" t="s">
        <v>1101</v>
      </c>
      <c r="K119" s="3" t="str">
        <f>IFERROR(__xludf.DUMMYFUNCTION("GOOGLETRANSLATE(D119,""en"",""es"")"),"No se puede procesar la página")</f>
        <v>No se puede procesar la página</v>
      </c>
    </row>
    <row r="120" ht="14.25" customHeight="1">
      <c r="A120" s="3" t="s">
        <v>1102</v>
      </c>
      <c r="B120" s="3" t="s">
        <v>1103</v>
      </c>
      <c r="C120" s="3" t="s">
        <v>1104</v>
      </c>
      <c r="D120" s="3" t="s">
        <v>1105</v>
      </c>
      <c r="E120" s="3" t="s">
        <v>1106</v>
      </c>
      <c r="F120" s="4" t="s">
        <v>1107</v>
      </c>
      <c r="G120" s="3" t="s">
        <v>1108</v>
      </c>
      <c r="H120" s="3" t="s">
        <v>1109</v>
      </c>
      <c r="I120" s="4" t="s">
        <v>1110</v>
      </c>
      <c r="J120" s="3" t="s">
        <v>1111</v>
      </c>
      <c r="K120" s="3" t="str">
        <f>IFERROR(__xludf.DUMMYFUNCTION("GOOGLETRANSLATE(D120,""en"",""es"")"),"No se ha agregado ningún artículo.")</f>
        <v>No se ha agregado ningún artículo.</v>
      </c>
    </row>
    <row r="121" ht="14.25" customHeight="1">
      <c r="A121" s="3" t="s">
        <v>1112</v>
      </c>
      <c r="B121" s="3" t="s">
        <v>1113</v>
      </c>
      <c r="C121" s="3" t="s">
        <v>1114</v>
      </c>
      <c r="D121" s="3" t="s">
        <v>1115</v>
      </c>
      <c r="E121" s="3" t="s">
        <v>1116</v>
      </c>
      <c r="F121" s="4" t="s">
        <v>1117</v>
      </c>
      <c r="G121" s="3" t="s">
        <v>1118</v>
      </c>
      <c r="H121" s="3" t="s">
        <v>1119</v>
      </c>
      <c r="I121" s="4" t="s">
        <v>1120</v>
      </c>
      <c r="J121" s="3" t="s">
        <v>1114</v>
      </c>
      <c r="K121" s="3" t="str">
        <f>IFERROR(__xludf.DUMMYFUNCTION("GOOGLETRANSLATE(D121,""en"",""es"")"),"Número")</f>
        <v>Número</v>
      </c>
    </row>
    <row r="122" ht="14.25" customHeight="1">
      <c r="A122" s="3" t="s">
        <v>1121</v>
      </c>
      <c r="B122" s="3" t="s">
        <v>1122</v>
      </c>
      <c r="C122" s="3" t="s">
        <v>1123</v>
      </c>
      <c r="D122" s="3" t="s">
        <v>1124</v>
      </c>
      <c r="E122" s="3" t="s">
        <v>1125</v>
      </c>
      <c r="F122" s="4" t="s">
        <v>1126</v>
      </c>
      <c r="G122" s="3" t="s">
        <v>1127</v>
      </c>
      <c r="H122" s="3" t="s">
        <v>1128</v>
      </c>
      <c r="I122" s="4" t="s">
        <v>1129</v>
      </c>
      <c r="J122" s="3" t="s">
        <v>1130</v>
      </c>
      <c r="K122" s="3" t="str">
        <f>IFERROR(__xludf.DUMMYFUNCTION("GOOGLETRANSLATE(D122,""en"",""es"")"),"Loading...")</f>
        <v>Loading...</v>
      </c>
    </row>
    <row r="123" ht="14.25" customHeight="1">
      <c r="A123" s="3" t="s">
        <v>1131</v>
      </c>
      <c r="B123" s="3" t="s">
        <v>1132</v>
      </c>
      <c r="C123" s="3" t="s">
        <v>1133</v>
      </c>
      <c r="D123" s="3" t="s">
        <v>1134</v>
      </c>
      <c r="E123" s="3" t="s">
        <v>1135</v>
      </c>
      <c r="F123" s="4" t="s">
        <v>1136</v>
      </c>
      <c r="G123" s="3" t="s">
        <v>1137</v>
      </c>
      <c r="H123" s="3" t="s">
        <v>1138</v>
      </c>
      <c r="I123" s="4" t="s">
        <v>1139</v>
      </c>
      <c r="J123" s="3" t="s">
        <v>1140</v>
      </c>
      <c r="K123" s="3" t="str">
        <f>IFERROR(__xludf.DUMMYFUNCTION("GOOGLETRANSLATE(D123,""en"",""es"")"),"Loading...")</f>
        <v>Loading...</v>
      </c>
    </row>
    <row r="124" ht="14.25" customHeight="1">
      <c r="A124" s="3" t="s">
        <v>1141</v>
      </c>
      <c r="B124" s="3" t="s">
        <v>436</v>
      </c>
      <c r="C124" s="3" t="s">
        <v>1142</v>
      </c>
      <c r="D124" s="3" t="s">
        <v>438</v>
      </c>
      <c r="E124" s="3" t="s">
        <v>439</v>
      </c>
      <c r="F124" s="4" t="s">
        <v>440</v>
      </c>
      <c r="G124" s="3" t="s">
        <v>441</v>
      </c>
      <c r="H124" s="3" t="s">
        <v>1143</v>
      </c>
      <c r="I124" s="4" t="s">
        <v>443</v>
      </c>
      <c r="J124" s="3" t="s">
        <v>1144</v>
      </c>
      <c r="K124" s="3" t="str">
        <f>IFERROR(__xludf.DUMMYFUNCTION("GOOGLETRANSLATE(D124,""en"",""es"")"),"El nombre no puede estar vacío")</f>
        <v>El nombre no puede estar vacío</v>
      </c>
    </row>
    <row r="125" ht="14.25" customHeight="1">
      <c r="A125" s="3" t="s">
        <v>1145</v>
      </c>
      <c r="B125" s="3" t="s">
        <v>1146</v>
      </c>
      <c r="C125" s="3" t="s">
        <v>1147</v>
      </c>
      <c r="D125" s="3" t="s">
        <v>1148</v>
      </c>
      <c r="E125" s="3" t="s">
        <v>1149</v>
      </c>
      <c r="F125" s="4" t="s">
        <v>1057</v>
      </c>
      <c r="G125" s="3" t="s">
        <v>1150</v>
      </c>
      <c r="H125" s="3" t="s">
        <v>1151</v>
      </c>
      <c r="I125" s="4" t="s">
        <v>1152</v>
      </c>
      <c r="J125" s="3" t="s">
        <v>1153</v>
      </c>
      <c r="K125" s="3" t="str">
        <f>IFERROR(__xludf.DUMMYFUNCTION("GOOGLETRANSLATE(D125,""en"",""es"")"),"Usuarios")</f>
        <v>Usuarios</v>
      </c>
    </row>
    <row r="126" ht="14.25" customHeight="1">
      <c r="A126" s="3" t="s">
        <v>1154</v>
      </c>
      <c r="B126" s="3" t="s">
        <v>1155</v>
      </c>
      <c r="C126" s="3" t="s">
        <v>1156</v>
      </c>
      <c r="D126" s="3" t="s">
        <v>1157</v>
      </c>
      <c r="E126" s="3" t="s">
        <v>1158</v>
      </c>
      <c r="F126" s="4" t="s">
        <v>1159</v>
      </c>
      <c r="G126" s="3" t="s">
        <v>1160</v>
      </c>
      <c r="H126" s="3" t="s">
        <v>1161</v>
      </c>
      <c r="I126" s="4" t="s">
        <v>1162</v>
      </c>
      <c r="J126" s="3" t="s">
        <v>1163</v>
      </c>
      <c r="K126" s="3" t="str">
        <f>IFERROR(__xludf.DUMMYFUNCTION("GOOGLETRANSLATE(D126,""en"",""es"")"),"Loading...")</f>
        <v>Loading...</v>
      </c>
    </row>
    <row r="127" ht="14.25" customHeight="1">
      <c r="A127" s="3" t="s">
        <v>1164</v>
      </c>
      <c r="B127" s="3" t="s">
        <v>1165</v>
      </c>
      <c r="C127" s="3" t="s">
        <v>1166</v>
      </c>
      <c r="D127" s="3" t="s">
        <v>1167</v>
      </c>
      <c r="E127" s="3" t="s">
        <v>1168</v>
      </c>
      <c r="F127" s="4" t="s">
        <v>1169</v>
      </c>
      <c r="G127" s="3" t="s">
        <v>1170</v>
      </c>
      <c r="H127" s="3" t="s">
        <v>1171</v>
      </c>
      <c r="I127" s="4" t="s">
        <v>1172</v>
      </c>
      <c r="J127" s="3" t="s">
        <v>1173</v>
      </c>
      <c r="K127" s="3" t="str">
        <f>IFERROR(__xludf.DUMMYFUNCTION("GOOGLETRANSLATE(D127,""en"",""es"")"),"No puedo cambiar el nombre del archivo")</f>
        <v>No puedo cambiar el nombre del archivo</v>
      </c>
    </row>
    <row r="128" ht="14.25" customHeight="1">
      <c r="A128" s="3" t="s">
        <v>1174</v>
      </c>
      <c r="B128" s="3" t="s">
        <v>1175</v>
      </c>
      <c r="C128" s="3" t="s">
        <v>1176</v>
      </c>
      <c r="D128" s="3" t="s">
        <v>1177</v>
      </c>
      <c r="E128" s="3" t="s">
        <v>1178</v>
      </c>
      <c r="F128" s="4" t="s">
        <v>1179</v>
      </c>
      <c r="G128" s="3" t="s">
        <v>1180</v>
      </c>
      <c r="H128" s="3" t="s">
        <v>1181</v>
      </c>
      <c r="I128" s="4" t="s">
        <v>1182</v>
      </c>
      <c r="J128" s="3" t="s">
        <v>1183</v>
      </c>
      <c r="K128" s="3" t="str">
        <f>IFERROR(__xludf.DUMMYFUNCTION("GOOGLETRANSLATE(D128,""en"",""es"")"),"El archivo con este nombre ya existe.")</f>
        <v>El archivo con este nombre ya existe.</v>
      </c>
    </row>
    <row r="129" ht="14.25" customHeight="1">
      <c r="A129" s="3" t="s">
        <v>1184</v>
      </c>
      <c r="B129" s="3" t="s">
        <v>1185</v>
      </c>
      <c r="C129" s="3" t="s">
        <v>1186</v>
      </c>
      <c r="D129" s="3" t="s">
        <v>1187</v>
      </c>
      <c r="E129" s="3" t="s">
        <v>1188</v>
      </c>
      <c r="F129" s="4" t="s">
        <v>1189</v>
      </c>
      <c r="G129" s="3" t="s">
        <v>1190</v>
      </c>
      <c r="H129" s="3" t="s">
        <v>1191</v>
      </c>
      <c r="I129" s="4" t="s">
        <v>1192</v>
      </c>
      <c r="J129" s="3" t="s">
        <v>1193</v>
      </c>
      <c r="K129" s="3" t="str">
        <f>IFERROR(__xludf.DUMMYFUNCTION("GOOGLETRANSLATE(D129,""en"",""es"")"),"El archivo original no existe")</f>
        <v>El archivo original no existe</v>
      </c>
    </row>
    <row r="130" ht="14.25" customHeight="1">
      <c r="A130" s="3" t="s">
        <v>1194</v>
      </c>
      <c r="B130" s="3" t="s">
        <v>1195</v>
      </c>
      <c r="C130" s="3" t="s">
        <v>1196</v>
      </c>
      <c r="D130" s="3" t="s">
        <v>1197</v>
      </c>
      <c r="E130" s="3" t="s">
        <v>1198</v>
      </c>
      <c r="F130" s="4" t="s">
        <v>1199</v>
      </c>
      <c r="G130" s="3" t="s">
        <v>1200</v>
      </c>
      <c r="H130" s="3" t="s">
        <v>1201</v>
      </c>
      <c r="I130" s="4" t="s">
        <v>1202</v>
      </c>
      <c r="J130" s="3" t="s">
        <v>1196</v>
      </c>
      <c r="K130" s="3" t="str">
        <f>IFERROR(__xludf.DUMMYFUNCTION("GOOGLETRANSLATE(D130,""en"",""es"")"),"Archivo")</f>
        <v>Archivo</v>
      </c>
    </row>
    <row r="131" ht="14.25" customHeight="1">
      <c r="A131" s="3" t="s">
        <v>1203</v>
      </c>
      <c r="B131" s="3" t="s">
        <v>1204</v>
      </c>
      <c r="C131" s="3" t="s">
        <v>1205</v>
      </c>
      <c r="D131" s="3" t="s">
        <v>1206</v>
      </c>
      <c r="E131" s="3" t="s">
        <v>1207</v>
      </c>
      <c r="F131" s="4" t="s">
        <v>1208</v>
      </c>
      <c r="G131" s="3" t="s">
        <v>1209</v>
      </c>
      <c r="H131" s="3" t="s">
        <v>1210</v>
      </c>
      <c r="I131" s="4" t="s">
        <v>1211</v>
      </c>
      <c r="J131" s="3" t="s">
        <v>1212</v>
      </c>
      <c r="K131" s="3" t="str">
        <f>IFERROR(__xludf.DUMMYFUNCTION("GOOGLETRANSLATE(D131,""en"",""es"")"),"No se pueden mostrar registros")</f>
        <v>No se pueden mostrar registros</v>
      </c>
    </row>
    <row r="132" ht="14.25" customHeight="1">
      <c r="A132" s="3" t="s">
        <v>1213</v>
      </c>
      <c r="B132" s="3" t="s">
        <v>1214</v>
      </c>
      <c r="C132" s="3" t="s">
        <v>1215</v>
      </c>
      <c r="D132" s="3" t="s">
        <v>1216</v>
      </c>
      <c r="E132" s="3" t="s">
        <v>1217</v>
      </c>
      <c r="F132" s="4" t="s">
        <v>1218</v>
      </c>
      <c r="G132" s="3" t="s">
        <v>1219</v>
      </c>
      <c r="H132" s="3" t="s">
        <v>1220</v>
      </c>
      <c r="I132" s="4" t="s">
        <v>1221</v>
      </c>
      <c r="J132" s="3" t="s">
        <v>1222</v>
      </c>
      <c r="K132" s="3" t="str">
        <f>IFERROR(__xludf.DUMMYFUNCTION("GOOGLETRANSLATE(D132,""en"",""es"")"),"Cambiar a la lista de reproducción")</f>
        <v>Cambiar a la lista de reproducción</v>
      </c>
    </row>
    <row r="133" ht="14.25" customHeight="1">
      <c r="A133" s="3" t="s">
        <v>1223</v>
      </c>
      <c r="B133" s="3" t="s">
        <v>1224</v>
      </c>
      <c r="C133" s="3" t="s">
        <v>1225</v>
      </c>
      <c r="D133" s="3" t="s">
        <v>1226</v>
      </c>
      <c r="E133" s="3" t="s">
        <v>1227</v>
      </c>
      <c r="F133" s="4" t="s">
        <v>1228</v>
      </c>
      <c r="G133" s="3" t="s">
        <v>1229</v>
      </c>
      <c r="H133" s="3" t="s">
        <v>1230</v>
      </c>
      <c r="I133" s="4" t="s">
        <v>1231</v>
      </c>
      <c r="J133" s="3" t="s">
        <v>1232</v>
      </c>
      <c r="K133" s="3" t="str">
        <f>IFERROR(__xludf.DUMMYFUNCTION("GOOGLETRANSLATE(D133,""en"",""es"")"),"Inactivo")</f>
        <v>Inactivo</v>
      </c>
    </row>
    <row r="134" ht="14.25" customHeight="1">
      <c r="A134" s="3" t="s">
        <v>1233</v>
      </c>
      <c r="B134" s="3" t="s">
        <v>1234</v>
      </c>
      <c r="C134" s="3" t="s">
        <v>1235</v>
      </c>
      <c r="D134" s="3" t="s">
        <v>1236</v>
      </c>
      <c r="E134" s="3" t="s">
        <v>1237</v>
      </c>
      <c r="F134" s="4" t="s">
        <v>1238</v>
      </c>
      <c r="G134" s="3" t="s">
        <v>1239</v>
      </c>
      <c r="H134" s="3" t="s">
        <v>1240</v>
      </c>
      <c r="I134" s="4" t="s">
        <v>1241</v>
      </c>
      <c r="J134" s="3" t="s">
        <v>1242</v>
      </c>
      <c r="K134" s="3" t="str">
        <f>IFERROR(__xludf.DUMMYFUNCTION("GOOGLETRANSLATE(D134,""en"",""es"")"),"Loading...")</f>
        <v>Loading...</v>
      </c>
    </row>
    <row r="135" ht="14.25" customHeight="1">
      <c r="A135" s="3" t="s">
        <v>1243</v>
      </c>
      <c r="B135" s="3" t="s">
        <v>1244</v>
      </c>
      <c r="C135" s="3" t="s">
        <v>1245</v>
      </c>
      <c r="D135" s="3" t="s">
        <v>1246</v>
      </c>
      <c r="E135" s="3" t="s">
        <v>1247</v>
      </c>
      <c r="F135" s="4" t="s">
        <v>1248</v>
      </c>
      <c r="G135" s="3" t="s">
        <v>1249</v>
      </c>
      <c r="H135" s="3" t="s">
        <v>1250</v>
      </c>
      <c r="I135" s="4" t="s">
        <v>1251</v>
      </c>
      <c r="J135" s="3" t="s">
        <v>1252</v>
      </c>
      <c r="K135" s="3" t="str">
        <f>IFERROR(__xludf.DUMMYFUNCTION("GOOGLETRANSLATE(D135,""en"",""es"")"),"Loading...")</f>
        <v>Loading...</v>
      </c>
    </row>
    <row r="136" ht="14.25" customHeight="1">
      <c r="A136" s="3" t="s">
        <v>1253</v>
      </c>
      <c r="B136" s="3" t="s">
        <v>1254</v>
      </c>
      <c r="C136" s="3" t="s">
        <v>1255</v>
      </c>
      <c r="D136" s="3" t="s">
        <v>1256</v>
      </c>
      <c r="E136" s="3" t="s">
        <v>1257</v>
      </c>
      <c r="F136" s="4" t="s">
        <v>1258</v>
      </c>
      <c r="G136" s="3" t="s">
        <v>1259</v>
      </c>
      <c r="H136" s="3" t="s">
        <v>1260</v>
      </c>
      <c r="I136" s="4" t="s">
        <v>1261</v>
      </c>
      <c r="J136" s="3" t="s">
        <v>1262</v>
      </c>
      <c r="K136" s="3" t="str">
        <f>IFERROR(__xludf.DUMMYFUNCTION("GOOGLETRANSLATE(D136,""en"",""es"")"),"Eliminar archivos del dispositivo y copiar desde Flash Drive")</f>
        <v>Eliminar archivos del dispositivo y copiar desde Flash Drive</v>
      </c>
    </row>
    <row r="137" ht="14.25" customHeight="1">
      <c r="A137" s="3" t="s">
        <v>1263</v>
      </c>
      <c r="B137" s="3" t="s">
        <v>1264</v>
      </c>
      <c r="C137" s="3" t="s">
        <v>1265</v>
      </c>
      <c r="D137" s="3" t="s">
        <v>1266</v>
      </c>
      <c r="E137" s="3" t="s">
        <v>1267</v>
      </c>
      <c r="F137" s="4" t="s">
        <v>1268</v>
      </c>
      <c r="G137" s="3" t="s">
        <v>1269</v>
      </c>
      <c r="H137" s="3" t="s">
        <v>1270</v>
      </c>
      <c r="I137" s="4" t="s">
        <v>1271</v>
      </c>
      <c r="J137" s="3" t="s">
        <v>1272</v>
      </c>
      <c r="K137" s="3" t="str">
        <f>IFERROR(__xludf.DUMMYFUNCTION("GOOGLETRANSLATE(D137,""en"",""es"")"),"Copie los archivos de la unidad flash")</f>
        <v>Copie los archivos de la unidad flash</v>
      </c>
    </row>
    <row r="138" ht="14.25" customHeight="1">
      <c r="A138" s="3" t="s">
        <v>1273</v>
      </c>
      <c r="B138" s="3" t="s">
        <v>1274</v>
      </c>
      <c r="C138" s="3" t="s">
        <v>1275</v>
      </c>
      <c r="D138" s="3" t="s">
        <v>1276</v>
      </c>
      <c r="E138" s="3" t="s">
        <v>1277</v>
      </c>
      <c r="F138" s="4" t="s">
        <v>1278</v>
      </c>
      <c r="G138" s="3" t="s">
        <v>1279</v>
      </c>
      <c r="H138" s="3" t="s">
        <v>1280</v>
      </c>
      <c r="I138" s="4" t="s">
        <v>1281</v>
      </c>
      <c r="J138" s="3" t="s">
        <v>1282</v>
      </c>
      <c r="K138" s="3" t="str">
        <f>IFERROR(__xludf.DUMMYFUNCTION("GOOGLETRANSLATE(D138,""en"",""es"")"),"Reproducir archivos de la unidad flash")</f>
        <v>Reproducir archivos de la unidad flash</v>
      </c>
    </row>
    <row r="139" ht="14.25" customHeight="1">
      <c r="A139" s="3" t="s">
        <v>1283</v>
      </c>
      <c r="B139" s="3" t="s">
        <v>1284</v>
      </c>
      <c r="C139" s="3" t="s">
        <v>1285</v>
      </c>
      <c r="D139" s="3" t="s">
        <v>1286</v>
      </c>
      <c r="E139" s="3" t="s">
        <v>1287</v>
      </c>
      <c r="F139" s="4" t="s">
        <v>1288</v>
      </c>
      <c r="G139" s="3" t="s">
        <v>1289</v>
      </c>
      <c r="H139" s="3" t="s">
        <v>1290</v>
      </c>
      <c r="I139" s="4" t="s">
        <v>1291</v>
      </c>
      <c r="J139" s="3" t="s">
        <v>1285</v>
      </c>
      <c r="K139" s="3" t="str">
        <f>IFERROR(__xludf.DUMMYFUNCTION("GOOGLETRANSLATE(D139,""en"",""es"")"),"Loading...")</f>
        <v>Loading...</v>
      </c>
    </row>
    <row r="140" ht="14.25" customHeight="1">
      <c r="A140" s="3" t="s">
        <v>1292</v>
      </c>
      <c r="B140" s="3" t="s">
        <v>1293</v>
      </c>
      <c r="C140" s="3" t="s">
        <v>1294</v>
      </c>
      <c r="D140" s="3" t="s">
        <v>1295</v>
      </c>
      <c r="E140" s="3" t="s">
        <v>1296</v>
      </c>
      <c r="F140" s="4" t="s">
        <v>1297</v>
      </c>
      <c r="G140" s="3" t="s">
        <v>1298</v>
      </c>
      <c r="H140" s="3" t="s">
        <v>1299</v>
      </c>
      <c r="I140" s="4" t="s">
        <v>1300</v>
      </c>
      <c r="J140" s="3" t="s">
        <v>1301</v>
      </c>
      <c r="K140" s="3" t="str">
        <f>IFERROR(__xludf.DUMMYFUNCTION("GOOGLETRANSLATE(D140,""en"",""es"")"),"Llave API para el clima")</f>
        <v>Llave API para el clima</v>
      </c>
    </row>
    <row r="141" ht="14.25" customHeight="1">
      <c r="A141" s="3" t="s">
        <v>1302</v>
      </c>
      <c r="B141" s="3" t="s">
        <v>1303</v>
      </c>
      <c r="C141" s="3" t="s">
        <v>1304</v>
      </c>
      <c r="D141" s="3" t="s">
        <v>1305</v>
      </c>
      <c r="E141" s="3" t="s">
        <v>1306</v>
      </c>
      <c r="F141" s="4" t="s">
        <v>1307</v>
      </c>
      <c r="G141" s="3" t="s">
        <v>1308</v>
      </c>
      <c r="H141" s="3" t="s">
        <v>1309</v>
      </c>
      <c r="I141" s="4" t="s">
        <v>1310</v>
      </c>
      <c r="J141" s="3" t="s">
        <v>1311</v>
      </c>
      <c r="K141" s="3" t="str">
        <f>IFERROR(__xludf.DUMMYFUNCTION("GOOGLETRANSLATE(D141,""en"",""es"")"),"Habilitar servicios web")</f>
        <v>Habilitar servicios web</v>
      </c>
    </row>
    <row r="142" ht="14.25" customHeight="1">
      <c r="A142" s="3" t="s">
        <v>1312</v>
      </c>
      <c r="B142" s="3" t="s">
        <v>1313</v>
      </c>
      <c r="C142" s="3" t="s">
        <v>1314</v>
      </c>
      <c r="D142" s="3" t="s">
        <v>1315</v>
      </c>
      <c r="E142" s="3" t="s">
        <v>1316</v>
      </c>
      <c r="F142" s="4" t="s">
        <v>1317</v>
      </c>
      <c r="G142" s="3" t="s">
        <v>1318</v>
      </c>
      <c r="H142" s="3" t="s">
        <v>1319</v>
      </c>
      <c r="I142" s="4" t="s">
        <v>1320</v>
      </c>
      <c r="J142" s="3" t="s">
        <v>1321</v>
      </c>
      <c r="K142" s="3" t="str">
        <f>IFERROR(__xludf.DUMMYFUNCTION("GOOGLETRANSLATE(D142,""en"",""es"")"),"Estilo CSS para Excel")</f>
        <v>Estilo CSS para Excel</v>
      </c>
    </row>
    <row r="143" ht="14.25" customHeight="1">
      <c r="A143" s="3" t="s">
        <v>1322</v>
      </c>
      <c r="B143" s="3" t="s">
        <v>1323</v>
      </c>
      <c r="C143" s="3" t="s">
        <v>1324</v>
      </c>
      <c r="D143" s="3" t="s">
        <v>1325</v>
      </c>
      <c r="E143" s="3" t="s">
        <v>1326</v>
      </c>
      <c r="F143" s="4" t="s">
        <v>1327</v>
      </c>
      <c r="G143" s="3" t="s">
        <v>1328</v>
      </c>
      <c r="H143" s="3" t="s">
        <v>1329</v>
      </c>
      <c r="I143" s="4" t="s">
        <v>1330</v>
      </c>
      <c r="J143" s="3" t="s">
        <v>1331</v>
      </c>
      <c r="K143" s="3" t="str">
        <f>IFERROR(__xludf.DUMMYFUNCTION("GOOGLETRANSLATE(D143,""en"",""es"")"),"Volumen para videos, música o radio por Internet, de 0% a 100%. Puede cambiar el volumen actual en la página de inicio.")</f>
        <v>Volumen para videos, música o radio por Internet, de 0% a 100%. Puede cambiar el volumen actual en la página de inicio.</v>
      </c>
    </row>
    <row r="144" ht="14.25" customHeight="1">
      <c r="A144" s="3" t="s">
        <v>1332</v>
      </c>
      <c r="B144" s="3" t="s">
        <v>1333</v>
      </c>
      <c r="C144" s="3" t="s">
        <v>1334</v>
      </c>
      <c r="D144" s="3" t="s">
        <v>1335</v>
      </c>
      <c r="E144" s="3" t="s">
        <v>1336</v>
      </c>
      <c r="F144" s="4" t="s">
        <v>1337</v>
      </c>
      <c r="G144" s="3" t="s">
        <v>1338</v>
      </c>
      <c r="H144" s="3" t="s">
        <v>1339</v>
      </c>
      <c r="I144" s="4" t="s">
        <v>1340</v>
      </c>
      <c r="J144" s="3" t="s">
        <v>1341</v>
      </c>
      <c r="K144" s="3" t="str">
        <f>IFERROR(__xludf.DUMMYFUNCTION("GOOGLETRANSLATE(D144,""en"",""es"")"),"Duración de la animación entre dos imágenes en milisegundos. Cero significa que no hay animación, el valor sugerido para la animación simple es de alrededor de 500. Puede retrasarse en dispositivos más lentos.")</f>
        <v>Duración de la animación entre dos imágenes en milisegundos. Cero significa que no hay animación, el valor sugerido para la animación simple es de alrededor de 500. Puede retrasarse en dispositivos más lentos.</v>
      </c>
    </row>
    <row r="145" ht="14.25" customHeight="1">
      <c r="A145" s="3" t="s">
        <v>1342</v>
      </c>
      <c r="B145" s="3" t="s">
        <v>1343</v>
      </c>
      <c r="C145" s="3" t="s">
        <v>1344</v>
      </c>
      <c r="D145" s="3" t="s">
        <v>1345</v>
      </c>
      <c r="E145" s="3" t="s">
        <v>1346</v>
      </c>
      <c r="F145" s="4" t="s">
        <v>1347</v>
      </c>
      <c r="G145" s="3" t="s">
        <v>1348</v>
      </c>
      <c r="H145" s="3" t="s">
        <v>1349</v>
      </c>
      <c r="I145" s="4" t="s">
        <v>1350</v>
      </c>
      <c r="J145" s="3" t="s">
        <v>1351</v>
      </c>
      <c r="K145" s="3" t="str">
        <f>IFERROR(__xludf.DUMMYFUNCTION("GOOGLETRANSLATE(D145,""en"",""es"")"),"Loading...")</f>
        <v>Loading...</v>
      </c>
    </row>
    <row r="146" ht="14.25" customHeight="1">
      <c r="A146" s="3" t="s">
        <v>1352</v>
      </c>
      <c r="B146" s="3" t="s">
        <v>1353</v>
      </c>
      <c r="C146" s="3" t="s">
        <v>1354</v>
      </c>
      <c r="D146" s="3" t="s">
        <v>1355</v>
      </c>
      <c r="E146" s="3" t="s">
        <v>1356</v>
      </c>
      <c r="F146" s="4" t="s">
        <v>1357</v>
      </c>
      <c r="G146" s="3" t="s">
        <v>1358</v>
      </c>
      <c r="H146" s="3" t="s">
        <v>1359</v>
      </c>
      <c r="I146" s="4" t="s">
        <v>1360</v>
      </c>
      <c r="J146" s="3" t="s">
        <v>1361</v>
      </c>
      <c r="K146" s="3" t="str">
        <f>IFERROR(__xludf.DUMMYFUNCTION("GOOGLETRANSLATE(D146,""en"",""es"")"),"Lo que debería suceder cuando la unidad flash se inserta en el puerto USB del dispositivo.")</f>
        <v>Lo que debería suceder cuando la unidad flash se inserta en el puerto USB del dispositivo.</v>
      </c>
    </row>
    <row r="147" ht="14.25" customHeight="1">
      <c r="A147" s="3" t="s">
        <v>1362</v>
      </c>
      <c r="B147" s="3" t="s">
        <v>1363</v>
      </c>
      <c r="C147" s="3" t="s">
        <v>1364</v>
      </c>
      <c r="D147" s="3" t="s">
        <v>1365</v>
      </c>
      <c r="E147" s="3" t="s">
        <v>1366</v>
      </c>
      <c r="F147" s="4" t="s">
        <v>1367</v>
      </c>
      <c r="G147" s="3" t="s">
        <v>1368</v>
      </c>
      <c r="H147" s="3" t="s">
        <v>1369</v>
      </c>
      <c r="I147" s="4" t="s">
        <v>1370</v>
      </c>
      <c r="J147" s="3" t="s">
        <v>1371</v>
      </c>
      <c r="K147" s="3" t="str">
        <f>IFERROR(__xludf.DUMMYFUNCTION("GOOGLETRANSLATE(D147,""en"",""es"")"),"Idioma de la interfaz de usuario.")</f>
        <v>Idioma de la interfaz de usuario.</v>
      </c>
    </row>
    <row r="148" ht="14.25" customHeight="1">
      <c r="A148" s="3" t="s">
        <v>1372</v>
      </c>
      <c r="B148" s="3" t="s">
        <v>1373</v>
      </c>
      <c r="C148" s="3" t="s">
        <v>1374</v>
      </c>
      <c r="D148" s="3" t="s">
        <v>1375</v>
      </c>
      <c r="E148" s="3" t="s">
        <v>1376</v>
      </c>
      <c r="F148" s="4" t="s">
        <v>1377</v>
      </c>
      <c r="G148" s="3" t="s">
        <v>1378</v>
      </c>
      <c r="H148" s="3" t="s">
        <v>1379</v>
      </c>
      <c r="I148" s="4" t="s">
        <v>1380</v>
      </c>
      <c r="J148" s="3" t="s">
        <v>1381</v>
      </c>
      <c r="K148" s="3" t="str">
        <f>IFERROR(__xludf.DUMMYFUNCTION("GOOGLETRANSLATE(D148,""en"",""es"")"),"Extensiones de archivo compatibles")</f>
        <v>Extensiones de archivo compatibles</v>
      </c>
    </row>
    <row r="149" ht="14.25" customHeight="1">
      <c r="A149" s="3" t="s">
        <v>1382</v>
      </c>
      <c r="B149" s="3" t="s">
        <v>1383</v>
      </c>
      <c r="C149" s="3" t="s">
        <v>1384</v>
      </c>
      <c r="D149" s="3" t="s">
        <v>1385</v>
      </c>
      <c r="E149" s="3" t="s">
        <v>1386</v>
      </c>
      <c r="F149" s="4" t="s">
        <v>1387</v>
      </c>
      <c r="G149" s="3" t="s">
        <v>1388</v>
      </c>
      <c r="H149" s="3" t="s">
        <v>1389</v>
      </c>
      <c r="I149" s="4" t="s">
        <v>1390</v>
      </c>
      <c r="J149" s="3" t="s">
        <v>1391</v>
      </c>
      <c r="K149" s="3" t="str">
        <f>IFERROR(__xludf.DUMMYFUNCTION("GOOGLETRANSLATE(D149,""en"",""es"")"),"Loading...")</f>
        <v>Loading...</v>
      </c>
    </row>
    <row r="150" ht="14.25" customHeight="1">
      <c r="A150" s="3" t="s">
        <v>1392</v>
      </c>
      <c r="B150" s="3" t="s">
        <v>1393</v>
      </c>
      <c r="C150" s="3" t="s">
        <v>1394</v>
      </c>
      <c r="D150" s="3" t="s">
        <v>1395</v>
      </c>
      <c r="E150" s="3" t="s">
        <v>1396</v>
      </c>
      <c r="F150" s="4" t="s">
        <v>1397</v>
      </c>
      <c r="G150" s="3" t="s">
        <v>1398</v>
      </c>
      <c r="H150" s="3" t="s">
        <v>1399</v>
      </c>
      <c r="I150" s="4" t="s">
        <v>1400</v>
      </c>
      <c r="J150" s="3" t="s">
        <v>1401</v>
      </c>
      <c r="K150" s="3" t="str">
        <f>IFERROR(__xludf.DUMMYFUNCTION("GOOGLETRANSLATE(D150,""en"",""es"")"),"última modificación")</f>
        <v>última modificación</v>
      </c>
    </row>
    <row r="151" ht="14.25" customHeight="1">
      <c r="A151" s="3" t="s">
        <v>1402</v>
      </c>
      <c r="B151" s="3" t="s">
        <v>1403</v>
      </c>
      <c r="C151" s="3" t="s">
        <v>1404</v>
      </c>
      <c r="D151" s="3" t="s">
        <v>1405</v>
      </c>
      <c r="E151" s="3" t="s">
        <v>1406</v>
      </c>
      <c r="F151" s="4" t="s">
        <v>1407</v>
      </c>
      <c r="G151" s="3" t="s">
        <v>1408</v>
      </c>
      <c r="H151" s="3" t="s">
        <v>1409</v>
      </c>
      <c r="I151" s="4" t="s">
        <v>1410</v>
      </c>
      <c r="J151" s="3" t="s">
        <v>1411</v>
      </c>
      <c r="K151" s="3" t="str">
        <f>IFERROR(__xludf.DUMMYFUNCTION("GOOGLETRANSLATE(D151,""en"",""es"")"),"Lista de artículos para")</f>
        <v>Lista de artículos para</v>
      </c>
    </row>
    <row r="152" ht="14.25" customHeight="1">
      <c r="A152" s="3" t="s">
        <v>1412</v>
      </c>
      <c r="B152" s="3" t="s">
        <v>1413</v>
      </c>
      <c r="C152" s="3" t="s">
        <v>1414</v>
      </c>
      <c r="D152" s="3" t="s">
        <v>1415</v>
      </c>
      <c r="E152" s="3" t="s">
        <v>1416</v>
      </c>
      <c r="F152" s="4" t="s">
        <v>1417</v>
      </c>
      <c r="G152" s="3" t="s">
        <v>1418</v>
      </c>
      <c r="H152" s="3" t="s">
        <v>1419</v>
      </c>
      <c r="I152" s="4" t="s">
        <v>1420</v>
      </c>
      <c r="J152" s="3" t="s">
        <v>1421</v>
      </c>
      <c r="K152" s="3" t="str">
        <f>IFERROR(__xludf.DUMMYFUNCTION("GOOGLETRANSLATE(D152,""en"",""es"")"),"artículos | Artículo | Artículos | Artículos |")</f>
        <v>artículos | Artículo | Artículos | Artículos |</v>
      </c>
    </row>
    <row r="153" ht="14.25" customHeight="1">
      <c r="A153" s="3" t="s">
        <v>1422</v>
      </c>
      <c r="B153" s="3" t="s">
        <v>1423</v>
      </c>
      <c r="C153" s="3" t="s">
        <v>1424</v>
      </c>
      <c r="D153" s="3" t="s">
        <v>1425</v>
      </c>
      <c r="E153" s="3" t="s">
        <v>1426</v>
      </c>
      <c r="F153" s="4" t="s">
        <v>1427</v>
      </c>
      <c r="G153" s="3" t="s">
        <v>1428</v>
      </c>
      <c r="H153" s="3" t="s">
        <v>1429</v>
      </c>
      <c r="I153" s="4" t="s">
        <v>1430</v>
      </c>
      <c r="J153" s="3" t="s">
        <v>1431</v>
      </c>
      <c r="K153" s="3" t="str">
        <f>IFERROR(__xludf.DUMMYFUNCTION("GOOGLETRANSLATE(D153,""en"",""es"")"),"archivos | archivo | archivos | archivos")</f>
        <v>archivos | archivo | archivos | archivos</v>
      </c>
    </row>
    <row r="154" ht="14.25" customHeight="1">
      <c r="A154" s="3" t="s">
        <v>1432</v>
      </c>
      <c r="B154" s="3" t="s">
        <v>1433</v>
      </c>
      <c r="C154" s="3" t="s">
        <v>1434</v>
      </c>
      <c r="D154" s="3" t="s">
        <v>1435</v>
      </c>
      <c r="E154" s="3" t="s">
        <v>1436</v>
      </c>
      <c r="F154" s="4" t="s">
        <v>1437</v>
      </c>
      <c r="G154" s="3" t="s">
        <v>1438</v>
      </c>
      <c r="H154" s="3" t="s">
        <v>1439</v>
      </c>
      <c r="I154" s="4" t="s">
        <v>1440</v>
      </c>
      <c r="J154" s="3" t="s">
        <v>1441</v>
      </c>
      <c r="K154" s="3" t="str">
        <f>IFERROR(__xludf.DUMMYFUNCTION("GOOGLETRANSLATE(D154,""en"",""es"")"),"Establecer fondo de pantalla")</f>
        <v>Establecer fondo de pantalla</v>
      </c>
    </row>
    <row r="155" ht="14.25" customHeight="1">
      <c r="A155" s="3" t="s">
        <v>1442</v>
      </c>
      <c r="B155" s="3" t="s">
        <v>1443</v>
      </c>
      <c r="C155" s="3" t="s">
        <v>1444</v>
      </c>
      <c r="D155" s="3" t="s">
        <v>1445</v>
      </c>
      <c r="E155" s="3" t="s">
        <v>1446</v>
      </c>
      <c r="F155" s="4" t="s">
        <v>1447</v>
      </c>
      <c r="G155" s="3" t="s">
        <v>1448</v>
      </c>
      <c r="H155" s="3" t="s">
        <v>1449</v>
      </c>
      <c r="I155" s="4" t="s">
        <v>1450</v>
      </c>
      <c r="J155" s="3" t="s">
        <v>1451</v>
      </c>
      <c r="K155" s="3" t="str">
        <f>IFERROR(__xludf.DUMMYFUNCTION("GOOGLETRANSLATE(D155,""en"",""es"")"),"Wallpaper fue configurado con éxito")</f>
        <v>Wallpaper fue configurado con éxito</v>
      </c>
    </row>
    <row r="156" ht="14.25" customHeight="1">
      <c r="A156" s="3" t="s">
        <v>1452</v>
      </c>
      <c r="B156" s="3" t="s">
        <v>1453</v>
      </c>
      <c r="C156" s="3" t="s">
        <v>1454</v>
      </c>
      <c r="D156" s="3" t="s">
        <v>1455</v>
      </c>
      <c r="E156" s="3" t="s">
        <v>1456</v>
      </c>
      <c r="F156" s="4" t="s">
        <v>1457</v>
      </c>
      <c r="G156" s="3" t="s">
        <v>1458</v>
      </c>
      <c r="H156" s="3" t="s">
        <v>1459</v>
      </c>
      <c r="I156" s="4" t="s">
        <v>1460</v>
      </c>
      <c r="J156" s="3" t="s">
        <v>1461</v>
      </c>
      <c r="K156" s="3" t="str">
        <f>IFERROR(__xludf.DUMMYFUNCTION("GOOGLETRANSLATE(D156,""en"",""es"")"),"Haga clic para configurar el fondo de pantalla para predeterminado para esta aplicación. El fondo de pantalla se muestra durante unos segundos durante el inicio del sistema.")</f>
        <v>Haga clic para configurar el fondo de pantalla para predeterminado para esta aplicación. El fondo de pantalla se muestra durante unos segundos durante el inicio del sistema.</v>
      </c>
    </row>
    <row r="157" ht="14.25" customHeight="1">
      <c r="A157" s="3" t="s">
        <v>1462</v>
      </c>
      <c r="B157" s="3" t="s">
        <v>1463</v>
      </c>
      <c r="C157" s="3" t="s">
        <v>1464</v>
      </c>
      <c r="D157" s="3" t="s">
        <v>1465</v>
      </c>
      <c r="E157" s="3" t="s">
        <v>1466</v>
      </c>
      <c r="F157" s="4" t="s">
        <v>1467</v>
      </c>
      <c r="G157" s="3" t="s">
        <v>1468</v>
      </c>
      <c r="H157" s="3" t="s">
        <v>1469</v>
      </c>
      <c r="I157" s="4" t="s">
        <v>1470</v>
      </c>
      <c r="J157" s="3" t="s">
        <v>1471</v>
      </c>
      <c r="K157" s="3" t="str">
        <f>IFERROR(__xludf.DUMMYFUNCTION("GOOGLETRANSLATE(D157,""en"",""es"")"),"Establecer bootanimation")</f>
        <v>Establecer bootanimation</v>
      </c>
    </row>
    <row r="158" ht="14.25" customHeight="1">
      <c r="A158" s="3" t="s">
        <v>1472</v>
      </c>
      <c r="B158" s="3" t="s">
        <v>1473</v>
      </c>
      <c r="C158" s="3" t="s">
        <v>1474</v>
      </c>
      <c r="D158" s="3" t="s">
        <v>1475</v>
      </c>
      <c r="E158" s="3" t="s">
        <v>1476</v>
      </c>
      <c r="F158" s="4" t="s">
        <v>1477</v>
      </c>
      <c r="G158" s="3" t="s">
        <v>1478</v>
      </c>
      <c r="H158" s="3" t="s">
        <v>1479</v>
      </c>
      <c r="I158" s="4" t="s">
        <v>1480</v>
      </c>
      <c r="J158" s="3" t="s">
        <v>1481</v>
      </c>
      <c r="K158" s="3" t="str">
        <f>IFERROR(__xludf.DUMMYFUNCTION("GOOGLETRANSLATE(D158,""en"",""es"")"),"Bootanimation se estableció con éxito")</f>
        <v>Bootanimation se estableció con éxito</v>
      </c>
    </row>
    <row r="159" ht="14.25" customHeight="1">
      <c r="A159" s="3" t="s">
        <v>1482</v>
      </c>
      <c r="B159" s="3" t="s">
        <v>1483</v>
      </c>
      <c r="C159" s="3" t="s">
        <v>1484</v>
      </c>
      <c r="D159" s="3" t="s">
        <v>1485</v>
      </c>
      <c r="E159" s="3" t="s">
        <v>1486</v>
      </c>
      <c r="F159" s="4" t="s">
        <v>1487</v>
      </c>
      <c r="G159" s="3" t="s">
        <v>1488</v>
      </c>
      <c r="H159" s="3" t="s">
        <v>1489</v>
      </c>
      <c r="I159" s="4" t="s">
        <v>1490</v>
      </c>
      <c r="J159" s="3" t="s">
        <v>1491</v>
      </c>
      <c r="K159" s="3" t="str">
        <f>IFERROR(__xludf.DUMMYFUNCTION("GOOGLETRANSLATE(D159,""en"",""es"")"),"Loading...")</f>
        <v>Loading...</v>
      </c>
    </row>
    <row r="160" ht="14.25" customHeight="1">
      <c r="A160" s="3" t="s">
        <v>1492</v>
      </c>
      <c r="B160" s="3" t="s">
        <v>1493</v>
      </c>
      <c r="C160" s="3" t="s">
        <v>1494</v>
      </c>
      <c r="D160" s="3" t="s">
        <v>1495</v>
      </c>
      <c r="E160" s="3" t="s">
        <v>1496</v>
      </c>
      <c r="F160" s="4" t="s">
        <v>1497</v>
      </c>
      <c r="G160" s="3" t="s">
        <v>1498</v>
      </c>
      <c r="H160" s="3" t="s">
        <v>1499</v>
      </c>
      <c r="I160" s="4" t="s">
        <v>1500</v>
      </c>
      <c r="J160" s="3" t="s">
        <v>1501</v>
      </c>
      <c r="K160" s="3" t="str">
        <f>IFERROR(__xludf.DUMMYFUNCTION("GOOGLETRANSLATE(D160,""en"",""es"")"),"Loading...")</f>
        <v>Loading...</v>
      </c>
    </row>
    <row r="161" ht="14.25" customHeight="1">
      <c r="A161" s="3" t="s">
        <v>1502</v>
      </c>
      <c r="B161" s="3" t="s">
        <v>1503</v>
      </c>
      <c r="C161" s="3" t="s">
        <v>1504</v>
      </c>
      <c r="D161" s="3" t="s">
        <v>1505</v>
      </c>
      <c r="E161" s="3" t="s">
        <v>1506</v>
      </c>
      <c r="F161" s="4" t="s">
        <v>1507</v>
      </c>
      <c r="G161" s="3" t="s">
        <v>1508</v>
      </c>
      <c r="H161" s="3" t="s">
        <v>1509</v>
      </c>
      <c r="I161" s="4" t="s">
        <v>1510</v>
      </c>
      <c r="J161" s="3" t="s">
        <v>1511</v>
      </c>
      <c r="K161" s="3" t="str">
        <f>IFERROR(__xludf.DUMMYFUNCTION("GOOGLETRANSLATE(D161,""en"",""es"")"),"Subido")</f>
        <v>Subido</v>
      </c>
    </row>
    <row r="162" ht="14.25" customHeight="1">
      <c r="A162" s="3" t="s">
        <v>1512</v>
      </c>
      <c r="B162" s="3" t="s">
        <v>1513</v>
      </c>
      <c r="C162" s="3" t="s">
        <v>1514</v>
      </c>
      <c r="D162" s="3" t="s">
        <v>1515</v>
      </c>
      <c r="E162" s="3" t="s">
        <v>1516</v>
      </c>
      <c r="F162" s="4" t="s">
        <v>1517</v>
      </c>
      <c r="G162" s="3" t="s">
        <v>1518</v>
      </c>
      <c r="H162" s="3" t="s">
        <v>1519</v>
      </c>
      <c r="I162" s="4" t="s">
        <v>1520</v>
      </c>
      <c r="J162" s="3" t="s">
        <v>1521</v>
      </c>
      <c r="K162" s="3" t="str">
        <f>IFERROR(__xludf.DUMMYFUNCTION("GOOGLETRANSLATE(D162,""en"",""es"")"),"Carpeta en la unidad flash")</f>
        <v>Carpeta en la unidad flash</v>
      </c>
    </row>
    <row r="163" ht="14.25" customHeight="1">
      <c r="A163" s="3" t="s">
        <v>1522</v>
      </c>
      <c r="B163" s="3" t="s">
        <v>1523</v>
      </c>
      <c r="C163" s="3" t="s">
        <v>1524</v>
      </c>
      <c r="D163" s="3" t="s">
        <v>1525</v>
      </c>
      <c r="E163" s="3" t="s">
        <v>1526</v>
      </c>
      <c r="F163" s="4" t="s">
        <v>1527</v>
      </c>
      <c r="G163" s="3" t="s">
        <v>1528</v>
      </c>
      <c r="H163" s="3" t="s">
        <v>1529</v>
      </c>
      <c r="I163" s="4" t="s">
        <v>1530</v>
      </c>
      <c r="J163" s="3" t="s">
        <v>1531</v>
      </c>
      <c r="K163" s="3" t="str">
        <f>IFERROR(__xludf.DUMMYFUNCTION("GOOGLETRANSLATE(D163,""en"",""es"")"),"Loading...")</f>
        <v>Loading...</v>
      </c>
    </row>
    <row r="164" ht="14.25" customHeight="1">
      <c r="A164" s="3" t="s">
        <v>1532</v>
      </c>
      <c r="B164" s="3" t="s">
        <v>1533</v>
      </c>
      <c r="C164" s="3" t="s">
        <v>1534</v>
      </c>
      <c r="D164" s="3" t="s">
        <v>1535</v>
      </c>
      <c r="E164" s="3" t="s">
        <v>1536</v>
      </c>
      <c r="F164" s="4" t="s">
        <v>1537</v>
      </c>
      <c r="G164" s="3" t="s">
        <v>1538</v>
      </c>
      <c r="H164" s="3" t="s">
        <v>1539</v>
      </c>
      <c r="I164" s="4" t="s">
        <v>1540</v>
      </c>
      <c r="J164" s="3" t="s">
        <v>1541</v>
      </c>
      <c r="K164" s="3" t="str">
        <f>IFERROR(__xludf.DUMMYFUNCTION("GOOGLETRANSLATE(D164,""en"",""es"")"),"Permitir el control remoto a través del navegador y FTP. Funciona solo dentro de la red LAN (la misma red cableada / inalámbrica).")</f>
        <v>Permitir el control remoto a través del navegador y FTP. Funciona solo dentro de la red LAN (la misma red cableada / inalámbrica).</v>
      </c>
    </row>
    <row r="165" ht="14.25" customHeight="1">
      <c r="A165" s="3" t="s">
        <v>1542</v>
      </c>
      <c r="B165" s="3" t="s">
        <v>1543</v>
      </c>
      <c r="C165" s="3" t="s">
        <v>1544</v>
      </c>
      <c r="D165" s="3" t="s">
        <v>1545</v>
      </c>
      <c r="E165" s="3" t="s">
        <v>1546</v>
      </c>
      <c r="F165" s="4" t="s">
        <v>1547</v>
      </c>
      <c r="G165" s="3" t="s">
        <v>1548</v>
      </c>
      <c r="H165" s="3" t="s">
        <v>1549</v>
      </c>
      <c r="I165" s="4" t="s">
        <v>1550</v>
      </c>
      <c r="J165" s="3" t="s">
        <v>1551</v>
      </c>
      <c r="K165" s="3" t="str">
        <f>IFERROR(__xludf.DUMMYFUNCTION("GOOGLETRANSLATE(D165,""en"",""es"")"),"Mostrar mensaje")</f>
        <v>Mostrar mensaje</v>
      </c>
    </row>
    <row r="166" ht="14.25" customHeight="1">
      <c r="A166" s="3" t="s">
        <v>1552</v>
      </c>
      <c r="B166" s="3" t="s">
        <v>1553</v>
      </c>
      <c r="C166" s="3" t="s">
        <v>1554</v>
      </c>
      <c r="D166" s="3" t="s">
        <v>1555</v>
      </c>
      <c r="E166" s="3" t="s">
        <v>1556</v>
      </c>
      <c r="F166" s="4" t="s">
        <v>1557</v>
      </c>
      <c r="G166" s="3" t="s">
        <v>1558</v>
      </c>
      <c r="H166" s="3" t="s">
        <v>1559</v>
      </c>
      <c r="I166" s="4" t="s">
        <v>1560</v>
      </c>
      <c r="J166" s="3" t="s">
        <v>1561</v>
      </c>
      <c r="K166" s="3" t="str">
        <f>IFERROR(__xludf.DUMMYFUNCTION("GOOGLETRANSLATE(D166,""en"",""es"")"),"Mensaje de texto en pantalla")</f>
        <v>Mensaje de texto en pantalla</v>
      </c>
    </row>
    <row r="167" ht="14.25" customHeight="1">
      <c r="A167" s="3" t="s">
        <v>1562</v>
      </c>
      <c r="B167" s="3" t="s">
        <v>1563</v>
      </c>
      <c r="C167" s="3" t="s">
        <v>1564</v>
      </c>
      <c r="D167" s="3" t="s">
        <v>1565</v>
      </c>
      <c r="E167" s="3" t="s">
        <v>1566</v>
      </c>
      <c r="F167" s="4" t="s">
        <v>1567</v>
      </c>
      <c r="G167" s="3" t="s">
        <v>1568</v>
      </c>
      <c r="H167" s="3" t="s">
        <v>1569</v>
      </c>
      <c r="I167" s="4" t="s">
        <v>1570</v>
      </c>
      <c r="J167" s="3" t="s">
        <v>1571</v>
      </c>
      <c r="K167" s="3" t="str">
        <f>IFERROR(__xludf.DUMMYFUNCTION("GOOGLETRANSLATE(D167,""en"",""es"")"),"Texto para mostrar")</f>
        <v>Texto para mostrar</v>
      </c>
    </row>
    <row r="168" ht="14.25" customHeight="1">
      <c r="A168" s="3" t="s">
        <v>1572</v>
      </c>
      <c r="B168" s="3" t="s">
        <v>1573</v>
      </c>
      <c r="C168" s="3" t="s">
        <v>1574</v>
      </c>
      <c r="D168" s="3" t="s">
        <v>1575</v>
      </c>
      <c r="E168" s="3" t="s">
        <v>1576</v>
      </c>
      <c r="F168" s="4" t="s">
        <v>1577</v>
      </c>
      <c r="G168" s="3" t="s">
        <v>1578</v>
      </c>
      <c r="H168" s="3" t="s">
        <v>1579</v>
      </c>
      <c r="I168" s="4" t="s">
        <v>1580</v>
      </c>
      <c r="J168" s="3" t="s">
        <v>1581</v>
      </c>
      <c r="K168" s="3" t="str">
        <f>IFERROR(__xludf.DUMMYFUNCTION("GOOGLETRANSLATE(D168,""en"",""es"")"),"Loading...")</f>
        <v>Loading...</v>
      </c>
    </row>
    <row r="169" ht="14.25" customHeight="1">
      <c r="A169" s="3" t="s">
        <v>1582</v>
      </c>
      <c r="B169" s="3" t="s">
        <v>1583</v>
      </c>
      <c r="C169" s="3" t="s">
        <v>1584</v>
      </c>
      <c r="D169" s="3" t="s">
        <v>1585</v>
      </c>
      <c r="E169" s="3" t="s">
        <v>1586</v>
      </c>
      <c r="F169" s="4" t="s">
        <v>1587</v>
      </c>
      <c r="G169" s="3" t="s">
        <v>1588</v>
      </c>
      <c r="H169" s="3" t="s">
        <v>1589</v>
      </c>
      <c r="I169" s="4" t="s">
        <v>1590</v>
      </c>
      <c r="J169" s="3" t="s">
        <v>1591</v>
      </c>
      <c r="K169" s="3" t="str">
        <f>IFERROR(__xludf.DUMMYFUNCTION("GOOGLETRANSLATE(D169,""en"",""es"")"),"Mostrar en la pantalla ahora")</f>
        <v>Mostrar en la pantalla ahora</v>
      </c>
    </row>
    <row r="170" ht="14.25" customHeight="1">
      <c r="A170" s="3" t="s">
        <v>1592</v>
      </c>
      <c r="B170" s="3" t="s">
        <v>1593</v>
      </c>
      <c r="C170" s="3" t="s">
        <v>1594</v>
      </c>
      <c r="D170" s="3" t="s">
        <v>1595</v>
      </c>
      <c r="E170" s="3" t="s">
        <v>1596</v>
      </c>
      <c r="F170" s="4" t="s">
        <v>1597</v>
      </c>
      <c r="G170" s="3" t="s">
        <v>1598</v>
      </c>
      <c r="H170" s="3" t="s">
        <v>1599</v>
      </c>
      <c r="I170" s="4" t="s">
        <v>1600</v>
      </c>
      <c r="J170" s="3" t="s">
        <v>1601</v>
      </c>
      <c r="K170" s="3" t="str">
        <f>IFERROR(__xludf.DUMMYFUNCTION("GOOGLETRANSLATE(D170,""en"",""es"")"),"Mostrar archivo en pantalla")</f>
        <v>Mostrar archivo en pantalla</v>
      </c>
    </row>
    <row r="171" ht="14.25" customHeight="1">
      <c r="A171" s="3" t="s">
        <v>1602</v>
      </c>
      <c r="B171" s="3" t="s">
        <v>1603</v>
      </c>
      <c r="C171" s="3" t="s">
        <v>1604</v>
      </c>
      <c r="D171" s="3" t="s">
        <v>1605</v>
      </c>
      <c r="E171" s="3" t="s">
        <v>1606</v>
      </c>
      <c r="F171" s="4" t="s">
        <v>1607</v>
      </c>
      <c r="G171" s="3" t="s">
        <v>1608</v>
      </c>
      <c r="H171" s="3" t="s">
        <v>1609</v>
      </c>
      <c r="I171" s="4" t="s">
        <v>1610</v>
      </c>
      <c r="J171" s="3" t="s">
        <v>1611</v>
      </c>
      <c r="K171" s="3" t="str">
        <f>IFERROR(__xludf.DUMMYFUNCTION("GOOGLETRANSLATE(D171,""en"",""es"")"),"Loading...")</f>
        <v>Loading...</v>
      </c>
    </row>
    <row r="172" ht="14.25" customHeight="1">
      <c r="A172" s="3" t="s">
        <v>1612</v>
      </c>
      <c r="B172" s="3" t="s">
        <v>1613</v>
      </c>
      <c r="C172" s="3" t="s">
        <v>1614</v>
      </c>
      <c r="D172" s="3" t="s">
        <v>1615</v>
      </c>
      <c r="E172" s="3" t="s">
        <v>1616</v>
      </c>
      <c r="F172" s="4" t="s">
        <v>1617</v>
      </c>
      <c r="G172" s="3" t="s">
        <v>1618</v>
      </c>
      <c r="H172" s="3" t="s">
        <v>1619</v>
      </c>
      <c r="I172" s="4" t="s">
        <v>1620</v>
      </c>
      <c r="J172" s="3" t="s">
        <v>1614</v>
      </c>
      <c r="K172" s="3" t="str">
        <f>IFERROR(__xludf.DUMMYFUNCTION("GOOGLETRANSLATE(D172,""en"",""es"")"),"Datos desde")</f>
        <v>Datos desde</v>
      </c>
    </row>
    <row r="173" ht="14.25" customHeight="1">
      <c r="A173" s="3" t="s">
        <v>1621</v>
      </c>
      <c r="B173" s="3" t="s">
        <v>1622</v>
      </c>
      <c r="C173" s="3" t="s">
        <v>1623</v>
      </c>
      <c r="D173" s="3" t="s">
        <v>1624</v>
      </c>
      <c r="E173" s="3" t="s">
        <v>1625</v>
      </c>
      <c r="F173" s="4" t="s">
        <v>1626</v>
      </c>
      <c r="G173" s="3" t="s">
        <v>1627</v>
      </c>
      <c r="H173" s="3" t="s">
        <v>1628</v>
      </c>
      <c r="I173" s="4" t="s">
        <v>1629</v>
      </c>
      <c r="J173" s="3" t="s">
        <v>1630</v>
      </c>
      <c r="K173" s="3" t="str">
        <f>IFERROR(__xludf.DUMMYFUNCTION("GOOGLETRANSLATE(D173,""en"",""es"")"),"Editar artículos en la lista de reproducción")</f>
        <v>Editar artículos en la lista de reproducción</v>
      </c>
    </row>
    <row r="174" ht="14.25" customHeight="1">
      <c r="A174" s="3" t="s">
        <v>1631</v>
      </c>
      <c r="B174" s="3" t="s">
        <v>192</v>
      </c>
      <c r="C174" s="3" t="s">
        <v>193</v>
      </c>
      <c r="D174" s="3" t="s">
        <v>194</v>
      </c>
      <c r="E174" s="3" t="s">
        <v>195</v>
      </c>
      <c r="F174" s="4" t="s">
        <v>196</v>
      </c>
      <c r="G174" s="3" t="s">
        <v>197</v>
      </c>
      <c r="H174" s="3" t="s">
        <v>1632</v>
      </c>
      <c r="I174" s="4" t="s">
        <v>199</v>
      </c>
      <c r="J174" s="3" t="s">
        <v>200</v>
      </c>
      <c r="K174" s="3" t="str">
        <f>IFERROR(__xludf.DUMMYFUNCTION("GOOGLETRANSLATE(D174,""en"",""es"")"),"Editar lista de reproducción")</f>
        <v>Editar lista de reproducción</v>
      </c>
    </row>
    <row r="175" ht="14.25" customHeight="1">
      <c r="A175" s="3" t="s">
        <v>1633</v>
      </c>
      <c r="B175" s="3" t="s">
        <v>1634</v>
      </c>
      <c r="C175" s="3" t="s">
        <v>1635</v>
      </c>
      <c r="D175" s="3" t="s">
        <v>1636</v>
      </c>
      <c r="E175" s="3" t="s">
        <v>1637</v>
      </c>
      <c r="F175" s="4" t="s">
        <v>1638</v>
      </c>
      <c r="G175" s="3" t="s">
        <v>1639</v>
      </c>
      <c r="H175" s="3" t="s">
        <v>1640</v>
      </c>
      <c r="I175" s="4" t="s">
        <v>1641</v>
      </c>
      <c r="J175" s="3" t="s">
        <v>1642</v>
      </c>
      <c r="K175" s="3" t="str">
        <f>IFERROR(__xludf.DUMMYFUNCTION("GOOGLETRANSLATE(D175,""en"",""es"")"),"Loading...")</f>
        <v>Loading...</v>
      </c>
    </row>
    <row r="176" ht="14.25" customHeight="1">
      <c r="A176" s="3" t="s">
        <v>1643</v>
      </c>
      <c r="B176" s="3" t="s">
        <v>1644</v>
      </c>
      <c r="C176" s="3" t="s">
        <v>1645</v>
      </c>
      <c r="D176" s="3" t="s">
        <v>1646</v>
      </c>
      <c r="E176" s="3" t="s">
        <v>1647</v>
      </c>
      <c r="F176" s="4" t="s">
        <v>1648</v>
      </c>
      <c r="G176" s="3" t="s">
        <v>1649</v>
      </c>
      <c r="H176" s="3" t="s">
        <v>1650</v>
      </c>
      <c r="I176" s="4" t="s">
        <v>1651</v>
      </c>
      <c r="J176" s="3" t="s">
        <v>1652</v>
      </c>
      <c r="K176" s="3" t="str">
        <f>IFERROR(__xludf.DUMMYFUNCTION("GOOGLETRANSLATE(D176,""en"",""es"")"),"Loading...")</f>
        <v>Loading...</v>
      </c>
    </row>
    <row r="177" ht="14.25" customHeight="1">
      <c r="A177" s="3" t="s">
        <v>1653</v>
      </c>
      <c r="B177" s="3" t="s">
        <v>1654</v>
      </c>
      <c r="C177" s="3" t="s">
        <v>1655</v>
      </c>
      <c r="D177" s="3" t="s">
        <v>1656</v>
      </c>
      <c r="E177" s="3" t="s">
        <v>1657</v>
      </c>
      <c r="F177" s="4" t="s">
        <v>1658</v>
      </c>
      <c r="G177" s="3" t="s">
        <v>1659</v>
      </c>
      <c r="H177" s="3" t="s">
        <v>1660</v>
      </c>
      <c r="I177" s="4" t="s">
        <v>1661</v>
      </c>
      <c r="J177" s="3" t="s">
        <v>1662</v>
      </c>
      <c r="K177" s="3" t="str">
        <f>IFERROR(__xludf.DUMMYFUNCTION("GOOGLETRANSLATE(D177,""en"",""es"")"),"Loading...")</f>
        <v>Loading...</v>
      </c>
    </row>
    <row r="178" ht="14.25" customHeight="1">
      <c r="A178" s="3" t="s">
        <v>1663</v>
      </c>
      <c r="B178" s="3" t="s">
        <v>1664</v>
      </c>
      <c r="C178" s="3" t="s">
        <v>1664</v>
      </c>
      <c r="D178" s="3" t="s">
        <v>1665</v>
      </c>
      <c r="E178" s="3" t="s">
        <v>1666</v>
      </c>
      <c r="F178" s="4" t="s">
        <v>1667</v>
      </c>
      <c r="G178" s="3" t="s">
        <v>1665</v>
      </c>
      <c r="H178" s="3" t="s">
        <v>1668</v>
      </c>
      <c r="I178" s="4" t="s">
        <v>1669</v>
      </c>
      <c r="J178" s="3" t="s">
        <v>1668</v>
      </c>
      <c r="K178" s="3" t="str">
        <f>IFERROR(__xludf.DUMMYFUNCTION("GOOGLETRANSLATE(D178,""en"",""es"")"),"Loading...")</f>
        <v>Loading...</v>
      </c>
    </row>
    <row r="179" ht="14.25" customHeight="1">
      <c r="A179" s="3" t="s">
        <v>1670</v>
      </c>
      <c r="B179" s="3" t="s">
        <v>1671</v>
      </c>
      <c r="C179" s="3" t="s">
        <v>1672</v>
      </c>
      <c r="D179" s="3" t="s">
        <v>1673</v>
      </c>
      <c r="E179" s="3" t="s">
        <v>1674</v>
      </c>
      <c r="F179" s="4" t="s">
        <v>1675</v>
      </c>
      <c r="G179" s="3" t="s">
        <v>1676</v>
      </c>
      <c r="H179" s="3" t="s">
        <v>1677</v>
      </c>
      <c r="I179" s="4" t="s">
        <v>1678</v>
      </c>
      <c r="J179" s="3" t="s">
        <v>1679</v>
      </c>
      <c r="K179" s="3" t="str">
        <f>IFERROR(__xludf.DUMMYFUNCTION("GOOGLETRANSLATE(D179,""en"",""es"")"),"La contraseña debe tener al menos 5 caracteres de largo. Si no desea cambiar la contraseña, mantenga vacío este campo.")</f>
        <v>La contraseña debe tener al menos 5 caracteres de largo. Si no desea cambiar la contraseña, mantenga vacío este campo.</v>
      </c>
    </row>
    <row r="180" ht="14.25" customHeight="1">
      <c r="A180" s="3" t="s">
        <v>1680</v>
      </c>
      <c r="B180" s="3" t="s">
        <v>1681</v>
      </c>
      <c r="C180" s="3" t="s">
        <v>1682</v>
      </c>
      <c r="D180" s="3" t="s">
        <v>1683</v>
      </c>
      <c r="E180" s="3" t="s">
        <v>1684</v>
      </c>
      <c r="F180" s="4" t="s">
        <v>1685</v>
      </c>
      <c r="G180" s="3" t="s">
        <v>1686</v>
      </c>
      <c r="H180" s="3" t="s">
        <v>1687</v>
      </c>
      <c r="I180" s="4" t="s">
        <v>1688</v>
      </c>
      <c r="J180" s="3" t="s">
        <v>1689</v>
      </c>
      <c r="K180" s="3" t="str">
        <f>IFERROR(__xludf.DUMMYFUNCTION("GOOGLETRANSLATE(D180,""en"",""es"")"),"Loading...")</f>
        <v>Loading...</v>
      </c>
    </row>
    <row r="181" ht="14.25" customHeight="1">
      <c r="A181" s="3" t="s">
        <v>1690</v>
      </c>
      <c r="B181" s="3" t="s">
        <v>1691</v>
      </c>
      <c r="C181" s="3" t="s">
        <v>1692</v>
      </c>
      <c r="D181" s="3" t="s">
        <v>1693</v>
      </c>
      <c r="E181" s="3" t="s">
        <v>1694</v>
      </c>
      <c r="F181" s="4" t="s">
        <v>1695</v>
      </c>
      <c r="G181" s="3" t="s">
        <v>1696</v>
      </c>
      <c r="H181" s="3" t="s">
        <v>1697</v>
      </c>
      <c r="I181" s="4" t="s">
        <v>1698</v>
      </c>
      <c r="J181" s="3" t="s">
        <v>1699</v>
      </c>
      <c r="K181" s="3" t="str">
        <f>IFERROR(__xludf.DUMMYFUNCTION("GOOGLETRANSLATE(D181,""en"",""es"")"),"No se puede cambiar la longitud de la demostración")</f>
        <v>No se puede cambiar la longitud de la demostración</v>
      </c>
    </row>
    <row r="182" ht="14.25" customHeight="1">
      <c r="A182" s="3" t="s">
        <v>1700</v>
      </c>
      <c r="B182" s="3" t="s">
        <v>1701</v>
      </c>
      <c r="C182" s="3" t="s">
        <v>1702</v>
      </c>
      <c r="D182" s="3" t="s">
        <v>1703</v>
      </c>
      <c r="E182" s="3" t="s">
        <v>1704</v>
      </c>
      <c r="F182" s="4" t="s">
        <v>1705</v>
      </c>
      <c r="G182" s="3" t="s">
        <v>1706</v>
      </c>
      <c r="H182" s="3" t="s">
        <v>1707</v>
      </c>
      <c r="I182" s="4" t="s">
        <v>1708</v>
      </c>
      <c r="J182" s="3" t="s">
        <v>1709</v>
      </c>
      <c r="K182" s="3" t="str">
        <f>IFERROR(__xludf.DUMMYFUNCTION("GOOGLETRANSLATE(D182,""en"",""es"")"),"Longitud actual de la demostración")</f>
        <v>Longitud actual de la demostración</v>
      </c>
    </row>
    <row r="183" ht="14.25" customHeight="1">
      <c r="A183" s="3" t="s">
        <v>1710</v>
      </c>
      <c r="B183" s="3" t="s">
        <v>1711</v>
      </c>
      <c r="C183" s="3" t="s">
        <v>1712</v>
      </c>
      <c r="D183" s="3" t="s">
        <v>1713</v>
      </c>
      <c r="E183" s="3" t="s">
        <v>1714</v>
      </c>
      <c r="F183" s="4" t="s">
        <v>1715</v>
      </c>
      <c r="G183" s="3" t="s">
        <v>1716</v>
      </c>
      <c r="H183" s="3" t="s">
        <v>1717</v>
      </c>
      <c r="I183" s="4" t="s">
        <v>1718</v>
      </c>
      <c r="J183" s="3" t="s">
        <v>1719</v>
      </c>
      <c r="K183" s="3" t="str">
        <f>IFERROR(__xludf.DUMMYFUNCTION("GOOGLETRANSLATE(D183,""en"",""es"")"),"Actualización de la aplicación")</f>
        <v>Actualización de la aplicación</v>
      </c>
    </row>
    <row r="184" ht="14.25" customHeight="1">
      <c r="A184" s="3" t="s">
        <v>1720</v>
      </c>
      <c r="B184" s="3" t="s">
        <v>1721</v>
      </c>
      <c r="C184" s="3" t="s">
        <v>1722</v>
      </c>
      <c r="D184" s="3" t="s">
        <v>1723</v>
      </c>
      <c r="E184" s="3" t="s">
        <v>1724</v>
      </c>
      <c r="F184" s="4" t="s">
        <v>1725</v>
      </c>
      <c r="G184" s="3" t="s">
        <v>1726</v>
      </c>
      <c r="H184" s="3" t="s">
        <v>1727</v>
      </c>
      <c r="I184" s="4" t="s">
        <v>1728</v>
      </c>
      <c r="J184" s="3" t="s">
        <v>1729</v>
      </c>
      <c r="K184" s="3" t="str">
        <f>IFERROR(__xludf.DUMMYFUNCTION("GOOGLETRANSLATE(D184,""en"",""es"")"),"Versión actual")</f>
        <v>Versión actual</v>
      </c>
    </row>
    <row r="185" ht="14.25" customHeight="1">
      <c r="A185" s="3" t="s">
        <v>1730</v>
      </c>
      <c r="B185" s="3" t="s">
        <v>1731</v>
      </c>
      <c r="C185" s="3" t="s">
        <v>1732</v>
      </c>
      <c r="D185" s="3" t="s">
        <v>1733</v>
      </c>
      <c r="E185" s="3" t="s">
        <v>1734</v>
      </c>
      <c r="F185" s="4" t="s">
        <v>1735</v>
      </c>
      <c r="G185" s="3" t="s">
        <v>1736</v>
      </c>
      <c r="H185" s="3" t="s">
        <v>1737</v>
      </c>
      <c r="I185" s="4" t="s">
        <v>1738</v>
      </c>
      <c r="J185" s="3" t="s">
        <v>1739</v>
      </c>
      <c r="K185" s="3" t="str">
        <f>IFERROR(__xludf.DUMMYFUNCTION("GOOGLETRANSLATE(D185,""en"",""es"")"),"Nuevo archivo APK")</f>
        <v>Nuevo archivo APK</v>
      </c>
    </row>
    <row r="186" ht="14.25" customHeight="1">
      <c r="A186" s="3" t="s">
        <v>1740</v>
      </c>
      <c r="B186" s="3" t="s">
        <v>1741</v>
      </c>
      <c r="C186" s="3" t="s">
        <v>1742</v>
      </c>
      <c r="D186" s="3" t="s">
        <v>1743</v>
      </c>
      <c r="E186" s="3" t="s">
        <v>1744</v>
      </c>
      <c r="F186" s="4" t="s">
        <v>1745</v>
      </c>
      <c r="G186" s="3" t="s">
        <v>1746</v>
      </c>
      <c r="H186" s="3" t="s">
        <v>1747</v>
      </c>
      <c r="I186" s="4" t="s">
        <v>1748</v>
      </c>
      <c r="J186" s="3" t="s">
        <v>1749</v>
      </c>
      <c r="K186" s="3" t="str">
        <f>IFERROR(__xludf.DUMMYFUNCTION("GOOGLETRANSLATE(D186,""en"",""es"")"),"Actualizar")</f>
        <v>Actualizar</v>
      </c>
    </row>
    <row r="187" ht="14.25" customHeight="1">
      <c r="A187" s="3" t="s">
        <v>1750</v>
      </c>
      <c r="B187" s="3" t="s">
        <v>1751</v>
      </c>
      <c r="C187" s="3" t="s">
        <v>1752</v>
      </c>
      <c r="D187" s="3" t="s">
        <v>1753</v>
      </c>
      <c r="E187" s="3" t="s">
        <v>1754</v>
      </c>
      <c r="F187" s="4" t="s">
        <v>1755</v>
      </c>
      <c r="G187" s="3" t="s">
        <v>1756</v>
      </c>
      <c r="H187" s="3" t="s">
        <v>1757</v>
      </c>
      <c r="I187" s="4" t="s">
        <v>1758</v>
      </c>
      <c r="J187" s="3" t="s">
        <v>1759</v>
      </c>
      <c r="K187" s="3" t="str">
        <f>IFERROR(__xludf.DUMMYFUNCTION("GOOGLETRANSLATE(D187,""en"",""es"")"),"Loading...")</f>
        <v>Loading...</v>
      </c>
    </row>
    <row r="188" ht="14.25" customHeight="1">
      <c r="A188" s="3" t="s">
        <v>1760</v>
      </c>
      <c r="B188" s="3" t="s">
        <v>595</v>
      </c>
      <c r="C188" s="3" t="s">
        <v>1761</v>
      </c>
      <c r="D188" s="3" t="s">
        <v>597</v>
      </c>
      <c r="E188" s="3" t="s">
        <v>598</v>
      </c>
      <c r="F188" s="4" t="s">
        <v>599</v>
      </c>
      <c r="G188" s="3" t="s">
        <v>597</v>
      </c>
      <c r="H188" s="3" t="s">
        <v>600</v>
      </c>
      <c r="I188" s="4" t="s">
        <v>601</v>
      </c>
      <c r="J188" s="3" t="s">
        <v>1762</v>
      </c>
      <c r="K188" s="3" t="str">
        <f>IFERROR(__xludf.DUMMYFUNCTION("GOOGLETRANSLATE(D188,""en"",""es"")"),"Reiniciar")</f>
        <v>Reiniciar</v>
      </c>
    </row>
    <row r="189" ht="14.25" customHeight="1">
      <c r="A189" s="3" t="s">
        <v>1763</v>
      </c>
      <c r="B189" s="3" t="s">
        <v>1764</v>
      </c>
      <c r="C189" s="3" t="s">
        <v>1765</v>
      </c>
      <c r="D189" s="3" t="s">
        <v>1766</v>
      </c>
      <c r="E189" s="3" t="s">
        <v>1767</v>
      </c>
      <c r="F189" s="4" t="s">
        <v>1768</v>
      </c>
      <c r="G189" s="3" t="s">
        <v>1769</v>
      </c>
      <c r="H189" s="3" t="s">
        <v>1770</v>
      </c>
      <c r="I189" s="4" t="s">
        <v>1771</v>
      </c>
      <c r="J189" s="3" t="s">
        <v>1772</v>
      </c>
      <c r="K189" s="3" t="str">
        <f>IFERROR(__xludf.DUMMYFUNCTION("GOOGLETRANSLATE(D189,""en"",""es"")"),"Loading...")</f>
        <v>Loading...</v>
      </c>
    </row>
    <row r="190" ht="14.25" customHeight="1">
      <c r="A190" s="3" t="s">
        <v>1773</v>
      </c>
      <c r="B190" s="3" t="s">
        <v>1774</v>
      </c>
      <c r="C190" s="3" t="s">
        <v>1775</v>
      </c>
      <c r="D190" s="3" t="s">
        <v>1776</v>
      </c>
      <c r="E190" s="3" t="s">
        <v>1777</v>
      </c>
      <c r="F190" s="4" t="s">
        <v>1778</v>
      </c>
      <c r="G190" s="3" t="s">
        <v>1779</v>
      </c>
      <c r="H190" s="3" t="s">
        <v>1780</v>
      </c>
      <c r="I190" s="4" t="s">
        <v>1781</v>
      </c>
      <c r="J190" s="3" t="s">
        <v>1782</v>
      </c>
      <c r="K190" s="3" t="str">
        <f>IFERROR(__xludf.DUMMYFUNCTION("GOOGLETRANSLATE(D190,""en"",""es"")"),"Después de presionar el reinicio, la pantalla se pondrá en blanco y el dispositivo dejará de responder. Puede volver a iniciar sesión en aproximadamente 2 minutos.")</f>
        <v>Después de presionar el reinicio, la pantalla se pondrá en blanco y el dispositivo dejará de responder. Puede volver a iniciar sesión en aproximadamente 2 minutos.</v>
      </c>
    </row>
    <row r="191" ht="14.25" customHeight="1">
      <c r="A191" s="3" t="s">
        <v>1783</v>
      </c>
      <c r="B191" s="3" t="s">
        <v>1784</v>
      </c>
      <c r="C191" s="3" t="s">
        <v>1785</v>
      </c>
      <c r="D191" s="3" t="s">
        <v>1786</v>
      </c>
      <c r="E191" s="3" t="s">
        <v>1787</v>
      </c>
      <c r="F191" s="4" t="s">
        <v>1788</v>
      </c>
      <c r="G191" s="3" t="s">
        <v>1789</v>
      </c>
      <c r="H191" s="3" t="s">
        <v>1790</v>
      </c>
      <c r="I191" s="4" t="s">
        <v>1791</v>
      </c>
      <c r="J191" s="3" t="s">
        <v>1792</v>
      </c>
      <c r="K191" s="3" t="str">
        <f>IFERROR(__xludf.DUMMYFUNCTION("GOOGLETRANSLATE(D191,""en"",""es"")"),"Loading...")</f>
        <v>Loading...</v>
      </c>
    </row>
    <row r="192" ht="14.25" customHeight="1">
      <c r="A192" s="3" t="s">
        <v>1793</v>
      </c>
      <c r="B192" s="3" t="s">
        <v>1794</v>
      </c>
      <c r="C192" s="3" t="s">
        <v>1795</v>
      </c>
      <c r="D192" s="3" t="s">
        <v>1796</v>
      </c>
      <c r="E192" s="3" t="s">
        <v>1797</v>
      </c>
      <c r="F192" s="4" t="s">
        <v>1798</v>
      </c>
      <c r="G192" s="3" t="s">
        <v>1799</v>
      </c>
      <c r="H192" s="3" t="s">
        <v>1800</v>
      </c>
      <c r="I192" s="4" t="s">
        <v>1801</v>
      </c>
      <c r="J192" s="3" t="s">
        <v>1802</v>
      </c>
      <c r="K192" s="3" t="str">
        <f>IFERROR(__xludf.DUMMYFUNCTION("GOOGLETRANSLATE(D192,""en"",""es"")"),"Loading...")</f>
        <v>Loading...</v>
      </c>
    </row>
    <row r="193" ht="14.25" customHeight="1">
      <c r="A193" s="3" t="s">
        <v>1803</v>
      </c>
      <c r="B193" s="3" t="s">
        <v>1804</v>
      </c>
      <c r="C193" s="3" t="s">
        <v>1805</v>
      </c>
      <c r="D193" s="3" t="s">
        <v>1806</v>
      </c>
      <c r="E193" s="3" t="s">
        <v>1807</v>
      </c>
      <c r="F193" s="4" t="s">
        <v>1808</v>
      </c>
      <c r="G193" s="3" t="s">
        <v>1809</v>
      </c>
      <c r="H193" s="3" t="s">
        <v>1810</v>
      </c>
      <c r="I193" s="4" t="s">
        <v>1811</v>
      </c>
      <c r="J193" s="3" t="s">
        <v>1812</v>
      </c>
      <c r="K193" s="3" t="str">
        <f>IFERROR(__xludf.DUMMYFUNCTION("GOOGLETRANSLATE(D193,""en"",""es"")"),"Loading...")</f>
        <v>Loading...</v>
      </c>
    </row>
    <row r="194" ht="14.25" customHeight="1">
      <c r="A194" s="3" t="s">
        <v>1813</v>
      </c>
      <c r="B194" s="3" t="s">
        <v>1814</v>
      </c>
      <c r="C194" s="3" t="s">
        <v>1815</v>
      </c>
      <c r="D194" s="3" t="s">
        <v>1816</v>
      </c>
      <c r="E194" s="3" t="s">
        <v>1817</v>
      </c>
      <c r="F194" s="4" t="s">
        <v>1818</v>
      </c>
      <c r="G194" s="3" t="s">
        <v>1819</v>
      </c>
      <c r="H194" s="3" t="s">
        <v>1820</v>
      </c>
      <c r="I194" s="4" t="s">
        <v>1821</v>
      </c>
      <c r="J194" s="3" t="s">
        <v>1822</v>
      </c>
      <c r="K194" s="3" t="str">
        <f>IFERROR(__xludf.DUMMYFUNCTION("GOOGLETRANSLATE(D194,""en"",""es"")"),"Loading...")</f>
        <v>Loading...</v>
      </c>
    </row>
    <row r="195" ht="14.25" customHeight="1">
      <c r="A195" s="3" t="s">
        <v>1823</v>
      </c>
      <c r="B195" s="3" t="s">
        <v>1824</v>
      </c>
      <c r="C195" s="3" t="s">
        <v>1825</v>
      </c>
      <c r="D195" s="3" t="s">
        <v>1826</v>
      </c>
      <c r="E195" s="3" t="s">
        <v>1827</v>
      </c>
      <c r="F195" s="4" t="s">
        <v>1828</v>
      </c>
      <c r="G195" s="3" t="s">
        <v>1829</v>
      </c>
      <c r="H195" s="3" t="s">
        <v>1830</v>
      </c>
      <c r="I195" s="4" t="s">
        <v>1831</v>
      </c>
      <c r="J195" s="3" t="s">
        <v>1832</v>
      </c>
      <c r="K195" s="3" t="str">
        <f>IFERROR(__xludf.DUMMYFUNCTION("GOOGLETRANSLATE(D195,""en"",""es"")"),"No se descargó ningún archivo desde el último inicio.")</f>
        <v>No se descargó ningún archivo desde el último inicio.</v>
      </c>
    </row>
    <row r="196" ht="14.25" customHeight="1">
      <c r="A196" s="3" t="s">
        <v>1833</v>
      </c>
      <c r="B196" s="3" t="s">
        <v>1834</v>
      </c>
      <c r="C196" s="3" t="s">
        <v>1835</v>
      </c>
      <c r="D196" s="3" t="s">
        <v>1836</v>
      </c>
      <c r="E196" s="3" t="s">
        <v>1837</v>
      </c>
      <c r="F196" s="4" t="s">
        <v>1838</v>
      </c>
      <c r="G196" s="3" t="s">
        <v>1839</v>
      </c>
      <c r="H196" s="3" t="s">
        <v>1840</v>
      </c>
      <c r="I196" s="4" t="s">
        <v>1841</v>
      </c>
      <c r="J196" s="3" t="s">
        <v>1842</v>
      </c>
      <c r="K196" s="3" t="str">
        <f>IFERROR(__xludf.DUMMYFUNCTION("GOOGLETRANSLATE(D196,""en"",""es"")"),"Descargar la longitud de la cola")</f>
        <v>Descargar la longitud de la cola</v>
      </c>
    </row>
    <row r="197" ht="14.25" customHeight="1">
      <c r="A197" s="3" t="s">
        <v>1843</v>
      </c>
      <c r="B197" s="3" t="s">
        <v>1844</v>
      </c>
      <c r="C197" s="3" t="s">
        <v>1845</v>
      </c>
      <c r="D197" s="3" t="s">
        <v>1846</v>
      </c>
      <c r="E197" s="3" t="s">
        <v>1847</v>
      </c>
      <c r="F197" s="4" t="s">
        <v>1848</v>
      </c>
      <c r="G197" s="3" t="s">
        <v>1849</v>
      </c>
      <c r="H197" s="3" t="s">
        <v>1850</v>
      </c>
      <c r="I197" s="4" t="s">
        <v>1851</v>
      </c>
      <c r="J197" s="3" t="s">
        <v>1852</v>
      </c>
      <c r="K197" s="3" t="str">
        <f>IFERROR(__xludf.DUMMYFUNCTION("GOOGLETRANSLATE(D197,""en"",""es"")"),"Arrancando el archivo de descarga")</f>
        <v>Arrancando el archivo de descarga</v>
      </c>
    </row>
    <row r="198" ht="14.25" customHeight="1">
      <c r="A198" s="3" t="s">
        <v>1853</v>
      </c>
      <c r="B198" s="3" t="s">
        <v>1854</v>
      </c>
      <c r="C198" s="3" t="s">
        <v>1855</v>
      </c>
      <c r="D198" s="3" t="s">
        <v>1856</v>
      </c>
      <c r="E198" s="3" t="s">
        <v>1857</v>
      </c>
      <c r="F198" s="4" t="s">
        <v>1858</v>
      </c>
      <c r="G198" s="3" t="s">
        <v>1859</v>
      </c>
      <c r="H198" s="3" t="s">
        <v>1860</v>
      </c>
      <c r="I198" s="4" t="s">
        <v>1861</v>
      </c>
      <c r="J198" s="3" t="s">
        <v>1862</v>
      </c>
      <c r="K198" s="3" t="str">
        <f>IFERROR(__xludf.DUMMYFUNCTION("GOOGLETRANSLATE(D198,""en"",""es"")"),"Descargando archivos de internet")</f>
        <v>Descargando archivos de internet</v>
      </c>
    </row>
    <row r="199" ht="14.25" customHeight="1">
      <c r="A199" s="3" t="s">
        <v>1863</v>
      </c>
      <c r="B199" s="3" t="s">
        <v>1864</v>
      </c>
      <c r="C199" s="3" t="s">
        <v>1865</v>
      </c>
      <c r="D199" s="3" t="s">
        <v>1866</v>
      </c>
      <c r="E199" s="3" t="s">
        <v>1867</v>
      </c>
      <c r="F199" s="4" t="s">
        <v>1868</v>
      </c>
      <c r="G199" s="3" t="s">
        <v>1869</v>
      </c>
      <c r="H199" s="3" t="s">
        <v>1870</v>
      </c>
      <c r="I199" s="4" t="s">
        <v>1871</v>
      </c>
      <c r="J199" s="3" t="s">
        <v>1872</v>
      </c>
      <c r="K199" s="3" t="str">
        <f>IFERROR(__xludf.DUMMYFUNCTION("GOOGLETRANSLATE(D199,""en"",""es"")"),"URL para descargar")</f>
        <v>URL para descargar</v>
      </c>
    </row>
    <row r="200" ht="14.25" customHeight="1">
      <c r="A200" s="3" t="s">
        <v>1873</v>
      </c>
      <c r="B200" s="3" t="s">
        <v>1874</v>
      </c>
      <c r="C200" s="3" t="s">
        <v>1875</v>
      </c>
      <c r="D200" s="3" t="s">
        <v>1876</v>
      </c>
      <c r="E200" s="3" t="s">
        <v>1877</v>
      </c>
      <c r="F200" s="4" t="s">
        <v>1878</v>
      </c>
      <c r="G200" s="3" t="s">
        <v>1876</v>
      </c>
      <c r="H200" s="3" t="s">
        <v>1879</v>
      </c>
      <c r="I200" s="4" t="s">
        <v>1876</v>
      </c>
      <c r="J200" s="3" t="s">
        <v>1880</v>
      </c>
      <c r="K200" s="3" t="str">
        <f>IFERROR(__xludf.DUMMYFUNCTION("GOOGLETRANSLATE(D200,""en"",""es"")"),"Enlacue")</f>
        <v>Enlacue</v>
      </c>
    </row>
    <row r="201" ht="14.25" customHeight="1">
      <c r="A201" s="3" t="s">
        <v>1881</v>
      </c>
      <c r="B201" s="3" t="s">
        <v>1882</v>
      </c>
      <c r="C201" s="3" t="s">
        <v>1883</v>
      </c>
      <c r="D201" s="3" t="s">
        <v>1884</v>
      </c>
      <c r="E201" s="3" t="s">
        <v>1885</v>
      </c>
      <c r="F201" s="4" t="s">
        <v>1886</v>
      </c>
      <c r="G201" s="3" t="s">
        <v>1887</v>
      </c>
      <c r="H201" s="3" t="s">
        <v>1888</v>
      </c>
      <c r="I201" s="4" t="s">
        <v>1889</v>
      </c>
      <c r="J201" s="3" t="s">
        <v>1890</v>
      </c>
      <c r="K201" s="3" t="str">
        <f>IFERROR(__xludf.DUMMYFUNCTION("GOOGLETRANSLATE(D201,""en"",""es"")"),"Nombre del archivo")</f>
        <v>Nombre del archivo</v>
      </c>
    </row>
    <row r="202" ht="14.25" customHeight="1">
      <c r="A202" s="3" t="s">
        <v>1891</v>
      </c>
      <c r="B202" s="3" t="s">
        <v>1892</v>
      </c>
      <c r="C202" s="3" t="s">
        <v>1893</v>
      </c>
      <c r="D202" s="3" t="s">
        <v>1894</v>
      </c>
      <c r="E202" s="3" t="s">
        <v>1895</v>
      </c>
      <c r="F202" s="4" t="s">
        <v>1896</v>
      </c>
      <c r="G202" s="3" t="s">
        <v>1897</v>
      </c>
      <c r="H202" s="3" t="s">
        <v>1898</v>
      </c>
      <c r="I202" s="4" t="s">
        <v>1899</v>
      </c>
      <c r="J202" s="3" t="s">
        <v>1900</v>
      </c>
      <c r="K202" s="3" t="str">
        <f>IFERROR(__xludf.DUMMYFUNCTION("GOOGLETRANSLATE(D202,""en"",""es"")"),"Loading...")</f>
        <v>Loading...</v>
      </c>
    </row>
    <row r="203" ht="14.25" customHeight="1">
      <c r="A203" s="3" t="s">
        <v>1901</v>
      </c>
      <c r="B203" s="3" t="s">
        <v>1902</v>
      </c>
      <c r="C203" s="3" t="s">
        <v>1903</v>
      </c>
      <c r="D203" s="3" t="s">
        <v>1904</v>
      </c>
      <c r="E203" s="3" t="s">
        <v>1905</v>
      </c>
      <c r="F203" s="4" t="s">
        <v>1906</v>
      </c>
      <c r="G203" s="3" t="s">
        <v>1907</v>
      </c>
      <c r="H203" s="3" t="s">
        <v>1908</v>
      </c>
      <c r="I203" s="4" t="s">
        <v>1909</v>
      </c>
      <c r="J203" s="3" t="s">
        <v>1910</v>
      </c>
      <c r="K203" s="3" t="str">
        <f>IFERROR(__xludf.DUMMYFUNCTION("GOOGLETRANSLATE(D203,""en"",""es"")"),"Loading...")</f>
        <v>Loading...</v>
      </c>
    </row>
    <row r="204" ht="14.25" customHeight="1">
      <c r="A204" s="3" t="s">
        <v>1911</v>
      </c>
      <c r="B204" s="3" t="s">
        <v>1912</v>
      </c>
      <c r="C204" s="3" t="s">
        <v>1913</v>
      </c>
      <c r="D204" s="3" t="s">
        <v>1914</v>
      </c>
      <c r="E204" s="3" t="s">
        <v>1915</v>
      </c>
      <c r="F204" s="4" t="s">
        <v>1916</v>
      </c>
      <c r="G204" s="3" t="s">
        <v>1917</v>
      </c>
      <c r="H204" s="3" t="s">
        <v>1918</v>
      </c>
      <c r="I204" s="4" t="s">
        <v>1919</v>
      </c>
      <c r="J204" s="3" t="s">
        <v>1920</v>
      </c>
      <c r="K204" s="3" t="str">
        <f>IFERROR(__xludf.DUMMYFUNCTION("GOOGLETRANSLATE(D204,""en"",""es"")"),"URL no es válido")</f>
        <v>URL no es válido</v>
      </c>
    </row>
    <row r="205" ht="14.25" customHeight="1">
      <c r="A205" s="3" t="s">
        <v>1921</v>
      </c>
      <c r="B205" s="3" t="s">
        <v>1922</v>
      </c>
      <c r="C205" s="3" t="s">
        <v>1923</v>
      </c>
      <c r="D205" s="3" t="s">
        <v>1924</v>
      </c>
      <c r="E205" s="3" t="s">
        <v>1925</v>
      </c>
      <c r="F205" s="4" t="s">
        <v>1926</v>
      </c>
      <c r="G205" s="3" t="s">
        <v>1927</v>
      </c>
      <c r="H205" s="3" t="s">
        <v>1928</v>
      </c>
      <c r="I205" s="4" t="s">
        <v>1929</v>
      </c>
      <c r="J205" s="3" t="s">
        <v>1930</v>
      </c>
      <c r="K205" s="3" t="str">
        <f>IFERROR(__xludf.DUMMYFUNCTION("GOOGLETRANSLATE(D205,""en"",""es"")"),"Archivo &amp; quot;% s &amp; quot; fue descargado exitosamente")</f>
        <v>Archivo &amp; quot;% s &amp; quot; fue descargado exitosamente</v>
      </c>
    </row>
    <row r="206" ht="14.25" customHeight="1">
      <c r="A206" s="3" t="s">
        <v>1931</v>
      </c>
      <c r="B206" s="3" t="s">
        <v>1932</v>
      </c>
      <c r="C206" s="3" t="s">
        <v>1933</v>
      </c>
      <c r="D206" s="3" t="s">
        <v>1934</v>
      </c>
      <c r="E206" s="3" t="s">
        <v>1935</v>
      </c>
      <c r="F206" s="4" t="s">
        <v>1936</v>
      </c>
      <c r="G206" s="3" t="s">
        <v>1937</v>
      </c>
      <c r="H206" s="3" t="s">
        <v>1938</v>
      </c>
      <c r="I206" s="4" t="s">
        <v>1939</v>
      </c>
      <c r="J206" s="3" t="s">
        <v>1940</v>
      </c>
      <c r="K206" s="3" t="str">
        <f>IFERROR(__xludf.DUMMYFUNCTION("GOOGLETRANSLATE(D206,""en"",""es"")"),"Loading...")</f>
        <v>Loading...</v>
      </c>
    </row>
    <row r="207" ht="14.25" customHeight="1">
      <c r="A207" s="3" t="s">
        <v>1941</v>
      </c>
      <c r="B207" s="3" t="s">
        <v>1942</v>
      </c>
      <c r="C207" s="3" t="s">
        <v>1943</v>
      </c>
      <c r="D207" s="3" t="s">
        <v>1944</v>
      </c>
      <c r="E207" s="3" t="s">
        <v>1945</v>
      </c>
      <c r="F207" s="4" t="s">
        <v>1946</v>
      </c>
      <c r="G207" s="3" t="s">
        <v>1947</v>
      </c>
      <c r="H207" s="3" t="s">
        <v>1948</v>
      </c>
      <c r="I207" s="4" t="s">
        <v>1949</v>
      </c>
      <c r="J207" s="3" t="s">
        <v>1950</v>
      </c>
      <c r="K207" s="3" t="str">
        <f>IFERROR(__xludf.DUMMYFUNCTION("GOOGLETRANSLATE(D207,""en"",""es"")"),"El archivo se muestra durante 1 minuto")</f>
        <v>El archivo se muestra durante 1 minuto</v>
      </c>
    </row>
    <row r="208" ht="14.25" customHeight="1">
      <c r="A208" s="3" t="s">
        <v>1951</v>
      </c>
      <c r="B208" s="3" t="s">
        <v>1952</v>
      </c>
      <c r="C208" s="3" t="s">
        <v>1953</v>
      </c>
      <c r="D208" s="3" t="s">
        <v>1954</v>
      </c>
      <c r="E208" s="3" t="s">
        <v>1955</v>
      </c>
      <c r="F208" s="3" t="s">
        <v>1956</v>
      </c>
      <c r="G208" s="3" t="s">
        <v>1957</v>
      </c>
      <c r="H208" s="3" t="s">
        <v>1958</v>
      </c>
      <c r="I208" s="4" t="s">
        <v>1959</v>
      </c>
      <c r="J208" s="3" t="s">
        <v>1960</v>
      </c>
      <c r="K208" s="3" t="str">
        <f>IFERROR(__xludf.DUMMYFUNCTION("GOOGLETRANSLATE(D208,""en"",""es"")"),"La actualización se inició con éxito, espere hasta que la aplicación se vuelva a cargar automáticamente (aproximadamente 1 minuto)")</f>
        <v>La actualización se inició con éxito, espere hasta que la aplicación se vuelva a cargar automáticamente (aproximadamente 1 minuto)</v>
      </c>
    </row>
    <row r="209" ht="14.25" customHeight="1">
      <c r="A209" s="3" t="s">
        <v>1961</v>
      </c>
      <c r="B209" s="3" t="s">
        <v>1962</v>
      </c>
      <c r="C209" s="3" t="s">
        <v>1963</v>
      </c>
      <c r="D209" s="3" t="s">
        <v>1964</v>
      </c>
      <c r="E209" s="3" t="s">
        <v>1965</v>
      </c>
      <c r="F209" s="4" t="s">
        <v>1966</v>
      </c>
      <c r="G209" s="3" t="s">
        <v>1967</v>
      </c>
      <c r="H209" s="3" t="s">
        <v>1968</v>
      </c>
      <c r="I209" s="4" t="s">
        <v>1969</v>
      </c>
      <c r="J209" s="3" t="s">
        <v>1970</v>
      </c>
      <c r="K209" s="3" t="str">
        <f>IFERROR(__xludf.DUMMYFUNCTION("GOOGLETRANSLATE(D209,""en"",""es"")"),"No se puede actualizar la aplicación")</f>
        <v>No se puede actualizar la aplicación</v>
      </c>
    </row>
    <row r="210" ht="14.25" customHeight="1">
      <c r="A210" s="3" t="s">
        <v>1971</v>
      </c>
      <c r="B210" s="3" t="s">
        <v>1972</v>
      </c>
      <c r="C210" s="3" t="s">
        <v>1973</v>
      </c>
      <c r="D210" s="3" t="s">
        <v>1974</v>
      </c>
      <c r="E210" s="3" t="s">
        <v>1975</v>
      </c>
      <c r="F210" s="4" t="s">
        <v>1976</v>
      </c>
      <c r="G210" s="3" t="s">
        <v>1977</v>
      </c>
      <c r="H210" s="3" t="s">
        <v>1978</v>
      </c>
      <c r="I210" s="4" t="s">
        <v>1979</v>
      </c>
      <c r="J210" s="3" t="s">
        <v>1980</v>
      </c>
      <c r="K210" s="3" t="str">
        <f>IFERROR(__xludf.DUMMYFUNCTION("GOOGLETRANSLATE(D210,""en"",""es"")"),"Traer de vuelta la lista de reproducción original")</f>
        <v>Traer de vuelta la lista de reproducción original</v>
      </c>
    </row>
    <row r="211" ht="14.25" customHeight="1">
      <c r="A211" s="3" t="s">
        <v>1981</v>
      </c>
      <c r="B211" s="3" t="s">
        <v>1982</v>
      </c>
      <c r="C211" s="3" t="s">
        <v>1983</v>
      </c>
      <c r="D211" s="3" t="s">
        <v>1984</v>
      </c>
      <c r="E211" s="3" t="s">
        <v>1985</v>
      </c>
      <c r="F211" s="4" t="s">
        <v>1986</v>
      </c>
      <c r="G211" s="3" t="s">
        <v>1987</v>
      </c>
      <c r="H211" s="3" t="s">
        <v>1988</v>
      </c>
      <c r="I211" s="4" t="s">
        <v>1989</v>
      </c>
      <c r="J211" s="3" t="s">
        <v>1990</v>
      </c>
      <c r="K211" s="3" t="str">
        <f>IFERROR(__xludf.DUMMYFUNCTION("GOOGLETRANSLATE(D211,""en"",""es"")"),"Traer de vuelta el diseño original de la pantalla")</f>
        <v>Traer de vuelta el diseño original de la pantalla</v>
      </c>
    </row>
    <row r="212" ht="14.25" customHeight="1">
      <c r="A212" s="3" t="s">
        <v>1991</v>
      </c>
      <c r="B212" s="3" t="s">
        <v>1992</v>
      </c>
      <c r="C212" s="3" t="s">
        <v>1993</v>
      </c>
      <c r="D212" s="3" t="s">
        <v>1994</v>
      </c>
      <c r="E212" s="3" t="s">
        <v>1995</v>
      </c>
      <c r="F212" s="4" t="s">
        <v>1996</v>
      </c>
      <c r="G212" s="3" t="s">
        <v>1997</v>
      </c>
      <c r="H212" s="3" t="s">
        <v>1998</v>
      </c>
      <c r="I212" s="4" t="s">
        <v>1999</v>
      </c>
      <c r="J212" s="3" t="s">
        <v>2000</v>
      </c>
      <c r="K212" s="3" t="str">
        <f>IFERROR(__xludf.DUMMYFUNCTION("GOOGLETRANSLATE(D212,""en"",""es"")"),"Loading...")</f>
        <v>Loading...</v>
      </c>
    </row>
    <row r="213" ht="14.25" customHeight="1">
      <c r="A213" s="3" t="s">
        <v>2001</v>
      </c>
      <c r="B213" s="3" t="s">
        <v>2002</v>
      </c>
      <c r="C213" s="3" t="s">
        <v>2003</v>
      </c>
      <c r="D213" s="3" t="s">
        <v>2004</v>
      </c>
      <c r="E213" s="3" t="s">
        <v>2005</v>
      </c>
      <c r="F213" s="4" t="s">
        <v>2006</v>
      </c>
      <c r="G213" s="3" t="s">
        <v>2007</v>
      </c>
      <c r="H213" s="3" t="s">
        <v>2008</v>
      </c>
      <c r="I213" s="4" t="s">
        <v>2009</v>
      </c>
      <c r="J213" s="3" t="s">
        <v>2010</v>
      </c>
      <c r="K213" s="3" t="str">
        <f>IFERROR(__xludf.DUMMYFUNCTION("GOOGLETRANSLATE(D213,""en"",""es"")"),"Lista de reproducción está vacía")</f>
        <v>Lista de reproducción está vacía</v>
      </c>
    </row>
    <row r="214" ht="14.25" customHeight="1">
      <c r="A214" s="3" t="s">
        <v>2011</v>
      </c>
      <c r="B214" s="3" t="s">
        <v>2012</v>
      </c>
      <c r="C214" s="3" t="s">
        <v>2013</v>
      </c>
      <c r="D214" s="3" t="s">
        <v>2014</v>
      </c>
      <c r="E214" s="3" t="s">
        <v>2015</v>
      </c>
      <c r="F214" s="4" t="s">
        <v>2016</v>
      </c>
      <c r="G214" s="3" t="s">
        <v>2017</v>
      </c>
      <c r="H214" s="3" t="s">
        <v>2018</v>
      </c>
      <c r="I214" s="4" t="s">
        <v>2019</v>
      </c>
      <c r="J214" s="3" t="s">
        <v>2020</v>
      </c>
      <c r="K214" s="3" t="str">
        <f>IFERROR(__xludf.DUMMYFUNCTION("GOOGLETRANSLATE(D214,""en"",""es"")"),"Loading...")</f>
        <v>Loading...</v>
      </c>
    </row>
    <row r="215" ht="14.25" customHeight="1">
      <c r="A215" s="3" t="s">
        <v>2021</v>
      </c>
      <c r="B215" s="3" t="s">
        <v>2022</v>
      </c>
      <c r="C215" s="3" t="s">
        <v>2023</v>
      </c>
      <c r="D215" s="3" t="s">
        <v>2024</v>
      </c>
      <c r="E215" s="3" t="s">
        <v>2025</v>
      </c>
      <c r="F215" s="4" t="s">
        <v>2026</v>
      </c>
      <c r="G215" s="3" t="s">
        <v>2027</v>
      </c>
      <c r="H215" s="3" t="s">
        <v>2028</v>
      </c>
      <c r="I215" s="4" t="s">
        <v>2029</v>
      </c>
      <c r="J215" s="3" t="s">
        <v>2030</v>
      </c>
      <c r="K215" s="3" t="str">
        <f>IFERROR(__xludf.DUMMYFUNCTION("GOOGLETRANSLATE(D215,""en"",""es"")"),"Loading...")</f>
        <v>Loading...</v>
      </c>
    </row>
    <row r="216" ht="14.25" customHeight="1">
      <c r="A216" s="3" t="s">
        <v>2031</v>
      </c>
      <c r="B216" s="3" t="s">
        <v>2032</v>
      </c>
      <c r="C216" s="3" t="s">
        <v>2033</v>
      </c>
      <c r="D216" s="3" t="s">
        <v>2034</v>
      </c>
      <c r="E216" s="3" t="s">
        <v>2035</v>
      </c>
      <c r="F216" s="4" t="s">
        <v>2036</v>
      </c>
      <c r="G216" s="3" t="s">
        <v>2037</v>
      </c>
      <c r="H216" s="3" t="s">
        <v>2038</v>
      </c>
      <c r="I216" s="4" t="s">
        <v>2039</v>
      </c>
      <c r="J216" s="3" t="s">
        <v>2040</v>
      </c>
      <c r="K216" s="3" t="str">
        <f>IFERROR(__xludf.DUMMYFUNCTION("GOOGLETRANSLATE(D216,""en"",""es"")"),"Loading...")</f>
        <v>Loading...</v>
      </c>
    </row>
    <row r="217" ht="14.25" customHeight="1">
      <c r="A217" s="3" t="s">
        <v>2041</v>
      </c>
      <c r="B217" s="3" t="s">
        <v>2042</v>
      </c>
      <c r="C217" s="3" t="s">
        <v>2043</v>
      </c>
      <c r="D217" s="3" t="s">
        <v>2044</v>
      </c>
      <c r="E217" s="3" t="s">
        <v>2045</v>
      </c>
      <c r="F217" s="4" t="s">
        <v>2046</v>
      </c>
      <c r="G217" s="3" t="s">
        <v>2047</v>
      </c>
      <c r="H217" s="3" t="s">
        <v>2048</v>
      </c>
      <c r="I217" s="4" t="s">
        <v>2049</v>
      </c>
      <c r="J217" s="3" t="s">
        <v>2050</v>
      </c>
      <c r="K217" s="3" t="str">
        <f>IFERROR(__xludf.DUMMYFUNCTION("GOOGLETRANSLATE(D217,""en"",""es"")"),"Frecuencia en segundos, con qué frecuencia para verificar los archivos que deben eliminarse a la hora establecida. Debido a que la sincronización del tiempo es necesaria para esta funcionalidad, se requiere conexión a Internet para esta configuración. &lt;br"&amp;"&gt; &lt;i&gt; La recarga es necesaria para aplicar este cambio. &lt;/ I&gt;")</f>
        <v>Frecuencia en segundos, con qué frecuencia para verificar los archivos que deben eliminarse a la hora establecida. Debido a que la sincronización del tiempo es necesaria para esta funcionalidad, se requiere conexión a Internet para esta configuración. &lt;br&gt; &lt;i&gt; La recarga es necesaria para aplicar este cambio. &lt;/ I&gt;</v>
      </c>
    </row>
    <row r="218" ht="14.25" customHeight="1">
      <c r="A218" s="3" t="s">
        <v>2051</v>
      </c>
      <c r="B218" s="3" t="s">
        <v>2052</v>
      </c>
      <c r="C218" s="3" t="s">
        <v>2053</v>
      </c>
      <c r="D218" s="3" t="s">
        <v>2054</v>
      </c>
      <c r="E218" s="3" t="s">
        <v>2055</v>
      </c>
      <c r="F218" s="4" t="s">
        <v>2056</v>
      </c>
      <c r="G218" s="3" t="s">
        <v>2057</v>
      </c>
      <c r="H218" s="3" t="s">
        <v>2058</v>
      </c>
      <c r="I218" s="4" t="s">
        <v>2059</v>
      </c>
      <c r="J218" s="3" t="s">
        <v>2060</v>
      </c>
      <c r="K218" s="3" t="str">
        <f>IFERROR(__xludf.DUMMYFUNCTION("GOOGLETRANSLATE(D218,""en"",""es"")"),"Loading...")</f>
        <v>Loading...</v>
      </c>
    </row>
    <row r="219" ht="14.25" customHeight="1">
      <c r="A219" s="3" t="s">
        <v>2061</v>
      </c>
      <c r="B219" s="3" t="s">
        <v>2062</v>
      </c>
      <c r="C219" s="3" t="s">
        <v>2063</v>
      </c>
      <c r="D219" s="3" t="s">
        <v>2064</v>
      </c>
      <c r="E219" s="3" t="s">
        <v>2065</v>
      </c>
      <c r="F219" s="4" t="s">
        <v>2066</v>
      </c>
      <c r="G219" s="3" t="s">
        <v>2067</v>
      </c>
      <c r="H219" s="3" t="s">
        <v>2068</v>
      </c>
      <c r="I219" s="4" t="s">
        <v>2069</v>
      </c>
      <c r="J219" s="3" t="s">
        <v>2070</v>
      </c>
      <c r="K219" s="3" t="str">
        <f>IFERROR(__xludf.DUMMYFUNCTION("GOOGLETRANSLATE(D219,""en"",""es"")"),"Loading...")</f>
        <v>Loading...</v>
      </c>
    </row>
    <row r="220" ht="14.25" customHeight="1">
      <c r="A220" s="3" t="s">
        <v>2071</v>
      </c>
      <c r="B220" s="3" t="s">
        <v>2072</v>
      </c>
      <c r="C220" s="3" t="s">
        <v>2073</v>
      </c>
      <c r="D220" s="3" t="s">
        <v>2074</v>
      </c>
      <c r="E220" s="3" t="s">
        <v>2075</v>
      </c>
      <c r="F220" s="4" t="s">
        <v>2076</v>
      </c>
      <c r="G220" s="3" t="s">
        <v>2077</v>
      </c>
      <c r="H220" s="3" t="s">
        <v>2078</v>
      </c>
      <c r="I220" s="4" t="s">
        <v>2079</v>
      </c>
      <c r="J220" s="3" t="s">
        <v>2080</v>
      </c>
      <c r="K220" s="3" t="str">
        <f>IFERROR(__xludf.DUMMYFUNCTION("GOOGLETRANSLATE(D220,""en"",""es"")"),"Tiempo de reinicio (Watchdog)")</f>
        <v>Tiempo de reinicio (Watchdog)</v>
      </c>
    </row>
    <row r="221" ht="14.25" customHeight="1">
      <c r="A221" s="3" t="s">
        <v>2081</v>
      </c>
      <c r="B221" s="3" t="s">
        <v>2082</v>
      </c>
      <c r="C221" s="3" t="s">
        <v>2083</v>
      </c>
      <c r="D221" s="3" t="s">
        <v>2084</v>
      </c>
      <c r="E221" s="3" t="s">
        <v>2085</v>
      </c>
      <c r="F221" s="4" t="s">
        <v>2086</v>
      </c>
      <c r="G221" s="3" t="s">
        <v>2087</v>
      </c>
      <c r="H221" s="3" t="s">
        <v>2088</v>
      </c>
      <c r="I221" s="4" t="s">
        <v>2089</v>
      </c>
      <c r="J221" s="3" t="s">
        <v>2090</v>
      </c>
      <c r="K221" s="3" t="str">
        <f>IFERROR(__xludf.DUMMYFUNCTION("GOOGLETRANSLATE(D221,""en"",""es"")"),"Puede configurar WATCHDOG, que reiniciará automáticamente todo el dispositivo después de un tiempo establecido (¡también si esta aplicación ya está cerrada!). Puede ingresar el número (usado como una serie de horas desde el inicio de la aplicación), Tiemp"&amp;"o en formato de 24 horas (utilizado como un tiempo de reinicio para cada día) o Tiempo en formato de 24 horas con el sufijo ""XN"" (usado como cada uno Nth Day, por ejemplo, ""23: 00x3"" significa cada tercer día a las 11 pm). Valor vacío significa que no"&amp;" hay reinicio automático. Funciona solo en dispositivos arraigados. &lt;br&gt; &lt;i&gt; La recarga es necesaria para aplicar este cambio. &lt;/ I&gt;")</f>
        <v>Puede configurar WATCHDOG, que reiniciará automáticamente todo el dispositivo después de un tiempo establecido (¡también si esta aplicación ya está cerrada!). Puede ingresar el número (usado como una serie de horas desde el inicio de la aplicación), Tiempo en formato de 24 horas (utilizado como un tiempo de reinicio para cada día) o Tiempo en formato de 24 horas con el sufijo "XN" (usado como cada uno Nth Day, por ejemplo, "23: 00x3" significa cada tercer día a las 11 pm). Valor vacío significa que no hay reinicio automático. Funciona solo en dispositivos arraigados. &lt;br&gt; &lt;i&gt; La recarga es necesaria para aplicar este cambio. &lt;/ I&gt;</v>
      </c>
    </row>
    <row r="222" ht="14.25" customHeight="1">
      <c r="A222" s="3" t="s">
        <v>2091</v>
      </c>
      <c r="B222" s="3" t="s">
        <v>2092</v>
      </c>
      <c r="C222" s="3" t="s">
        <v>2093</v>
      </c>
      <c r="D222" s="3" t="s">
        <v>2094</v>
      </c>
      <c r="E222" s="3" t="s">
        <v>2095</v>
      </c>
      <c r="F222" s="4" t="s">
        <v>2096</v>
      </c>
      <c r="G222" s="3" t="s">
        <v>2097</v>
      </c>
      <c r="H222" s="3" t="s">
        <v>2098</v>
      </c>
      <c r="I222" s="4" t="s">
        <v>2099</v>
      </c>
      <c r="J222" s="3" t="s">
        <v>2093</v>
      </c>
      <c r="K222" s="3" t="str">
        <f>IFERROR(__xludf.DUMMYFUNCTION("GOOGLETRANSLATE(D222,""en"",""es"")"),"Loading...")</f>
        <v>Loading...</v>
      </c>
    </row>
    <row r="223" ht="14.25" customHeight="1">
      <c r="A223" s="3" t="s">
        <v>2100</v>
      </c>
      <c r="B223" s="3" t="s">
        <v>2101</v>
      </c>
      <c r="C223" s="3" t="s">
        <v>2102</v>
      </c>
      <c r="D223" s="3" t="s">
        <v>2103</v>
      </c>
      <c r="E223" s="3" t="s">
        <v>2104</v>
      </c>
      <c r="F223" s="4" t="s">
        <v>2105</v>
      </c>
      <c r="G223" s="3" t="s">
        <v>2106</v>
      </c>
      <c r="H223" s="3" t="s">
        <v>2107</v>
      </c>
      <c r="I223" s="4" t="s">
        <v>2108</v>
      </c>
      <c r="J223" s="3" t="s">
        <v>2109</v>
      </c>
      <c r="K223" s="3" t="str">
        <f>IFERROR(__xludf.DUMMYFUNCTION("GOOGLETRANSLATE(D223,""en"",""es"")"),"Loading...")</f>
        <v>Loading...</v>
      </c>
    </row>
    <row r="224" ht="14.25" customHeight="1">
      <c r="A224" s="3" t="s">
        <v>2110</v>
      </c>
      <c r="B224" s="3" t="s">
        <v>2111</v>
      </c>
      <c r="C224" s="3" t="s">
        <v>2112</v>
      </c>
      <c r="D224" s="3" t="s">
        <v>2113</v>
      </c>
      <c r="E224" s="3" t="s">
        <v>2114</v>
      </c>
      <c r="F224" s="4" t="s">
        <v>2115</v>
      </c>
      <c r="G224" s="3" t="s">
        <v>2116</v>
      </c>
      <c r="H224" s="3" t="s">
        <v>2117</v>
      </c>
      <c r="I224" s="4" t="s">
        <v>2118</v>
      </c>
      <c r="J224" s="3" t="s">
        <v>2112</v>
      </c>
      <c r="K224" s="3" t="str">
        <f>IFERROR(__xludf.DUMMYFUNCTION("GOOGLETRANSLATE(D224,""en"",""es"")"),"Contraseña para el certificado")</f>
        <v>Contraseña para el certificado</v>
      </c>
    </row>
    <row r="225" ht="14.25" customHeight="1">
      <c r="A225" s="3" t="s">
        <v>2119</v>
      </c>
      <c r="B225" s="3" t="s">
        <v>2120</v>
      </c>
      <c r="C225" s="3" t="s">
        <v>2121</v>
      </c>
      <c r="D225" s="3" t="s">
        <v>2122</v>
      </c>
      <c r="E225" s="3" t="s">
        <v>2123</v>
      </c>
      <c r="F225" s="4" t="s">
        <v>2124</v>
      </c>
      <c r="G225" s="3" t="s">
        <v>2125</v>
      </c>
      <c r="H225" s="3" t="s">
        <v>2126</v>
      </c>
      <c r="I225" s="4" t="s">
        <v>2127</v>
      </c>
      <c r="J225" s="3" t="s">
        <v>2128</v>
      </c>
      <c r="K225" s="3" t="str">
        <f>IFERROR(__xludf.DUMMYFUNCTION("GOOGLETRANSLATE(D225,""en"",""es"")"),"Archivo con el certificado")</f>
        <v>Archivo con el certificado</v>
      </c>
    </row>
    <row r="226" ht="14.25" customHeight="1">
      <c r="A226" s="3" t="s">
        <v>2129</v>
      </c>
      <c r="B226" s="3" t="s">
        <v>2130</v>
      </c>
      <c r="C226" s="3" t="s">
        <v>2131</v>
      </c>
      <c r="D226" s="3" t="s">
        <v>2132</v>
      </c>
      <c r="E226" s="3" t="s">
        <v>2133</v>
      </c>
      <c r="F226" s="4" t="s">
        <v>2134</v>
      </c>
      <c r="G226" s="3" t="s">
        <v>2135</v>
      </c>
      <c r="H226" s="3" t="s">
        <v>2136</v>
      </c>
      <c r="I226" s="4" t="s">
        <v>2137</v>
      </c>
      <c r="J226" s="3" t="s">
        <v>2138</v>
      </c>
      <c r="K226" s="3" t="str">
        <f>IFERROR(__xludf.DUMMYFUNCTION("GOOGLETRANSLATE(D226,""en"",""es"")"),"Cheque de certificado fallido")</f>
        <v>Cheque de certificado fallido</v>
      </c>
    </row>
    <row r="227" ht="14.25" customHeight="1">
      <c r="A227" s="3" t="s">
        <v>2139</v>
      </c>
      <c r="B227" s="3" t="s">
        <v>2140</v>
      </c>
      <c r="C227" s="3" t="s">
        <v>2141</v>
      </c>
      <c r="D227" s="3" t="s">
        <v>2142</v>
      </c>
      <c r="E227" s="3" t="s">
        <v>2143</v>
      </c>
      <c r="F227" s="4" t="s">
        <v>2144</v>
      </c>
      <c r="G227" s="3" t="s">
        <v>2145</v>
      </c>
      <c r="H227" s="3" t="s">
        <v>2146</v>
      </c>
      <c r="I227" s="4" t="s">
        <v>2147</v>
      </c>
      <c r="J227" s="3" t="s">
        <v>2148</v>
      </c>
      <c r="K227" s="3" t="str">
        <f>IFERROR(__xludf.DUMMYFUNCTION("GOOGLETRANSLATE(D227,""en"",""es"")"),"Certificado se cargó con éxito, por favor reinicie el dispositivo")</f>
        <v>Certificado se cargó con éxito, por favor reinicie el dispositivo</v>
      </c>
    </row>
    <row r="228" ht="14.25" customHeight="1">
      <c r="A228" s="3" t="s">
        <v>2149</v>
      </c>
      <c r="B228" s="3" t="s">
        <v>2150</v>
      </c>
      <c r="C228" s="3" t="s">
        <v>2151</v>
      </c>
      <c r="D228" s="3" t="s">
        <v>2152</v>
      </c>
      <c r="E228" s="3" t="s">
        <v>2153</v>
      </c>
      <c r="F228" s="4" t="s">
        <v>2154</v>
      </c>
      <c r="G228" s="3" t="s">
        <v>2155</v>
      </c>
      <c r="H228" s="3" t="s">
        <v>2156</v>
      </c>
      <c r="I228" s="4" t="s">
        <v>2157</v>
      </c>
      <c r="J228" s="3" t="s">
        <v>2158</v>
      </c>
      <c r="K228" s="3" t="str">
        <f>IFERROR(__xludf.DUMMYFUNCTION("GOOGLETRANSLATE(D228,""en"",""es"")"),"Esta página es para crear y restaurar la copia de seguridad de la configuración para esta aplicación. No cambie ninguna configuración o configuración durante la copia de seguridad y restaure. No utilice una copia de seguridad de una versión diferente del "&amp;"software. Restaurar la copia de seguridad incorrecta puede resultar en la falla del software.")</f>
        <v>Esta página es para crear y restaurar la copia de seguridad de la configuración para esta aplicación. No cambie ninguna configuración o configuración durante la copia de seguridad y restaure. No utilice una copia de seguridad de una versión diferente del software. Restaurar la copia de seguridad incorrecta puede resultar en la falla del software.</v>
      </c>
    </row>
    <row r="229" ht="14.25" customHeight="1">
      <c r="A229" s="3" t="s">
        <v>2159</v>
      </c>
      <c r="B229" s="3" t="s">
        <v>2160</v>
      </c>
      <c r="C229" s="3" t="s">
        <v>2161</v>
      </c>
      <c r="D229" s="3" t="s">
        <v>2162</v>
      </c>
      <c r="E229" s="3" t="s">
        <v>2163</v>
      </c>
      <c r="F229" s="4" t="s">
        <v>2164</v>
      </c>
      <c r="G229" s="3" t="s">
        <v>2165</v>
      </c>
      <c r="H229" s="3" t="s">
        <v>2166</v>
      </c>
      <c r="I229" s="4" t="s">
        <v>2167</v>
      </c>
      <c r="J229" s="3" t="s">
        <v>2168</v>
      </c>
      <c r="K229" s="3" t="str">
        <f>IFERROR(__xludf.DUMMYFUNCTION("GOOGLETRANSLATE(D229,""en"",""es"")"),"Descargar copia de seguridad")</f>
        <v>Descargar copia de seguridad</v>
      </c>
    </row>
    <row r="230" ht="14.25" customHeight="1">
      <c r="A230" s="3" t="s">
        <v>2169</v>
      </c>
      <c r="B230" s="3" t="s">
        <v>2160</v>
      </c>
      <c r="C230" s="3" t="s">
        <v>2170</v>
      </c>
      <c r="D230" s="3" t="s">
        <v>2162</v>
      </c>
      <c r="E230" s="3" t="s">
        <v>2163</v>
      </c>
      <c r="F230" s="4" t="s">
        <v>2164</v>
      </c>
      <c r="G230" s="3" t="s">
        <v>2165</v>
      </c>
      <c r="H230" s="3" t="s">
        <v>2166</v>
      </c>
      <c r="I230" s="4" t="s">
        <v>2167</v>
      </c>
      <c r="J230" s="3" t="s">
        <v>2171</v>
      </c>
      <c r="K230" s="3" t="str">
        <f>IFERROR(__xludf.DUMMYFUNCTION("GOOGLETRANSLATE(D230,""en"",""es"")"),"Descargar copia de seguridad")</f>
        <v>Descargar copia de seguridad</v>
      </c>
    </row>
    <row r="231" ht="14.25" customHeight="1">
      <c r="A231" s="3" t="s">
        <v>2172</v>
      </c>
      <c r="B231" s="3" t="s">
        <v>2173</v>
      </c>
      <c r="C231" s="3" t="s">
        <v>2174</v>
      </c>
      <c r="D231" s="3" t="s">
        <v>2175</v>
      </c>
      <c r="E231" s="3" t="s">
        <v>2176</v>
      </c>
      <c r="F231" s="4" t="s">
        <v>2177</v>
      </c>
      <c r="G231" s="3" t="s">
        <v>2178</v>
      </c>
      <c r="H231" s="3" t="s">
        <v>2179</v>
      </c>
      <c r="I231" s="4" t="s">
        <v>2180</v>
      </c>
      <c r="J231" s="3" t="s">
        <v>2181</v>
      </c>
      <c r="K231" s="3" t="str">
        <f>IFERROR(__xludf.DUMMYFUNCTION("GOOGLETRANSLATE(D231,""en"",""es"")"),"Copia de seguridad de configuración")</f>
        <v>Copia de seguridad de configuración</v>
      </c>
    </row>
    <row r="232" ht="14.25" customHeight="1">
      <c r="A232" s="3" t="s">
        <v>2182</v>
      </c>
      <c r="B232" s="3" t="s">
        <v>2183</v>
      </c>
      <c r="C232" s="3" t="s">
        <v>2184</v>
      </c>
      <c r="D232" s="3" t="s">
        <v>2185</v>
      </c>
      <c r="E232" s="3" t="s">
        <v>2186</v>
      </c>
      <c r="F232" s="4" t="s">
        <v>2187</v>
      </c>
      <c r="G232" s="3" t="s">
        <v>2188</v>
      </c>
      <c r="H232" s="3" t="s">
        <v>2189</v>
      </c>
      <c r="I232" s="4" t="s">
        <v>2190</v>
      </c>
      <c r="J232" s="3" t="s">
        <v>2191</v>
      </c>
      <c r="K232" s="3" t="str">
        <f>IFERROR(__xludf.DUMMYFUNCTION("GOOGLETRANSLATE(D232,""en"",""es"")"),"Loading...")</f>
        <v>Loading...</v>
      </c>
    </row>
    <row r="233" ht="14.25" customHeight="1">
      <c r="A233" s="3" t="s">
        <v>2192</v>
      </c>
      <c r="B233" s="3" t="s">
        <v>2193</v>
      </c>
      <c r="C233" s="3" t="s">
        <v>2194</v>
      </c>
      <c r="D233" s="3" t="s">
        <v>2195</v>
      </c>
      <c r="E233" s="3" t="s">
        <v>2196</v>
      </c>
      <c r="F233" s="4" t="s">
        <v>2197</v>
      </c>
      <c r="G233" s="3" t="s">
        <v>2198</v>
      </c>
      <c r="H233" s="3" t="s">
        <v>2199</v>
      </c>
      <c r="I233" s="4" t="s">
        <v>2200</v>
      </c>
      <c r="J233" s="3" t="s">
        <v>2201</v>
      </c>
      <c r="K233" s="3" t="str">
        <f>IFERROR(__xludf.DUMMYFUNCTION("GOOGLETRANSLATE(D233,""en"",""es"")"),"Seleccione Archivo con Copia de seguridad")</f>
        <v>Seleccione Archivo con Copia de seguridad</v>
      </c>
    </row>
    <row r="234" ht="14.25" customHeight="1">
      <c r="A234" s="3" t="s">
        <v>2202</v>
      </c>
      <c r="B234" s="3" t="s">
        <v>2203</v>
      </c>
      <c r="C234" s="3" t="s">
        <v>2204</v>
      </c>
      <c r="D234" s="3" t="s">
        <v>2205</v>
      </c>
      <c r="E234" s="3" t="s">
        <v>2206</v>
      </c>
      <c r="F234" s="4" t="s">
        <v>2207</v>
      </c>
      <c r="G234" s="3" t="s">
        <v>2208</v>
      </c>
      <c r="H234" s="3" t="s">
        <v>2209</v>
      </c>
      <c r="I234" s="4" t="s">
        <v>2210</v>
      </c>
      <c r="J234" s="3" t="s">
        <v>2211</v>
      </c>
      <c r="K234" s="3" t="str">
        <f>IFERROR(__xludf.DUMMYFUNCTION("GOOGLETRANSLATE(D234,""en"",""es"")"),"La copia de seguridad fue restaurada con éxito")</f>
        <v>La copia de seguridad fue restaurada con éxito</v>
      </c>
    </row>
    <row r="235" ht="14.25" customHeight="1">
      <c r="A235" s="3" t="s">
        <v>2212</v>
      </c>
      <c r="B235" s="3" t="s">
        <v>2213</v>
      </c>
      <c r="C235" s="3" t="s">
        <v>2214</v>
      </c>
      <c r="D235" s="3" t="s">
        <v>2215</v>
      </c>
      <c r="E235" s="3" t="s">
        <v>2216</v>
      </c>
      <c r="F235" s="4" t="s">
        <v>2217</v>
      </c>
      <c r="G235" s="3" t="s">
        <v>2218</v>
      </c>
      <c r="H235" s="3" t="s">
        <v>2219</v>
      </c>
      <c r="I235" s="4" t="s">
        <v>2220</v>
      </c>
      <c r="J235" s="3" t="s">
        <v>2221</v>
      </c>
      <c r="K235" s="3" t="str">
        <f>IFERROR(__xludf.DUMMYFUNCTION("GOOGLETRANSLATE(D235,""en"",""es"")"),"No se puede restaurar la copia de seguridad")</f>
        <v>No se puede restaurar la copia de seguridad</v>
      </c>
    </row>
    <row r="236" ht="14.25" customHeight="1">
      <c r="A236" s="3" t="s">
        <v>2222</v>
      </c>
      <c r="B236" s="3" t="s">
        <v>2223</v>
      </c>
      <c r="C236" s="3" t="s">
        <v>2224</v>
      </c>
      <c r="D236" s="3" t="s">
        <v>2225</v>
      </c>
      <c r="E236" s="3" t="s">
        <v>2226</v>
      </c>
      <c r="F236" s="4" t="s">
        <v>2227</v>
      </c>
      <c r="G236" s="3" t="s">
        <v>2228</v>
      </c>
      <c r="H236" s="3" t="s">
        <v>2229</v>
      </c>
      <c r="I236" s="4" t="s">
        <v>2230</v>
      </c>
      <c r="J236" s="3" t="s">
        <v>2231</v>
      </c>
      <c r="K236" s="3" t="str">
        <f>IFERROR(__xludf.DUMMYFUNCTION("GOOGLETRANSLATE(D236,""en"",""es"")"),"Seleccione qué partes de la configuración le gustaría hacer una copia de seguridad.")</f>
        <v>Seleccione qué partes de la configuración le gustaría hacer una copia de seguridad.</v>
      </c>
    </row>
    <row r="237" ht="14.25" customHeight="1">
      <c r="A237" s="3" t="s">
        <v>2232</v>
      </c>
      <c r="B237" s="3" t="s">
        <v>2233</v>
      </c>
      <c r="C237" s="3" t="s">
        <v>2234</v>
      </c>
      <c r="D237" s="3" t="s">
        <v>2235</v>
      </c>
      <c r="E237" s="3" t="s">
        <v>2236</v>
      </c>
      <c r="F237" s="4" t="s">
        <v>2237</v>
      </c>
      <c r="G237" s="3" t="s">
        <v>2238</v>
      </c>
      <c r="H237" s="3" t="s">
        <v>2239</v>
      </c>
      <c r="I237" s="4" t="s">
        <v>2240</v>
      </c>
      <c r="J237" s="3" t="s">
        <v>2241</v>
      </c>
      <c r="K237" s="3" t="str">
        <f>IFERROR(__xludf.DUMMYFUNCTION("GOOGLETRANSLATE(D237,""en"",""es"")"),"Loading...")</f>
        <v>Loading...</v>
      </c>
    </row>
    <row r="238" ht="14.25" customHeight="1">
      <c r="A238" s="3" t="s">
        <v>2242</v>
      </c>
      <c r="B238" s="3" t="s">
        <v>2243</v>
      </c>
      <c r="C238" s="3" t="s">
        <v>2244</v>
      </c>
      <c r="D238" s="3" t="s">
        <v>2245</v>
      </c>
      <c r="E238" s="3" t="s">
        <v>2246</v>
      </c>
      <c r="F238" s="4" t="s">
        <v>2247</v>
      </c>
      <c r="G238" s="3" t="s">
        <v>2248</v>
      </c>
      <c r="H238" s="3" t="s">
        <v>2249</v>
      </c>
      <c r="I238" s="4" t="s">
        <v>2250</v>
      </c>
      <c r="J238" s="3" t="s">
        <v>2251</v>
      </c>
      <c r="K238" s="3" t="str">
        <f>IFERROR(__xludf.DUMMYFUNCTION("GOOGLETRANSLATE(D238,""en"",""es"")"),"El archivo se cargó correctamente, seleccione qué partes le gustaría restaurar el bramido")</f>
        <v>El archivo se cargó correctamente, seleccione qué partes le gustaría restaurar el bramido</v>
      </c>
    </row>
    <row r="239" ht="14.25" customHeight="1">
      <c r="A239" s="3" t="s">
        <v>2252</v>
      </c>
      <c r="B239" s="3" t="s">
        <v>2253</v>
      </c>
      <c r="C239" s="3" t="s">
        <v>2254</v>
      </c>
      <c r="D239" s="3" t="s">
        <v>2255</v>
      </c>
      <c r="E239" s="3" t="s">
        <v>784</v>
      </c>
      <c r="F239" s="4" t="s">
        <v>2256</v>
      </c>
      <c r="G239" s="3" t="s">
        <v>786</v>
      </c>
      <c r="H239" s="3" t="s">
        <v>2257</v>
      </c>
      <c r="I239" s="4" t="s">
        <v>2258</v>
      </c>
      <c r="J239" s="3" t="s">
        <v>2259</v>
      </c>
      <c r="K239" s="3" t="str">
        <f>IFERROR(__xludf.DUMMYFUNCTION("GOOGLETRANSLATE(D239,""en"",""es"")"),"Carga")</f>
        <v>Carga</v>
      </c>
    </row>
    <row r="240" ht="14.25" customHeight="1">
      <c r="A240" s="3" t="s">
        <v>2260</v>
      </c>
      <c r="B240" s="3" t="s">
        <v>2261</v>
      </c>
      <c r="C240" s="3" t="s">
        <v>2262</v>
      </c>
      <c r="D240" s="3" t="s">
        <v>2263</v>
      </c>
      <c r="E240" s="3" t="s">
        <v>2264</v>
      </c>
      <c r="F240" s="4" t="s">
        <v>2265</v>
      </c>
      <c r="G240" s="3" t="s">
        <v>2266</v>
      </c>
      <c r="H240" s="3" t="s">
        <v>2267</v>
      </c>
      <c r="I240" s="4" t="s">
        <v>2268</v>
      </c>
      <c r="J240" s="3" t="s">
        <v>2269</v>
      </c>
      <c r="K240" s="3" t="str">
        <f>IFERROR(__xludf.DUMMYFUNCTION("GOOGLETRANSLATE(D240,""en"",""es"")"),"Loading...")</f>
        <v>Loading...</v>
      </c>
    </row>
    <row r="241" ht="14.25" customHeight="1">
      <c r="A241" s="3" t="s">
        <v>2270</v>
      </c>
      <c r="B241" s="3" t="s">
        <v>2271</v>
      </c>
      <c r="C241" s="3" t="s">
        <v>2272</v>
      </c>
      <c r="D241" s="3" t="s">
        <v>2273</v>
      </c>
      <c r="E241" s="3" t="s">
        <v>2274</v>
      </c>
      <c r="F241" s="4" t="s">
        <v>2275</v>
      </c>
      <c r="G241" s="3" t="s">
        <v>2276</v>
      </c>
      <c r="H241" s="3" t="s">
        <v>2277</v>
      </c>
      <c r="I241" s="4" t="s">
        <v>2278</v>
      </c>
      <c r="J241" s="3" t="s">
        <v>2279</v>
      </c>
      <c r="K241" s="3" t="str">
        <f>IFERROR(__xludf.DUMMYFUNCTION("GOOGLETRANSLATE(D241,""en"",""es"")"),"Loading...")</f>
        <v>Loading...</v>
      </c>
    </row>
    <row r="242" ht="14.25" customHeight="1">
      <c r="A242" s="3" t="s">
        <v>2280</v>
      </c>
      <c r="B242" s="3" t="s">
        <v>2281</v>
      </c>
      <c r="C242" s="3" t="s">
        <v>2282</v>
      </c>
      <c r="D242" s="3" t="s">
        <v>2283</v>
      </c>
      <c r="E242" s="3" t="s">
        <v>2284</v>
      </c>
      <c r="F242" s="4" t="s">
        <v>2285</v>
      </c>
      <c r="G242" s="3" t="s">
        <v>2286</v>
      </c>
      <c r="H242" s="3" t="s">
        <v>2287</v>
      </c>
      <c r="I242" s="4" t="s">
        <v>2288</v>
      </c>
      <c r="J242" s="3" t="s">
        <v>2289</v>
      </c>
      <c r="K242" s="3" t="str">
        <f>IFERROR(__xludf.DUMMYFUNCTION("GOOGLETRANSLATE(D242,""en"",""es"")"),"Si se establece el número, puede activar esta lista de reproducción presionando el número establecido en el teclado")</f>
        <v>Si se establece el número, puede activar esta lista de reproducción presionando el número establecido en el teclado</v>
      </c>
    </row>
    <row r="243" ht="14.25" customHeight="1">
      <c r="A243" s="3" t="s">
        <v>2290</v>
      </c>
      <c r="B243" s="3" t="s">
        <v>2291</v>
      </c>
      <c r="C243" s="3" t="s">
        <v>2292</v>
      </c>
      <c r="D243" s="3" t="s">
        <v>2293</v>
      </c>
      <c r="E243" s="3" t="s">
        <v>2294</v>
      </c>
      <c r="F243" s="4" t="s">
        <v>2295</v>
      </c>
      <c r="G243" s="3" t="s">
        <v>2296</v>
      </c>
      <c r="H243" s="3" t="s">
        <v>2297</v>
      </c>
      <c r="I243" s="4" t="s">
        <v>2298</v>
      </c>
      <c r="J243" s="3" t="s">
        <v>2299</v>
      </c>
      <c r="K243" s="3" t="str">
        <f>IFERROR(__xludf.DUMMYFUNCTION("GOOGLETRANSLATE(D243,""en"",""es"")"),"Formato de número incorrecto")</f>
        <v>Formato de número incorrecto</v>
      </c>
    </row>
    <row r="244" ht="14.25" customHeight="1">
      <c r="A244" s="3" t="s">
        <v>2300</v>
      </c>
      <c r="B244" s="3" t="s">
        <v>2301</v>
      </c>
      <c r="C244" s="3" t="s">
        <v>2302</v>
      </c>
      <c r="D244" s="3" t="s">
        <v>2303</v>
      </c>
      <c r="E244" s="3" t="s">
        <v>2304</v>
      </c>
      <c r="F244" s="4" t="s">
        <v>2305</v>
      </c>
      <c r="G244" s="3" t="s">
        <v>2306</v>
      </c>
      <c r="H244" s="3" t="s">
        <v>2307</v>
      </c>
      <c r="I244" s="4" t="s">
        <v>2308</v>
      </c>
      <c r="J244" s="3" t="s">
        <v>2309</v>
      </c>
      <c r="K244" s="3" t="str">
        <f>IFERROR(__xludf.DUMMYFUNCTION("GOOGLETRANSLATE(D244,""en"",""es"")"),"El archivo no existe")</f>
        <v>El archivo no existe</v>
      </c>
    </row>
    <row r="245" ht="14.25" customHeight="1">
      <c r="A245" s="3" t="s">
        <v>2310</v>
      </c>
      <c r="B245" s="3" t="s">
        <v>2311</v>
      </c>
      <c r="C245" s="3" t="s">
        <v>2312</v>
      </c>
      <c r="D245" s="3" t="s">
        <v>2313</v>
      </c>
      <c r="E245" s="3" t="s">
        <v>2314</v>
      </c>
      <c r="F245" s="4" t="s">
        <v>2315</v>
      </c>
      <c r="G245" s="3" t="s">
        <v>2316</v>
      </c>
      <c r="H245" s="3" t="s">
        <v>2317</v>
      </c>
      <c r="I245" s="4" t="s">
        <v>2318</v>
      </c>
      <c r="J245" s="3" t="s">
        <v>2312</v>
      </c>
      <c r="K245" s="3" t="str">
        <f>IFERROR(__xludf.DUMMYFUNCTION("GOOGLETRANSLATE(D245,""en"",""es"")"),"Loading...")</f>
        <v>Loading...</v>
      </c>
    </row>
    <row r="246" ht="14.25" customHeight="1">
      <c r="A246" s="3" t="s">
        <v>2319</v>
      </c>
      <c r="B246" s="3" t="s">
        <v>2320</v>
      </c>
      <c r="C246" s="3" t="s">
        <v>2321</v>
      </c>
      <c r="D246" s="3" t="s">
        <v>2322</v>
      </c>
      <c r="E246" s="3" t="s">
        <v>2323</v>
      </c>
      <c r="F246" s="4" t="s">
        <v>2324</v>
      </c>
      <c r="G246" s="3" t="s">
        <v>2325</v>
      </c>
      <c r="H246" s="3" t="s">
        <v>2326</v>
      </c>
      <c r="I246" s="4" t="s">
        <v>2327</v>
      </c>
      <c r="J246" s="3" t="s">
        <v>2328</v>
      </c>
      <c r="K246" s="3" t="str">
        <f>IFERROR(__xludf.DUMMYFUNCTION("GOOGLETRANSLATE(D246,""en"",""es"")"),"Loading...")</f>
        <v>Loading...</v>
      </c>
    </row>
    <row r="247" ht="14.25" customHeight="1">
      <c r="A247" s="3" t="s">
        <v>2329</v>
      </c>
      <c r="B247" s="3" t="s">
        <v>2330</v>
      </c>
      <c r="C247" s="3" t="s">
        <v>2331</v>
      </c>
      <c r="D247" s="3" t="s">
        <v>2332</v>
      </c>
      <c r="E247" s="3" t="s">
        <v>2333</v>
      </c>
      <c r="F247" s="4" t="s">
        <v>2334</v>
      </c>
      <c r="G247" s="3" t="s">
        <v>2335</v>
      </c>
      <c r="H247" s="3" t="s">
        <v>2336</v>
      </c>
      <c r="I247" s="4" t="s">
        <v>2337</v>
      </c>
      <c r="J247" s="3" t="s">
        <v>2338</v>
      </c>
      <c r="K247" s="3" t="str">
        <f>IFERROR(__xludf.DUMMYFUNCTION("GOOGLETRANSLATE(D247,""en"",""es"")"),"Loading...")</f>
        <v>Loading...</v>
      </c>
    </row>
    <row r="248" ht="14.25" customHeight="1">
      <c r="A248" s="3" t="s">
        <v>2339</v>
      </c>
      <c r="B248" s="3" t="s">
        <v>2340</v>
      </c>
      <c r="C248" s="3" t="s">
        <v>2341</v>
      </c>
      <c r="D248" s="3" t="s">
        <v>2342</v>
      </c>
      <c r="E248" s="3" t="s">
        <v>2343</v>
      </c>
      <c r="F248" s="4" t="s">
        <v>2344</v>
      </c>
      <c r="G248" s="3" t="s">
        <v>2345</v>
      </c>
      <c r="H248" s="3" t="s">
        <v>2346</v>
      </c>
      <c r="I248" s="4" t="s">
        <v>2347</v>
      </c>
      <c r="J248" s="3" t="s">
        <v>2348</v>
      </c>
      <c r="K248" s="3" t="str">
        <f>IFERROR(__xludf.DUMMYFUNCTION("GOOGLETRANSLATE(D248,""en"",""es"")"),"El mensaje fue mostrado con éxito")</f>
        <v>El mensaje fue mostrado con éxito</v>
      </c>
    </row>
    <row r="249" ht="14.25" customHeight="1">
      <c r="A249" s="3" t="s">
        <v>2349</v>
      </c>
      <c r="B249" s="3" t="s">
        <v>2350</v>
      </c>
      <c r="C249" s="3" t="s">
        <v>2351</v>
      </c>
      <c r="D249" s="3" t="s">
        <v>2352</v>
      </c>
      <c r="E249" s="3" t="s">
        <v>2353</v>
      </c>
      <c r="F249" s="4" t="s">
        <v>2354</v>
      </c>
      <c r="G249" s="3" t="s">
        <v>2355</v>
      </c>
      <c r="H249" s="3" t="s">
        <v>2356</v>
      </c>
      <c r="I249" s="4" t="s">
        <v>2357</v>
      </c>
      <c r="J249" s="3" t="s">
        <v>2358</v>
      </c>
      <c r="K249" s="3" t="str">
        <f>IFERROR(__xludf.DUMMYFUNCTION("GOOGLETRANSLATE(D249,""en"",""es"")"),"Ajustes básicos")</f>
        <v>Ajustes básicos</v>
      </c>
    </row>
    <row r="250" ht="14.25" customHeight="1">
      <c r="A250" s="3" t="s">
        <v>2359</v>
      </c>
      <c r="B250" s="3" t="s">
        <v>2360</v>
      </c>
      <c r="C250" s="3" t="s">
        <v>2361</v>
      </c>
      <c r="D250" s="3" t="s">
        <v>2362</v>
      </c>
      <c r="E250" s="3" t="s">
        <v>2363</v>
      </c>
      <c r="F250" s="4" t="s">
        <v>2364</v>
      </c>
      <c r="G250" s="3" t="s">
        <v>2365</v>
      </c>
      <c r="H250" s="3" t="s">
        <v>2366</v>
      </c>
      <c r="I250" s="4" t="s">
        <v>2367</v>
      </c>
      <c r="J250" s="3" t="s">
        <v>2368</v>
      </c>
      <c r="K250" s="3" t="str">
        <f>IFERROR(__xludf.DUMMYFUNCTION("GOOGLETRANSLATE(D250,""en"",""es"")"),"Ajustes avanzados")</f>
        <v>Ajustes avanzados</v>
      </c>
    </row>
    <row r="251" ht="14.25" customHeight="1">
      <c r="A251" s="3" t="s">
        <v>2369</v>
      </c>
      <c r="B251" s="3" t="s">
        <v>2370</v>
      </c>
      <c r="C251" s="3" t="s">
        <v>2371</v>
      </c>
      <c r="D251" s="3" t="s">
        <v>2372</v>
      </c>
      <c r="E251" s="3" t="s">
        <v>2373</v>
      </c>
      <c r="F251" s="4" t="s">
        <v>2374</v>
      </c>
      <c r="G251" s="3" t="s">
        <v>929</v>
      </c>
      <c r="H251" s="3" t="s">
        <v>2375</v>
      </c>
      <c r="I251" s="4" t="s">
        <v>2376</v>
      </c>
      <c r="J251" s="3" t="s">
        <v>2377</v>
      </c>
      <c r="K251" s="3" t="str">
        <f>IFERROR(__xludf.DUMMYFUNCTION("GOOGLETRANSLATE(D251,""en"",""es"")"),"Loading...")</f>
        <v>Loading...</v>
      </c>
    </row>
    <row r="252" ht="14.25" customHeight="1">
      <c r="A252" s="3" t="s">
        <v>2378</v>
      </c>
      <c r="B252" s="3" t="s">
        <v>2379</v>
      </c>
      <c r="C252" s="3" t="s">
        <v>2380</v>
      </c>
      <c r="D252" s="3" t="s">
        <v>2381</v>
      </c>
      <c r="E252" s="3" t="s">
        <v>2382</v>
      </c>
      <c r="F252" s="4" t="s">
        <v>2383</v>
      </c>
      <c r="G252" s="3" t="s">
        <v>2384</v>
      </c>
      <c r="H252" s="3" t="s">
        <v>2385</v>
      </c>
      <c r="I252" s="4" t="s">
        <v>2386</v>
      </c>
      <c r="J252" s="3" t="s">
        <v>2387</v>
      </c>
      <c r="K252" s="3" t="str">
        <f>IFERROR(__xludf.DUMMYFUNCTION("GOOGLETRANSLATE(D252,""en"",""es"")"),"El dispositivo probablemente no está enraizado, esta funcionalidad puede no funcionar correctamente")</f>
        <v>El dispositivo probablemente no está enraizado, esta funcionalidad puede no funcionar correctamente</v>
      </c>
    </row>
    <row r="253" ht="14.25" customHeight="1">
      <c r="A253" s="3" t="s">
        <v>2388</v>
      </c>
      <c r="B253" s="3" t="s">
        <v>2389</v>
      </c>
      <c r="C253" s="3" t="s">
        <v>2390</v>
      </c>
      <c r="D253" s="3" t="s">
        <v>2391</v>
      </c>
      <c r="E253" s="3" t="s">
        <v>2392</v>
      </c>
      <c r="F253" s="4" t="s">
        <v>2391</v>
      </c>
      <c r="G253" s="3" t="s">
        <v>2393</v>
      </c>
      <c r="H253" s="3" t="s">
        <v>2394</v>
      </c>
      <c r="I253" s="4" t="s">
        <v>2395</v>
      </c>
      <c r="J253" s="3" t="s">
        <v>2390</v>
      </c>
      <c r="K253" s="3" t="str">
        <f>IFERROR(__xludf.DUMMYFUNCTION("GOOGLETRANSLATE(D253,""en"",""es"")"),"Enraizado")</f>
        <v>Enraizado</v>
      </c>
    </row>
    <row r="254" ht="14.25" customHeight="1">
      <c r="A254" s="3" t="s">
        <v>2396</v>
      </c>
      <c r="B254" s="3" t="s">
        <v>2397</v>
      </c>
      <c r="C254" s="3" t="s">
        <v>2398</v>
      </c>
      <c r="D254" s="3" t="s">
        <v>2399</v>
      </c>
      <c r="E254" s="3" t="s">
        <v>2400</v>
      </c>
      <c r="F254" s="4" t="s">
        <v>2401</v>
      </c>
      <c r="G254" s="3" t="s">
        <v>2402</v>
      </c>
      <c r="H254" s="3" t="s">
        <v>2403</v>
      </c>
      <c r="I254" s="4" t="s">
        <v>2404</v>
      </c>
      <c r="J254" s="3" t="s">
        <v>2405</v>
      </c>
      <c r="K254" s="3" t="str">
        <f>IFERROR(__xludf.DUMMYFUNCTION("GOOGLETRANSLATE(D254,""en"",""es"")"),"interfaz web")</f>
        <v>interfaz web</v>
      </c>
    </row>
    <row r="255" ht="14.25" customHeight="1">
      <c r="A255" s="3" t="s">
        <v>2406</v>
      </c>
      <c r="B255" s="3" t="s">
        <v>2407</v>
      </c>
      <c r="C255" s="3" t="s">
        <v>2408</v>
      </c>
      <c r="D255" s="3" t="s">
        <v>2409</v>
      </c>
      <c r="E255" s="3" t="s">
        <v>2410</v>
      </c>
      <c r="F255" s="4" t="s">
        <v>2411</v>
      </c>
      <c r="G255" s="3" t="s">
        <v>2412</v>
      </c>
      <c r="H255" s="3" t="s">
        <v>2413</v>
      </c>
      <c r="I255" s="4" t="s">
        <v>2414</v>
      </c>
      <c r="J255" s="3" t="s">
        <v>2415</v>
      </c>
      <c r="K255" s="3" t="str">
        <f>IFERROR(__xludf.DUMMYFUNCTION("GOOGLETRANSLATE(D255,""en"",""es"")"),"Habilitar servicios web en la configuración básica (presione MENÚ o ENTER)")</f>
        <v>Habilitar servicios web en la configuración básica (presione MENÚ o ENTER)</v>
      </c>
    </row>
    <row r="256" ht="14.25" customHeight="1">
      <c r="A256" s="3" t="s">
        <v>2416</v>
      </c>
      <c r="B256" s="3" t="s">
        <v>2417</v>
      </c>
      <c r="C256" s="3" t="s">
        <v>2418</v>
      </c>
      <c r="D256" s="3" t="s">
        <v>2419</v>
      </c>
      <c r="E256" s="3" t="s">
        <v>2420</v>
      </c>
      <c r="F256" s="4" t="s">
        <v>2421</v>
      </c>
      <c r="G256" s="3" t="s">
        <v>2422</v>
      </c>
      <c r="H256" s="3" t="s">
        <v>2423</v>
      </c>
      <c r="I256" s="4" t="s">
        <v>2424</v>
      </c>
      <c r="J256" s="3" t="s">
        <v>2425</v>
      </c>
      <c r="K256" s="3" t="str">
        <f>IFERROR(__xludf.DUMMYFUNCTION("GOOGLETRANSLATE(D256,""en"",""es"")"),"Loading...")</f>
        <v>Loading...</v>
      </c>
    </row>
    <row r="257" ht="14.25" customHeight="1">
      <c r="A257" s="3" t="s">
        <v>2426</v>
      </c>
      <c r="B257" s="3" t="s">
        <v>2427</v>
      </c>
      <c r="C257" s="3" t="s">
        <v>2428</v>
      </c>
      <c r="D257" s="3" t="s">
        <v>2429</v>
      </c>
      <c r="E257" s="3" t="s">
        <v>2430</v>
      </c>
      <c r="F257" s="4" t="s">
        <v>2431</v>
      </c>
      <c r="G257" s="3" t="s">
        <v>2432</v>
      </c>
      <c r="H257" s="3" t="s">
        <v>2433</v>
      </c>
      <c r="I257" s="4" t="s">
        <v>2434</v>
      </c>
      <c r="J257" s="3" t="s">
        <v>2435</v>
      </c>
      <c r="K257" s="3" t="str">
        <f>IFERROR(__xludf.DUMMYFUNCTION("GOOGLETRANSLATE(D257,""en"",""es"")"),"Loading...")</f>
        <v>Loading...</v>
      </c>
    </row>
    <row r="258" ht="14.25" customHeight="1">
      <c r="A258" s="3" t="s">
        <v>2436</v>
      </c>
      <c r="B258" s="3" t="s">
        <v>2437</v>
      </c>
      <c r="C258" s="3" t="s">
        <v>2438</v>
      </c>
      <c r="D258" s="3" t="s">
        <v>2439</v>
      </c>
      <c r="E258" s="3" t="s">
        <v>2440</v>
      </c>
      <c r="F258" s="4" t="s">
        <v>2441</v>
      </c>
      <c r="G258" s="3" t="s">
        <v>2442</v>
      </c>
      <c r="H258" s="3" t="s">
        <v>2443</v>
      </c>
      <c r="I258" s="4" t="s">
        <v>2444</v>
      </c>
      <c r="J258" s="3" t="s">
        <v>2445</v>
      </c>
      <c r="K258" s="3" t="str">
        <f>IFERROR(__xludf.DUMMYFUNCTION("GOOGLETRANSLATE(D258,""en"",""es"")"),"Inserte la unidad flash con los archivos que desea cargar")</f>
        <v>Inserte la unidad flash con los archivos que desea cargar</v>
      </c>
    </row>
    <row r="259" ht="14.25" customHeight="1">
      <c r="A259" s="3" t="s">
        <v>2446</v>
      </c>
      <c r="B259" s="3" t="s">
        <v>2447</v>
      </c>
      <c r="C259" s="3" t="s">
        <v>2448</v>
      </c>
      <c r="D259" s="3" t="s">
        <v>2449</v>
      </c>
      <c r="E259" s="3" t="s">
        <v>2450</v>
      </c>
      <c r="F259" s="4" t="s">
        <v>2451</v>
      </c>
      <c r="G259" s="3" t="s">
        <v>2452</v>
      </c>
      <c r="H259" s="3" t="s">
        <v>2453</v>
      </c>
      <c r="I259" s="4" t="s">
        <v>2454</v>
      </c>
      <c r="J259" s="3" t="s">
        <v>2455</v>
      </c>
      <c r="K259" s="3" t="str">
        <f>IFERROR(__xludf.DUMMYFUNCTION("GOOGLETRANSLATE(D259,""en"",""es"")"),"en carpeta")</f>
        <v>en carpeta</v>
      </c>
    </row>
    <row r="260" ht="14.25" customHeight="1">
      <c r="A260" s="3" t="s">
        <v>2456</v>
      </c>
      <c r="B260" s="3" t="s">
        <v>2457</v>
      </c>
      <c r="C260" s="3" t="s">
        <v>2458</v>
      </c>
      <c r="D260" s="3" t="s">
        <v>2459</v>
      </c>
      <c r="E260" s="3" t="s">
        <v>2460</v>
      </c>
      <c r="F260" s="4" t="s">
        <v>2461</v>
      </c>
      <c r="G260" s="3" t="s">
        <v>2462</v>
      </c>
      <c r="H260" s="3" t="s">
        <v>2463</v>
      </c>
      <c r="I260" s="4" t="s">
        <v>2464</v>
      </c>
      <c r="J260" s="3" t="s">
        <v>2465</v>
      </c>
      <c r="K260" s="3" t="str">
        <f>IFERROR(__xludf.DUMMYFUNCTION("GOOGLETRANSLATE(D260,""en"",""es"")"),"en el puerto USB del dispositivo")</f>
        <v>en el puerto USB del dispositivo</v>
      </c>
    </row>
    <row r="261" ht="14.25" customHeight="1">
      <c r="A261" s="3" t="s">
        <v>2466</v>
      </c>
      <c r="B261" s="3" t="s">
        <v>2467</v>
      </c>
      <c r="C261" s="3" t="s">
        <v>2468</v>
      </c>
      <c r="D261" s="3" t="s">
        <v>2469</v>
      </c>
      <c r="E261" s="3" t="s">
        <v>2470</v>
      </c>
      <c r="F261" s="4" t="s">
        <v>2471</v>
      </c>
      <c r="G261" s="3" t="s">
        <v>2472</v>
      </c>
      <c r="H261" s="3" t="s">
        <v>2473</v>
      </c>
      <c r="I261" s="4" t="s">
        <v>2474</v>
      </c>
      <c r="J261" s="3" t="s">
        <v>2475</v>
      </c>
      <c r="K261" s="3" t="str">
        <f>IFERROR(__xludf.DUMMYFUNCTION("GOOGLETRANSLATE(D261,""en"",""es"")"),"Loading...")</f>
        <v>Loading...</v>
      </c>
    </row>
    <row r="262" ht="14.25" customHeight="1">
      <c r="A262" s="3" t="s">
        <v>2476</v>
      </c>
      <c r="B262" s="3" t="s">
        <v>2477</v>
      </c>
      <c r="C262" s="3" t="s">
        <v>2478</v>
      </c>
      <c r="D262" s="3" t="s">
        <v>2479</v>
      </c>
      <c r="E262" s="3" t="s">
        <v>2480</v>
      </c>
      <c r="F262" s="4" t="s">
        <v>2481</v>
      </c>
      <c r="G262" s="3" t="s">
        <v>2482</v>
      </c>
      <c r="H262" s="3" t="s">
        <v>2483</v>
      </c>
      <c r="I262" s="4" t="s">
        <v>2484</v>
      </c>
      <c r="J262" s="3" t="s">
        <v>2485</v>
      </c>
      <c r="K262" s="3" t="str">
        <f>IFERROR(__xludf.DUMMYFUNCTION("GOOGLETRANSLATE(D262,""en"",""es"")"),"en el navegador en su computadora (nombre de usuario / contraseña predeterminado es administrador / admin) y seleccione Cargar archivo en el menú Archivos")</f>
        <v>en el navegador en su computadora (nombre de usuario / contraseña predeterminado es administrador / admin) y seleccione Cargar archivo en el menú Archivos</v>
      </c>
    </row>
    <row r="263" ht="14.25" customHeight="1">
      <c r="A263" s="3" t="s">
        <v>2486</v>
      </c>
      <c r="B263" s="3" t="s">
        <v>2487</v>
      </c>
      <c r="C263" s="3" t="s">
        <v>2488</v>
      </c>
      <c r="D263" s="3" t="s">
        <v>2489</v>
      </c>
      <c r="E263" s="3" t="s">
        <v>2490</v>
      </c>
      <c r="F263" s="4" t="s">
        <v>2491</v>
      </c>
      <c r="G263" s="3" t="s">
        <v>2492</v>
      </c>
      <c r="H263" s="3" t="s">
        <v>2493</v>
      </c>
      <c r="I263" s="4" t="s">
        <v>2494</v>
      </c>
      <c r="J263" s="3" t="s">
        <v>2495</v>
      </c>
      <c r="K263" s="3" t="str">
        <f>IFERROR(__xludf.DUMMYFUNCTION("GOOGLETRANSLATE(D263,""en"",""es"")"),"Ayudar")</f>
        <v>Ayudar</v>
      </c>
    </row>
    <row r="264" ht="14.25" customHeight="1">
      <c r="A264" s="3" t="s">
        <v>2496</v>
      </c>
      <c r="B264" s="3" t="s">
        <v>2497</v>
      </c>
      <c r="C264" s="3" t="s">
        <v>2498</v>
      </c>
      <c r="D264" s="3" t="s">
        <v>2499</v>
      </c>
      <c r="E264" s="3" t="s">
        <v>2500</v>
      </c>
      <c r="F264" s="4" t="s">
        <v>2501</v>
      </c>
      <c r="G264" s="3" t="s">
        <v>2502</v>
      </c>
      <c r="H264" s="3" t="s">
        <v>2503</v>
      </c>
      <c r="I264" s="4" t="s">
        <v>2504</v>
      </c>
      <c r="J264" s="3" t="s">
        <v>2505</v>
      </c>
      <c r="K264" s="3" t="str">
        <f>IFERROR(__xludf.DUMMYFUNCTION("GOOGLETRANSLATE(D264,""en"",""es"")"),"Puedes agregar nuevos archivos a través de")</f>
        <v>Puedes agregar nuevos archivos a través de</v>
      </c>
    </row>
    <row r="265" ht="14.25" customHeight="1">
      <c r="A265" s="3" t="s">
        <v>2506</v>
      </c>
      <c r="B265" s="3" t="s">
        <v>2507</v>
      </c>
      <c r="C265" s="3" t="s">
        <v>2508</v>
      </c>
      <c r="D265" s="3" t="s">
        <v>2509</v>
      </c>
      <c r="E265" s="3" t="s">
        <v>2510</v>
      </c>
      <c r="F265" s="3" t="s">
        <v>2511</v>
      </c>
      <c r="G265" s="3" t="s">
        <v>2512</v>
      </c>
      <c r="H265" s="3" t="s">
        <v>2513</v>
      </c>
      <c r="I265" s="4" t="s">
        <v>2514</v>
      </c>
      <c r="J265" s="3" t="s">
        <v>2515</v>
      </c>
      <c r="K265" s="3" t="str">
        <f>IFERROR(__xludf.DUMMYFUNCTION("GOOGLETRANSLATE(D265,""en"",""es"")"),"Loading...")</f>
        <v>Loading...</v>
      </c>
    </row>
    <row r="266" ht="14.25" customHeight="1">
      <c r="A266" s="3" t="s">
        <v>2516</v>
      </c>
      <c r="B266" s="3" t="s">
        <v>2517</v>
      </c>
      <c r="C266" s="3" t="s">
        <v>2518</v>
      </c>
      <c r="D266" s="3" t="s">
        <v>2519</v>
      </c>
      <c r="E266" s="3" t="s">
        <v>2520</v>
      </c>
      <c r="F266" s="4" t="s">
        <v>2521</v>
      </c>
      <c r="G266" s="3" t="s">
        <v>2522</v>
      </c>
      <c r="H266" s="3" t="s">
        <v>2523</v>
      </c>
      <c r="I266" s="4" t="s">
        <v>2524</v>
      </c>
      <c r="J266" s="3" t="s">
        <v>2525</v>
      </c>
      <c r="K266" s="3" t="str">
        <f>IFERROR(__xludf.DUMMYFUNCTION("GOOGLETRANSLATE(D266,""en"",""es"")"),"Inicio en el arranque del sistema")</f>
        <v>Inicio en el arranque del sistema</v>
      </c>
    </row>
    <row r="267" ht="14.25" customHeight="1">
      <c r="A267" s="3" t="s">
        <v>2526</v>
      </c>
      <c r="B267" s="3" t="s">
        <v>2527</v>
      </c>
      <c r="C267" s="3" t="s">
        <v>2528</v>
      </c>
      <c r="D267" s="3" t="s">
        <v>2529</v>
      </c>
      <c r="E267" s="3" t="s">
        <v>2530</v>
      </c>
      <c r="F267" s="4" t="s">
        <v>2531</v>
      </c>
      <c r="G267" s="3" t="s">
        <v>2532</v>
      </c>
      <c r="H267" s="3" t="s">
        <v>2533</v>
      </c>
      <c r="I267" s="4" t="s">
        <v>2534</v>
      </c>
      <c r="J267" s="3" t="s">
        <v>2535</v>
      </c>
      <c r="K267" s="3" t="str">
        <f>IFERROR(__xludf.DUMMYFUNCTION("GOOGLETRANSLATE(D267,""en"",""es"")"),"Loading...")</f>
        <v>Loading...</v>
      </c>
    </row>
    <row r="268" ht="14.25" customHeight="1">
      <c r="A268" s="3" t="s">
        <v>2536</v>
      </c>
      <c r="B268" s="3" t="s">
        <v>2537</v>
      </c>
      <c r="C268" s="3" t="s">
        <v>2538</v>
      </c>
      <c r="D268" s="3" t="s">
        <v>2539</v>
      </c>
      <c r="E268" s="3" t="s">
        <v>2540</v>
      </c>
      <c r="F268" s="4" t="s">
        <v>2541</v>
      </c>
      <c r="G268" s="3" t="s">
        <v>2542</v>
      </c>
      <c r="H268" s="3" t="s">
        <v>2533</v>
      </c>
      <c r="I268" s="4" t="s">
        <v>2543</v>
      </c>
      <c r="J268" s="3" t="s">
        <v>2544</v>
      </c>
      <c r="K268" s="3" t="str">
        <f>IFERROR(__xludf.DUMMYFUNCTION("GOOGLETRANSLATE(D268,""en"",""es"")"),"Loading...")</f>
        <v>Loading...</v>
      </c>
    </row>
    <row r="269" ht="14.25" customHeight="1">
      <c r="A269" s="3" t="s">
        <v>2545</v>
      </c>
      <c r="B269" s="3" t="s">
        <v>2546</v>
      </c>
      <c r="C269" s="3" t="s">
        <v>2547</v>
      </c>
      <c r="D269" s="3" t="s">
        <v>2548</v>
      </c>
      <c r="E269" s="3" t="s">
        <v>2549</v>
      </c>
      <c r="F269" s="4" t="s">
        <v>2550</v>
      </c>
      <c r="G269" s="3" t="s">
        <v>2551</v>
      </c>
      <c r="H269" s="3" t="s">
        <v>2552</v>
      </c>
      <c r="I269" s="4" t="s">
        <v>2553</v>
      </c>
      <c r="J269" s="3" t="s">
        <v>2554</v>
      </c>
      <c r="K269" s="3" t="str">
        <f>IFERROR(__xludf.DUMMYFUNCTION("GOOGLETRANSLATE(D269,""en"",""es"")"),"No conectado")</f>
        <v>No conectado</v>
      </c>
    </row>
    <row r="270" ht="14.25" customHeight="1">
      <c r="A270" s="3" t="s">
        <v>2555</v>
      </c>
      <c r="B270" s="3" t="s">
        <v>2556</v>
      </c>
      <c r="C270" s="3" t="s">
        <v>2557</v>
      </c>
      <c r="D270" s="3" t="s">
        <v>2558</v>
      </c>
      <c r="E270" s="3" t="s">
        <v>2559</v>
      </c>
      <c r="F270" s="4" t="s">
        <v>2560</v>
      </c>
      <c r="G270" s="3" t="s">
        <v>2561</v>
      </c>
      <c r="H270" s="3" t="s">
        <v>2562</v>
      </c>
      <c r="I270" s="4" t="s">
        <v>2563</v>
      </c>
      <c r="J270" s="3" t="s">
        <v>2564</v>
      </c>
      <c r="K270" s="3" t="str">
        <f>IFERROR(__xludf.DUMMYFUNCTION("GOOGLETRANSLATE(D270,""en"",""es"")"),"Conéctese a WiFi o red local para habilitar el acceso a la interfaz web.")</f>
        <v>Conéctese a WiFi o red local para habilitar el acceso a la interfaz web.</v>
      </c>
    </row>
    <row r="271" ht="14.25" customHeight="1">
      <c r="A271" s="3" t="s">
        <v>2565</v>
      </c>
      <c r="B271" s="3" t="s">
        <v>2566</v>
      </c>
      <c r="C271" s="3" t="s">
        <v>2567</v>
      </c>
      <c r="D271" s="3" t="s">
        <v>2568</v>
      </c>
      <c r="E271" s="3" t="s">
        <v>2569</v>
      </c>
      <c r="F271" s="4" t="s">
        <v>2570</v>
      </c>
      <c r="G271" s="3" t="s">
        <v>2571</v>
      </c>
      <c r="H271" s="3" t="s">
        <v>2572</v>
      </c>
      <c r="I271" s="4" t="s">
        <v>2573</v>
      </c>
      <c r="J271" s="3" t="s">
        <v>2574</v>
      </c>
      <c r="K271" s="3" t="str">
        <f>IFERROR(__xludf.DUMMYFUNCTION("GOOGLETRANSLATE(D271,""en"",""es"")"),"Loading...")</f>
        <v>Loading...</v>
      </c>
    </row>
    <row r="272" ht="14.25" customHeight="1">
      <c r="A272" s="3" t="s">
        <v>2575</v>
      </c>
      <c r="B272" s="3" t="s">
        <v>2576</v>
      </c>
      <c r="C272" s="3" t="s">
        <v>2577</v>
      </c>
      <c r="D272" s="3" t="s">
        <v>2578</v>
      </c>
      <c r="E272" s="3" t="s">
        <v>2579</v>
      </c>
      <c r="F272" s="4" t="s">
        <v>2580</v>
      </c>
      <c r="G272" s="3" t="s">
        <v>2578</v>
      </c>
      <c r="H272" s="3" t="s">
        <v>2581</v>
      </c>
      <c r="I272" s="4" t="s">
        <v>2582</v>
      </c>
      <c r="J272" s="3" t="s">
        <v>2583</v>
      </c>
      <c r="K272" s="3" t="str">
        <f>IFERROR(__xludf.DUMMYFUNCTION("GOOGLETRANSLATE(D272,""en"",""es"")"),"Hogar")</f>
        <v>Hogar</v>
      </c>
    </row>
    <row r="273" ht="14.25" customHeight="1">
      <c r="A273" s="3" t="s">
        <v>2584</v>
      </c>
      <c r="B273" s="3" t="s">
        <v>2585</v>
      </c>
      <c r="C273" s="3" t="s">
        <v>2586</v>
      </c>
      <c r="D273" s="3" t="s">
        <v>2587</v>
      </c>
      <c r="E273" s="3" t="s">
        <v>2588</v>
      </c>
      <c r="F273" s="4" t="s">
        <v>2589</v>
      </c>
      <c r="G273" s="3" t="s">
        <v>2590</v>
      </c>
      <c r="H273" s="3" t="s">
        <v>2591</v>
      </c>
      <c r="I273" s="4" t="s">
        <v>2592</v>
      </c>
      <c r="J273" s="3" t="s">
        <v>2586</v>
      </c>
      <c r="K273" s="3" t="str">
        <f>IFERROR(__xludf.DUMMYFUNCTION("GOOGLETRANSLATE(D273,""en"",""es"")"),"Instrumentos")</f>
        <v>Instrumentos</v>
      </c>
    </row>
    <row r="274" ht="14.25" customHeight="1">
      <c r="A274" s="3" t="s">
        <v>2593</v>
      </c>
      <c r="B274" s="3" t="s">
        <v>2594</v>
      </c>
      <c r="C274" s="3" t="s">
        <v>2595</v>
      </c>
      <c r="D274" s="3" t="s">
        <v>2596</v>
      </c>
      <c r="E274" s="3" t="s">
        <v>2597</v>
      </c>
      <c r="F274" s="4" t="s">
        <v>2598</v>
      </c>
      <c r="G274" s="3" t="s">
        <v>2599</v>
      </c>
      <c r="H274" s="3" t="s">
        <v>2600</v>
      </c>
      <c r="I274" s="4" t="s">
        <v>2601</v>
      </c>
      <c r="J274" s="3" t="s">
        <v>2602</v>
      </c>
      <c r="K274" s="3" t="str">
        <f>IFERROR(__xludf.DUMMYFUNCTION("GOOGLETRANSLATE(D274,""en"",""es"")"),"Loading...")</f>
        <v>Loading...</v>
      </c>
    </row>
    <row r="275" ht="14.25" customHeight="1">
      <c r="A275" s="3" t="s">
        <v>2603</v>
      </c>
      <c r="B275" s="3" t="s">
        <v>2604</v>
      </c>
      <c r="C275" s="3" t="s">
        <v>2605</v>
      </c>
      <c r="D275" s="3" t="s">
        <v>2606</v>
      </c>
      <c r="E275" s="3" t="s">
        <v>2606</v>
      </c>
      <c r="F275" s="4" t="s">
        <v>2607</v>
      </c>
      <c r="G275" s="3" t="s">
        <v>2608</v>
      </c>
      <c r="H275" s="3" t="s">
        <v>2609</v>
      </c>
      <c r="I275" s="4" t="s">
        <v>2610</v>
      </c>
      <c r="J275" s="3" t="s">
        <v>2611</v>
      </c>
      <c r="K275" s="3" t="str">
        <f>IFERROR(__xludf.DUMMYFUNCTION("GOOGLETRANSLATE(D275,""en"",""es"")"),"Loading...")</f>
        <v>Loading...</v>
      </c>
    </row>
    <row r="276" ht="14.25" customHeight="1">
      <c r="A276" s="3" t="s">
        <v>2612</v>
      </c>
      <c r="B276" s="3" t="s">
        <v>2613</v>
      </c>
      <c r="C276" s="3" t="s">
        <v>2614</v>
      </c>
      <c r="D276" s="3" t="s">
        <v>2615</v>
      </c>
      <c r="E276" s="3" t="s">
        <v>2616</v>
      </c>
      <c r="F276" s="4" t="s">
        <v>2617</v>
      </c>
      <c r="G276" s="3" t="s">
        <v>2618</v>
      </c>
      <c r="H276" s="3" t="s">
        <v>2619</v>
      </c>
      <c r="I276" s="4" t="s">
        <v>2620</v>
      </c>
      <c r="J276" s="3" t="s">
        <v>2621</v>
      </c>
      <c r="K276" s="3" t="str">
        <f>IFERROR(__xludf.DUMMYFUNCTION("GOOGLETRANSLATE(D276,""en"",""es"")"),"Para acceder a la configuración, presione el botón MENÚ o ENTER, deslícese desde la izquierda o haga un clic largo en la pantalla.")</f>
        <v>Para acceder a la configuración, presione el botón MENÚ o ENTER, deslícese desde la izquierda o haga un clic largo en la pantalla.</v>
      </c>
    </row>
    <row r="277" ht="14.25" customHeight="1">
      <c r="A277" s="3" t="s">
        <v>2622</v>
      </c>
      <c r="B277" s="3" t="s">
        <v>2623</v>
      </c>
      <c r="C277" s="3" t="s">
        <v>2624</v>
      </c>
      <c r="D277" s="3" t="s">
        <v>2625</v>
      </c>
      <c r="E277" s="3" t="s">
        <v>2626</v>
      </c>
      <c r="F277" s="4" t="s">
        <v>2627</v>
      </c>
      <c r="G277" s="3" t="s">
        <v>2628</v>
      </c>
      <c r="H277" s="3" t="s">
        <v>2629</v>
      </c>
      <c r="I277" s="4" t="s">
        <v>2630</v>
      </c>
      <c r="J277" s="3" t="s">
        <v>2631</v>
      </c>
      <c r="K277" s="3" t="str">
        <f>IFERROR(__xludf.DUMMYFUNCTION("GOOGLETRANSLATE(D277,""en"",""es"")"),"Para configuraciones avanzadas (diseños personalizados, listas de reproducción, etc.), dirección abierta")</f>
        <v>Para configuraciones avanzadas (diseños personalizados, listas de reproducción, etc.), dirección abierta</v>
      </c>
    </row>
    <row r="278" ht="14.25" customHeight="1">
      <c r="A278" s="3" t="s">
        <v>2632</v>
      </c>
      <c r="B278" s="3" t="s">
        <v>2633</v>
      </c>
      <c r="C278" s="3" t="s">
        <v>2634</v>
      </c>
      <c r="D278" s="3" t="s">
        <v>2635</v>
      </c>
      <c r="E278" s="3" t="s">
        <v>2636</v>
      </c>
      <c r="F278" s="4" t="s">
        <v>2637</v>
      </c>
      <c r="G278" s="3" t="s">
        <v>2638</v>
      </c>
      <c r="H278" s="3" t="s">
        <v>2639</v>
      </c>
      <c r="I278" s="4" t="s">
        <v>2640</v>
      </c>
      <c r="J278" s="3" t="s">
        <v>2641</v>
      </c>
      <c r="K278" s="3" t="str">
        <f>IFERROR(__xludf.DUMMYFUNCTION("GOOGLETRANSLATE(D278,""en"",""es"")"),"Loading...")</f>
        <v>Loading...</v>
      </c>
    </row>
    <row r="279" ht="14.25" customHeight="1">
      <c r="A279" s="3" t="s">
        <v>2642</v>
      </c>
      <c r="B279" s="3" t="s">
        <v>2643</v>
      </c>
      <c r="C279" s="3" t="s">
        <v>2644</v>
      </c>
      <c r="D279" s="3" t="s">
        <v>2645</v>
      </c>
      <c r="E279" s="3" t="s">
        <v>2646</v>
      </c>
      <c r="F279" s="4" t="s">
        <v>2647</v>
      </c>
      <c r="G279" s="3" t="s">
        <v>2648</v>
      </c>
      <c r="H279" s="3" t="s">
        <v>2649</v>
      </c>
      <c r="I279" s="4" t="s">
        <v>2650</v>
      </c>
      <c r="J279" s="3" t="s">
        <v>2644</v>
      </c>
      <c r="K279" s="3" t="str">
        <f>IFERROR(__xludf.DUMMYFUNCTION("GOOGLETRANSLATE(D279,""en"",""es"")"),"Loading...")</f>
        <v>Loading...</v>
      </c>
    </row>
    <row r="280" ht="14.25" customHeight="1">
      <c r="A280" s="3" t="s">
        <v>2651</v>
      </c>
      <c r="B280" s="3" t="s">
        <v>2652</v>
      </c>
      <c r="C280" s="3" t="s">
        <v>2653</v>
      </c>
      <c r="D280" s="3" t="s">
        <v>2654</v>
      </c>
      <c r="E280" s="3" t="s">
        <v>2655</v>
      </c>
      <c r="F280" s="4" t="s">
        <v>2656</v>
      </c>
      <c r="G280" s="3" t="s">
        <v>2657</v>
      </c>
      <c r="H280" s="3" t="s">
        <v>2658</v>
      </c>
      <c r="I280" s="4" t="s">
        <v>2659</v>
      </c>
      <c r="J280" s="3" t="s">
        <v>2660</v>
      </c>
      <c r="K280" s="3" t="str">
        <f>IFERROR(__xludf.DUMMYFUNCTION("GOOGLETRANSLATE(D280,""en"",""es"")"),"Loading...")</f>
        <v>Loading...</v>
      </c>
    </row>
    <row r="281" ht="14.25" customHeight="1">
      <c r="A281" s="3" t="s">
        <v>2661</v>
      </c>
      <c r="B281" s="3" t="s">
        <v>2662</v>
      </c>
      <c r="C281" s="3" t="s">
        <v>2663</v>
      </c>
      <c r="D281" s="3" t="s">
        <v>2664</v>
      </c>
      <c r="E281" s="3" t="s">
        <v>2665</v>
      </c>
      <c r="F281" s="4" t="s">
        <v>2666</v>
      </c>
      <c r="G281" s="3" t="s">
        <v>2667</v>
      </c>
      <c r="H281" s="3" t="s">
        <v>2668</v>
      </c>
      <c r="I281" s="4" t="s">
        <v>2669</v>
      </c>
      <c r="J281" s="3" t="s">
        <v>2670</v>
      </c>
      <c r="K281" s="3" t="str">
        <f>IFERROR(__xludf.DUMMYFUNCTION("GOOGLETRANSLATE(D281,""en"",""es"")"),"Loading...")</f>
        <v>Loading...</v>
      </c>
    </row>
    <row r="282" ht="14.25" customHeight="1">
      <c r="A282" s="3" t="s">
        <v>2671</v>
      </c>
      <c r="B282" s="3" t="s">
        <v>2672</v>
      </c>
      <c r="C282" s="3" t="s">
        <v>2673</v>
      </c>
      <c r="D282" s="3" t="s">
        <v>2674</v>
      </c>
      <c r="E282" s="3" t="s">
        <v>2675</v>
      </c>
      <c r="F282" s="4" t="s">
        <v>2676</v>
      </c>
      <c r="G282" s="3" t="s">
        <v>2677</v>
      </c>
      <c r="H282" s="3" t="s">
        <v>2678</v>
      </c>
      <c r="I282" s="4" t="s">
        <v>2679</v>
      </c>
      <c r="J282" s="3" t="s">
        <v>2673</v>
      </c>
      <c r="K282" s="3" t="str">
        <f>IFERROR(__xludf.DUMMYFUNCTION("GOOGLETRANSLATE(D282,""en"",""es"")"),"Loading...")</f>
        <v>Loading...</v>
      </c>
    </row>
    <row r="283" ht="14.25" customHeight="1">
      <c r="A283" s="3" t="s">
        <v>2680</v>
      </c>
      <c r="B283" s="3" t="s">
        <v>2681</v>
      </c>
      <c r="C283" s="3" t="s">
        <v>2682</v>
      </c>
      <c r="D283" s="3" t="s">
        <v>2683</v>
      </c>
      <c r="E283" s="3" t="s">
        <v>2684</v>
      </c>
      <c r="F283" s="4" t="s">
        <v>2685</v>
      </c>
      <c r="G283" s="3" t="s">
        <v>2686</v>
      </c>
      <c r="H283" s="3" t="s">
        <v>2687</v>
      </c>
      <c r="I283" s="4" t="s">
        <v>2688</v>
      </c>
      <c r="J283" s="3" t="s">
        <v>2689</v>
      </c>
      <c r="K283" s="3" t="str">
        <f>IFERROR(__xludf.DUMMYFUNCTION("GOOGLETRANSLATE(D283,""en"",""es"")"),"El contenido no puede estar vacío")</f>
        <v>El contenido no puede estar vacío</v>
      </c>
    </row>
    <row r="284" ht="14.25" customHeight="1">
      <c r="A284" s="3" t="s">
        <v>2690</v>
      </c>
      <c r="B284" s="3" t="s">
        <v>2691</v>
      </c>
      <c r="C284" s="3" t="s">
        <v>2692</v>
      </c>
      <c r="D284" s="3" t="s">
        <v>2693</v>
      </c>
      <c r="E284" s="3" t="s">
        <v>2694</v>
      </c>
      <c r="F284" s="4" t="s">
        <v>2695</v>
      </c>
      <c r="G284" s="3" t="s">
        <v>2696</v>
      </c>
      <c r="H284" s="3" t="s">
        <v>2697</v>
      </c>
      <c r="I284" s="4" t="s">
        <v>2698</v>
      </c>
      <c r="J284" s="3" t="s">
        <v>2699</v>
      </c>
      <c r="K284" s="3" t="str">
        <f>IFERROR(__xludf.DUMMYFUNCTION("GOOGLETRANSLATE(D284,""en"",""es"")"),"No se han agregado mensajes RSS.")</f>
        <v>No se han agregado mensajes RSS.</v>
      </c>
    </row>
    <row r="285" ht="14.25" customHeight="1">
      <c r="A285" s="3" t="s">
        <v>2700</v>
      </c>
      <c r="B285" s="3" t="s">
        <v>2701</v>
      </c>
      <c r="C285" s="3" t="s">
        <v>2702</v>
      </c>
      <c r="D285" s="3" t="s">
        <v>2703</v>
      </c>
      <c r="E285" s="3" t="s">
        <v>2704</v>
      </c>
      <c r="F285" s="4" t="s">
        <v>2705</v>
      </c>
      <c r="G285" s="3" t="s">
        <v>2706</v>
      </c>
      <c r="H285" s="3" t="s">
        <v>2707</v>
      </c>
      <c r="I285" s="4" t="s">
        <v>2708</v>
      </c>
      <c r="J285" s="3" t="s">
        <v>2709</v>
      </c>
      <c r="K285" s="3" t="str">
        <f>IFERROR(__xludf.DUMMYFUNCTION("GOOGLETRANSLATE(D285,""en"",""es"")"),"El mensaje RSS fue eliminado con éxito")</f>
        <v>El mensaje RSS fue eliminado con éxito</v>
      </c>
    </row>
    <row r="286" ht="14.25" customHeight="1">
      <c r="A286" s="3" t="s">
        <v>2710</v>
      </c>
      <c r="B286" s="3" t="s">
        <v>2711</v>
      </c>
      <c r="C286" s="3" t="s">
        <v>2712</v>
      </c>
      <c r="D286" s="3" t="s">
        <v>2713</v>
      </c>
      <c r="E286" s="3" t="s">
        <v>2714</v>
      </c>
      <c r="F286" s="4" t="s">
        <v>2715</v>
      </c>
      <c r="G286" s="3" t="s">
        <v>2716</v>
      </c>
      <c r="H286" s="3" t="s">
        <v>2717</v>
      </c>
      <c r="I286" s="4" t="s">
        <v>2718</v>
      </c>
      <c r="J286" s="3" t="s">
        <v>2719</v>
      </c>
      <c r="K286" s="3" t="str">
        <f>IFERROR(__xludf.DUMMYFUNCTION("GOOGLETRANSLATE(D286,""en"",""es"")"),"El mensaje RSS fue agregado con éxito")</f>
        <v>El mensaje RSS fue agregado con éxito</v>
      </c>
    </row>
    <row r="287" ht="14.25" customHeight="1">
      <c r="A287" s="3" t="s">
        <v>2720</v>
      </c>
      <c r="B287" s="3" t="s">
        <v>2721</v>
      </c>
      <c r="C287" s="3" t="s">
        <v>2722</v>
      </c>
      <c r="D287" s="3" t="s">
        <v>2723</v>
      </c>
      <c r="E287" s="3" t="s">
        <v>2724</v>
      </c>
      <c r="F287" s="4" t="s">
        <v>2725</v>
      </c>
      <c r="G287" s="3" t="s">
        <v>2726</v>
      </c>
      <c r="H287" s="3" t="s">
        <v>2727</v>
      </c>
      <c r="I287" s="4" t="s">
        <v>2728</v>
      </c>
      <c r="J287" s="3" t="s">
        <v>2729</v>
      </c>
      <c r="K287" s="3" t="str">
        <f>IFERROR(__xludf.DUMMYFUNCTION("GOOGLETRANSLATE(D287,""en"",""es"")"),"En esta página puede agregar mensajes RSS, que se mostrarán en la pantalla. Si desea mostrar mensajes RSS de esta lista, configure RSS URL en ""Local"" en la configuración del elemento RSS.")</f>
        <v>En esta página puede agregar mensajes RSS, que se mostrarán en la pantalla. Si desea mostrar mensajes RSS de esta lista, configure RSS URL en "Local" en la configuración del elemento RSS.</v>
      </c>
    </row>
    <row r="288" ht="14.25" customHeight="1">
      <c r="A288" s="3" t="s">
        <v>2730</v>
      </c>
      <c r="B288" s="3" t="s">
        <v>2731</v>
      </c>
      <c r="C288" s="3" t="s">
        <v>2732</v>
      </c>
      <c r="D288" s="3" t="s">
        <v>2732</v>
      </c>
      <c r="E288" s="3" t="s">
        <v>2733</v>
      </c>
      <c r="F288" s="4" t="s">
        <v>2734</v>
      </c>
      <c r="G288" s="3" t="s">
        <v>2735</v>
      </c>
      <c r="H288" s="3" t="s">
        <v>2736</v>
      </c>
      <c r="I288" s="4" t="s">
        <v>2737</v>
      </c>
      <c r="J288" s="3" t="s">
        <v>2732</v>
      </c>
      <c r="K288" s="3" t="str">
        <f>IFERROR(__xludf.DUMMYFUNCTION("GOOGLETRANSLATE(D288,""en"",""es"")"),"Loading...")</f>
        <v>Loading...</v>
      </c>
    </row>
    <row r="289" ht="14.25" customHeight="1">
      <c r="A289" s="3" t="s">
        <v>2738</v>
      </c>
      <c r="B289" s="3" t="s">
        <v>2739</v>
      </c>
      <c r="C289" s="3" t="s">
        <v>2740</v>
      </c>
      <c r="D289" s="3" t="s">
        <v>2741</v>
      </c>
      <c r="E289" s="3" t="s">
        <v>2742</v>
      </c>
      <c r="F289" s="4" t="s">
        <v>2743</v>
      </c>
      <c r="G289" s="3" t="s">
        <v>2744</v>
      </c>
      <c r="H289" s="3" t="s">
        <v>2745</v>
      </c>
      <c r="I289" s="4" t="s">
        <v>2746</v>
      </c>
      <c r="J289" s="3" t="s">
        <v>2747</v>
      </c>
      <c r="K289" s="3" t="str">
        <f>IFERROR(__xludf.DUMMYFUNCTION("GOOGLETRANSLATE(D289,""en"",""es"")"),"Loading...")</f>
        <v>Loading...</v>
      </c>
    </row>
    <row r="290" ht="14.25" customHeight="1">
      <c r="A290" s="3" t="s">
        <v>2748</v>
      </c>
      <c r="B290" s="3" t="s">
        <v>2749</v>
      </c>
      <c r="C290" s="3" t="s">
        <v>2750</v>
      </c>
      <c r="D290" s="3" t="s">
        <v>2751</v>
      </c>
      <c r="E290" s="3" t="s">
        <v>2752</v>
      </c>
      <c r="F290" s="4" t="s">
        <v>2753</v>
      </c>
      <c r="G290" s="3" t="s">
        <v>2754</v>
      </c>
      <c r="H290" s="3" t="s">
        <v>2755</v>
      </c>
      <c r="I290" s="4" t="s">
        <v>2756</v>
      </c>
      <c r="J290" s="3" t="s">
        <v>2757</v>
      </c>
      <c r="K290" s="3" t="str">
        <f>IFERROR(__xludf.DUMMYFUNCTION("GOOGLETRANSLATE(D290,""en"",""es"")"),"y subir archivos")</f>
        <v>y subir archivos</v>
      </c>
    </row>
    <row r="291" ht="14.25" customHeight="1">
      <c r="A291" s="3" t="s">
        <v>2758</v>
      </c>
      <c r="B291" s="3" t="s">
        <v>2759</v>
      </c>
      <c r="C291" s="3" t="s">
        <v>2760</v>
      </c>
      <c r="D291" s="3" t="s">
        <v>2760</v>
      </c>
      <c r="E291" s="3" t="s">
        <v>2761</v>
      </c>
      <c r="F291" s="4" t="s">
        <v>2762</v>
      </c>
      <c r="G291" s="3" t="s">
        <v>2763</v>
      </c>
      <c r="H291" s="3" t="s">
        <v>2764</v>
      </c>
      <c r="I291" s="4" t="s">
        <v>2765</v>
      </c>
      <c r="J291" s="3" t="s">
        <v>2760</v>
      </c>
      <c r="K291" s="3" t="str">
        <f>IFERROR(__xludf.DUMMYFUNCTION("GOOGLETRANSLATE(D291,""en"",""es"")"),"Loading...")</f>
        <v>Loading...</v>
      </c>
    </row>
    <row r="292" ht="14.25" customHeight="1">
      <c r="A292" s="3" t="s">
        <v>2766</v>
      </c>
      <c r="B292" s="3" t="s">
        <v>2767</v>
      </c>
      <c r="C292" s="3" t="s">
        <v>2768</v>
      </c>
      <c r="D292" s="3" t="s">
        <v>2769</v>
      </c>
      <c r="E292" s="3" t="s">
        <v>2770</v>
      </c>
      <c r="F292" s="4" t="s">
        <v>2771</v>
      </c>
      <c r="G292" s="3" t="s">
        <v>2772</v>
      </c>
      <c r="H292" s="3" t="s">
        <v>2773</v>
      </c>
      <c r="I292" s="4" t="s">
        <v>2774</v>
      </c>
      <c r="J292" s="3" t="s">
        <v>2775</v>
      </c>
      <c r="K292" s="3" t="str">
        <f>IFERROR(__xludf.DUMMYFUNCTION("GOOGLETRANSLATE(D292,""en"",""es"")"),"Dirección URL del servidor NTP para la sincronización de tiempo (por ejemplo, 0.us.pool.nttp.org)")</f>
        <v>Dirección URL del servidor NTP para la sincronización de tiempo (por ejemplo, 0.us.pool.nttp.org)</v>
      </c>
    </row>
    <row r="293" ht="14.25" customHeight="1">
      <c r="A293" s="3" t="s">
        <v>2776</v>
      </c>
      <c r="B293" s="3" t="s">
        <v>2777</v>
      </c>
      <c r="C293" s="3" t="s">
        <v>2778</v>
      </c>
      <c r="D293" s="3" t="s">
        <v>2779</v>
      </c>
      <c r="E293" s="3" t="s">
        <v>2780</v>
      </c>
      <c r="F293" s="4" t="s">
        <v>2781</v>
      </c>
      <c r="G293" s="3" t="s">
        <v>2782</v>
      </c>
      <c r="H293" s="3" t="s">
        <v>2783</v>
      </c>
      <c r="I293" s="4" t="s">
        <v>2784</v>
      </c>
      <c r="J293" s="3" t="s">
        <v>2785</v>
      </c>
      <c r="K293" s="3" t="str">
        <f>IFERROR(__xludf.DUMMYFUNCTION("GOOGLETRANSLATE(D293,""en"",""es"")"),"Loading...")</f>
        <v>Loading...</v>
      </c>
    </row>
    <row r="294" ht="14.25" customHeight="1">
      <c r="A294" s="3" t="s">
        <v>2786</v>
      </c>
      <c r="B294" s="3" t="s">
        <v>2787</v>
      </c>
      <c r="C294" s="3" t="s">
        <v>2788</v>
      </c>
      <c r="D294" s="3" t="s">
        <v>2789</v>
      </c>
      <c r="E294" s="3" t="s">
        <v>2790</v>
      </c>
      <c r="F294" s="4" t="s">
        <v>2791</v>
      </c>
      <c r="G294" s="3" t="s">
        <v>2792</v>
      </c>
      <c r="H294" s="3" t="s">
        <v>2793</v>
      </c>
      <c r="I294" s="4" t="s">
        <v>2794</v>
      </c>
      <c r="J294" s="3" t="s">
        <v>2795</v>
      </c>
      <c r="K294" s="3" t="str">
        <f>IFERROR(__xludf.DUMMYFUNCTION("GOOGLETRANSLATE(D294,""en"",""es"")"),"Dirección URL de la Fuente de RSS o mensajes ATOM que se muestran en la pantalla. Puede ingresar varias fuentes delimitadas por coma. Si alguna URL contiene una coma, reemplácela con ""% 2C"" (sin cotizaciones). Para el uso de la fuente RSS local (agregad"&amp;"a en las herramientas de menú - mensajes RSS), ingrese el valor ""local"". Para uso con un archivo local, ingrese el nombre del archivo.")</f>
        <v>Dirección URL de la Fuente de RSS o mensajes ATOM que se muestran en la pantalla. Puede ingresar varias fuentes delimitadas por coma. Si alguna URL contiene una coma, reemplácela con "% 2C" (sin cotizaciones). Para el uso de la fuente RSS local (agregada en las herramientas de menú - mensajes RSS), ingrese el valor "local". Para uso con un archivo local, ingrese el nombre del archivo.</v>
      </c>
    </row>
    <row r="295" ht="14.25" customHeight="1">
      <c r="A295" s="3" t="s">
        <v>2796</v>
      </c>
      <c r="B295" s="3" t="s">
        <v>2797</v>
      </c>
      <c r="C295" s="3" t="s">
        <v>2798</v>
      </c>
      <c r="D295" s="3" t="s">
        <v>2799</v>
      </c>
      <c r="E295" s="3" t="s">
        <v>2800</v>
      </c>
      <c r="F295" s="4" t="s">
        <v>2801</v>
      </c>
      <c r="G295" s="3" t="s">
        <v>2802</v>
      </c>
      <c r="H295" s="3" t="s">
        <v>2803</v>
      </c>
      <c r="I295" s="4" t="s">
        <v>2804</v>
      </c>
      <c r="J295" s="3" t="s">
        <v>2805</v>
      </c>
      <c r="K295" s="3" t="str">
        <f>IFERROR(__xludf.DUMMYFUNCTION("GOOGLETRANSLATE(D295,""en"",""es"")"),"Ciudad para el tiempo")</f>
        <v>Ciudad para el tiempo</v>
      </c>
    </row>
    <row r="296" ht="14.25" customHeight="1">
      <c r="A296" s="3" t="s">
        <v>2806</v>
      </c>
      <c r="B296" s="3" t="s">
        <v>2807</v>
      </c>
      <c r="C296" s="3" t="s">
        <v>2808</v>
      </c>
      <c r="D296" s="3" t="s">
        <v>2809</v>
      </c>
      <c r="E296" s="3" t="s">
        <v>2810</v>
      </c>
      <c r="F296" s="4" t="s">
        <v>2811</v>
      </c>
      <c r="G296" s="3" t="s">
        <v>2812</v>
      </c>
      <c r="H296" s="3" t="s">
        <v>2813</v>
      </c>
      <c r="I296" s="4" t="s">
        <v>2814</v>
      </c>
      <c r="J296" s="3" t="s">
        <v>2815</v>
      </c>
      <c r="K296" s="3" t="str">
        <f>IFERROR(__xludf.DUMMYFUNCTION("GOOGLETRANSLATE(D296,""en"",""es"")"),"Loading...")</f>
        <v>Loading...</v>
      </c>
    </row>
    <row r="297" ht="14.25" customHeight="1">
      <c r="A297" s="3" t="s">
        <v>2816</v>
      </c>
      <c r="B297" s="3" t="s">
        <v>2817</v>
      </c>
      <c r="C297" s="3" t="s">
        <v>2818</v>
      </c>
      <c r="D297" s="3" t="s">
        <v>2819</v>
      </c>
      <c r="E297" s="3" t="s">
        <v>2820</v>
      </c>
      <c r="F297" s="4" t="s">
        <v>2821</v>
      </c>
      <c r="G297" s="3" t="s">
        <v>2822</v>
      </c>
      <c r="H297" s="3" t="s">
        <v>2823</v>
      </c>
      <c r="I297" s="4" t="s">
        <v>2824</v>
      </c>
      <c r="J297" s="3" t="s">
        <v>2825</v>
      </c>
      <c r="K297" s="3" t="str">
        <f>IFERROR(__xludf.DUMMYFUNCTION("GOOGLETRANSLATE(D297,""en"",""es"")"),"Fuente del tiempo")</f>
        <v>Fuente del tiempo</v>
      </c>
    </row>
    <row r="298" ht="14.25" customHeight="1">
      <c r="A298" s="3" t="s">
        <v>2826</v>
      </c>
      <c r="B298" s="3" t="s">
        <v>2827</v>
      </c>
      <c r="C298" s="3" t="s">
        <v>2828</v>
      </c>
      <c r="D298" s="3" t="s">
        <v>2829</v>
      </c>
      <c r="E298" s="3" t="s">
        <v>2830</v>
      </c>
      <c r="F298" s="4" t="s">
        <v>2831</v>
      </c>
      <c r="G298" s="3" t="s">
        <v>2832</v>
      </c>
      <c r="H298" s="3" t="s">
        <v>2833</v>
      </c>
      <c r="I298" s="4" t="s">
        <v>2834</v>
      </c>
      <c r="J298" s="3" t="s">
        <v>2835</v>
      </c>
      <c r="K298" s="3" t="str">
        <f>IFERROR(__xludf.DUMMYFUNCTION("GOOGLETRANSLATE(D298,""en"",""es"")"),"Loading...")</f>
        <v>Loading...</v>
      </c>
    </row>
    <row r="299" ht="14.25" customHeight="1">
      <c r="A299" s="3" t="s">
        <v>2836</v>
      </c>
      <c r="B299" s="3" t="s">
        <v>2837</v>
      </c>
      <c r="C299" s="3" t="s">
        <v>2838</v>
      </c>
      <c r="D299" s="3" t="s">
        <v>2836</v>
      </c>
      <c r="E299" s="3" t="s">
        <v>2839</v>
      </c>
      <c r="F299" s="4" t="s">
        <v>2840</v>
      </c>
      <c r="G299" s="3" t="s">
        <v>2841</v>
      </c>
      <c r="H299" s="3" t="s">
        <v>2842</v>
      </c>
      <c r="I299" s="4" t="s">
        <v>2843</v>
      </c>
      <c r="J299" s="3" t="s">
        <v>2838</v>
      </c>
      <c r="K299" s="3" t="str">
        <f>IFERROR(__xludf.DUMMYFUNCTION("GOOGLETRANSLATE(D299,""en"",""es"")"),"para")</f>
        <v>para</v>
      </c>
    </row>
    <row r="300" ht="14.25" customHeight="1">
      <c r="A300" s="3" t="s">
        <v>2844</v>
      </c>
      <c r="B300" s="3" t="s">
        <v>2845</v>
      </c>
      <c r="C300" s="3" t="s">
        <v>2846</v>
      </c>
      <c r="D300" s="3" t="s">
        <v>2847</v>
      </c>
      <c r="E300" s="3" t="s">
        <v>2848</v>
      </c>
      <c r="F300" s="4" t="s">
        <v>2849</v>
      </c>
      <c r="G300" s="3" t="s">
        <v>2850</v>
      </c>
      <c r="H300" s="3" t="s">
        <v>2851</v>
      </c>
      <c r="I300" s="4" t="s">
        <v>2852</v>
      </c>
      <c r="J300" s="3" t="s">
        <v>2853</v>
      </c>
      <c r="K300" s="3" t="str">
        <f>IFERROR(__xludf.DUMMYFUNCTION("GOOGLETRANSLATE(D300,""en"",""es"")"),"Loading...")</f>
        <v>Loading...</v>
      </c>
    </row>
    <row r="301" ht="14.25" customHeight="1">
      <c r="A301" s="3" t="s">
        <v>2854</v>
      </c>
      <c r="B301" s="3" t="s">
        <v>2855</v>
      </c>
      <c r="C301" s="3" t="s">
        <v>2856</v>
      </c>
      <c r="D301" s="3" t="s">
        <v>2857</v>
      </c>
      <c r="E301" s="3" t="s">
        <v>2858</v>
      </c>
      <c r="F301" s="4" t="s">
        <v>2859</v>
      </c>
      <c r="G301" s="3" t="s">
        <v>2860</v>
      </c>
      <c r="H301" s="3" t="s">
        <v>2861</v>
      </c>
      <c r="I301" s="4" t="s">
        <v>2862</v>
      </c>
      <c r="J301" s="3" t="s">
        <v>2863</v>
      </c>
      <c r="K301" s="3" t="str">
        <f>IFERROR(__xludf.DUMMYFUNCTION("GOOGLETRANSLATE(D301,""en"",""es"")"),"Aplicación de recarga")</f>
        <v>Aplicación de recarga</v>
      </c>
    </row>
    <row r="302" ht="14.25" customHeight="1">
      <c r="A302" s="3" t="s">
        <v>2864</v>
      </c>
      <c r="B302" s="3" t="s">
        <v>2865</v>
      </c>
      <c r="C302" s="3" t="s">
        <v>2866</v>
      </c>
      <c r="D302" s="3" t="s">
        <v>2867</v>
      </c>
      <c r="E302" s="3" t="s">
        <v>2868</v>
      </c>
      <c r="F302" s="4" t="s">
        <v>2869</v>
      </c>
      <c r="G302" s="3" t="s">
        <v>2870</v>
      </c>
      <c r="H302" s="3" t="s">
        <v>2871</v>
      </c>
      <c r="I302" s="4" t="s">
        <v>2872</v>
      </c>
      <c r="J302" s="3" t="s">
        <v>2873</v>
      </c>
      <c r="K302" s="3" t="str">
        <f>IFERROR(__xludf.DUMMYFUNCTION("GOOGLETRANSLATE(D302,""en"",""es"")"),"Después de presionar la recarga, la aplicación en el dispositivo se cerrará y se iniciará nuevamente. Puede volver a iniciar sesión en aproximadamente 20 segundos.")</f>
        <v>Después de presionar la recarga, la aplicación en el dispositivo se cerrará y se iniciará nuevamente. Puede volver a iniciar sesión en aproximadamente 20 segundos.</v>
      </c>
    </row>
    <row r="303" ht="14.25" customHeight="1">
      <c r="A303" s="3" t="s">
        <v>2874</v>
      </c>
      <c r="B303" s="3" t="s">
        <v>2875</v>
      </c>
      <c r="C303" s="3" t="s">
        <v>600</v>
      </c>
      <c r="D303" s="3" t="s">
        <v>2876</v>
      </c>
      <c r="E303" s="3" t="s">
        <v>2877</v>
      </c>
      <c r="F303" s="4" t="s">
        <v>2878</v>
      </c>
      <c r="G303" s="3" t="s">
        <v>2879</v>
      </c>
      <c r="H303" s="3" t="s">
        <v>2880</v>
      </c>
      <c r="I303" s="4" t="s">
        <v>2881</v>
      </c>
      <c r="J303" s="3" t="s">
        <v>2882</v>
      </c>
      <c r="K303" s="3" t="str">
        <f>IFERROR(__xludf.DUMMYFUNCTION("GOOGLETRANSLATE(D303,""en"",""es"")"),"Reiniciar / recargar")</f>
        <v>Reiniciar / recargar</v>
      </c>
    </row>
    <row r="304" ht="14.25" customHeight="1">
      <c r="A304" s="3" t="s">
        <v>2883</v>
      </c>
      <c r="B304" s="3" t="s">
        <v>2884</v>
      </c>
      <c r="C304" s="3" t="s">
        <v>2885</v>
      </c>
      <c r="D304" s="3" t="s">
        <v>2886</v>
      </c>
      <c r="E304" s="3" t="s">
        <v>2887</v>
      </c>
      <c r="F304" s="4" t="s">
        <v>2888</v>
      </c>
      <c r="G304" s="3" t="s">
        <v>2889</v>
      </c>
      <c r="H304" s="3" t="s">
        <v>2890</v>
      </c>
      <c r="I304" s="4" t="s">
        <v>2891</v>
      </c>
      <c r="J304" s="3" t="s">
        <v>2892</v>
      </c>
      <c r="K304" s="3" t="str">
        <f>IFERROR(__xludf.DUMMYFUNCTION("GOOGLETRANSLATE(D304,""en"",""es"")"),"Loading...")</f>
        <v>Loading...</v>
      </c>
    </row>
    <row r="305" ht="14.25" customHeight="1">
      <c r="A305" s="3" t="s">
        <v>2893</v>
      </c>
      <c r="B305" s="3" t="s">
        <v>2894</v>
      </c>
      <c r="C305" s="3" t="s">
        <v>2895</v>
      </c>
      <c r="D305" s="3" t="s">
        <v>2896</v>
      </c>
      <c r="E305" s="3" t="s">
        <v>2897</v>
      </c>
      <c r="F305" s="4" t="s">
        <v>2898</v>
      </c>
      <c r="G305" s="3" t="s">
        <v>2899</v>
      </c>
      <c r="H305" s="3" t="s">
        <v>2900</v>
      </c>
      <c r="I305" s="4" t="s">
        <v>2901</v>
      </c>
      <c r="J305" s="3" t="s">
        <v>2895</v>
      </c>
      <c r="K305" s="3" t="str">
        <f>IFERROR(__xludf.DUMMYFUNCTION("GOOGLETRANSLATE(D305,""en"",""es"")"),"Loading...")</f>
        <v>Loading...</v>
      </c>
    </row>
    <row r="306" ht="14.25" customHeight="1">
      <c r="A306" s="3" t="s">
        <v>2902</v>
      </c>
      <c r="B306" s="3" t="s">
        <v>2903</v>
      </c>
      <c r="C306" s="3" t="s">
        <v>2904</v>
      </c>
      <c r="D306" s="3" t="s">
        <v>2905</v>
      </c>
      <c r="E306" s="3" t="s">
        <v>2906</v>
      </c>
      <c r="F306" s="4" t="s">
        <v>2907</v>
      </c>
      <c r="G306" s="3" t="s">
        <v>2908</v>
      </c>
      <c r="H306" s="3" t="s">
        <v>2909</v>
      </c>
      <c r="I306" s="4" t="s">
        <v>2910</v>
      </c>
      <c r="J306" s="3" t="s">
        <v>2904</v>
      </c>
      <c r="K306" s="3" t="str">
        <f>IFERROR(__xludf.DUMMYFUNCTION("GOOGLETRANSLATE(D306,""en"",""es"")"),"Hilos")</f>
        <v>Hilos</v>
      </c>
    </row>
    <row r="307" ht="14.25" customHeight="1">
      <c r="A307" s="3" t="s">
        <v>2911</v>
      </c>
      <c r="B307" s="3" t="s">
        <v>2912</v>
      </c>
      <c r="C307" s="3" t="s">
        <v>2913</v>
      </c>
      <c r="D307" s="3" t="s">
        <v>2914</v>
      </c>
      <c r="E307" s="3" t="s">
        <v>2915</v>
      </c>
      <c r="F307" s="4" t="s">
        <v>2916</v>
      </c>
      <c r="G307" s="3" t="s">
        <v>2915</v>
      </c>
      <c r="H307" s="3" t="s">
        <v>2917</v>
      </c>
      <c r="I307" s="4" t="s">
        <v>2918</v>
      </c>
      <c r="J307" s="3" t="s">
        <v>2912</v>
      </c>
      <c r="K307" s="3" t="str">
        <f>IFERROR(__xludf.DUMMYFUNCTION("GOOGLETRANSLATE(D307,""en"",""es"")"),"Consola de shell")</f>
        <v>Consola de shell</v>
      </c>
    </row>
    <row r="308" ht="14.25" customHeight="1">
      <c r="A308" s="3" t="s">
        <v>2919</v>
      </c>
      <c r="B308" s="3" t="s">
        <v>2920</v>
      </c>
      <c r="C308" s="3" t="s">
        <v>2921</v>
      </c>
      <c r="D308" s="3" t="s">
        <v>2922</v>
      </c>
      <c r="E308" s="3" t="s">
        <v>2923</v>
      </c>
      <c r="F308" s="4" t="s">
        <v>2924</v>
      </c>
      <c r="G308" s="3" t="s">
        <v>2925</v>
      </c>
      <c r="H308" s="3" t="s">
        <v>2926</v>
      </c>
      <c r="I308" s="4" t="s">
        <v>2927</v>
      </c>
      <c r="J308" s="3" t="s">
        <v>2928</v>
      </c>
      <c r="K308" s="3" t="str">
        <f>IFERROR(__xludf.DUMMYFUNCTION("GOOGLETRANSLATE(D308,""en"",""es"")"),"Tipo de escala de imagen")</f>
        <v>Tipo de escala de imagen</v>
      </c>
    </row>
    <row r="309" ht="14.25" customHeight="1">
      <c r="A309" s="3" t="s">
        <v>2929</v>
      </c>
      <c r="B309" s="3" t="s">
        <v>2930</v>
      </c>
      <c r="C309" s="3" t="s">
        <v>2931</v>
      </c>
      <c r="D309" s="3" t="s">
        <v>2932</v>
      </c>
      <c r="E309" s="3" t="s">
        <v>2933</v>
      </c>
      <c r="F309" s="4" t="s">
        <v>2934</v>
      </c>
      <c r="G309" s="3" t="s">
        <v>2935</v>
      </c>
      <c r="H309" s="3" t="s">
        <v>2936</v>
      </c>
      <c r="I309" s="4" t="s">
        <v>2937</v>
      </c>
      <c r="J309" s="3" t="s">
        <v>2938</v>
      </c>
      <c r="K309" s="3" t="str">
        <f>IFERROR(__xludf.DUMMYFUNCTION("GOOGLETRANSLATE(D309,""en"",""es"")"),"Loading...")</f>
        <v>Loading...</v>
      </c>
    </row>
    <row r="310" ht="14.25" customHeight="1">
      <c r="A310" s="3" t="s">
        <v>2939</v>
      </c>
      <c r="B310" s="3" t="s">
        <v>2940</v>
      </c>
      <c r="C310" s="3" t="s">
        <v>2941</v>
      </c>
      <c r="D310" s="3" t="s">
        <v>2941</v>
      </c>
      <c r="E310" s="3" t="s">
        <v>2942</v>
      </c>
      <c r="F310" s="4" t="s">
        <v>2943</v>
      </c>
      <c r="G310" s="3" t="s">
        <v>2944</v>
      </c>
      <c r="H310" s="3" t="s">
        <v>2945</v>
      </c>
      <c r="I310" s="4" t="s">
        <v>2946</v>
      </c>
      <c r="J310" s="3" t="s">
        <v>2941</v>
      </c>
      <c r="K310" s="3" t="str">
        <f>IFERROR(__xludf.DUMMYFUNCTION("GOOGLETRANSLATE(D310,""en"",""es"")"),"Loading...")</f>
        <v>Loading...</v>
      </c>
    </row>
    <row r="311" ht="14.25" customHeight="1">
      <c r="A311" s="3" t="s">
        <v>2947</v>
      </c>
      <c r="B311" s="3" t="s">
        <v>2948</v>
      </c>
      <c r="C311" s="3" t="s">
        <v>2949</v>
      </c>
      <c r="D311" s="3" t="s">
        <v>2949</v>
      </c>
      <c r="E311" s="3" t="s">
        <v>2950</v>
      </c>
      <c r="F311" s="4" t="s">
        <v>2951</v>
      </c>
      <c r="G311" s="3" t="s">
        <v>2952</v>
      </c>
      <c r="H311" s="3" t="s">
        <v>2953</v>
      </c>
      <c r="I311" s="4" t="s">
        <v>2954</v>
      </c>
      <c r="J311" s="3" t="s">
        <v>2949</v>
      </c>
      <c r="K311" s="3" t="str">
        <f>IFERROR(__xludf.DUMMYFUNCTION("GOOGLETRANSLATE(D311,""en"",""es"")"),"Cultivo central")</f>
        <v>Cultivo central</v>
      </c>
    </row>
    <row r="312" ht="14.25" customHeight="1">
      <c r="A312" s="3" t="s">
        <v>2955</v>
      </c>
      <c r="B312" s="3" t="s">
        <v>2956</v>
      </c>
      <c r="C312" s="3" t="s">
        <v>2957</v>
      </c>
      <c r="D312" s="3" t="s">
        <v>2958</v>
      </c>
      <c r="E312" s="3" t="s">
        <v>2959</v>
      </c>
      <c r="F312" s="4" t="s">
        <v>2960</v>
      </c>
      <c r="G312" s="3" t="s">
        <v>2961</v>
      </c>
      <c r="H312" s="3" t="s">
        <v>2962</v>
      </c>
      <c r="I312" s="4" t="s">
        <v>2963</v>
      </c>
      <c r="J312" s="3" t="s">
        <v>2964</v>
      </c>
      <c r="K312" s="3" t="str">
        <f>IFERROR(__xludf.DUMMYFUNCTION("GOOGLETRANSLATE(D312,""en"",""es"")"),"Centro (sin escalado)")</f>
        <v>Centro (sin escalado)</v>
      </c>
    </row>
    <row r="313" ht="14.25" customHeight="1">
      <c r="A313" s="3" t="s">
        <v>2965</v>
      </c>
      <c r="B313" s="3" t="s">
        <v>2966</v>
      </c>
      <c r="C313" s="3" t="s">
        <v>2967</v>
      </c>
      <c r="D313" s="3" t="s">
        <v>2967</v>
      </c>
      <c r="E313" s="3" t="s">
        <v>2968</v>
      </c>
      <c r="F313" s="4" t="s">
        <v>2969</v>
      </c>
      <c r="G313" s="3" t="s">
        <v>2970</v>
      </c>
      <c r="H313" s="3" t="s">
        <v>2971</v>
      </c>
      <c r="I313" s="4" t="s">
        <v>2972</v>
      </c>
      <c r="J313" s="3" t="s">
        <v>2967</v>
      </c>
      <c r="K313" s="3" t="str">
        <f>IFERROR(__xludf.DUMMYFUNCTION("GOOGLETRANSLATE(D313,""en"",""es"")"),"Loading...")</f>
        <v>Loading...</v>
      </c>
    </row>
    <row r="314" ht="14.25" customHeight="1">
      <c r="A314" s="3" t="s">
        <v>2973</v>
      </c>
      <c r="B314" s="3" t="s">
        <v>2974</v>
      </c>
      <c r="C314" s="3" t="s">
        <v>2975</v>
      </c>
      <c r="D314" s="3" t="s">
        <v>2976</v>
      </c>
      <c r="E314" s="3" t="s">
        <v>2977</v>
      </c>
      <c r="F314" s="4" t="s">
        <v>2978</v>
      </c>
      <c r="G314" s="3" t="s">
        <v>2979</v>
      </c>
      <c r="H314" s="3" t="s">
        <v>2980</v>
      </c>
      <c r="I314" s="4" t="s">
        <v>2981</v>
      </c>
      <c r="J314" s="3" t="s">
        <v>2982</v>
      </c>
      <c r="K314" s="3" t="str">
        <f>IFERROR(__xludf.DUMMYFUNCTION("GOOGLETRANSLATE(D314,""en"",""es"")"),"Lista de reproducción activa en el panel principal")</f>
        <v>Lista de reproducción activa en el panel principal</v>
      </c>
    </row>
    <row r="315" ht="14.25" customHeight="1">
      <c r="A315" s="3" t="s">
        <v>2983</v>
      </c>
      <c r="B315" s="3" t="s">
        <v>2984</v>
      </c>
      <c r="C315" s="3" t="s">
        <v>2985</v>
      </c>
      <c r="D315" s="3" t="s">
        <v>2986</v>
      </c>
      <c r="E315" s="3" t="s">
        <v>2987</v>
      </c>
      <c r="F315" s="4" t="s">
        <v>2988</v>
      </c>
      <c r="G315" s="3" t="s">
        <v>2989</v>
      </c>
      <c r="H315" s="3" t="s">
        <v>2990</v>
      </c>
      <c r="I315" s="4" t="s">
        <v>2991</v>
      </c>
      <c r="J315" s="3" t="s">
        <v>2992</v>
      </c>
      <c r="K315" s="3" t="str">
        <f>IFERROR(__xludf.DUMMYFUNCTION("GOOGLETRANSLATE(D315,""en"",""es"")"),"Lista de reproducción de audio activa")</f>
        <v>Lista de reproducción de audio activa</v>
      </c>
    </row>
    <row r="316" ht="14.25" customHeight="1">
      <c r="A316" s="3" t="s">
        <v>2993</v>
      </c>
      <c r="B316" s="3" t="s">
        <v>2994</v>
      </c>
      <c r="C316" s="3" t="s">
        <v>2995</v>
      </c>
      <c r="D316" s="3" t="s">
        <v>2996</v>
      </c>
      <c r="E316" s="3" t="s">
        <v>2997</v>
      </c>
      <c r="F316" s="4" t="s">
        <v>2998</v>
      </c>
      <c r="G316" s="3" t="s">
        <v>2999</v>
      </c>
      <c r="H316" s="3" t="s">
        <v>3000</v>
      </c>
      <c r="I316" s="4" t="s">
        <v>3001</v>
      </c>
      <c r="J316" s="3" t="s">
        <v>3002</v>
      </c>
      <c r="K316" s="3" t="str">
        <f>IFERROR(__xludf.DUMMYFUNCTION("GOOGLETRANSLATE(D316,""en"",""es"")"),"Loading...")</f>
        <v>Loading...</v>
      </c>
    </row>
    <row r="317" ht="14.25" customHeight="1">
      <c r="A317" s="3" t="s">
        <v>3003</v>
      </c>
      <c r="B317" s="3" t="s">
        <v>3004</v>
      </c>
      <c r="C317" s="3" t="s">
        <v>3005</v>
      </c>
      <c r="D317" s="3" t="s">
        <v>3006</v>
      </c>
      <c r="E317" s="3" t="s">
        <v>3007</v>
      </c>
      <c r="F317" s="4" t="s">
        <v>3008</v>
      </c>
      <c r="G317" s="3" t="s">
        <v>3009</v>
      </c>
      <c r="H317" s="3" t="s">
        <v>3010</v>
      </c>
      <c r="I317" s="4" t="s">
        <v>3011</v>
      </c>
      <c r="J317" s="3" t="s">
        <v>3012</v>
      </c>
      <c r="K317" s="3" t="str">
        <f>IFERROR(__xludf.DUMMYFUNCTION("GOOGLETRANSLATE(D317,""en"",""es"")"),"La lista de reproducción es un conjunto de artículos, que se juegan en el ciclo. Puede configurar diferentes listas de reproducción a diferentes paneles en partes del día.")</f>
        <v>La lista de reproducción es un conjunto de artículos, que se juegan en el ciclo. Puede configurar diferentes listas de reproducción a diferentes paneles en partes del día.</v>
      </c>
    </row>
    <row r="318" ht="14.25" customHeight="1">
      <c r="A318" s="3" t="s">
        <v>3013</v>
      </c>
      <c r="B318" s="3" t="s">
        <v>3014</v>
      </c>
      <c r="C318" s="3" t="s">
        <v>3015</v>
      </c>
      <c r="D318" s="3" t="s">
        <v>3016</v>
      </c>
      <c r="E318" s="3" t="s">
        <v>3017</v>
      </c>
      <c r="F318" s="4" t="s">
        <v>3018</v>
      </c>
      <c r="G318" s="3" t="s">
        <v>3019</v>
      </c>
      <c r="H318" s="3" t="s">
        <v>3020</v>
      </c>
      <c r="I318" s="4" t="s">
        <v>3021</v>
      </c>
      <c r="J318" s="3" t="s">
        <v>3022</v>
      </c>
      <c r="K318" s="3" t="str">
        <f>IFERROR(__xludf.DUMMYFUNCTION("GOOGLETRANSLATE(D318,""en"",""es"")"),"Loading...")</f>
        <v>Loading...</v>
      </c>
    </row>
    <row r="319" ht="14.25" customHeight="1">
      <c r="A319" s="3" t="s">
        <v>3023</v>
      </c>
      <c r="B319" s="3" t="s">
        <v>3024</v>
      </c>
      <c r="C319" s="3" t="s">
        <v>3025</v>
      </c>
      <c r="D319" s="3" t="s">
        <v>3026</v>
      </c>
      <c r="E319" s="3" t="s">
        <v>3027</v>
      </c>
      <c r="F319" s="4" t="s">
        <v>3028</v>
      </c>
      <c r="G319" s="3" t="s">
        <v>3029</v>
      </c>
      <c r="H319" s="3" t="s">
        <v>3030</v>
      </c>
      <c r="I319" s="4" t="s">
        <v>3031</v>
      </c>
      <c r="J319" s="3" t="s">
        <v>3032</v>
      </c>
      <c r="K319" s="3" t="str">
        <f>IFERROR(__xludf.DUMMYFUNCTION("GOOGLETRANSLATE(D319,""en"",""es"")"),"No se han encontrado archivos para este artículo (puede cargar archivos nuevos a través de archivos - Archivo de carga)")</f>
        <v>No se han encontrado archivos para este artículo (puede cargar archivos nuevos a través de archivos - Archivo de carga)</v>
      </c>
    </row>
    <row r="320" ht="14.25" customHeight="1">
      <c r="A320" s="3" t="s">
        <v>3033</v>
      </c>
      <c r="B320" s="3" t="s">
        <v>3034</v>
      </c>
      <c r="C320" s="3" t="s">
        <v>3035</v>
      </c>
      <c r="D320" s="3" t="s">
        <v>3036</v>
      </c>
      <c r="E320" s="3" t="s">
        <v>3037</v>
      </c>
      <c r="F320" s="4" t="s">
        <v>3038</v>
      </c>
      <c r="G320" s="3" t="s">
        <v>3039</v>
      </c>
      <c r="H320" s="3" t="s">
        <v>3040</v>
      </c>
      <c r="I320" s="4" t="s">
        <v>3041</v>
      </c>
      <c r="J320" s="3" t="s">
        <v>3042</v>
      </c>
      <c r="K320" s="3" t="str">
        <f>IFERROR(__xludf.DUMMYFUNCTION("GOOGLETRANSLATE(D320,""en"",""es"")"),"Diseño de pantalla")</f>
        <v>Diseño de pantalla</v>
      </c>
    </row>
    <row r="321" ht="14.25" customHeight="1">
      <c r="A321" s="3" t="s">
        <v>3043</v>
      </c>
      <c r="B321" s="3" t="s">
        <v>3044</v>
      </c>
      <c r="C321" s="3" t="s">
        <v>3045</v>
      </c>
      <c r="D321" s="3" t="s">
        <v>3046</v>
      </c>
      <c r="E321" s="3" t="s">
        <v>3047</v>
      </c>
      <c r="F321" s="4" t="s">
        <v>3048</v>
      </c>
      <c r="G321" s="3" t="s">
        <v>3049</v>
      </c>
      <c r="H321" s="3" t="s">
        <v>3050</v>
      </c>
      <c r="I321" s="4" t="s">
        <v>3051</v>
      </c>
      <c r="J321" s="3" t="s">
        <v>3052</v>
      </c>
      <c r="K321" s="3" t="str">
        <f>IFERROR(__xludf.DUMMYFUNCTION("GOOGLETRANSLATE(D321,""en"",""es"")"),"Loading...")</f>
        <v>Loading...</v>
      </c>
    </row>
    <row r="322" ht="14.25" customHeight="1">
      <c r="A322" s="3" t="s">
        <v>3053</v>
      </c>
      <c r="B322" s="3" t="s">
        <v>3054</v>
      </c>
      <c r="C322" s="3" t="s">
        <v>3055</v>
      </c>
      <c r="D322" s="3" t="s">
        <v>3056</v>
      </c>
      <c r="E322" s="3" t="s">
        <v>3057</v>
      </c>
      <c r="F322" s="4" t="s">
        <v>3058</v>
      </c>
      <c r="G322" s="3" t="s">
        <v>3059</v>
      </c>
      <c r="H322" s="3" t="s">
        <v>3060</v>
      </c>
      <c r="I322" s="4" t="s">
        <v>3061</v>
      </c>
      <c r="J322" s="3" t="s">
        <v>3062</v>
      </c>
      <c r="K322" s="3" t="str">
        <f>IFERROR(__xludf.DUMMYFUNCTION("GOOGLETRANSLATE(D322,""en"",""es"")"),"Resolución de la pantalla")</f>
        <v>Resolución de la pantalla</v>
      </c>
    </row>
    <row r="323" ht="14.25" customHeight="1">
      <c r="A323" s="3" t="s">
        <v>3063</v>
      </c>
      <c r="B323" s="3" t="s">
        <v>3064</v>
      </c>
      <c r="C323" s="3" t="s">
        <v>3065</v>
      </c>
      <c r="D323" s="3" t="s">
        <v>3066</v>
      </c>
      <c r="E323" s="3" t="s">
        <v>3067</v>
      </c>
      <c r="F323" s="4" t="s">
        <v>3068</v>
      </c>
      <c r="G323" s="3" t="s">
        <v>3069</v>
      </c>
      <c r="H323" s="3" t="s">
        <v>3070</v>
      </c>
      <c r="I323" s="4" t="s">
        <v>3071</v>
      </c>
      <c r="J323" s="3" t="s">
        <v>3072</v>
      </c>
      <c r="K323" s="3" t="str">
        <f>IFERROR(__xludf.DUMMYFUNCTION("GOOGLETRANSLATE(D323,""en"",""es"")"),"Loading...")</f>
        <v>Loading...</v>
      </c>
    </row>
    <row r="324" ht="14.25" customHeight="1">
      <c r="A324" s="3" t="s">
        <v>3073</v>
      </c>
      <c r="B324" s="3" t="s">
        <v>3074</v>
      </c>
      <c r="C324" s="3" t="s">
        <v>3075</v>
      </c>
      <c r="D324" s="3" t="s">
        <v>3076</v>
      </c>
      <c r="E324" s="3" t="s">
        <v>3077</v>
      </c>
      <c r="F324" s="4" t="s">
        <v>3078</v>
      </c>
      <c r="G324" s="3" t="s">
        <v>3079</v>
      </c>
      <c r="H324" s="3" t="s">
        <v>3080</v>
      </c>
      <c r="I324" s="4" t="s">
        <v>3081</v>
      </c>
      <c r="J324" s="3" t="s">
        <v>3075</v>
      </c>
      <c r="K324" s="3" t="str">
        <f>IFERROR(__xludf.DUMMYFUNCTION("GOOGLETRANSLATE(D324,""en"",""es"")"),"Altura")</f>
        <v>Altura</v>
      </c>
    </row>
    <row r="325" ht="14.25" customHeight="1">
      <c r="A325" s="3" t="s">
        <v>3082</v>
      </c>
      <c r="B325" s="3" t="s">
        <v>3083</v>
      </c>
      <c r="C325" s="3" t="s">
        <v>3084</v>
      </c>
      <c r="D325" s="3" t="s">
        <v>3085</v>
      </c>
      <c r="E325" s="3" t="s">
        <v>3086</v>
      </c>
      <c r="F325" s="4" t="s">
        <v>3087</v>
      </c>
      <c r="G325" s="3" t="s">
        <v>3088</v>
      </c>
      <c r="H325" s="3" t="s">
        <v>3089</v>
      </c>
      <c r="I325" s="4" t="s">
        <v>3090</v>
      </c>
      <c r="J325" s="3" t="s">
        <v>3091</v>
      </c>
      <c r="K325" s="3" t="str">
        <f>IFERROR(__xludf.DUMMYFUNCTION("GOOGLETRANSLATE(D325,""en"",""es"")"),"El diseño de la pantalla se guardó con éxito")</f>
        <v>El diseño de la pantalla se guardó con éxito</v>
      </c>
    </row>
    <row r="326" ht="14.25" customHeight="1">
      <c r="A326" s="3" t="s">
        <v>3092</v>
      </c>
      <c r="B326" s="3" t="s">
        <v>3093</v>
      </c>
      <c r="C326" s="3" t="s">
        <v>3094</v>
      </c>
      <c r="D326" s="3" t="s">
        <v>3095</v>
      </c>
      <c r="E326" s="3" t="s">
        <v>3096</v>
      </c>
      <c r="F326" s="4" t="s">
        <v>3097</v>
      </c>
      <c r="G326" s="3" t="s">
        <v>3098</v>
      </c>
      <c r="H326" s="3" t="s">
        <v>3099</v>
      </c>
      <c r="I326" s="4" t="s">
        <v>3100</v>
      </c>
      <c r="J326" s="3" t="s">
        <v>3101</v>
      </c>
      <c r="K326" s="3" t="str">
        <f>IFERROR(__xludf.DUMMYFUNCTION("GOOGLETRANSLATE(D326,""en"",""es"")"),"Loading...")</f>
        <v>Loading...</v>
      </c>
    </row>
    <row r="327" ht="14.25" customHeight="1">
      <c r="A327" s="3" t="s">
        <v>3102</v>
      </c>
      <c r="B327" s="3" t="s">
        <v>3103</v>
      </c>
      <c r="C327" s="3" t="s">
        <v>3104</v>
      </c>
      <c r="D327" s="3" t="s">
        <v>3105</v>
      </c>
      <c r="E327" s="3" t="s">
        <v>3106</v>
      </c>
      <c r="F327" s="4" t="s">
        <v>3107</v>
      </c>
      <c r="G327" s="3" t="s">
        <v>3108</v>
      </c>
      <c r="H327" s="3" t="s">
        <v>3109</v>
      </c>
      <c r="I327" s="4" t="s">
        <v>3110</v>
      </c>
      <c r="J327" s="3" t="s">
        <v>3111</v>
      </c>
      <c r="K327" s="3" t="str">
        <f>IFERROR(__xludf.DUMMYFUNCTION("GOOGLETRANSLATE(D327,""en"",""es"")"),"Editar diseño de pantalla")</f>
        <v>Editar diseño de pantalla</v>
      </c>
    </row>
    <row r="328" ht="14.25" customHeight="1">
      <c r="A328" s="3" t="s">
        <v>3112</v>
      </c>
      <c r="B328" s="3" t="s">
        <v>3113</v>
      </c>
      <c r="C328" s="3" t="s">
        <v>3114</v>
      </c>
      <c r="D328" s="3" t="s">
        <v>3115</v>
      </c>
      <c r="E328" s="3" t="s">
        <v>3116</v>
      </c>
      <c r="F328" s="4" t="s">
        <v>3117</v>
      </c>
      <c r="G328" s="3" t="s">
        <v>3118</v>
      </c>
      <c r="H328" s="3" t="s">
        <v>3119</v>
      </c>
      <c r="I328" s="4" t="s">
        <v>1748</v>
      </c>
      <c r="J328" s="3" t="s">
        <v>3120</v>
      </c>
      <c r="K328" s="3" t="str">
        <f>IFERROR(__xludf.DUMMYFUNCTION("GOOGLETRANSLATE(D328,""en"",""es"")"),"Actualizar")</f>
        <v>Actualizar</v>
      </c>
    </row>
    <row r="329" ht="14.25" customHeight="1">
      <c r="A329" s="3" t="s">
        <v>3121</v>
      </c>
      <c r="B329" s="3" t="s">
        <v>3122</v>
      </c>
      <c r="C329" s="3" t="s">
        <v>3123</v>
      </c>
      <c r="D329" s="3" t="s">
        <v>3124</v>
      </c>
      <c r="E329" s="3" t="s">
        <v>3125</v>
      </c>
      <c r="F329" s="4" t="s">
        <v>3126</v>
      </c>
      <c r="G329" s="3" t="s">
        <v>3127</v>
      </c>
      <c r="H329" s="3" t="s">
        <v>3128</v>
      </c>
      <c r="I329" s="4" t="s">
        <v>3129</v>
      </c>
      <c r="J329" s="3" t="s">
        <v>3130</v>
      </c>
      <c r="K329" s="3" t="str">
        <f>IFERROR(__xludf.DUMMYFUNCTION("GOOGLETRANSLATE(D329,""en"",""es"")"),"Orientación de la pantalla")</f>
        <v>Orientación de la pantalla</v>
      </c>
    </row>
    <row r="330" ht="14.25" customHeight="1">
      <c r="A330" s="3" t="s">
        <v>3131</v>
      </c>
      <c r="B330" s="3" t="s">
        <v>3132</v>
      </c>
      <c r="C330" s="3" t="s">
        <v>3133</v>
      </c>
      <c r="D330" s="3" t="s">
        <v>3134</v>
      </c>
      <c r="E330" s="3" t="s">
        <v>3135</v>
      </c>
      <c r="F330" s="4" t="s">
        <v>3136</v>
      </c>
      <c r="G330" s="3" t="s">
        <v>3137</v>
      </c>
      <c r="H330" s="3" t="s">
        <v>3138</v>
      </c>
      <c r="I330" s="4" t="s">
        <v>3139</v>
      </c>
      <c r="J330" s="3" t="s">
        <v>3140</v>
      </c>
      <c r="K330" s="3" t="str">
        <f>IFERROR(__xludf.DUMMYFUNCTION("GOOGLETRANSLATE(D330,""en"",""es"")"),"Defecto")</f>
        <v>Defecto</v>
      </c>
    </row>
    <row r="331" ht="14.25" customHeight="1">
      <c r="A331" s="3" t="s">
        <v>3141</v>
      </c>
      <c r="B331" s="3" t="s">
        <v>3142</v>
      </c>
      <c r="C331" s="3" t="s">
        <v>3143</v>
      </c>
      <c r="D331" s="3" t="s">
        <v>3144</v>
      </c>
      <c r="E331" s="3" t="s">
        <v>3145</v>
      </c>
      <c r="F331" s="4" t="s">
        <v>3146</v>
      </c>
      <c r="G331" s="3" t="s">
        <v>3147</v>
      </c>
      <c r="H331" s="3" t="s">
        <v>3148</v>
      </c>
      <c r="I331" s="4" t="s">
        <v>3149</v>
      </c>
      <c r="J331" s="3" t="s">
        <v>3150</v>
      </c>
      <c r="K331" s="3" t="str">
        <f>IFERROR(__xludf.DUMMYFUNCTION("GOOGLETRANSLATE(D331,""en"",""es"")"),"Loading...")</f>
        <v>Loading...</v>
      </c>
    </row>
    <row r="332" ht="14.25" customHeight="1">
      <c r="A332" s="3" t="s">
        <v>3151</v>
      </c>
      <c r="B332" s="3" t="s">
        <v>3152</v>
      </c>
      <c r="C332" s="3" t="s">
        <v>3153</v>
      </c>
      <c r="D332" s="3" t="s">
        <v>3154</v>
      </c>
      <c r="E332" s="3" t="s">
        <v>3154</v>
      </c>
      <c r="F332" s="4" t="s">
        <v>3155</v>
      </c>
      <c r="G332" s="3" t="s">
        <v>3156</v>
      </c>
      <c r="H332" s="3" t="s">
        <v>3157</v>
      </c>
      <c r="I332" s="4" t="s">
        <v>3158</v>
      </c>
      <c r="J332" s="3" t="s">
        <v>3153</v>
      </c>
      <c r="K332" s="3" t="str">
        <f>IFERROR(__xludf.DUMMYFUNCTION("GOOGLETRANSLATE(D332,""en"",""es"")"),"Retrato")</f>
        <v>Retrato</v>
      </c>
    </row>
    <row r="333" ht="14.25" customHeight="1">
      <c r="A333" s="3" t="s">
        <v>3159</v>
      </c>
      <c r="B333" s="3" t="s">
        <v>3160</v>
      </c>
      <c r="C333" s="3" t="s">
        <v>3161</v>
      </c>
      <c r="D333" s="3" t="s">
        <v>3162</v>
      </c>
      <c r="E333" s="3" t="s">
        <v>3163</v>
      </c>
      <c r="F333" s="4" t="s">
        <v>3164</v>
      </c>
      <c r="G333" s="3" t="s">
        <v>3165</v>
      </c>
      <c r="H333" s="3" t="s">
        <v>3166</v>
      </c>
      <c r="I333" s="4" t="s">
        <v>3167</v>
      </c>
      <c r="J333" s="3" t="s">
        <v>3168</v>
      </c>
      <c r="K333" s="3" t="str">
        <f>IFERROR(__xludf.DUMMYFUNCTION("GOOGLETRANSLATE(D333,""en"",""es"")"),"Orientación de la pantalla para esta aplicación. &lt;br&gt; &lt;i&gt; La recarga se requiere para aplicar este cambio. &lt;/ I&gt;")</f>
        <v>Orientación de la pantalla para esta aplicación. &lt;br&gt; &lt;i&gt; La recarga se requiere para aplicar este cambio. &lt;/ I&gt;</v>
      </c>
    </row>
    <row r="334" ht="14.25" customHeight="1">
      <c r="A334" s="3" t="s">
        <v>3169</v>
      </c>
      <c r="B334" s="3" t="s">
        <v>3170</v>
      </c>
      <c r="C334" s="3" t="s">
        <v>3171</v>
      </c>
      <c r="D334" s="3" t="s">
        <v>3172</v>
      </c>
      <c r="E334" s="3" t="s">
        <v>3173</v>
      </c>
      <c r="F334" s="4" t="s">
        <v>3174</v>
      </c>
      <c r="G334" s="3" t="s">
        <v>3175</v>
      </c>
      <c r="H334" s="3" t="s">
        <v>3176</v>
      </c>
      <c r="I334" s="4" t="s">
        <v>3177</v>
      </c>
      <c r="J334" s="3" t="s">
        <v>3178</v>
      </c>
      <c r="K334" s="3" t="str">
        <f>IFERROR(__xludf.DUMMYFUNCTION("GOOGLETRANSLATE(D334,""en"",""es"")"),"Tiempo Slots para este diseño de pantalla")</f>
        <v>Tiempo Slots para este diseño de pantalla</v>
      </c>
    </row>
    <row r="335" ht="14.25" customHeight="1">
      <c r="A335" s="3" t="s">
        <v>3179</v>
      </c>
      <c r="B335" s="3" t="s">
        <v>3180</v>
      </c>
      <c r="C335" s="3" t="s">
        <v>3181</v>
      </c>
      <c r="D335" s="3" t="s">
        <v>3182</v>
      </c>
      <c r="E335" s="3" t="s">
        <v>3183</v>
      </c>
      <c r="F335" s="4" t="s">
        <v>3184</v>
      </c>
      <c r="G335" s="3" t="s">
        <v>3185</v>
      </c>
      <c r="H335" s="3" t="s">
        <v>3186</v>
      </c>
      <c r="I335" s="4" t="s">
        <v>3187</v>
      </c>
      <c r="J335" s="3" t="s">
        <v>3188</v>
      </c>
      <c r="K335" s="3" t="str">
        <f>IFERROR(__xludf.DUMMYFUNCTION("GOOGLETRANSLATE(D335,""en"",""es"")"),"Haga clic en el nombre del día para elegir todo el día. Si desea cancelarlo, muestre este diseño de la pantalla en el tiempo elegido, verifique esa hora en un diseño de pantalla diferente o edítelo &lt;a href=""/screen_layout/timing""&gt; aquí &lt;/a&gt;.")</f>
        <v>Haga clic en el nombre del día para elegir todo el día. Si desea cancelarlo, muestre este diseño de la pantalla en el tiempo elegido, verifique esa hora en un diseño de pantalla diferente o edítelo &lt;a href="/screen_layout/timing"&gt; aquí &lt;/a&gt;.</v>
      </c>
    </row>
    <row r="336" ht="14.25" customHeight="1">
      <c r="A336" s="3" t="s">
        <v>3189</v>
      </c>
      <c r="B336" s="3" t="s">
        <v>3190</v>
      </c>
      <c r="C336" s="3" t="s">
        <v>3191</v>
      </c>
      <c r="D336" s="3" t="s">
        <v>3192</v>
      </c>
      <c r="E336" s="3" t="s">
        <v>3193</v>
      </c>
      <c r="F336" s="4" t="s">
        <v>3194</v>
      </c>
      <c r="G336" s="3" t="s">
        <v>3195</v>
      </c>
      <c r="H336" s="3" t="s">
        <v>3196</v>
      </c>
      <c r="I336" s="4" t="s">
        <v>3197</v>
      </c>
      <c r="J336" s="3" t="s">
        <v>3198</v>
      </c>
      <c r="K336" s="3" t="str">
        <f>IFERROR(__xludf.DUMMYFUNCTION("GOOGLETRANSLATE(D336,""en"",""es"")"),"Panel principal")</f>
        <v>Panel principal</v>
      </c>
    </row>
    <row r="337" ht="14.25" customHeight="1">
      <c r="A337" s="3" t="s">
        <v>3199</v>
      </c>
      <c r="B337" s="3" t="s">
        <v>3200</v>
      </c>
      <c r="C337" s="3" t="s">
        <v>3201</v>
      </c>
      <c r="D337" s="3" t="s">
        <v>3202</v>
      </c>
      <c r="E337" s="3" t="s">
        <v>3203</v>
      </c>
      <c r="F337" s="4" t="s">
        <v>3204</v>
      </c>
      <c r="G337" s="3" t="s">
        <v>3205</v>
      </c>
      <c r="H337" s="3" t="s">
        <v>3206</v>
      </c>
      <c r="I337" s="4" t="s">
        <v>3207</v>
      </c>
      <c r="J337" s="3" t="s">
        <v>3208</v>
      </c>
      <c r="K337" s="3" t="str">
        <f>IFERROR(__xludf.DUMMYFUNCTION("GOOGLETRANSLATE(D337,""en"",""es"")"),"Loading...")</f>
        <v>Loading...</v>
      </c>
    </row>
    <row r="338" ht="14.25" customHeight="1">
      <c r="A338" s="3" t="s">
        <v>3209</v>
      </c>
      <c r="B338" s="3" t="s">
        <v>3210</v>
      </c>
      <c r="C338" s="3" t="s">
        <v>3211</v>
      </c>
      <c r="D338" s="3" t="s">
        <v>3212</v>
      </c>
      <c r="E338" s="3" t="s">
        <v>3213</v>
      </c>
      <c r="F338" s="4" t="s">
        <v>3214</v>
      </c>
      <c r="G338" s="3" t="s">
        <v>3215</v>
      </c>
      <c r="H338" s="3" t="s">
        <v>3216</v>
      </c>
      <c r="I338" s="4" t="s">
        <v>3217</v>
      </c>
      <c r="J338" s="3" t="s">
        <v>3218</v>
      </c>
      <c r="K338" s="3" t="str">
        <f>IFERROR(__xludf.DUMMYFUNCTION("GOOGLETRANSLATE(D338,""en"",""es"")"),"Cima")</f>
        <v>Cima</v>
      </c>
    </row>
    <row r="339" ht="14.25" customHeight="1">
      <c r="A339" s="3" t="s">
        <v>3219</v>
      </c>
      <c r="B339" s="3" t="s">
        <v>3220</v>
      </c>
      <c r="C339" s="3" t="s">
        <v>3221</v>
      </c>
      <c r="D339" s="3" t="s">
        <v>3222</v>
      </c>
      <c r="E339" s="3" t="s">
        <v>3223</v>
      </c>
      <c r="F339" s="4" t="s">
        <v>3224</v>
      </c>
      <c r="G339" s="3" t="s">
        <v>3225</v>
      </c>
      <c r="H339" s="3" t="s">
        <v>3226</v>
      </c>
      <c r="I339" s="4" t="s">
        <v>3227</v>
      </c>
      <c r="J339" s="3" t="s">
        <v>3228</v>
      </c>
      <c r="K339" s="3" t="str">
        <f>IFERROR(__xludf.DUMMYFUNCTION("GOOGLETRANSLATE(D339,""en"",""es"")"),"Formato de fecha")</f>
        <v>Formato de fecha</v>
      </c>
    </row>
    <row r="340" ht="14.25" customHeight="1">
      <c r="A340" s="3" t="s">
        <v>3229</v>
      </c>
      <c r="B340" s="3" t="s">
        <v>3230</v>
      </c>
      <c r="C340" s="3" t="s">
        <v>3231</v>
      </c>
      <c r="D340" s="3" t="s">
        <v>3232</v>
      </c>
      <c r="E340" s="3" t="s">
        <v>3233</v>
      </c>
      <c r="F340" s="4" t="s">
        <v>3234</v>
      </c>
      <c r="G340" s="3" t="s">
        <v>3235</v>
      </c>
      <c r="H340" s="3" t="s">
        <v>3236</v>
      </c>
      <c r="I340" s="4" t="s">
        <v>3237</v>
      </c>
      <c r="J340" s="3" t="s">
        <v>3238</v>
      </c>
      <c r="K340" s="3" t="str">
        <f>IFERROR(__xludf.DUMMYFUNCTION("GOOGLETRANSLATE(D340,""en"",""es"")"),"Formato de la fecha mostrada, algunos ejemplos: ""eeee, dd.m.yyyy"" - miércoles 20.3.2019 &lt;br&gt; ""eeee, mm / dd / yyyy"" - miércoles, 20/03/2019 &lt;br&gt; "" Mmm dd, yyyy ""- 20 de marzo de 2019 &lt;br&gt; &lt;i&gt; Más detalles se pueden encontrar en &lt;a href ="" https://d"&amp;"ocs.oracle.com/javase/7/docs/api/java/text/simpledateFormat .html ""&gt; https://docs.oracle.com/javase/7/docs/api/java/text/simpledateFormat.html &lt;/a&gt;. &lt;/ i&gt;")</f>
        <v>Formato de la fecha mostrada, algunos ejemplos: "eeee, dd.m.yyyy" - miércoles 20.3.2019 &lt;br&gt; "eeee, mm / dd / yyyy" - miércoles, 20/03/2019 &lt;br&gt; " Mmm dd, yyyy "- 20 de marzo de 2019 &lt;br&gt; &lt;i&gt; Más detalles se pueden encontrar en &lt;a href =" https://docs.oracle.com/javase/7/docs/api/java/text/simpledateFormat .html "&gt; https://docs.oracle.com/javase/7/docs/api/java/text/simpledateFormat.html &lt;/a&gt;. &lt;/ i&gt;</v>
      </c>
    </row>
    <row r="341" ht="14.25" customHeight="1">
      <c r="A341" s="3" t="s">
        <v>3239</v>
      </c>
      <c r="B341" s="3" t="s">
        <v>3240</v>
      </c>
      <c r="C341" s="3" t="s">
        <v>3241</v>
      </c>
      <c r="D341" s="3" t="s">
        <v>3242</v>
      </c>
      <c r="E341" s="3" t="s">
        <v>3243</v>
      </c>
      <c r="F341" s="4" t="s">
        <v>3244</v>
      </c>
      <c r="G341" s="3" t="s">
        <v>3245</v>
      </c>
      <c r="H341" s="3" t="s">
        <v>3246</v>
      </c>
      <c r="I341" s="4" t="s">
        <v>3247</v>
      </c>
      <c r="J341" s="3" t="s">
        <v>3241</v>
      </c>
      <c r="K341" s="3" t="str">
        <f>IFERROR(__xludf.DUMMYFUNCTION("GOOGLETRANSLATE(D341,""en"",""es"")"),"Loading...")</f>
        <v>Loading...</v>
      </c>
    </row>
    <row r="342" ht="14.25" customHeight="1">
      <c r="A342" s="3" t="s">
        <v>3248</v>
      </c>
      <c r="B342" s="3" t="s">
        <v>3249</v>
      </c>
      <c r="C342" s="3" t="s">
        <v>3250</v>
      </c>
      <c r="D342" s="3" t="s">
        <v>3251</v>
      </c>
      <c r="E342" s="3" t="s">
        <v>3252</v>
      </c>
      <c r="F342" s="4" t="s">
        <v>3253</v>
      </c>
      <c r="G342" s="3" t="s">
        <v>3254</v>
      </c>
      <c r="H342" s="3" t="s">
        <v>3255</v>
      </c>
      <c r="I342" s="4" t="s">
        <v>3256</v>
      </c>
      <c r="J342" s="3" t="s">
        <v>3257</v>
      </c>
      <c r="K342" s="3" t="str">
        <f>IFERROR(__xludf.DUMMYFUNCTION("GOOGLETRANSLATE(D342,""en"",""es"")"),"Formato de tiempo mostrado, algunos ejemplos: &lt;br&gt; ""HH: mm"" - 20:33 &lt;br&gt; ""H: mm a"" - 8:33 pm &lt;br&gt; &lt;i&gt; Más detalles se pueden encontrar en &lt;a href = ""https://docs.orace.com/javase/7/docs/api/java/text/simpledateFormat.html""&gt;https://docs.oracle.com/ja"&amp;"vase/7/docs/api/java/text/ Simpledateformat.html &lt;/a&gt;. &lt;/ I&gt;")</f>
        <v>Formato de tiempo mostrado, algunos ejemplos: &lt;br&gt; "HH: mm" - 20:33 &lt;br&gt; "H: mm a" - 8:33 pm &lt;br&gt; &lt;i&gt; Más detalles se pueden encontrar en &lt;a href = "https://docs.orace.com/javase/7/docs/api/java/text/simpledateFormat.html"&gt;https://docs.oracle.com/javase/7/docs/api/java/text/ Simpledateformat.html &lt;/a&gt;. &lt;/ I&gt;</v>
      </c>
    </row>
    <row r="343" ht="14.25" customHeight="1">
      <c r="A343" s="3" t="s">
        <v>3258</v>
      </c>
      <c r="B343" s="3" t="s">
        <v>3259</v>
      </c>
      <c r="C343" s="3" t="s">
        <v>3260</v>
      </c>
      <c r="D343" s="3" t="s">
        <v>3261</v>
      </c>
      <c r="E343" s="3" t="s">
        <v>3262</v>
      </c>
      <c r="F343" s="4" t="s">
        <v>3263</v>
      </c>
      <c r="G343" s="3" t="s">
        <v>3264</v>
      </c>
      <c r="H343" s="3" t="s">
        <v>3265</v>
      </c>
      <c r="I343" s="4" t="s">
        <v>3266</v>
      </c>
      <c r="J343" s="3" t="s">
        <v>3267</v>
      </c>
      <c r="K343" s="3" t="str">
        <f>IFERROR(__xludf.DUMMYFUNCTION("GOOGLETRANSLATE(D343,""en"",""es"")"),"Loading...")</f>
        <v>Loading...</v>
      </c>
    </row>
    <row r="344" ht="14.25" customHeight="1">
      <c r="A344" s="3" t="s">
        <v>3268</v>
      </c>
      <c r="B344" s="3" t="s">
        <v>3269</v>
      </c>
      <c r="C344" s="3" t="s">
        <v>3270</v>
      </c>
      <c r="D344" s="3" t="s">
        <v>3271</v>
      </c>
      <c r="E344" s="3" t="s">
        <v>3272</v>
      </c>
      <c r="F344" s="4" t="s">
        <v>3273</v>
      </c>
      <c r="G344" s="3" t="s">
        <v>3274</v>
      </c>
      <c r="H344" s="3" t="s">
        <v>3275</v>
      </c>
      <c r="I344" s="4" t="s">
        <v>3276</v>
      </c>
      <c r="J344" s="3" t="s">
        <v>3277</v>
      </c>
      <c r="K344" s="3" t="str">
        <f>IFERROR(__xludf.DUMMYFUNCTION("GOOGLETRANSLATE(D344,""en"",""es"")"),"Loading...")</f>
        <v>Loading...</v>
      </c>
    </row>
    <row r="345" ht="14.25" customHeight="1">
      <c r="A345" s="3" t="s">
        <v>3278</v>
      </c>
      <c r="B345" s="3" t="s">
        <v>3279</v>
      </c>
      <c r="C345" s="3" t="s">
        <v>3280</v>
      </c>
      <c r="D345" s="3" t="s">
        <v>3281</v>
      </c>
      <c r="E345" s="3" t="s">
        <v>3282</v>
      </c>
      <c r="F345" s="4" t="s">
        <v>3283</v>
      </c>
      <c r="G345" s="3" t="s">
        <v>3284</v>
      </c>
      <c r="H345" s="3" t="s">
        <v>3285</v>
      </c>
      <c r="I345" s="4" t="s">
        <v>3286</v>
      </c>
      <c r="J345" s="3" t="s">
        <v>3287</v>
      </c>
      <c r="K345" s="3" t="str">
        <f>IFERROR(__xludf.DUMMYFUNCTION("GOOGLETRANSLATE(D345,""en"",""es"")"),"El formato de tiempo no puede estar vacío")</f>
        <v>El formato de tiempo no puede estar vacío</v>
      </c>
    </row>
    <row r="346" ht="14.25" customHeight="1">
      <c r="A346" s="3" t="s">
        <v>3288</v>
      </c>
      <c r="B346" s="3" t="s">
        <v>3289</v>
      </c>
      <c r="C346" s="3" t="s">
        <v>3290</v>
      </c>
      <c r="D346" s="3" t="s">
        <v>3291</v>
      </c>
      <c r="E346" s="3" t="s">
        <v>3292</v>
      </c>
      <c r="F346" s="4" t="s">
        <v>3293</v>
      </c>
      <c r="G346" s="3" t="s">
        <v>3294</v>
      </c>
      <c r="H346" s="3" t="s">
        <v>3295</v>
      </c>
      <c r="I346" s="4" t="s">
        <v>3296</v>
      </c>
      <c r="J346" s="3" t="s">
        <v>3297</v>
      </c>
      <c r="K346" s="3" t="str">
        <f>IFERROR(__xludf.DUMMYFUNCTION("GOOGLETRANSLATE(D346,""en"",""es"")"),"Loading...")</f>
        <v>Loading...</v>
      </c>
    </row>
    <row r="347" ht="14.25" customHeight="1">
      <c r="A347" s="3" t="s">
        <v>3298</v>
      </c>
      <c r="B347" s="3" t="s">
        <v>3299</v>
      </c>
      <c r="C347" s="3" t="s">
        <v>3300</v>
      </c>
      <c r="D347" s="3" t="s">
        <v>3301</v>
      </c>
      <c r="E347" s="3" t="s">
        <v>3302</v>
      </c>
      <c r="F347" s="4" t="s">
        <v>3303</v>
      </c>
      <c r="G347" s="3" t="s">
        <v>3304</v>
      </c>
      <c r="H347" s="3" t="s">
        <v>3305</v>
      </c>
      <c r="I347" s="4" t="s">
        <v>3306</v>
      </c>
      <c r="J347" s="3" t="s">
        <v>3307</v>
      </c>
      <c r="K347" s="3" t="str">
        <f>IFERROR(__xludf.DUMMYFUNCTION("GOOGLETRANSLATE(D347,""en"",""es"")"),"URL del lector RSS no puede estar vacío")</f>
        <v>URL del lector RSS no puede estar vacío</v>
      </c>
    </row>
    <row r="348" ht="14.25" customHeight="1">
      <c r="A348" s="3" t="s">
        <v>3308</v>
      </c>
      <c r="B348" s="3" t="s">
        <v>3309</v>
      </c>
      <c r="C348" s="3" t="s">
        <v>3310</v>
      </c>
      <c r="D348" s="3" t="s">
        <v>3311</v>
      </c>
      <c r="E348" s="3" t="s">
        <v>3312</v>
      </c>
      <c r="F348" s="4" t="s">
        <v>3313</v>
      </c>
      <c r="G348" s="3" t="s">
        <v>3314</v>
      </c>
      <c r="H348" s="3" t="s">
        <v>3315</v>
      </c>
      <c r="I348" s="4" t="s">
        <v>3316</v>
      </c>
      <c r="J348" s="3" t="s">
        <v>3317</v>
      </c>
      <c r="K348" s="3" t="str">
        <f>IFERROR(__xludf.DUMMYFUNCTION("GOOGLETRANSLATE(D348,""en"",""es"")"),"La ciudad del tiempo no puede estar vacía")</f>
        <v>La ciudad del tiempo no puede estar vacía</v>
      </c>
    </row>
    <row r="349" ht="14.25" customHeight="1">
      <c r="A349" s="3" t="s">
        <v>3318</v>
      </c>
      <c r="B349" s="3" t="s">
        <v>22</v>
      </c>
      <c r="C349" s="3" t="s">
        <v>23</v>
      </c>
      <c r="D349" s="3" t="s">
        <v>24</v>
      </c>
      <c r="E349" s="3" t="s">
        <v>25</v>
      </c>
      <c r="F349" s="4" t="s">
        <v>26</v>
      </c>
      <c r="G349" s="3" t="s">
        <v>3319</v>
      </c>
      <c r="H349" s="3" t="s">
        <v>28</v>
      </c>
      <c r="I349" s="4" t="s">
        <v>3320</v>
      </c>
      <c r="J349" s="3" t="s">
        <v>23</v>
      </c>
      <c r="K349" s="3" t="str">
        <f>IFERROR(__xludf.DUMMYFUNCTION("GOOGLETRANSLATE(D349,""en"",""es"")"),"Idioma")</f>
        <v>Idioma</v>
      </c>
    </row>
    <row r="350" ht="14.25" customHeight="1">
      <c r="A350" s="3" t="s">
        <v>3321</v>
      </c>
      <c r="B350" s="3" t="s">
        <v>3322</v>
      </c>
      <c r="C350" s="3" t="s">
        <v>3323</v>
      </c>
      <c r="D350" s="3" t="s">
        <v>3324</v>
      </c>
      <c r="E350" s="3" t="s">
        <v>3325</v>
      </c>
      <c r="F350" s="4" t="s">
        <v>3326</v>
      </c>
      <c r="G350" s="3" t="s">
        <v>3327</v>
      </c>
      <c r="H350" s="3" t="s">
        <v>3328</v>
      </c>
      <c r="I350" s="4" t="s">
        <v>3329</v>
      </c>
      <c r="J350" s="3" t="s">
        <v>3330</v>
      </c>
      <c r="K350" s="3" t="str">
        <f>IFERROR(__xludf.DUMMYFUNCTION("GOOGLETRANSLATE(D350,""en"",""es"")"),"Idioma, en el que se mostrará este artículo")</f>
        <v>Idioma, en el que se mostrará este artículo</v>
      </c>
    </row>
    <row r="351" ht="14.25" customHeight="1">
      <c r="A351" s="3" t="s">
        <v>3331</v>
      </c>
      <c r="B351" s="3" t="s">
        <v>3332</v>
      </c>
      <c r="C351" s="3" t="s">
        <v>3333</v>
      </c>
      <c r="D351" s="3" t="s">
        <v>3334</v>
      </c>
      <c r="E351" s="3" t="s">
        <v>3335</v>
      </c>
      <c r="F351" s="4" t="s">
        <v>3336</v>
      </c>
      <c r="G351" s="3" t="s">
        <v>3337</v>
      </c>
      <c r="H351" s="3" t="s">
        <v>3338</v>
      </c>
      <c r="I351" s="4" t="s">
        <v>3339</v>
      </c>
      <c r="J351" s="3" t="s">
        <v>3340</v>
      </c>
      <c r="K351" s="3" t="str">
        <f>IFERROR(__xludf.DUMMYFUNCTION("GOOGLETRANSLATE(D351,""en"",""es"")"),"El lenguaje no puede estar vacío")</f>
        <v>El lenguaje no puede estar vacío</v>
      </c>
    </row>
    <row r="352" ht="14.25" customHeight="1">
      <c r="A352" s="3" t="s">
        <v>3341</v>
      </c>
      <c r="B352" s="3" t="s">
        <v>3342</v>
      </c>
      <c r="C352" s="3" t="s">
        <v>3343</v>
      </c>
      <c r="D352" s="3" t="s">
        <v>3344</v>
      </c>
      <c r="E352" s="3" t="s">
        <v>3345</v>
      </c>
      <c r="F352" s="4" t="s">
        <v>3346</v>
      </c>
      <c r="G352" s="3" t="s">
        <v>3347</v>
      </c>
      <c r="H352" s="3" t="s">
        <v>3348</v>
      </c>
      <c r="I352" s="4" t="s">
        <v>3349</v>
      </c>
      <c r="J352" s="3" t="s">
        <v>3350</v>
      </c>
      <c r="K352" s="3" t="str">
        <f>IFERROR(__xludf.DUMMYFUNCTION("GOOGLETRANSLATE(D352,""en"",""es"")"),"Color de texto")</f>
        <v>Color de texto</v>
      </c>
    </row>
    <row r="353" ht="14.25" customHeight="1">
      <c r="A353" s="3" t="s">
        <v>3351</v>
      </c>
      <c r="B353" s="3" t="s">
        <v>3352</v>
      </c>
      <c r="C353" s="3" t="s">
        <v>3353</v>
      </c>
      <c r="D353" s="3" t="s">
        <v>3354</v>
      </c>
      <c r="E353" s="3" t="s">
        <v>3355</v>
      </c>
      <c r="F353" s="4" t="s">
        <v>3356</v>
      </c>
      <c r="G353" s="3" t="s">
        <v>3357</v>
      </c>
      <c r="H353" s="3" t="s">
        <v>3358</v>
      </c>
      <c r="I353" s="4" t="s">
        <v>3359</v>
      </c>
      <c r="J353" s="3" t="s">
        <v>3360</v>
      </c>
      <c r="K353" s="3" t="str">
        <f>IFERROR(__xludf.DUMMYFUNCTION("GOOGLETRANSLATE(D353,""en"",""es"")"),"Color que se utilizará para dibujar texto de este artículo.")</f>
        <v>Color que se utilizará para dibujar texto de este artículo.</v>
      </c>
    </row>
    <row r="354" ht="14.25" customHeight="1">
      <c r="A354" s="3" t="s">
        <v>3361</v>
      </c>
      <c r="B354" s="3" t="s">
        <v>3362</v>
      </c>
      <c r="C354" s="3" t="s">
        <v>3363</v>
      </c>
      <c r="D354" s="3" t="s">
        <v>3364</v>
      </c>
      <c r="E354" s="3" t="s">
        <v>3365</v>
      </c>
      <c r="F354" s="4" t="s">
        <v>3366</v>
      </c>
      <c r="G354" s="3" t="s">
        <v>3367</v>
      </c>
      <c r="H354" s="3" t="s">
        <v>3368</v>
      </c>
      <c r="I354" s="4" t="s">
        <v>3369</v>
      </c>
      <c r="J354" s="3" t="s">
        <v>3370</v>
      </c>
      <c r="K354" s="3" t="str">
        <f>IFERROR(__xludf.DUMMYFUNCTION("GOOGLETRANSLATE(D354,""en"",""es"")"),"El color no puede estar vacío")</f>
        <v>El color no puede estar vacío</v>
      </c>
    </row>
    <row r="355" ht="14.25" customHeight="1">
      <c r="A355" s="3" t="s">
        <v>3371</v>
      </c>
      <c r="B355" s="3" t="s">
        <v>3372</v>
      </c>
      <c r="C355" s="3" t="s">
        <v>3373</v>
      </c>
      <c r="D355" s="3" t="s">
        <v>3374</v>
      </c>
      <c r="E355" s="3" t="s">
        <v>3375</v>
      </c>
      <c r="F355" s="4" t="s">
        <v>3376</v>
      </c>
      <c r="G355" s="3" t="s">
        <v>3377</v>
      </c>
      <c r="H355" s="3" t="s">
        <v>3378</v>
      </c>
      <c r="I355" s="4" t="s">
        <v>3379</v>
      </c>
      <c r="J355" s="3" t="s">
        <v>3380</v>
      </c>
      <c r="K355" s="3" t="str">
        <f>IFERROR(__xludf.DUMMYFUNCTION("GOOGLETRANSLATE(D355,""en"",""es"")"),"Rotar el diseño todos los días.")</f>
        <v>Rotar el diseño todos los días.</v>
      </c>
    </row>
    <row r="356" ht="14.25" customHeight="1">
      <c r="A356" s="3" t="s">
        <v>3381</v>
      </c>
      <c r="B356" s="3" t="s">
        <v>3382</v>
      </c>
      <c r="C356" s="3" t="s">
        <v>3383</v>
      </c>
      <c r="D356" s="3" t="s">
        <v>3384</v>
      </c>
      <c r="E356" s="3" t="s">
        <v>3385</v>
      </c>
      <c r="F356" s="4" t="s">
        <v>3386</v>
      </c>
      <c r="G356" s="3" t="s">
        <v>3387</v>
      </c>
      <c r="H356" s="3" t="s">
        <v>3388</v>
      </c>
      <c r="I356" s="4" t="s">
        <v>3389</v>
      </c>
      <c r="J356" s="3" t="s">
        <v>3390</v>
      </c>
      <c r="K356" s="3" t="str">
        <f>IFERROR(__xludf.DUMMYFUNCTION("GOOGLETRANSLATE(D356,""en"",""es"")"),"Si está marcado, el diseño de la pantalla se intercambiará verticalmente u horizontalmente cada 24 horas para evitar quemar la pantalla")</f>
        <v>Si está marcado, el diseño de la pantalla se intercambiará verticalmente u horizontalmente cada 24 horas para evitar quemar la pantalla</v>
      </c>
    </row>
    <row r="357" ht="14.25" customHeight="1">
      <c r="A357" s="3" t="s">
        <v>3391</v>
      </c>
      <c r="B357" s="3" t="s">
        <v>3392</v>
      </c>
      <c r="C357" s="3" t="s">
        <v>3393</v>
      </c>
      <c r="D357" s="3" t="s">
        <v>3394</v>
      </c>
      <c r="E357" s="3" t="s">
        <v>3395</v>
      </c>
      <c r="F357" s="4" t="s">
        <v>3396</v>
      </c>
      <c r="G357" s="3" t="s">
        <v>3397</v>
      </c>
      <c r="H357" s="3" t="s">
        <v>3398</v>
      </c>
      <c r="I357" s="4" t="s">
        <v>3399</v>
      </c>
      <c r="J357" s="3" t="s">
        <v>3400</v>
      </c>
      <c r="K357" s="3" t="str">
        <f>IFERROR(__xludf.DUMMYFUNCTION("GOOGLETRANSLATE(D357,""en"",""es"")"),"Asignación de la lista de reproducción para el panel")</f>
        <v>Asignación de la lista de reproducción para el panel</v>
      </c>
    </row>
    <row r="358" ht="14.25" customHeight="1">
      <c r="A358" s="3" t="s">
        <v>3401</v>
      </c>
      <c r="B358" s="3" t="s">
        <v>3402</v>
      </c>
      <c r="C358" s="3" t="s">
        <v>3403</v>
      </c>
      <c r="D358" s="3" t="s">
        <v>3404</v>
      </c>
      <c r="E358" s="3" t="s">
        <v>3405</v>
      </c>
      <c r="F358" s="4" t="s">
        <v>3406</v>
      </c>
      <c r="G358" s="3" t="s">
        <v>3407</v>
      </c>
      <c r="H358" s="3" t="s">
        <v>3408</v>
      </c>
      <c r="I358" s="4" t="s">
        <v>3409</v>
      </c>
      <c r="J358" s="3" t="s">
        <v>3410</v>
      </c>
      <c r="K358" s="3" t="str">
        <f>IFERROR(__xludf.DUMMYFUNCTION("GOOGLETRANSLATE(D358,""en"",""es"")"),"Asignar lista de reproducción, que debe mostrarse en este panel en la ranura de tiempo en particular. Haga doble clic en el día o la hora para establecer el primer valor para toda la columna o la fila.")</f>
        <v>Asignar lista de reproducción, que debe mostrarse en este panel en la ranura de tiempo en particular. Haga doble clic en el día o la hora para establecer el primer valor para toda la columna o la fila.</v>
      </c>
    </row>
    <row r="359" ht="14.25" customHeight="1">
      <c r="A359" s="3" t="s">
        <v>3411</v>
      </c>
      <c r="B359" s="3" t="s">
        <v>3412</v>
      </c>
      <c r="C359" s="3" t="s">
        <v>3413</v>
      </c>
      <c r="D359" s="3" t="s">
        <v>3414</v>
      </c>
      <c r="E359" s="3" t="s">
        <v>3415</v>
      </c>
      <c r="F359" s="4" t="s">
        <v>3416</v>
      </c>
      <c r="G359" s="3" t="s">
        <v>3417</v>
      </c>
      <c r="H359" s="3" t="s">
        <v>3418</v>
      </c>
      <c r="I359" s="4" t="s">
        <v>3419</v>
      </c>
      <c r="J359" s="3" t="s">
        <v>3420</v>
      </c>
      <c r="K359" s="3" t="str">
        <f>IFERROR(__xludf.DUMMYFUNCTION("GOOGLETRANSLATE(D359,""en"",""es"")"),"La asignación de listas de reproducción para el panel se guardó con éxito")</f>
        <v>La asignación de listas de reproducción para el panel se guardó con éxito</v>
      </c>
    </row>
    <row r="360" ht="14.25" customHeight="1">
      <c r="A360" s="3" t="s">
        <v>3421</v>
      </c>
      <c r="B360" s="3" t="s">
        <v>3422</v>
      </c>
      <c r="C360" s="3" t="s">
        <v>3423</v>
      </c>
      <c r="D360" s="3" t="s">
        <v>3424</v>
      </c>
      <c r="E360" s="3" t="s">
        <v>3425</v>
      </c>
      <c r="F360" s="4" t="s">
        <v>3426</v>
      </c>
      <c r="G360" s="3" t="s">
        <v>3427</v>
      </c>
      <c r="H360" s="3" t="s">
        <v>3428</v>
      </c>
      <c r="I360" s="4" t="s">
        <v>3429</v>
      </c>
      <c r="J360" s="3" t="s">
        <v>3430</v>
      </c>
      <c r="K360" s="3" t="str">
        <f>IFERROR(__xludf.DUMMYFUNCTION("GOOGLETRANSLATE(D360,""en"",""es"")"),"Loading...")</f>
        <v>Loading...</v>
      </c>
    </row>
    <row r="361" ht="14.25" customHeight="1">
      <c r="A361" s="3" t="s">
        <v>3431</v>
      </c>
      <c r="B361" s="3" t="s">
        <v>3432</v>
      </c>
      <c r="C361" s="3" t="s">
        <v>3433</v>
      </c>
      <c r="D361" s="3" t="s">
        <v>3434</v>
      </c>
      <c r="E361" s="3" t="s">
        <v>3435</v>
      </c>
      <c r="F361" s="4" t="s">
        <v>3436</v>
      </c>
      <c r="G361" s="3" t="s">
        <v>3437</v>
      </c>
      <c r="H361" s="3" t="s">
        <v>3438</v>
      </c>
      <c r="I361" s="4" t="s">
        <v>3439</v>
      </c>
      <c r="J361" s="3" t="s">
        <v>3440</v>
      </c>
      <c r="K361" s="3" t="str">
        <f>IFERROR(__xludf.DUMMYFUNCTION("GOOGLETRANSLATE(D361,""en"",""es"")"),"Utilizado en paneles")</f>
        <v>Utilizado en paneles</v>
      </c>
    </row>
    <row r="362" ht="14.25" customHeight="1">
      <c r="A362" s="3" t="s">
        <v>3441</v>
      </c>
      <c r="B362" s="3" t="s">
        <v>3442</v>
      </c>
      <c r="C362" s="3" t="s">
        <v>3443</v>
      </c>
      <c r="D362" s="3" t="s">
        <v>3444</v>
      </c>
      <c r="E362" s="3" t="s">
        <v>3445</v>
      </c>
      <c r="F362" s="4" t="s">
        <v>3446</v>
      </c>
      <c r="G362" s="3" t="s">
        <v>3447</v>
      </c>
      <c r="H362" s="3" t="s">
        <v>3448</v>
      </c>
      <c r="I362" s="4" t="s">
        <v>3449</v>
      </c>
      <c r="J362" s="3" t="s">
        <v>3450</v>
      </c>
      <c r="K362" s="3" t="str">
        <f>IFERROR(__xludf.DUMMYFUNCTION("GOOGLETRANSLATE(D362,""en"",""es"")"),"Esta lista de reproducción se utiliza en los siguientes paneles. Haga clic en el nombre del panel para cambiar la asignación de la lista de reproducción para ese panel.")</f>
        <v>Esta lista de reproducción se utiliza en los siguientes paneles. Haga clic en el nombre del panel para cambiar la asignación de la lista de reproducción para ese panel.</v>
      </c>
    </row>
    <row r="363" ht="14.25" customHeight="1">
      <c r="A363" s="3" t="s">
        <v>3451</v>
      </c>
      <c r="B363" s="3" t="s">
        <v>3452</v>
      </c>
      <c r="C363" s="3" t="s">
        <v>3453</v>
      </c>
      <c r="D363" s="3" t="s">
        <v>3454</v>
      </c>
      <c r="E363" s="3" t="s">
        <v>3455</v>
      </c>
      <c r="F363" s="4" t="s">
        <v>3456</v>
      </c>
      <c r="G363" s="3" t="s">
        <v>3457</v>
      </c>
      <c r="H363" s="3" t="s">
        <v>3458</v>
      </c>
      <c r="I363" s="4" t="s">
        <v>3459</v>
      </c>
      <c r="J363" s="3" t="s">
        <v>3460</v>
      </c>
      <c r="K363" s="3" t="str">
        <f>IFERROR(__xludf.DUMMYFUNCTION("GOOGLETRANSLATE(D363,""en"",""es"")"),"El diseño de la pantalla define lo que se debe mostrar en la pantalla. Puede crear un diseño con un panel que se extiende en toda la pantalla o varios paneles más pequeños que reproducen diferentes listas de reproducción.")</f>
        <v>El diseño de la pantalla define lo que se debe mostrar en la pantalla. Puede crear un diseño con un panel que se extiende en toda la pantalla o varios paneles más pequeños que reproducen diferentes listas de reproducción.</v>
      </c>
    </row>
    <row r="364" ht="14.25" customHeight="1">
      <c r="A364" s="3" t="s">
        <v>3461</v>
      </c>
      <c r="B364" s="3" t="s">
        <v>3462</v>
      </c>
      <c r="C364" s="3" t="s">
        <v>3463</v>
      </c>
      <c r="D364" s="3" t="s">
        <v>3464</v>
      </c>
      <c r="E364" s="3" t="s">
        <v>3465</v>
      </c>
      <c r="F364" s="4" t="s">
        <v>3466</v>
      </c>
      <c r="G364" s="3" t="s">
        <v>3467</v>
      </c>
      <c r="H364" s="3" t="s">
        <v>3468</v>
      </c>
      <c r="I364" s="4" t="s">
        <v>3469</v>
      </c>
      <c r="J364" s="3" t="s">
        <v>3470</v>
      </c>
      <c r="K364" s="3" t="str">
        <f>IFERROR(__xludf.DUMMYFUNCTION("GOOGLETRANSLATE(D364,""en"",""es"")"),"Loading...")</f>
        <v>Loading...</v>
      </c>
    </row>
    <row r="365" ht="14.25" customHeight="1">
      <c r="A365" s="3" t="s">
        <v>3471</v>
      </c>
      <c r="B365" s="3" t="s">
        <v>3472</v>
      </c>
      <c r="C365" s="3" t="s">
        <v>3473</v>
      </c>
      <c r="D365" s="3" t="s">
        <v>3474</v>
      </c>
      <c r="E365" s="3" t="s">
        <v>3475</v>
      </c>
      <c r="F365" s="4" t="s">
        <v>3476</v>
      </c>
      <c r="G365" s="3" t="s">
        <v>3477</v>
      </c>
      <c r="H365" s="3" t="s">
        <v>3478</v>
      </c>
      <c r="I365" s="4" t="s">
        <v>3479</v>
      </c>
      <c r="J365" s="3" t="s">
        <v>3480</v>
      </c>
      <c r="K365" s="3" t="str">
        <f>IFERROR(__xludf.DUMMYFUNCTION("GOOGLETRANSLATE(D365,""en"",""es"")"),"Asignar diseño de la pantalla que se debe mostrar en la ranura de tiempo en particular. Haga doble clic en el día o la hora para establecer el primer valor para toda la columna o la fila. Se utilizará solo si la configuración ""Use los intervalos de diseñ"&amp;"o de la pantalla"" está deshabilitada.")</f>
        <v>Asignar diseño de la pantalla que se debe mostrar en la ranura de tiempo en particular. Haga doble clic en el día o la hora para establecer el primer valor para toda la columna o la fila. Se utilizará solo si la configuración "Use los intervalos de diseño de la pantalla" está deshabilitada.</v>
      </c>
    </row>
    <row r="366" ht="14.25" customHeight="1">
      <c r="A366" s="3" t="s">
        <v>3481</v>
      </c>
      <c r="B366" s="3" t="s">
        <v>3482</v>
      </c>
      <c r="C366" s="3" t="s">
        <v>3483</v>
      </c>
      <c r="D366" s="3" t="s">
        <v>3484</v>
      </c>
      <c r="E366" s="3" t="s">
        <v>3485</v>
      </c>
      <c r="F366" s="4" t="s">
        <v>3486</v>
      </c>
      <c r="G366" s="3" t="s">
        <v>3487</v>
      </c>
      <c r="H366" s="3" t="s">
        <v>3488</v>
      </c>
      <c r="I366" s="4" t="s">
        <v>3489</v>
      </c>
      <c r="J366" s="3" t="s">
        <v>3490</v>
      </c>
      <c r="K366" s="3" t="str">
        <f>IFERROR(__xludf.DUMMYFUNCTION("GOOGLETRANSLATE(D366,""en"",""es"")"),"La asignación para las ranuras de tiempo se guardó con éxito")</f>
        <v>La asignación para las ranuras de tiempo se guardó con éxito</v>
      </c>
    </row>
    <row r="367" ht="14.25" customHeight="1">
      <c r="A367" s="3" t="s">
        <v>3491</v>
      </c>
      <c r="B367" s="3" t="s">
        <v>3492</v>
      </c>
      <c r="C367" s="3" t="s">
        <v>3493</v>
      </c>
      <c r="D367" s="3" t="s">
        <v>3494</v>
      </c>
      <c r="E367" s="3" t="s">
        <v>3495</v>
      </c>
      <c r="F367" s="4" t="s">
        <v>3496</v>
      </c>
      <c r="G367" s="3" t="s">
        <v>3497</v>
      </c>
      <c r="H367" s="3" t="s">
        <v>3498</v>
      </c>
      <c r="I367" s="4" t="s">
        <v>3499</v>
      </c>
      <c r="J367" s="3" t="s">
        <v>3500</v>
      </c>
      <c r="K367" s="3" t="str">
        <f>IFERROR(__xludf.DUMMYFUNCTION("GOOGLETRANSLATE(D367,""en"",""es"")"),"Loading...")</f>
        <v>Loading...</v>
      </c>
    </row>
    <row r="368" ht="14.25" customHeight="1">
      <c r="A368" s="3" t="s">
        <v>3501</v>
      </c>
      <c r="B368" s="3" t="s">
        <v>3502</v>
      </c>
      <c r="C368" s="3" t="s">
        <v>3503</v>
      </c>
      <c r="D368" s="3" t="s">
        <v>3504</v>
      </c>
      <c r="E368" s="3" t="s">
        <v>3505</v>
      </c>
      <c r="F368" s="4" t="s">
        <v>3506</v>
      </c>
      <c r="G368" s="3" t="s">
        <v>3507</v>
      </c>
      <c r="H368" s="3" t="s">
        <v>3508</v>
      </c>
      <c r="I368" s="4" t="s">
        <v>3509</v>
      </c>
      <c r="J368" s="3" t="s">
        <v>3510</v>
      </c>
      <c r="K368" s="3" t="str">
        <f>IFERROR(__xludf.DUMMYFUNCTION("GOOGLETRANSLATE(D368,""en"",""es"")"),"Conexión de base de datos")</f>
        <v>Conexión de base de datos</v>
      </c>
    </row>
    <row r="369" ht="14.25" customHeight="1">
      <c r="A369" s="3" t="s">
        <v>3511</v>
      </c>
      <c r="B369" s="3" t="s">
        <v>3512</v>
      </c>
      <c r="C369" s="3" t="s">
        <v>3513</v>
      </c>
      <c r="D369" s="3" t="s">
        <v>3514</v>
      </c>
      <c r="E369" s="3" t="s">
        <v>3515</v>
      </c>
      <c r="F369" s="4" t="s">
        <v>3516</v>
      </c>
      <c r="G369" s="3" t="s">
        <v>3517</v>
      </c>
      <c r="H369" s="3" t="s">
        <v>3518</v>
      </c>
      <c r="I369" s="4" t="s">
        <v>3519</v>
      </c>
      <c r="J369" s="3" t="s">
        <v>3520</v>
      </c>
      <c r="K369" s="3" t="str">
        <f>IFERROR(__xludf.DUMMYFUNCTION("GOOGLETRANSLATE(D369,""en"",""es"")"),"¡Esta funcionalidad es solo para usuarios avanzados! ¡El uso incorrecto puede llevar a un mal funcionamiento de la aplicación! &lt;br&gt; Usar las consultas básicas de SQL para la comunicación con la base de datos interna (Seleccionar, actualizar, etc.).")</f>
        <v>¡Esta funcionalidad es solo para usuarios avanzados! ¡El uso incorrecto puede llevar a un mal funcionamiento de la aplicación! &lt;br&gt; Usar las consultas básicas de SQL para la comunicación con la base de datos interna (Seleccionar, actualizar, etc.).</v>
      </c>
    </row>
    <row r="370" ht="14.25" customHeight="1">
      <c r="A370" s="3" t="s">
        <v>3521</v>
      </c>
      <c r="B370" s="3" t="s">
        <v>3522</v>
      </c>
      <c r="C370" s="3" t="s">
        <v>3523</v>
      </c>
      <c r="D370" s="3" t="s">
        <v>3524</v>
      </c>
      <c r="E370" s="3" t="s">
        <v>3525</v>
      </c>
      <c r="F370" s="4" t="s">
        <v>3526</v>
      </c>
      <c r="G370" s="3" t="s">
        <v>3527</v>
      </c>
      <c r="H370" s="3" t="s">
        <v>3528</v>
      </c>
      <c r="I370" s="4" t="s">
        <v>3529</v>
      </c>
      <c r="J370" s="3" t="s">
        <v>3530</v>
      </c>
      <c r="K370" s="3" t="str">
        <f>IFERROR(__xludf.DUMMYFUNCTION("GOOGLETRANSLATE(D370,""en"",""es"")"),"Error al ejecutar consultas")</f>
        <v>Error al ejecutar consultas</v>
      </c>
    </row>
    <row r="371" ht="14.25" customHeight="1">
      <c r="A371" s="3" t="s">
        <v>3531</v>
      </c>
      <c r="B371" s="3" t="s">
        <v>3532</v>
      </c>
      <c r="C371" s="3" t="s">
        <v>3533</v>
      </c>
      <c r="D371" s="3" t="s">
        <v>3534</v>
      </c>
      <c r="E371" s="3" t="s">
        <v>3535</v>
      </c>
      <c r="F371" s="4" t="s">
        <v>3536</v>
      </c>
      <c r="G371" s="3" t="s">
        <v>3537</v>
      </c>
      <c r="H371" s="3" t="s">
        <v>3538</v>
      </c>
      <c r="I371" s="4" t="s">
        <v>3539</v>
      </c>
      <c r="J371" s="3" t="s">
        <v>3540</v>
      </c>
      <c r="K371" s="3" t="str">
        <f>IFERROR(__xludf.DUMMYFUNCTION("GOOGLETRANSLATE(D371,""en"",""es"")"),"Consulta")</f>
        <v>Consulta</v>
      </c>
    </row>
    <row r="372" ht="14.25" customHeight="1">
      <c r="A372" s="3" t="s">
        <v>3541</v>
      </c>
      <c r="B372" s="3" t="s">
        <v>3542</v>
      </c>
      <c r="C372" s="3" t="s">
        <v>3543</v>
      </c>
      <c r="D372" s="3" t="s">
        <v>3544</v>
      </c>
      <c r="E372" s="3" t="s">
        <v>3545</v>
      </c>
      <c r="F372" s="4" t="s">
        <v>3546</v>
      </c>
      <c r="G372" s="3" t="s">
        <v>3547</v>
      </c>
      <c r="H372" s="3" t="s">
        <v>3548</v>
      </c>
      <c r="I372" s="4" t="s">
        <v>3549</v>
      </c>
      <c r="J372" s="3" t="s">
        <v>3550</v>
      </c>
      <c r="K372" s="3" t="str">
        <f>IFERROR(__xludf.DUMMYFUNCTION("GOOGLETRANSLATE(D372,""en"",""es"")"),"Enviar")</f>
        <v>Enviar</v>
      </c>
    </row>
    <row r="373" ht="14.25" customHeight="1">
      <c r="A373" s="3" t="s">
        <v>3551</v>
      </c>
      <c r="B373" s="3" t="s">
        <v>3552</v>
      </c>
      <c r="C373" s="3" t="s">
        <v>3553</v>
      </c>
      <c r="D373" s="3" t="s">
        <v>3554</v>
      </c>
      <c r="E373" s="3" t="s">
        <v>3555</v>
      </c>
      <c r="F373" s="4" t="s">
        <v>3556</v>
      </c>
      <c r="G373" s="3" t="s">
        <v>3557</v>
      </c>
      <c r="H373" s="3" t="s">
        <v>3558</v>
      </c>
      <c r="I373" s="4" t="s">
        <v>3559</v>
      </c>
      <c r="J373" s="3" t="s">
        <v>3560</v>
      </c>
      <c r="K373" s="3" t="str">
        <f>IFERROR(__xludf.DUMMYFUNCTION("GOOGLETRANSLATE(D373,""en"",""es"")"),"Loading...")</f>
        <v>Loading...</v>
      </c>
    </row>
    <row r="374" ht="14.25" customHeight="1">
      <c r="A374" s="3" t="s">
        <v>3561</v>
      </c>
      <c r="B374" s="3" t="s">
        <v>3522</v>
      </c>
      <c r="C374" s="3" t="s">
        <v>3562</v>
      </c>
      <c r="D374" s="3" t="s">
        <v>3524</v>
      </c>
      <c r="E374" s="3" t="s">
        <v>3525</v>
      </c>
      <c r="F374" s="4" t="s">
        <v>3526</v>
      </c>
      <c r="G374" s="3" t="s">
        <v>3527</v>
      </c>
      <c r="H374" s="3" t="s">
        <v>3528</v>
      </c>
      <c r="I374" s="4" t="s">
        <v>3529</v>
      </c>
      <c r="J374" s="3" t="s">
        <v>3530</v>
      </c>
      <c r="K374" s="3" t="str">
        <f>IFERROR(__xludf.DUMMYFUNCTION("GOOGLETRANSLATE(D374,""en"",""es"")"),"Error al ejecutar consultas")</f>
        <v>Error al ejecutar consultas</v>
      </c>
    </row>
    <row r="375" ht="14.25" customHeight="1">
      <c r="A375" s="3" t="s">
        <v>3563</v>
      </c>
      <c r="B375" s="3" t="s">
        <v>3564</v>
      </c>
      <c r="C375" s="3" t="s">
        <v>3565</v>
      </c>
      <c r="D375" s="3" t="s">
        <v>3566</v>
      </c>
      <c r="E375" s="3" t="s">
        <v>3567</v>
      </c>
      <c r="F375" s="4" t="s">
        <v>3568</v>
      </c>
      <c r="G375" s="3" t="s">
        <v>3569</v>
      </c>
      <c r="H375" s="3" t="s">
        <v>3570</v>
      </c>
      <c r="I375" s="4" t="s">
        <v>3571</v>
      </c>
      <c r="J375" s="3" t="s">
        <v>3572</v>
      </c>
      <c r="K375" s="3" t="str">
        <f>IFERROR(__xludf.DUMMYFUNCTION("GOOGLETRANSLATE(D375,""en"",""es"")"),"Resultado")</f>
        <v>Resultado</v>
      </c>
    </row>
    <row r="376" ht="14.25" customHeight="1">
      <c r="A376" s="3" t="s">
        <v>3573</v>
      </c>
      <c r="B376" s="3" t="s">
        <v>3574</v>
      </c>
      <c r="C376" s="3" t="s">
        <v>3575</v>
      </c>
      <c r="D376" s="3" t="s">
        <v>3576</v>
      </c>
      <c r="E376" s="3" t="s">
        <v>3577</v>
      </c>
      <c r="F376" s="4" t="s">
        <v>3578</v>
      </c>
      <c r="G376" s="3" t="s">
        <v>3579</v>
      </c>
      <c r="H376" s="3" t="s">
        <v>3580</v>
      </c>
      <c r="I376" s="4" t="s">
        <v>3571</v>
      </c>
      <c r="J376" s="3" t="s">
        <v>3575</v>
      </c>
      <c r="K376" s="3" t="str">
        <f>IFERROR(__xludf.DUMMYFUNCTION("GOOGLETRANSLATE(D376,""en"",""es"")"),"Loading...")</f>
        <v>Loading...</v>
      </c>
    </row>
    <row r="377" ht="14.25" customHeight="1">
      <c r="A377" s="3" t="s">
        <v>3581</v>
      </c>
      <c r="B377" s="3" t="s">
        <v>3582</v>
      </c>
      <c r="C377" s="3" t="s">
        <v>3583</v>
      </c>
      <c r="D377" s="3" t="s">
        <v>3584</v>
      </c>
      <c r="E377" s="3" t="s">
        <v>3585</v>
      </c>
      <c r="F377" s="4" t="s">
        <v>3586</v>
      </c>
      <c r="G377" s="3" t="s">
        <v>3587</v>
      </c>
      <c r="H377" s="3" t="s">
        <v>3588</v>
      </c>
      <c r="I377" s="4" t="s">
        <v>3589</v>
      </c>
      <c r="J377" s="3" t="s">
        <v>3583</v>
      </c>
      <c r="K377" s="3" t="str">
        <f>IFERROR(__xludf.DUMMYFUNCTION("GOOGLETRANSLATE(D377,""en"",""es"")"),"Errores")</f>
        <v>Errores</v>
      </c>
    </row>
    <row r="378" ht="14.25" customHeight="1">
      <c r="A378" s="3" t="s">
        <v>3590</v>
      </c>
      <c r="B378" s="3" t="s">
        <v>3591</v>
      </c>
      <c r="C378" s="3" t="s">
        <v>3592</v>
      </c>
      <c r="D378" s="3" t="s">
        <v>3593</v>
      </c>
      <c r="E378" s="3" t="s">
        <v>3594</v>
      </c>
      <c r="F378" s="4" t="s">
        <v>3595</v>
      </c>
      <c r="G378" s="3" t="s">
        <v>3596</v>
      </c>
      <c r="H378" s="3" t="s">
        <v>3597</v>
      </c>
      <c r="I378" s="4" t="s">
        <v>3598</v>
      </c>
      <c r="J378" s="3" t="s">
        <v>3599</v>
      </c>
      <c r="K378" s="3" t="str">
        <f>IFERROR(__xludf.DUMMYFUNCTION("GOOGLETRANSLATE(D378,""en"",""es"")"),"Diseño de pantalla activa")</f>
        <v>Diseño de pantalla activa</v>
      </c>
    </row>
    <row r="379" ht="14.25" customHeight="1">
      <c r="A379" s="3" t="s">
        <v>3600</v>
      </c>
      <c r="B379" s="3" t="s">
        <v>3601</v>
      </c>
      <c r="C379" s="3" t="s">
        <v>3602</v>
      </c>
      <c r="D379" s="3" t="s">
        <v>3603</v>
      </c>
      <c r="E379" s="3" t="s">
        <v>3604</v>
      </c>
      <c r="F379" s="4" t="s">
        <v>3605</v>
      </c>
      <c r="G379" s="3" t="s">
        <v>3606</v>
      </c>
      <c r="H379" s="3" t="s">
        <v>3607</v>
      </c>
      <c r="I379" s="4" t="s">
        <v>3608</v>
      </c>
      <c r="J379" s="3" t="s">
        <v>3609</v>
      </c>
      <c r="K379" s="3" t="str">
        <f>IFERROR(__xludf.DUMMYFUNCTION("GOOGLETRANSLATE(D379,""en"",""es"")"),"Carpeta - Navegar archivos")</f>
        <v>Carpeta - Navegar archivos</v>
      </c>
    </row>
    <row r="380" ht="14.25" customHeight="1">
      <c r="A380" s="3" t="s">
        <v>3610</v>
      </c>
      <c r="B380" s="3" t="s">
        <v>3611</v>
      </c>
      <c r="C380" s="3" t="s">
        <v>3612</v>
      </c>
      <c r="D380" s="3" t="s">
        <v>3613</v>
      </c>
      <c r="E380" s="3" t="s">
        <v>3614</v>
      </c>
      <c r="F380" s="4" t="s">
        <v>3615</v>
      </c>
      <c r="G380" s="3" t="s">
        <v>3616</v>
      </c>
      <c r="H380" s="3" t="s">
        <v>3617</v>
      </c>
      <c r="I380" s="4" t="s">
        <v>3618</v>
      </c>
      <c r="J380" s="3" t="s">
        <v>3619</v>
      </c>
      <c r="K380" s="3" t="str">
        <f>IFERROR(__xludf.DUMMYFUNCTION("GOOGLETRANSLATE(D380,""en"",""es"")"),"Archivos")</f>
        <v>Archivos</v>
      </c>
    </row>
    <row r="381" ht="14.25" customHeight="1">
      <c r="A381" s="3" t="s">
        <v>3620</v>
      </c>
      <c r="B381" s="3" t="s">
        <v>3621</v>
      </c>
      <c r="C381" s="3" t="s">
        <v>3622</v>
      </c>
      <c r="D381" s="3" t="s">
        <v>3623</v>
      </c>
      <c r="E381" s="3" t="s">
        <v>3624</v>
      </c>
      <c r="F381" s="4" t="s">
        <v>3625</v>
      </c>
      <c r="G381" s="3" t="s">
        <v>3626</v>
      </c>
      <c r="H381" s="3" t="s">
        <v>3627</v>
      </c>
      <c r="I381" s="4" t="s">
        <v>3628</v>
      </c>
      <c r="J381" s="3" t="s">
        <v>3629</v>
      </c>
      <c r="K381" s="3" t="str">
        <f>IFERROR(__xludf.DUMMYFUNCTION("GOOGLETRANSLATE(D381,""en"",""es"")"),"Navegador de archivos (viejo)")</f>
        <v>Navegador de archivos (viejo)</v>
      </c>
    </row>
    <row r="382" ht="14.25" customHeight="1">
      <c r="A382" s="3" t="s">
        <v>3630</v>
      </c>
      <c r="B382" s="3" t="s">
        <v>3631</v>
      </c>
      <c r="C382" s="3" t="s">
        <v>3632</v>
      </c>
      <c r="D382" s="3" t="s">
        <v>3633</v>
      </c>
      <c r="E382" s="3" t="s">
        <v>3634</v>
      </c>
      <c r="F382" s="4" t="s">
        <v>3635</v>
      </c>
      <c r="G382" s="3" t="s">
        <v>3636</v>
      </c>
      <c r="H382" s="3" t="s">
        <v>3637</v>
      </c>
      <c r="I382" s="4" t="s">
        <v>3638</v>
      </c>
      <c r="J382" s="3" t="s">
        <v>3639</v>
      </c>
      <c r="K382" s="3" t="str">
        <f>IFERROR(__xludf.DUMMYFUNCTION("GOOGLETRANSLATE(D382,""en"",""es"")"),"Sube archivos a carpeta")</f>
        <v>Sube archivos a carpeta</v>
      </c>
    </row>
    <row r="383" ht="14.25" customHeight="1">
      <c r="A383" s="3" t="s">
        <v>3640</v>
      </c>
      <c r="B383" s="3" t="s">
        <v>3641</v>
      </c>
      <c r="C383" s="3" t="s">
        <v>3642</v>
      </c>
      <c r="D383" s="3" t="s">
        <v>3643</v>
      </c>
      <c r="E383" s="3" t="s">
        <v>3644</v>
      </c>
      <c r="F383" s="4" t="s">
        <v>3645</v>
      </c>
      <c r="G383" s="3" t="s">
        <v>3646</v>
      </c>
      <c r="H383" s="3" t="s">
        <v>3647</v>
      </c>
      <c r="I383" s="4" t="s">
        <v>3648</v>
      </c>
      <c r="J383" s="3" t="s">
        <v>3649</v>
      </c>
      <c r="K383" s="3" t="str">
        <f>IFERROR(__xludf.DUMMYFUNCTION("GOOGLETRANSLATE(D383,""en"",""es"")"),"Loading...")</f>
        <v>Loading...</v>
      </c>
    </row>
    <row r="384" ht="14.25" customHeight="1">
      <c r="A384" s="3" t="s">
        <v>3650</v>
      </c>
      <c r="B384" s="3" t="s">
        <v>3651</v>
      </c>
      <c r="C384" s="3" t="s">
        <v>3652</v>
      </c>
      <c r="D384" s="3" t="s">
        <v>3653</v>
      </c>
      <c r="E384" s="3" t="s">
        <v>3654</v>
      </c>
      <c r="F384" s="4" t="s">
        <v>3655</v>
      </c>
      <c r="G384" s="3" t="s">
        <v>3656</v>
      </c>
      <c r="H384" s="3" t="s">
        <v>3653</v>
      </c>
      <c r="I384" s="4" t="s">
        <v>3657</v>
      </c>
      <c r="J384" s="3" t="s">
        <v>3658</v>
      </c>
      <c r="K384" s="3" t="str">
        <f>IFERROR(__xludf.DUMMYFUNCTION("GOOGLETRANSLATE(D384,""en"",""es"")"),"Loading...")</f>
        <v>Loading...</v>
      </c>
    </row>
    <row r="385" ht="14.25" customHeight="1">
      <c r="A385" s="3" t="s">
        <v>3659</v>
      </c>
      <c r="B385" s="3" t="s">
        <v>3660</v>
      </c>
      <c r="C385" s="3" t="s">
        <v>3661</v>
      </c>
      <c r="D385" s="3" t="s">
        <v>3662</v>
      </c>
      <c r="E385" s="3" t="s">
        <v>3663</v>
      </c>
      <c r="F385" s="4" t="s">
        <v>3664</v>
      </c>
      <c r="G385" s="3" t="s">
        <v>3665</v>
      </c>
      <c r="H385" s="3" t="s">
        <v>3666</v>
      </c>
      <c r="I385" s="4" t="s">
        <v>3667</v>
      </c>
      <c r="J385" s="3" t="s">
        <v>3668</v>
      </c>
      <c r="K385" s="3" t="str">
        <f>IFERROR(__xludf.DUMMYFUNCTION("GOOGLETRANSLATE(D385,""en"",""es"")"),"Crear nueva carpeta")</f>
        <v>Crear nueva carpeta</v>
      </c>
    </row>
    <row r="386" ht="14.25" customHeight="1">
      <c r="A386" s="3" t="s">
        <v>3669</v>
      </c>
      <c r="B386" s="3" t="s">
        <v>3670</v>
      </c>
      <c r="C386" s="3" t="s">
        <v>3671</v>
      </c>
      <c r="D386" s="3" t="s">
        <v>3672</v>
      </c>
      <c r="E386" s="3" t="s">
        <v>3673</v>
      </c>
      <c r="F386" s="4" t="s">
        <v>3674</v>
      </c>
      <c r="G386" s="3" t="s">
        <v>3675</v>
      </c>
      <c r="H386" s="3" t="s">
        <v>3676</v>
      </c>
      <c r="I386" s="4" t="s">
        <v>3677</v>
      </c>
      <c r="J386" s="3" t="s">
        <v>3678</v>
      </c>
      <c r="K386" s="3" t="str">
        <f>IFERROR(__xludf.DUMMYFUNCTION("GOOGLETRANSLATE(D386,""en"",""es"")"),"No se puede crear carpeta")</f>
        <v>No se puede crear carpeta</v>
      </c>
    </row>
    <row r="387" ht="14.25" customHeight="1">
      <c r="A387" s="3" t="s">
        <v>3679</v>
      </c>
      <c r="B387" s="3" t="s">
        <v>3680</v>
      </c>
      <c r="C387" s="3" t="s">
        <v>3681</v>
      </c>
      <c r="D387" s="3" t="s">
        <v>3682</v>
      </c>
      <c r="E387" s="3" t="s">
        <v>3683</v>
      </c>
      <c r="F387" s="4" t="s">
        <v>3684</v>
      </c>
      <c r="G387" s="3" t="s">
        <v>3685</v>
      </c>
      <c r="H387" s="3" t="s">
        <v>3686</v>
      </c>
      <c r="I387" s="4" t="s">
        <v>3687</v>
      </c>
      <c r="J387" s="3" t="s">
        <v>3688</v>
      </c>
      <c r="K387" s="3" t="str">
        <f>IFERROR(__xludf.DUMMYFUNCTION("GOOGLETRANSLATE(D387,""en"",""es"")"),"Loading...")</f>
        <v>Loading...</v>
      </c>
    </row>
    <row r="388" ht="14.25" customHeight="1">
      <c r="A388" s="3" t="s">
        <v>3689</v>
      </c>
      <c r="B388" s="3" t="s">
        <v>3690</v>
      </c>
      <c r="C388" s="3" t="s">
        <v>3691</v>
      </c>
      <c r="D388" s="3" t="s">
        <v>3692</v>
      </c>
      <c r="E388" s="3" t="s">
        <v>3693</v>
      </c>
      <c r="F388" s="4" t="s">
        <v>3694</v>
      </c>
      <c r="G388" s="3" t="s">
        <v>3695</v>
      </c>
      <c r="H388" s="3" t="s">
        <v>3696</v>
      </c>
      <c r="I388" s="4" t="s">
        <v>3697</v>
      </c>
      <c r="J388" s="3" t="s">
        <v>3698</v>
      </c>
      <c r="K388" s="3" t="str">
        <f>IFERROR(__xludf.DUMMYFUNCTION("GOOGLETRANSLATE(D388,""en"",""es"")"),"Loading...")</f>
        <v>Loading...</v>
      </c>
    </row>
    <row r="389" ht="14.25" customHeight="1">
      <c r="A389" s="3" t="s">
        <v>3699</v>
      </c>
      <c r="B389" s="3" t="s">
        <v>3700</v>
      </c>
      <c r="C389" s="3" t="s">
        <v>3701</v>
      </c>
      <c r="D389" s="3" t="s">
        <v>3702</v>
      </c>
      <c r="E389" s="3" t="s">
        <v>3703</v>
      </c>
      <c r="F389" s="4" t="s">
        <v>3704</v>
      </c>
      <c r="G389" s="3" t="s">
        <v>3705</v>
      </c>
      <c r="H389" s="3" t="s">
        <v>3706</v>
      </c>
      <c r="I389" s="4" t="s">
        <v>3707</v>
      </c>
      <c r="J389" s="3" t="s">
        <v>3708</v>
      </c>
      <c r="K389" s="3" t="str">
        <f>IFERROR(__xludf.DUMMYFUNCTION("GOOGLETRANSLATE(D389,""en"",""es"")"),"Establecer todas las ranuras de tiempo para")</f>
        <v>Establecer todas las ranuras de tiempo para</v>
      </c>
    </row>
    <row r="390" ht="14.25" customHeight="1">
      <c r="A390" s="3" t="s">
        <v>3709</v>
      </c>
      <c r="B390" s="3" t="s">
        <v>3710</v>
      </c>
      <c r="C390" s="3" t="s">
        <v>3711</v>
      </c>
      <c r="D390" s="3" t="s">
        <v>3712</v>
      </c>
      <c r="E390" s="3" t="s">
        <v>3713</v>
      </c>
      <c r="F390" s="4" t="s">
        <v>3714</v>
      </c>
      <c r="G390" s="3" t="s">
        <v>3715</v>
      </c>
      <c r="H390" s="3" t="s">
        <v>3716</v>
      </c>
      <c r="I390" s="4" t="s">
        <v>3717</v>
      </c>
      <c r="J390" s="3" t="s">
        <v>3718</v>
      </c>
      <c r="K390" s="3" t="str">
        <f>IFERROR(__xludf.DUMMYFUNCTION("GOOGLETRANSLATE(D390,""en"",""es"")"),"Diseños de pantalla de muestra")</f>
        <v>Diseños de pantalla de muestra</v>
      </c>
    </row>
    <row r="391" ht="14.25" customHeight="1">
      <c r="A391" s="3" t="s">
        <v>3719</v>
      </c>
      <c r="B391" s="3" t="s">
        <v>3720</v>
      </c>
      <c r="C391" s="3" t="s">
        <v>3721</v>
      </c>
      <c r="D391" s="3" t="s">
        <v>3722</v>
      </c>
      <c r="E391" s="3" t="s">
        <v>3723</v>
      </c>
      <c r="F391" s="4" t="s">
        <v>3724</v>
      </c>
      <c r="G391" s="3" t="s">
        <v>3725</v>
      </c>
      <c r="H391" s="3" t="s">
        <v>3726</v>
      </c>
      <c r="I391" s="4" t="s">
        <v>3727</v>
      </c>
      <c r="J391" s="3" t="s">
        <v>3728</v>
      </c>
      <c r="K391" s="3" t="str">
        <f>IFERROR(__xludf.DUMMYFUNCTION("GOOGLETRANSLATE(D391,""en"",""es"")"),"Estos son diseños de pantalla preconfigurados, que se pueden agregar simplemente y luego modificarse de acuerdo con las necesidades. &lt;B&gt; Agregar cualquier muestra sobrescribirá las ranuras de tiempo de diseño de la pantalla. &lt;/ b&gt;")</f>
        <v>Estos son diseños de pantalla preconfigurados, que se pueden agregar simplemente y luego modificarse de acuerdo con las necesidades. &lt;B&gt; Agregar cualquier muestra sobrescribirá las ranuras de tiempo de diseño de la pantalla. &lt;/ b&gt;</v>
      </c>
    </row>
    <row r="392" ht="14.25" customHeight="1">
      <c r="A392" s="3" t="s">
        <v>3729</v>
      </c>
      <c r="B392" s="3" t="s">
        <v>3730</v>
      </c>
      <c r="C392" s="3" t="s">
        <v>3731</v>
      </c>
      <c r="D392" s="3" t="s">
        <v>3732</v>
      </c>
      <c r="E392" s="3" t="s">
        <v>3732</v>
      </c>
      <c r="F392" s="4" t="s">
        <v>3733</v>
      </c>
      <c r="G392" s="3" t="s">
        <v>3734</v>
      </c>
      <c r="H392" s="3" t="s">
        <v>3730</v>
      </c>
      <c r="I392" s="4" t="s">
        <v>3735</v>
      </c>
      <c r="J392" s="3" t="s">
        <v>3731</v>
      </c>
      <c r="K392" s="3" t="str">
        <f>IFERROR(__xludf.DUMMYFUNCTION("GOOGLETRANSLATE(D392,""en"",""es"")"),"Loading...")</f>
        <v>Loading...</v>
      </c>
    </row>
    <row r="393" ht="14.25" customHeight="1">
      <c r="A393" s="3" t="s">
        <v>3736</v>
      </c>
      <c r="B393" s="3" t="s">
        <v>3737</v>
      </c>
      <c r="C393" s="3" t="s">
        <v>3738</v>
      </c>
      <c r="D393" s="3" t="s">
        <v>3739</v>
      </c>
      <c r="E393" s="3" t="s">
        <v>3740</v>
      </c>
      <c r="F393" s="4" t="s">
        <v>3741</v>
      </c>
      <c r="G393" s="3" t="s">
        <v>3742</v>
      </c>
      <c r="H393" s="3" t="s">
        <v>3743</v>
      </c>
      <c r="I393" s="4" t="s">
        <v>3744</v>
      </c>
      <c r="J393" s="3" t="s">
        <v>3745</v>
      </c>
      <c r="K393" s="3" t="str">
        <f>IFERROR(__xludf.DUMMYFUNCTION("GOOGLETRANSLATE(D393,""en"",""es"")"),"No se puede configurar el diseño de la pantalla de muestra")</f>
        <v>No se puede configurar el diseño de la pantalla de muestra</v>
      </c>
    </row>
    <row r="394" ht="14.25" customHeight="1">
      <c r="A394" s="3" t="s">
        <v>3746</v>
      </c>
      <c r="B394" s="3" t="s">
        <v>3747</v>
      </c>
      <c r="C394" s="3" t="s">
        <v>3748</v>
      </c>
      <c r="D394" s="3" t="s">
        <v>3749</v>
      </c>
      <c r="E394" s="3" t="s">
        <v>3750</v>
      </c>
      <c r="F394" s="4" t="s">
        <v>3751</v>
      </c>
      <c r="G394" s="3" t="s">
        <v>3752</v>
      </c>
      <c r="H394" s="3" t="s">
        <v>3753</v>
      </c>
      <c r="I394" s="4" t="s">
        <v>3754</v>
      </c>
      <c r="J394" s="3" t="s">
        <v>3755</v>
      </c>
      <c r="K394" s="3" t="str">
        <f>IFERROR(__xludf.DUMMYFUNCTION("GOOGLETRANSLATE(D394,""en"",""es"")"),"Loading...")</f>
        <v>Loading...</v>
      </c>
    </row>
    <row r="395" ht="14.25" customHeight="1">
      <c r="A395" s="3" t="s">
        <v>3756</v>
      </c>
      <c r="B395" s="3" t="s">
        <v>3757</v>
      </c>
      <c r="C395" s="3" t="s">
        <v>3758</v>
      </c>
      <c r="D395" s="3" t="s">
        <v>3759</v>
      </c>
      <c r="E395" s="3" t="s">
        <v>3760</v>
      </c>
      <c r="F395" s="4" t="s">
        <v>3761</v>
      </c>
      <c r="G395" s="3" t="s">
        <v>3762</v>
      </c>
      <c r="H395" s="3" t="s">
        <v>3763</v>
      </c>
      <c r="I395" s="4" t="s">
        <v>3764</v>
      </c>
      <c r="J395" s="3" t="s">
        <v>3765</v>
      </c>
      <c r="K395" s="3" t="str">
        <f>IFERROR(__xludf.DUMMYFUNCTION("GOOGLETRANSLATE(D395,""en"",""es"")"),"Añadir esta muestra")</f>
        <v>Añadir esta muestra</v>
      </c>
    </row>
    <row r="396" ht="14.25" customHeight="1">
      <c r="A396" s="3" t="s">
        <v>3766</v>
      </c>
      <c r="B396" s="3" t="s">
        <v>3767</v>
      </c>
      <c r="C396" s="3" t="s">
        <v>3768</v>
      </c>
      <c r="D396" s="3" t="s">
        <v>3769</v>
      </c>
      <c r="E396" s="3" t="s">
        <v>3770</v>
      </c>
      <c r="F396" s="4" t="s">
        <v>3771</v>
      </c>
      <c r="G396" s="3" t="s">
        <v>3772</v>
      </c>
      <c r="H396" s="3" t="s">
        <v>3773</v>
      </c>
      <c r="I396" s="4" t="s">
        <v>3774</v>
      </c>
      <c r="J396" s="3" t="s">
        <v>3768</v>
      </c>
      <c r="K396" s="3" t="str">
        <f>IFERROR(__xludf.DUMMYFUNCTION("GOOGLETRANSLATE(D396,""en"",""es"")"),"Panel único")</f>
        <v>Panel único</v>
      </c>
    </row>
    <row r="397" ht="14.25" customHeight="1">
      <c r="A397" s="3" t="s">
        <v>3775</v>
      </c>
      <c r="B397" s="3" t="s">
        <v>3776</v>
      </c>
      <c r="C397" s="3" t="s">
        <v>3777</v>
      </c>
      <c r="D397" s="3" t="s">
        <v>3778</v>
      </c>
      <c r="E397" s="3" t="s">
        <v>3779</v>
      </c>
      <c r="F397" s="4" t="s">
        <v>3780</v>
      </c>
      <c r="G397" s="3" t="s">
        <v>3781</v>
      </c>
      <c r="H397" s="3" t="s">
        <v>3782</v>
      </c>
      <c r="I397" s="4" t="s">
        <v>3783</v>
      </c>
      <c r="J397" s="3" t="s">
        <v>3784</v>
      </c>
      <c r="K397" s="3" t="str">
        <f>IFERROR(__xludf.DUMMYFUNCTION("GOOGLETRANSLATE(D397,""en"",""es"")"),"Loading...")</f>
        <v>Loading...</v>
      </c>
    </row>
    <row r="398" ht="14.25" customHeight="1">
      <c r="A398" s="3" t="s">
        <v>3785</v>
      </c>
      <c r="B398" s="3" t="s">
        <v>3786</v>
      </c>
      <c r="C398" s="3" t="s">
        <v>3787</v>
      </c>
      <c r="D398" s="3" t="s">
        <v>3788</v>
      </c>
      <c r="E398" s="3" t="s">
        <v>3789</v>
      </c>
      <c r="F398" s="4" t="s">
        <v>3790</v>
      </c>
      <c r="G398" s="3" t="s">
        <v>3791</v>
      </c>
      <c r="H398" s="3" t="s">
        <v>3792</v>
      </c>
      <c r="I398" s="4" t="s">
        <v>3793</v>
      </c>
      <c r="J398" s="3" t="s">
        <v>3794</v>
      </c>
      <c r="K398" s="3" t="str">
        <f>IFERROR(__xludf.DUMMYFUNCTION("GOOGLETRANSLATE(D398,""en"",""es"")"),"Con paneles laterales")</f>
        <v>Con paneles laterales</v>
      </c>
    </row>
    <row r="399" ht="14.25" customHeight="1">
      <c r="A399" s="3" t="s">
        <v>3795</v>
      </c>
      <c r="B399" s="3" t="s">
        <v>3796</v>
      </c>
      <c r="C399" s="3" t="s">
        <v>3797</v>
      </c>
      <c r="D399" s="3" t="s">
        <v>3798</v>
      </c>
      <c r="E399" s="3" t="s">
        <v>3799</v>
      </c>
      <c r="F399" s="4" t="s">
        <v>3800</v>
      </c>
      <c r="G399" s="3" t="s">
        <v>3801</v>
      </c>
      <c r="H399" s="3" t="s">
        <v>3802</v>
      </c>
      <c r="I399" s="4" t="s">
        <v>3803</v>
      </c>
      <c r="J399" s="3" t="s">
        <v>3804</v>
      </c>
      <c r="K399" s="3" t="str">
        <f>IFERROR(__xludf.DUMMYFUNCTION("GOOGLETRANSLATE(D399,""en"",""es"")"),"Panel principal que muestra todos los archivos en el ciclo con paneles laterales con fecha y hora, noticias RSS, clima y logotipo. Después de agregar esta muestra, cargue su logotipo como archivo logo / logo.png (o ajuste el elemento ""archivo de logotipo"&amp;""") y configure su tecla API del clima en la configuración. Adecuado para pantallas de paisaje.")</f>
        <v>Panel principal que muestra todos los archivos en el ciclo con paneles laterales con fecha y hora, noticias RSS, clima y logotipo. Después de agregar esta muestra, cargue su logotipo como archivo logo / logo.png (o ajuste el elemento "archivo de logotipo") y configure su tecla API del clima en la configuración. Adecuado para pantallas de paisaje.</v>
      </c>
    </row>
    <row r="400" ht="14.25" customHeight="1">
      <c r="A400" s="3" t="s">
        <v>3805</v>
      </c>
      <c r="B400" s="3" t="s">
        <v>3806</v>
      </c>
      <c r="C400" s="3" t="s">
        <v>3807</v>
      </c>
      <c r="D400" s="3" t="s">
        <v>3808</v>
      </c>
      <c r="E400" s="3" t="s">
        <v>3809</v>
      </c>
      <c r="F400" s="4" t="s">
        <v>3810</v>
      </c>
      <c r="G400" s="3" t="s">
        <v>3811</v>
      </c>
      <c r="H400" s="3" t="s">
        <v>3812</v>
      </c>
      <c r="I400" s="4" t="s">
        <v>3813</v>
      </c>
      <c r="J400" s="3" t="s">
        <v>3814</v>
      </c>
      <c r="K400" s="3" t="str">
        <f>IFERROR(__xludf.DUMMYFUNCTION("GOOGLETRANSLATE(D400,""en"",""es"")"),"Borrar")</f>
        <v>Borrar</v>
      </c>
    </row>
    <row r="401" ht="14.25" customHeight="1">
      <c r="A401" s="3" t="s">
        <v>3815</v>
      </c>
      <c r="B401" s="3" t="s">
        <v>3816</v>
      </c>
      <c r="C401" s="3" t="s">
        <v>3817</v>
      </c>
      <c r="D401" s="3" t="s">
        <v>3818</v>
      </c>
      <c r="E401" s="3" t="s">
        <v>3819</v>
      </c>
      <c r="F401" s="4" t="s">
        <v>3820</v>
      </c>
      <c r="G401" s="3" t="s">
        <v>3821</v>
      </c>
      <c r="H401" s="3" t="s">
        <v>3822</v>
      </c>
      <c r="I401" s="4" t="s">
        <v>3823</v>
      </c>
      <c r="J401" s="3" t="s">
        <v>3824</v>
      </c>
      <c r="K401" s="3" t="str">
        <f>IFERROR(__xludf.DUMMYFUNCTION("GOOGLETRANSLATE(D401,""en"",""es"")"),"Puede agregar archivos que deben mostrarse en la pantalla aquí. Para archivos más grandes, considere cargarlos a través de FTP en")</f>
        <v>Puede agregar archivos que deben mostrarse en la pantalla aquí. Para archivos más grandes, considere cargarlos a través de FTP en</v>
      </c>
    </row>
    <row r="402" ht="14.25" customHeight="1">
      <c r="A402" s="3" t="s">
        <v>3825</v>
      </c>
      <c r="B402" s="3" t="s">
        <v>3826</v>
      </c>
      <c r="C402" s="3" t="s">
        <v>3827</v>
      </c>
      <c r="D402" s="3" t="s">
        <v>3828</v>
      </c>
      <c r="E402" s="3" t="s">
        <v>3829</v>
      </c>
      <c r="F402" s="4" t="s">
        <v>3830</v>
      </c>
      <c r="G402" s="3" t="s">
        <v>3831</v>
      </c>
      <c r="H402" s="3" t="s">
        <v>3832</v>
      </c>
      <c r="I402" s="4" t="s">
        <v>3833</v>
      </c>
      <c r="J402" s="3" t="s">
        <v>3834</v>
      </c>
      <c r="K402" s="3" t="str">
        <f>IFERROR(__xludf.DUMMYFUNCTION("GOOGLETRANSLATE(D402,""en"",""es"")"),"Loading...")</f>
        <v>Loading...</v>
      </c>
    </row>
    <row r="403" ht="14.25" customHeight="1">
      <c r="A403" s="3" t="s">
        <v>3835</v>
      </c>
      <c r="B403" s="3" t="s">
        <v>3836</v>
      </c>
      <c r="C403" s="3" t="s">
        <v>3837</v>
      </c>
      <c r="D403" s="3" t="s">
        <v>3838</v>
      </c>
      <c r="E403" s="3" t="s">
        <v>3839</v>
      </c>
      <c r="F403" s="4" t="s">
        <v>3840</v>
      </c>
      <c r="G403" s="3" t="s">
        <v>3841</v>
      </c>
      <c r="H403" s="3" t="s">
        <v>3842</v>
      </c>
      <c r="I403" s="4" t="s">
        <v>3843</v>
      </c>
      <c r="J403" s="3" t="s">
        <v>3844</v>
      </c>
      <c r="K403" s="3" t="str">
        <f>IFERROR(__xludf.DUMMYFUNCTION("GOOGLETRANSLATE(D403,""en"",""es"")"),"Este artículo se utiliza en las siguientes listas de reproducción. Haga clic en el nombre de la lista de reproducción para modificar los elementos en esa lista de reproducción.")</f>
        <v>Este artículo se utiliza en las siguientes listas de reproducción. Haga clic en el nombre de la lista de reproducción para modificar los elementos en esa lista de reproducción.</v>
      </c>
    </row>
    <row r="404" ht="14.25" customHeight="1">
      <c r="A404" s="3" t="s">
        <v>3845</v>
      </c>
      <c r="B404" s="3" t="s">
        <v>3846</v>
      </c>
      <c r="C404" s="3" t="s">
        <v>3847</v>
      </c>
      <c r="D404" s="3" t="s">
        <v>3848</v>
      </c>
      <c r="E404" s="3" t="s">
        <v>3849</v>
      </c>
      <c r="F404" s="4" t="s">
        <v>3850</v>
      </c>
      <c r="G404" s="3" t="s">
        <v>3851</v>
      </c>
      <c r="H404" s="3" t="s">
        <v>3852</v>
      </c>
      <c r="I404" s="4" t="s">
        <v>3853</v>
      </c>
      <c r="J404" s="3" t="s">
        <v>3854</v>
      </c>
      <c r="K404" s="3" t="str">
        <f>IFERROR(__xludf.DUMMYFUNCTION("GOOGLETRANSLATE(D404,""en"",""es"")"),"Lista de reproducción cambiada con éxito")</f>
        <v>Lista de reproducción cambiada con éxito</v>
      </c>
    </row>
    <row r="405" ht="14.25" customHeight="1">
      <c r="A405" s="3" t="s">
        <v>3855</v>
      </c>
      <c r="B405" s="3" t="s">
        <v>3856</v>
      </c>
      <c r="C405" s="3" t="s">
        <v>3857</v>
      </c>
      <c r="D405" s="3" t="s">
        <v>3858</v>
      </c>
      <c r="E405" s="3" t="s">
        <v>3859</v>
      </c>
      <c r="F405" s="4" t="s">
        <v>3860</v>
      </c>
      <c r="G405" s="3" t="s">
        <v>3861</v>
      </c>
      <c r="H405" s="3" t="s">
        <v>3862</v>
      </c>
      <c r="I405" s="4" t="s">
        <v>3863</v>
      </c>
      <c r="J405" s="3" t="s">
        <v>3857</v>
      </c>
      <c r="K405" s="3" t="str">
        <f>IFERROR(__xludf.DUMMYFUNCTION("GOOGLETRANSLATE(D405,""en"",""es"")"),"Loading...")</f>
        <v>Loading...</v>
      </c>
    </row>
    <row r="406" ht="14.25" customHeight="1">
      <c r="A406" s="3" t="s">
        <v>3864</v>
      </c>
      <c r="B406" s="3" t="s">
        <v>3865</v>
      </c>
      <c r="C406" s="3" t="s">
        <v>3866</v>
      </c>
      <c r="D406" s="3" t="s">
        <v>3867</v>
      </c>
      <c r="E406" s="3" t="s">
        <v>3868</v>
      </c>
      <c r="F406" s="4" t="s">
        <v>3869</v>
      </c>
      <c r="G406" s="3" t="s">
        <v>3870</v>
      </c>
      <c r="H406" s="3" t="s">
        <v>3871</v>
      </c>
      <c r="I406" s="4" t="s">
        <v>3872</v>
      </c>
      <c r="J406" s="3" t="s">
        <v>3873</v>
      </c>
      <c r="K406" s="3" t="str">
        <f>IFERROR(__xludf.DUMMYFUNCTION("GOOGLETRANSLATE(D406,""en"",""es"")"),"Mostrar temperatura en grados Fahrenheit")</f>
        <v>Mostrar temperatura en grados Fahrenheit</v>
      </c>
    </row>
    <row r="407" ht="14.25" customHeight="1">
      <c r="A407" s="3" t="s">
        <v>3874</v>
      </c>
      <c r="B407" s="3" t="s">
        <v>3875</v>
      </c>
      <c r="C407" s="3" t="s">
        <v>3876</v>
      </c>
      <c r="D407" s="3" t="s">
        <v>3877</v>
      </c>
      <c r="E407" s="3" t="s">
        <v>3878</v>
      </c>
      <c r="F407" s="4" t="s">
        <v>3879</v>
      </c>
      <c r="G407" s="3" t="s">
        <v>3880</v>
      </c>
      <c r="H407" s="3" t="s">
        <v>3881</v>
      </c>
      <c r="I407" s="4" t="s">
        <v>3882</v>
      </c>
      <c r="J407" s="3" t="s">
        <v>3876</v>
      </c>
      <c r="K407" s="3" t="str">
        <f>IFERROR(__xludf.DUMMYFUNCTION("GOOGLETRANSLATE(D407,""en"",""es"")"),"Loading...")</f>
        <v>Loading...</v>
      </c>
    </row>
    <row r="408" ht="14.25" customHeight="1">
      <c r="A408" s="3" t="s">
        <v>3883</v>
      </c>
      <c r="B408" s="3" t="s">
        <v>3884</v>
      </c>
      <c r="C408" s="3" t="s">
        <v>3885</v>
      </c>
      <c r="D408" s="3" t="s">
        <v>3886</v>
      </c>
      <c r="E408" s="3" t="s">
        <v>3887</v>
      </c>
      <c r="F408" s="4" t="s">
        <v>3888</v>
      </c>
      <c r="G408" s="3" t="s">
        <v>3889</v>
      </c>
      <c r="H408" s="3" t="s">
        <v>3890</v>
      </c>
      <c r="I408" s="4" t="s">
        <v>3891</v>
      </c>
      <c r="J408" s="3" t="s">
        <v>3892</v>
      </c>
      <c r="K408" s="3" t="str">
        <f>IFERROR(__xludf.DUMMYFUNCTION("GOOGLETRANSLATE(D408,""en"",""es"")"),"Número de días para mostrar el pronóstico del tiempo para")</f>
        <v>Número de días para mostrar el pronóstico del tiempo para</v>
      </c>
    </row>
    <row r="409" ht="14.25" customHeight="1">
      <c r="A409" s="3" t="s">
        <v>3893</v>
      </c>
      <c r="B409" s="3" t="s">
        <v>3894</v>
      </c>
      <c r="C409" s="3" t="s">
        <v>3895</v>
      </c>
      <c r="D409" s="3" t="s">
        <v>3896</v>
      </c>
      <c r="E409" s="3" t="s">
        <v>3897</v>
      </c>
      <c r="F409" s="4" t="s">
        <v>3898</v>
      </c>
      <c r="G409" s="3" t="s">
        <v>3899</v>
      </c>
      <c r="H409" s="3" t="s">
        <v>3900</v>
      </c>
      <c r="I409" s="4" t="s">
        <v>3901</v>
      </c>
      <c r="J409" s="3" t="s">
        <v>3902</v>
      </c>
      <c r="K409" s="3" t="str">
        <f>IFERROR(__xludf.DUMMYFUNCTION("GOOGLETRANSLATE(D409,""en"",""es"")"),"Número de días no puede estar vacío")</f>
        <v>Número de días no puede estar vacío</v>
      </c>
    </row>
    <row r="410" ht="14.25" customHeight="1">
      <c r="A410" s="3" t="s">
        <v>3903</v>
      </c>
      <c r="B410" s="3" t="s">
        <v>3904</v>
      </c>
      <c r="C410" s="3" t="s">
        <v>3905</v>
      </c>
      <c r="D410" s="3" t="s">
        <v>3906</v>
      </c>
      <c r="E410" s="3" t="s">
        <v>3907</v>
      </c>
      <c r="F410" s="4" t="s">
        <v>3908</v>
      </c>
      <c r="G410" s="3" t="s">
        <v>3909</v>
      </c>
      <c r="H410" s="3" t="s">
        <v>3910</v>
      </c>
      <c r="I410" s="4" t="s">
        <v>3911</v>
      </c>
      <c r="J410" s="3" t="s">
        <v>3912</v>
      </c>
      <c r="K410" s="3" t="str">
        <f>IFERROR(__xludf.DUMMYFUNCTION("GOOGLETRANSLATE(D410,""en"",""es"")"),"Mostrar título")</f>
        <v>Mostrar título</v>
      </c>
    </row>
    <row r="411" ht="14.25" customHeight="1">
      <c r="A411" s="3" t="s">
        <v>3913</v>
      </c>
      <c r="B411" s="3" t="s">
        <v>3914</v>
      </c>
      <c r="C411" s="3" t="s">
        <v>3915</v>
      </c>
      <c r="D411" s="3" t="s">
        <v>3916</v>
      </c>
      <c r="E411" s="3" t="s">
        <v>3917</v>
      </c>
      <c r="F411" s="4" t="s">
        <v>3918</v>
      </c>
      <c r="G411" s="3" t="s">
        <v>3919</v>
      </c>
      <c r="H411" s="3" t="s">
        <v>3920</v>
      </c>
      <c r="I411" s="4" t="s">
        <v>3921</v>
      </c>
      <c r="J411" s="3" t="s">
        <v>3922</v>
      </c>
      <c r="K411" s="3" t="str">
        <f>IFERROR(__xludf.DUMMYFUNCTION("GOOGLETRANSLATE(D411,""en"",""es"")"),"Mostrar parte de la parte del mensaje RSS")</f>
        <v>Mostrar parte de la parte del mensaje RSS</v>
      </c>
    </row>
    <row r="412" ht="14.25" customHeight="1">
      <c r="A412" s="3" t="s">
        <v>3923</v>
      </c>
      <c r="B412" s="3" t="s">
        <v>3924</v>
      </c>
      <c r="C412" s="3" t="s">
        <v>3925</v>
      </c>
      <c r="D412" s="3" t="s">
        <v>3926</v>
      </c>
      <c r="E412" s="3" t="s">
        <v>3927</v>
      </c>
      <c r="F412" s="4" t="s">
        <v>3928</v>
      </c>
      <c r="G412" s="3" t="s">
        <v>3929</v>
      </c>
      <c r="H412" s="3" t="s">
        <v>3930</v>
      </c>
      <c r="I412" s="4" t="s">
        <v>3931</v>
      </c>
      <c r="J412" s="3" t="s">
        <v>3932</v>
      </c>
      <c r="K412" s="3" t="str">
        <f>IFERROR(__xludf.DUMMYFUNCTION("GOOGLETRANSLATE(D412,""en"",""es"")"),"Mensaje de visualización (descripción) parte del mensaje RSS")</f>
        <v>Mensaje de visualización (descripción) parte del mensaje RSS</v>
      </c>
    </row>
    <row r="413" ht="14.25" customHeight="1">
      <c r="A413" s="3" t="s">
        <v>3933</v>
      </c>
      <c r="B413" s="3" t="s">
        <v>3934</v>
      </c>
      <c r="C413" s="3" t="s">
        <v>3935</v>
      </c>
      <c r="D413" s="3" t="s">
        <v>3936</v>
      </c>
      <c r="E413" s="3" t="s">
        <v>3937</v>
      </c>
      <c r="F413" s="4" t="s">
        <v>3938</v>
      </c>
      <c r="G413" s="3" t="s">
        <v>3939</v>
      </c>
      <c r="H413" s="3" t="s">
        <v>3940</v>
      </c>
      <c r="I413" s="4" t="s">
        <v>3941</v>
      </c>
      <c r="J413" s="3" t="s">
        <v>3942</v>
      </c>
      <c r="K413" s="3" t="str">
        <f>IFERROR(__xludf.DUMMYFUNCTION("GOOGLETRANSLATE(D413,""en"",""es"")"),"Loading...")</f>
        <v>Loading...</v>
      </c>
    </row>
    <row r="414" ht="14.25" customHeight="1">
      <c r="A414" s="3" t="s">
        <v>3943</v>
      </c>
      <c r="B414" s="3" t="s">
        <v>3944</v>
      </c>
      <c r="C414" s="3" t="s">
        <v>3945</v>
      </c>
      <c r="D414" s="3" t="s">
        <v>3946</v>
      </c>
      <c r="E414" s="3" t="s">
        <v>3947</v>
      </c>
      <c r="F414" s="4" t="s">
        <v>3948</v>
      </c>
      <c r="G414" s="3" t="s">
        <v>3949</v>
      </c>
      <c r="H414" s="3" t="s">
        <v>3950</v>
      </c>
      <c r="I414" s="4" t="s">
        <v>3951</v>
      </c>
      <c r="J414" s="3" t="s">
        <v>3952</v>
      </c>
      <c r="K414" s="3" t="str">
        <f>IFERROR(__xludf.DUMMYFUNCTION("GOOGLETRANSLATE(D414,""en"",""es"")"),"Loading...")</f>
        <v>Loading...</v>
      </c>
    </row>
    <row r="415" ht="14.25" customHeight="1">
      <c r="A415" s="3" t="s">
        <v>3953</v>
      </c>
      <c r="B415" s="3" t="s">
        <v>3954</v>
      </c>
      <c r="C415" s="3" t="s">
        <v>3955</v>
      </c>
      <c r="D415" s="3" t="s">
        <v>3956</v>
      </c>
      <c r="E415" s="3" t="s">
        <v>3957</v>
      </c>
      <c r="F415" s="4" t="s">
        <v>3958</v>
      </c>
      <c r="G415" s="3" t="s">
        <v>3959</v>
      </c>
      <c r="H415" s="3" t="s">
        <v>3960</v>
      </c>
      <c r="I415" s="4" t="s">
        <v>3961</v>
      </c>
      <c r="J415" s="3" t="s">
        <v>3962</v>
      </c>
      <c r="K415" s="3" t="str">
        <f>IFERROR(__xludf.DUMMYFUNCTION("GOOGLETRANSLATE(D415,""en"",""es"")"),"Loading...")</f>
        <v>Loading...</v>
      </c>
    </row>
    <row r="416" ht="14.25" customHeight="1">
      <c r="A416" s="3" t="s">
        <v>3963</v>
      </c>
      <c r="B416" s="3" t="s">
        <v>3964</v>
      </c>
      <c r="C416" s="3" t="s">
        <v>3965</v>
      </c>
      <c r="D416" s="3" t="s">
        <v>3966</v>
      </c>
      <c r="E416" s="3" t="s">
        <v>3967</v>
      </c>
      <c r="F416" s="4" t="s">
        <v>3968</v>
      </c>
      <c r="G416" s="3" t="s">
        <v>3969</v>
      </c>
      <c r="H416" s="3" t="s">
        <v>3970</v>
      </c>
      <c r="I416" s="4" t="s">
        <v>3971</v>
      </c>
      <c r="J416" s="3" t="s">
        <v>3972</v>
      </c>
      <c r="K416" s="3" t="str">
        <f>IFERROR(__xludf.DUMMYFUNCTION("GOOGLETRANSLATE(D416,""en"",""es"")"),"Una sola línea de texto en movimiento")</f>
        <v>Una sola línea de texto en movimiento</v>
      </c>
    </row>
    <row r="417" ht="14.25" customHeight="1">
      <c r="A417" s="3" t="s">
        <v>3973</v>
      </c>
      <c r="B417" s="3" t="s">
        <v>3974</v>
      </c>
      <c r="C417" s="3" t="s">
        <v>3975</v>
      </c>
      <c r="D417" s="3" t="s">
        <v>3976</v>
      </c>
      <c r="E417" s="3" t="s">
        <v>3977</v>
      </c>
      <c r="F417" s="4" t="s">
        <v>3978</v>
      </c>
      <c r="G417" s="3" t="s">
        <v>3979</v>
      </c>
      <c r="H417" s="3" t="s">
        <v>3980</v>
      </c>
      <c r="I417" s="4" t="s">
        <v>3981</v>
      </c>
      <c r="J417" s="3" t="s">
        <v>3982</v>
      </c>
      <c r="K417" s="3" t="str">
        <f>IFERROR(__xludf.DUMMYFUNCTION("GOOGLETRANSLATE(D417,""en"",""es"")"),"Una sola línea de texto en movimiento (a la derecha)")</f>
        <v>Una sola línea de texto en movimiento (a la derecha)</v>
      </c>
    </row>
    <row r="418" ht="14.25" customHeight="1">
      <c r="A418" s="4" t="s">
        <v>3983</v>
      </c>
      <c r="B418" s="3" t="s">
        <v>3984</v>
      </c>
      <c r="C418" s="3" t="s">
        <v>3985</v>
      </c>
      <c r="D418" s="4" t="s">
        <v>3986</v>
      </c>
      <c r="E418" s="3" t="s">
        <v>3987</v>
      </c>
      <c r="F418" s="3" t="s">
        <v>3988</v>
      </c>
      <c r="G418" s="3" t="s">
        <v>3989</v>
      </c>
      <c r="H418" s="3" t="s">
        <v>3990</v>
      </c>
      <c r="I418" s="3" t="s">
        <v>3991</v>
      </c>
      <c r="J418" s="4" t="s">
        <v>3992</v>
      </c>
      <c r="K418" s="3" t="str">
        <f>IFERROR(__xludf.DUMMYFUNCTION("GOOGLETRANSLATE(D418,""en"",""es"")"),"Loading...")</f>
        <v>Loading...</v>
      </c>
      <c r="L418" s="4"/>
      <c r="M418" s="4"/>
      <c r="N418" s="4"/>
      <c r="O418" s="4"/>
      <c r="P418" s="4"/>
      <c r="Q418" s="4"/>
      <c r="R418" s="4"/>
      <c r="S418" s="4"/>
      <c r="T418" s="4"/>
      <c r="U418" s="4"/>
      <c r="V418" s="4"/>
      <c r="W418" s="4"/>
      <c r="X418" s="4"/>
      <c r="Y418" s="4"/>
      <c r="Z418" s="4"/>
    </row>
    <row r="419" ht="14.25" customHeight="1">
      <c r="A419" s="3" t="s">
        <v>3993</v>
      </c>
      <c r="B419" s="3" t="s">
        <v>3994</v>
      </c>
      <c r="C419" s="3" t="s">
        <v>3995</v>
      </c>
      <c r="D419" s="3" t="s">
        <v>3996</v>
      </c>
      <c r="E419" s="3" t="s">
        <v>3997</v>
      </c>
      <c r="F419" s="4" t="s">
        <v>3998</v>
      </c>
      <c r="G419" s="3" t="s">
        <v>3999</v>
      </c>
      <c r="H419" s="3" t="s">
        <v>4000</v>
      </c>
      <c r="I419" s="4" t="s">
        <v>4001</v>
      </c>
      <c r="J419" s="3" t="s">
        <v>4002</v>
      </c>
      <c r="K419" s="3" t="str">
        <f>IFERROR(__xludf.DUMMYFUNCTION("GOOGLETRANSLATE(D419,""en"",""es"")"),"El estilo de exhibición no puede estar vacío")</f>
        <v>El estilo de exhibición no puede estar vacío</v>
      </c>
    </row>
    <row r="420" ht="14.25" customHeight="1">
      <c r="A420" s="3" t="s">
        <v>4003</v>
      </c>
      <c r="B420" s="3" t="s">
        <v>4004</v>
      </c>
      <c r="C420" s="3" t="s">
        <v>4005</v>
      </c>
      <c r="D420" s="3" t="s">
        <v>4006</v>
      </c>
      <c r="E420" s="3" t="s">
        <v>4007</v>
      </c>
      <c r="F420" s="4" t="s">
        <v>4008</v>
      </c>
      <c r="G420" s="3" t="s">
        <v>4009</v>
      </c>
      <c r="H420" s="3" t="s">
        <v>4010</v>
      </c>
      <c r="I420" s="4" t="s">
        <v>4011</v>
      </c>
      <c r="J420" s="3" t="s">
        <v>4012</v>
      </c>
      <c r="K420" s="3" t="str">
        <f>IFERROR(__xludf.DUMMYFUNCTION("GOOGLETRANSLATE(D420,""en"",""es"")"),"Velocidad de desplazamiento")</f>
        <v>Velocidad de desplazamiento</v>
      </c>
    </row>
    <row r="421" ht="14.25" customHeight="1">
      <c r="A421" s="3" t="s">
        <v>4013</v>
      </c>
      <c r="B421" s="3" t="s">
        <v>4014</v>
      </c>
      <c r="C421" s="3" t="s">
        <v>4015</v>
      </c>
      <c r="D421" s="3" t="s">
        <v>4016</v>
      </c>
      <c r="E421" s="3" t="s">
        <v>4017</v>
      </c>
      <c r="F421" s="4" t="s">
        <v>4018</v>
      </c>
      <c r="G421" s="3" t="s">
        <v>4019</v>
      </c>
      <c r="H421" s="3" t="s">
        <v>4020</v>
      </c>
      <c r="I421" s="4" t="s">
        <v>4021</v>
      </c>
      <c r="J421" s="3" t="s">
        <v>4022</v>
      </c>
      <c r="K421" s="3" t="str">
        <f>IFERROR(__xludf.DUMMYFUNCTION("GOOGLETRANSLATE(D421,""en"",""es"")"),"Velocidad de movimiento de texto Si el ""estilo de pantalla"" se establece en ""una sola línea de texto móvil"" (válido para recibir noticias de RSS y archivos de texto)")</f>
        <v>Velocidad de movimiento de texto Si el "estilo de pantalla" se establece en "una sola línea de texto móvil" (válido para recibir noticias de RSS y archivos de texto)</v>
      </c>
    </row>
    <row r="422" ht="14.25" customHeight="1">
      <c r="A422" s="3" t="s">
        <v>4023</v>
      </c>
      <c r="B422" s="3" t="s">
        <v>4024</v>
      </c>
      <c r="C422" s="3" t="s">
        <v>4025</v>
      </c>
      <c r="D422" s="3" t="s">
        <v>4026</v>
      </c>
      <c r="E422" s="3" t="s">
        <v>4027</v>
      </c>
      <c r="F422" s="4" t="s">
        <v>4028</v>
      </c>
      <c r="G422" s="3" t="s">
        <v>4029</v>
      </c>
      <c r="H422" s="3" t="s">
        <v>4030</v>
      </c>
      <c r="I422" s="4" t="s">
        <v>4031</v>
      </c>
      <c r="J422" s="3" t="s">
        <v>4032</v>
      </c>
      <c r="K422" s="3" t="str">
        <f>IFERROR(__xludf.DUMMYFUNCTION("GOOGLETRANSLATE(D422,""en"",""es"")"),"La velocidad de desplazamiento no puede estar vacía")</f>
        <v>La velocidad de desplazamiento no puede estar vacía</v>
      </c>
    </row>
    <row r="423" ht="14.25" customHeight="1">
      <c r="A423" s="3" t="s">
        <v>4033</v>
      </c>
      <c r="B423" s="3" t="s">
        <v>4034</v>
      </c>
      <c r="C423" s="3" t="s">
        <v>4035</v>
      </c>
      <c r="D423" s="3" t="s">
        <v>4036</v>
      </c>
      <c r="E423" s="3" t="s">
        <v>4037</v>
      </c>
      <c r="F423" s="4" t="s">
        <v>4038</v>
      </c>
      <c r="G423" s="3" t="s">
        <v>4039</v>
      </c>
      <c r="H423" s="3" t="s">
        <v>4040</v>
      </c>
      <c r="I423" s="4" t="s">
        <v>4041</v>
      </c>
      <c r="J423" s="3" t="s">
        <v>4042</v>
      </c>
      <c r="K423" s="3" t="str">
        <f>IFERROR(__xludf.DUMMYFUNCTION("GOOGLETRANSLATE(D423,""en"",""es"")"),"Loading...")</f>
        <v>Loading...</v>
      </c>
    </row>
    <row r="424" ht="14.25" customHeight="1">
      <c r="A424" s="3" t="s">
        <v>4043</v>
      </c>
      <c r="B424" s="3" t="s">
        <v>4044</v>
      </c>
      <c r="C424" s="3" t="s">
        <v>4045</v>
      </c>
      <c r="D424" s="3" t="s">
        <v>4046</v>
      </c>
      <c r="E424" s="3" t="s">
        <v>4047</v>
      </c>
      <c r="F424" s="4" t="s">
        <v>4048</v>
      </c>
      <c r="G424" s="3" t="s">
        <v>4049</v>
      </c>
      <c r="H424" s="3" t="s">
        <v>4050</v>
      </c>
      <c r="I424" s="4" t="s">
        <v>4051</v>
      </c>
      <c r="J424" s="3" t="s">
        <v>4052</v>
      </c>
      <c r="K424" s="3" t="str">
        <f>IFERROR(__xludf.DUMMYFUNCTION("GOOGLETRANSLATE(D424,""en"",""es"")"),"La entrada fue eliminada con éxito")</f>
        <v>La entrada fue eliminada con éxito</v>
      </c>
    </row>
    <row r="425" ht="14.25" customHeight="1">
      <c r="A425" s="3" t="s">
        <v>4053</v>
      </c>
      <c r="B425" s="3" t="s">
        <v>4054</v>
      </c>
      <c r="C425" s="3" t="s">
        <v>4055</v>
      </c>
      <c r="D425" s="3" t="s">
        <v>4056</v>
      </c>
      <c r="E425" s="3" t="s">
        <v>4057</v>
      </c>
      <c r="F425" s="4" t="s">
        <v>4058</v>
      </c>
      <c r="G425" s="3" t="s">
        <v>4059</v>
      </c>
      <c r="H425" s="3" t="s">
        <v>4060</v>
      </c>
      <c r="I425" s="4" t="s">
        <v>4061</v>
      </c>
      <c r="J425" s="3" t="s">
        <v>4062</v>
      </c>
      <c r="K425" s="3" t="str">
        <f>IFERROR(__xludf.DUMMYFUNCTION("GOOGLETRANSLATE(D425,""en"",""es"")"),"Se agregó con éxito la entrada")</f>
        <v>Se agregó con éxito la entrada</v>
      </c>
    </row>
    <row r="426" ht="14.25" customHeight="1">
      <c r="A426" s="3" t="s">
        <v>4063</v>
      </c>
      <c r="B426" s="3" t="s">
        <v>4064</v>
      </c>
      <c r="C426" s="3" t="s">
        <v>4065</v>
      </c>
      <c r="D426" s="3" t="s">
        <v>4066</v>
      </c>
      <c r="E426" s="3" t="s">
        <v>4067</v>
      </c>
      <c r="F426" s="4" t="s">
        <v>4068</v>
      </c>
      <c r="G426" s="3" t="s">
        <v>4069</v>
      </c>
      <c r="H426" s="3" t="s">
        <v>4070</v>
      </c>
      <c r="I426" s="4" t="s">
        <v>4071</v>
      </c>
      <c r="J426" s="3" t="s">
        <v>4072</v>
      </c>
      <c r="K426" s="3" t="str">
        <f>IFERROR(__xludf.DUMMYFUNCTION("GOOGLETRANSLATE(D426,""en"",""es"")"),"URL no puede estar vacío")</f>
        <v>URL no puede estar vacío</v>
      </c>
    </row>
    <row r="427" ht="14.25" customHeight="1">
      <c r="A427" s="3" t="s">
        <v>4073</v>
      </c>
      <c r="B427" s="3" t="s">
        <v>4074</v>
      </c>
      <c r="C427" s="3" t="s">
        <v>4075</v>
      </c>
      <c r="D427" s="3" t="s">
        <v>4074</v>
      </c>
      <c r="E427" s="3" t="s">
        <v>4074</v>
      </c>
      <c r="F427" s="4" t="s">
        <v>4074</v>
      </c>
      <c r="G427" s="3" t="s">
        <v>4074</v>
      </c>
      <c r="H427" s="3" t="s">
        <v>4074</v>
      </c>
      <c r="I427" s="4" t="s">
        <v>4074</v>
      </c>
      <c r="J427" s="3" t="s">
        <v>4075</v>
      </c>
      <c r="K427" s="3" t="str">
        <f>IFERROR(__xludf.DUMMYFUNCTION("GOOGLETRANSLATE(D427,""en"",""es"")"),"Url")</f>
        <v>Url</v>
      </c>
    </row>
    <row r="428" ht="14.25" customHeight="1">
      <c r="A428" s="3" t="s">
        <v>4076</v>
      </c>
      <c r="B428" s="3" t="s">
        <v>4077</v>
      </c>
      <c r="C428" s="3" t="s">
        <v>4078</v>
      </c>
      <c r="D428" s="3" t="s">
        <v>4079</v>
      </c>
      <c r="E428" s="3" t="s">
        <v>4080</v>
      </c>
      <c r="F428" s="4" t="s">
        <v>4081</v>
      </c>
      <c r="G428" s="3" t="s">
        <v>4082</v>
      </c>
      <c r="H428" s="3" t="s">
        <v>4083</v>
      </c>
      <c r="I428" s="4" t="s">
        <v>4084</v>
      </c>
      <c r="J428" s="3" t="s">
        <v>4085</v>
      </c>
      <c r="K428" s="3" t="str">
        <f>IFERROR(__xludf.DUMMYFUNCTION("GOOGLETRANSLATE(D428,""en"",""es"")"),"Aún no se ha añadido entrada.")</f>
        <v>Aún no se ha añadido entrada.</v>
      </c>
    </row>
    <row r="429" ht="14.25" customHeight="1">
      <c r="A429" s="3" t="s">
        <v>4086</v>
      </c>
      <c r="B429" s="3" t="s">
        <v>4087</v>
      </c>
      <c r="C429" s="3" t="s">
        <v>4088</v>
      </c>
      <c r="D429" s="3" t="s">
        <v>4089</v>
      </c>
      <c r="E429" s="3" t="s">
        <v>4090</v>
      </c>
      <c r="F429" s="4" t="s">
        <v>4091</v>
      </c>
      <c r="G429" s="3" t="s">
        <v>4092</v>
      </c>
      <c r="H429" s="3" t="s">
        <v>4093</v>
      </c>
      <c r="I429" s="4" t="s">
        <v>4094</v>
      </c>
      <c r="J429" s="3" t="s">
        <v>4095</v>
      </c>
      <c r="K429" s="3" t="str">
        <f>IFERROR(__xludf.DUMMYFUNCTION("GOOGLETRANSLATE(D429,""en"",""es"")"),"Descarga periódica")</f>
        <v>Descarga periódica</v>
      </c>
    </row>
    <row r="430" ht="14.25" customHeight="1">
      <c r="A430" s="3" t="s">
        <v>4096</v>
      </c>
      <c r="B430" s="3" t="s">
        <v>4097</v>
      </c>
      <c r="C430" s="3" t="s">
        <v>4098</v>
      </c>
      <c r="D430" s="3" t="s">
        <v>4099</v>
      </c>
      <c r="E430" s="3" t="s">
        <v>4100</v>
      </c>
      <c r="F430" s="4" t="s">
        <v>4101</v>
      </c>
      <c r="G430" s="3" t="s">
        <v>4102</v>
      </c>
      <c r="H430" s="3" t="s">
        <v>4103</v>
      </c>
      <c r="I430" s="4" t="s">
        <v>4104</v>
      </c>
      <c r="J430" s="3" t="s">
        <v>4105</v>
      </c>
      <c r="K430" s="3" t="str">
        <f>IFERROR(__xludf.DUMMYFUNCTION("GOOGLETRANSLATE(D430,""en"",""es"")"),"Puede configurar la descarga periódica de un archivo de Internet en esta página. El intervalo se puede configurar a través de la configuración del menú: la configuración del dispositivo, el intervalo de descarga del artículo.")</f>
        <v>Puede configurar la descarga periódica de un archivo de Internet en esta página. El intervalo se puede configurar a través de la configuración del menú: la configuración del dispositivo, el intervalo de descarga del artículo.</v>
      </c>
    </row>
    <row r="431" ht="14.25" customHeight="1">
      <c r="A431" s="3" t="s">
        <v>4106</v>
      </c>
      <c r="B431" s="3" t="s">
        <v>4107</v>
      </c>
      <c r="C431" s="3" t="s">
        <v>4108</v>
      </c>
      <c r="D431" s="3" t="s">
        <v>4109</v>
      </c>
      <c r="E431" s="3" t="s">
        <v>4110</v>
      </c>
      <c r="F431" s="4" t="s">
        <v>4111</v>
      </c>
      <c r="G431" s="3" t="s">
        <v>4112</v>
      </c>
      <c r="H431" s="3" t="s">
        <v>4113</v>
      </c>
      <c r="I431" s="4" t="s">
        <v>4114</v>
      </c>
      <c r="J431" s="3" t="s">
        <v>4115</v>
      </c>
      <c r="K431" s="3" t="str">
        <f>IFERROR(__xludf.DUMMYFUNCTION("GOOGLETRANSLATE(D431,""en"",""es"")"),"Tiempo máximo para la reproducción de video en segundos. Utilizable solo en dispositivos más antiguos, si los videos tienden a atascarse.")</f>
        <v>Tiempo máximo para la reproducción de video en segundos. Utilizable solo en dispositivos más antiguos, si los videos tienden a atascarse.</v>
      </c>
    </row>
    <row r="432" ht="14.25" customHeight="1">
      <c r="A432" s="3" t="s">
        <v>4116</v>
      </c>
      <c r="B432" s="3" t="s">
        <v>4117</v>
      </c>
      <c r="C432" s="3" t="s">
        <v>4118</v>
      </c>
      <c r="D432" s="3" t="s">
        <v>4119</v>
      </c>
      <c r="E432" s="3" t="s">
        <v>4120</v>
      </c>
      <c r="F432" s="4" t="s">
        <v>4121</v>
      </c>
      <c r="G432" s="3" t="s">
        <v>4122</v>
      </c>
      <c r="H432" s="3" t="s">
        <v>4123</v>
      </c>
      <c r="I432" s="4" t="s">
        <v>4124</v>
      </c>
      <c r="J432" s="3" t="s">
        <v>4125</v>
      </c>
      <c r="K432" s="3" t="str">
        <f>IFERROR(__xludf.DUMMYFUNCTION("GOOGLETRANSLATE(D432,""en"",""es"")"),"Descargar intervalo")</f>
        <v>Descargar intervalo</v>
      </c>
    </row>
    <row r="433" ht="14.25" customHeight="1">
      <c r="A433" s="3" t="s">
        <v>4126</v>
      </c>
      <c r="B433" s="3" t="s">
        <v>4127</v>
      </c>
      <c r="C433" s="3" t="s">
        <v>4128</v>
      </c>
      <c r="D433" s="3" t="s">
        <v>4129</v>
      </c>
      <c r="E433" s="3" t="s">
        <v>4130</v>
      </c>
      <c r="F433" s="4" t="s">
        <v>4131</v>
      </c>
      <c r="G433" s="3" t="s">
        <v>4132</v>
      </c>
      <c r="H433" s="3" t="s">
        <v>4133</v>
      </c>
      <c r="I433" s="4" t="s">
        <v>4134</v>
      </c>
      <c r="J433" s="3" t="s">
        <v>4135</v>
      </c>
      <c r="K433" s="3" t="str">
        <f>IFERROR(__xludf.DUMMYFUNCTION("GOOGLETRANSLATE(D433,""en"",""es"")"),"Loading...")</f>
        <v>Loading...</v>
      </c>
    </row>
    <row r="434" ht="14.25" customHeight="1">
      <c r="A434" s="3" t="s">
        <v>4136</v>
      </c>
      <c r="B434" s="3" t="s">
        <v>4137</v>
      </c>
      <c r="C434" s="3" t="s">
        <v>4138</v>
      </c>
      <c r="D434" s="3" t="s">
        <v>4139</v>
      </c>
      <c r="E434" s="3" t="s">
        <v>4140</v>
      </c>
      <c r="F434" s="4" t="s">
        <v>4141</v>
      </c>
      <c r="G434" s="3" t="s">
        <v>4142</v>
      </c>
      <c r="H434" s="3" t="s">
        <v>4143</v>
      </c>
      <c r="I434" s="4" t="s">
        <v>4144</v>
      </c>
      <c r="J434" s="3" t="s">
        <v>4145</v>
      </c>
      <c r="K434" s="3" t="str">
        <f>IFERROR(__xludf.DUMMYFUNCTION("GOOGLETRANSLATE(D434,""en"",""es"")"),"La descarga periódica no está activa, el intervalo no está establecido.")</f>
        <v>La descarga periódica no está activa, el intervalo no está establecido.</v>
      </c>
    </row>
    <row r="435" ht="14.25" customHeight="1">
      <c r="A435" s="3" t="s">
        <v>4146</v>
      </c>
      <c r="B435" s="3" t="s">
        <v>4147</v>
      </c>
      <c r="C435" s="3" t="s">
        <v>4148</v>
      </c>
      <c r="D435" s="3" t="s">
        <v>4149</v>
      </c>
      <c r="E435" s="3" t="s">
        <v>4150</v>
      </c>
      <c r="F435" s="4" t="s">
        <v>4151</v>
      </c>
      <c r="G435" s="3" t="s">
        <v>4152</v>
      </c>
      <c r="H435" s="3" t="s">
        <v>4153</v>
      </c>
      <c r="I435" s="4" t="s">
        <v>4154</v>
      </c>
      <c r="J435" s="3" t="s">
        <v>4155</v>
      </c>
      <c r="K435" s="3" t="str">
        <f>IFERROR(__xludf.DUMMYFUNCTION("GOOGLETRANSLATE(D435,""en"",""es"")"),"La puesta en marcha de la aplicación falló")</f>
        <v>La puesta en marcha de la aplicación falló</v>
      </c>
    </row>
    <row r="436" ht="14.25" customHeight="1">
      <c r="A436" s="3" t="s">
        <v>4156</v>
      </c>
      <c r="B436" s="3" t="s">
        <v>4157</v>
      </c>
      <c r="C436" s="3" t="s">
        <v>4158</v>
      </c>
      <c r="D436" s="3" t="s">
        <v>4159</v>
      </c>
      <c r="E436" s="3" t="s">
        <v>4160</v>
      </c>
      <c r="F436" s="4" t="s">
        <v>4161</v>
      </c>
      <c r="G436" s="3" t="s">
        <v>4162</v>
      </c>
      <c r="H436" s="3" t="s">
        <v>4163</v>
      </c>
      <c r="I436" s="4" t="s">
        <v>4164</v>
      </c>
      <c r="J436" s="3" t="s">
        <v>4165</v>
      </c>
      <c r="K436" s="3" t="str">
        <f>IFERROR(__xludf.DUMMYFUNCTION("GOOGLETRANSLATE(D436,""en"",""es"")"),"Loading...")</f>
        <v>Loading...</v>
      </c>
    </row>
    <row r="437" ht="14.25" customHeight="1">
      <c r="A437" s="3" t="s">
        <v>4166</v>
      </c>
      <c r="B437" s="3" t="s">
        <v>4167</v>
      </c>
      <c r="C437" s="3" t="s">
        <v>4168</v>
      </c>
      <c r="D437" s="3" t="s">
        <v>4169</v>
      </c>
      <c r="E437" s="3" t="s">
        <v>4170</v>
      </c>
      <c r="F437" s="4" t="s">
        <v>4171</v>
      </c>
      <c r="G437" s="3" t="s">
        <v>4172</v>
      </c>
      <c r="H437" s="3" t="s">
        <v>4173</v>
      </c>
      <c r="I437" s="4" t="s">
        <v>4174</v>
      </c>
      <c r="J437" s="3" t="s">
        <v>4175</v>
      </c>
      <c r="K437" s="3" t="str">
        <f>IFERROR(__xludf.DUMMYFUNCTION("GOOGLETRANSLATE(D437,""en"",""es"")"),"Si está marcado, los atajos de teclado para el control de la aplicación se desactivarán.")</f>
        <v>Si está marcado, los atajos de teclado para el control de la aplicación se desactivarán.</v>
      </c>
    </row>
    <row r="438" ht="14.25" customHeight="1">
      <c r="A438" s="3" t="s">
        <v>4176</v>
      </c>
      <c r="B438" s="3" t="s">
        <v>4177</v>
      </c>
      <c r="C438" s="3" t="s">
        <v>4178</v>
      </c>
      <c r="D438" s="3" t="s">
        <v>4179</v>
      </c>
      <c r="E438" s="3" t="s">
        <v>4180</v>
      </c>
      <c r="F438" s="4" t="s">
        <v>4181</v>
      </c>
      <c r="G438" s="3" t="s">
        <v>4182</v>
      </c>
      <c r="H438" s="3" t="s">
        <v>4183</v>
      </c>
      <c r="I438" s="4" t="s">
        <v>4184</v>
      </c>
      <c r="J438" s="3" t="s">
        <v>4185</v>
      </c>
      <c r="K438" s="3" t="str">
        <f>IFERROR(__xludf.DUMMYFUNCTION("GOOGLETRANSLATE(D438,""en"",""es"")"),"El panel principal debe ser seleccionado")</f>
        <v>El panel principal debe ser seleccionado</v>
      </c>
    </row>
    <row r="439" ht="14.25" customHeight="1">
      <c r="A439" s="3" t="s">
        <v>4186</v>
      </c>
      <c r="B439" s="3" t="s">
        <v>4187</v>
      </c>
      <c r="C439" s="3" t="s">
        <v>4188</v>
      </c>
      <c r="D439" s="3" t="s">
        <v>4187</v>
      </c>
      <c r="E439" s="3" t="s">
        <v>4189</v>
      </c>
      <c r="F439" s="4" t="s">
        <v>4190</v>
      </c>
      <c r="G439" s="3" t="s">
        <v>4191</v>
      </c>
      <c r="H439" s="3" t="s">
        <v>4192</v>
      </c>
      <c r="I439" s="4" t="s">
        <v>4193</v>
      </c>
      <c r="J439" s="3" t="s">
        <v>4194</v>
      </c>
      <c r="K439" s="3" t="str">
        <f>IFERROR(__xludf.DUMMYFUNCTION("GOOGLETRANSLATE(D439,""en"",""es"")"),"Informe de error")</f>
        <v>Informe de error</v>
      </c>
    </row>
    <row r="440" ht="14.25" customHeight="1">
      <c r="A440" s="3" t="s">
        <v>4195</v>
      </c>
      <c r="B440" s="3" t="s">
        <v>4196</v>
      </c>
      <c r="C440" s="3" t="s">
        <v>4197</v>
      </c>
      <c r="D440" s="3" t="s">
        <v>4198</v>
      </c>
      <c r="E440" s="3" t="s">
        <v>4199</v>
      </c>
      <c r="F440" s="4" t="s">
        <v>4200</v>
      </c>
      <c r="G440" s="3" t="s">
        <v>4201</v>
      </c>
      <c r="H440" s="3" t="s">
        <v>4202</v>
      </c>
      <c r="I440" s="4" t="s">
        <v>4203</v>
      </c>
      <c r="J440" s="3" t="s">
        <v>4204</v>
      </c>
      <c r="K440" s="3" t="str">
        <f>IFERROR(__xludf.DUMMYFUNCTION("GOOGLETRANSLATE(D440,""en"",""es"")"),"Utilice esta página para enviar informe de error o mejora a los desarrolladores. Los registros de aplicaciones, la configuración y los detalles del dispositivo se enviarán junto con el informe.")</f>
        <v>Utilice esta página para enviar informe de error o mejora a los desarrolladores. Los registros de aplicaciones, la configuración y los detalles del dispositivo se enviarán junto con el informe.</v>
      </c>
    </row>
    <row r="441" ht="14.25" customHeight="1">
      <c r="A441" s="3" t="s">
        <v>4205</v>
      </c>
      <c r="B441" s="3" t="s">
        <v>4206</v>
      </c>
      <c r="C441" s="3" t="s">
        <v>4207</v>
      </c>
      <c r="D441" s="3" t="s">
        <v>4208</v>
      </c>
      <c r="E441" s="3" t="s">
        <v>4209</v>
      </c>
      <c r="F441" s="4" t="s">
        <v>4210</v>
      </c>
      <c r="G441" s="3" t="s">
        <v>4211</v>
      </c>
      <c r="H441" s="3" t="s">
        <v>4212</v>
      </c>
      <c r="I441" s="3" t="s">
        <v>4213</v>
      </c>
      <c r="J441" s="3" t="s">
        <v>4214</v>
      </c>
      <c r="K441" s="3" t="str">
        <f>IFERROR(__xludf.DUMMYFUNCTION("GOOGLETRANSLATE(D441,""en"",""es"")"),"Loading...")</f>
        <v>Loading...</v>
      </c>
    </row>
    <row r="442" ht="14.25" customHeight="1">
      <c r="A442" s="3" t="s">
        <v>4215</v>
      </c>
      <c r="B442" s="3" t="s">
        <v>4216</v>
      </c>
      <c r="C442" s="3" t="s">
        <v>4217</v>
      </c>
      <c r="D442" s="3" t="s">
        <v>4218</v>
      </c>
      <c r="E442" s="3" t="s">
        <v>4218</v>
      </c>
      <c r="F442" s="4" t="s">
        <v>4219</v>
      </c>
      <c r="G442" s="3" t="s">
        <v>4220</v>
      </c>
      <c r="H442" s="3" t="s">
        <v>4221</v>
      </c>
      <c r="I442" s="4" t="s">
        <v>4222</v>
      </c>
      <c r="J442" s="3" t="s">
        <v>4217</v>
      </c>
      <c r="K442" s="3" t="str">
        <f>IFERROR(__xludf.DUMMYFUNCTION("GOOGLETRANSLATE(D442,""en"",""es"")"),"Mensaje")</f>
        <v>Mensaje</v>
      </c>
    </row>
    <row r="443" ht="14.25" customHeight="1">
      <c r="A443" s="3" t="s">
        <v>4223</v>
      </c>
      <c r="B443" s="3" t="s">
        <v>4224</v>
      </c>
      <c r="C443" s="3" t="s">
        <v>4225</v>
      </c>
      <c r="D443" s="3" t="s">
        <v>4226</v>
      </c>
      <c r="E443" s="3" t="s">
        <v>4227</v>
      </c>
      <c r="F443" s="4" t="s">
        <v>4228</v>
      </c>
      <c r="G443" s="3" t="s">
        <v>4229</v>
      </c>
      <c r="H443" s="3" t="s">
        <v>4230</v>
      </c>
      <c r="I443" s="4" t="s">
        <v>4231</v>
      </c>
      <c r="J443" s="3" t="s">
        <v>4232</v>
      </c>
      <c r="K443" s="3" t="str">
        <f>IFERROR(__xludf.DUMMYFUNCTION("GOOGLETRANSLATE(D443,""en"",""es"")"),"Detalles del error o mejora")</f>
        <v>Detalles del error o mejora</v>
      </c>
    </row>
    <row r="444" ht="14.25" customHeight="1">
      <c r="A444" s="3" t="s">
        <v>4233</v>
      </c>
      <c r="B444" s="3" t="s">
        <v>4234</v>
      </c>
      <c r="C444" s="3" t="s">
        <v>4235</v>
      </c>
      <c r="D444" s="3" t="s">
        <v>4236</v>
      </c>
      <c r="E444" s="3" t="s">
        <v>4237</v>
      </c>
      <c r="F444" s="4" t="s">
        <v>4238</v>
      </c>
      <c r="G444" s="3" t="s">
        <v>4239</v>
      </c>
      <c r="H444" s="3" t="s">
        <v>4240</v>
      </c>
      <c r="I444" s="4" t="s">
        <v>4241</v>
      </c>
      <c r="J444" s="3" t="s">
        <v>4235</v>
      </c>
      <c r="K444" s="3" t="str">
        <f>IFERROR(__xludf.DUMMYFUNCTION("GOOGLETRANSLATE(D444,""en"",""es"")"),"Tu correo electrónico")</f>
        <v>Tu correo electrónico</v>
      </c>
    </row>
    <row r="445" ht="14.25" customHeight="1">
      <c r="A445" s="3" t="s">
        <v>4242</v>
      </c>
      <c r="B445" s="3" t="s">
        <v>4243</v>
      </c>
      <c r="C445" s="3" t="s">
        <v>4244</v>
      </c>
      <c r="D445" s="3" t="s">
        <v>4245</v>
      </c>
      <c r="E445" s="3" t="s">
        <v>4246</v>
      </c>
      <c r="F445" s="4" t="s">
        <v>4247</v>
      </c>
      <c r="G445" s="3" t="s">
        <v>4248</v>
      </c>
      <c r="H445" s="3" t="s">
        <v>4249</v>
      </c>
      <c r="I445" s="4" t="s">
        <v>4250</v>
      </c>
      <c r="J445" s="3" t="s">
        <v>4251</v>
      </c>
      <c r="K445" s="3" t="str">
        <f>IFERROR(__xludf.DUMMYFUNCTION("GOOGLETRANSLATE(D445,""en"",""es"")"),"Póngase en contacto con el correo electrónico si desea una respuesta")</f>
        <v>Póngase en contacto con el correo electrónico si desea una respuesta</v>
      </c>
    </row>
    <row r="446" ht="14.25" customHeight="1">
      <c r="A446" s="3" t="s">
        <v>4252</v>
      </c>
      <c r="B446" s="3" t="s">
        <v>4253</v>
      </c>
      <c r="C446" s="3" t="s">
        <v>4254</v>
      </c>
      <c r="D446" s="3" t="s">
        <v>4255</v>
      </c>
      <c r="E446" s="3" t="s">
        <v>4256</v>
      </c>
      <c r="F446" s="4" t="s">
        <v>4257</v>
      </c>
      <c r="G446" s="3" t="s">
        <v>4258</v>
      </c>
      <c r="H446" s="3" t="s">
        <v>4259</v>
      </c>
      <c r="I446" s="4" t="s">
        <v>4260</v>
      </c>
      <c r="J446" s="3" t="s">
        <v>4261</v>
      </c>
      <c r="K446" s="3" t="str">
        <f>IFERROR(__xludf.DUMMYFUNCTION("GOOGLETRANSLATE(D446,""en"",""es"")"),"Loading...")</f>
        <v>Loading...</v>
      </c>
    </row>
    <row r="447" ht="14.25" customHeight="1">
      <c r="A447" s="3" t="s">
        <v>4262</v>
      </c>
      <c r="B447" s="3" t="s">
        <v>4263</v>
      </c>
      <c r="C447" s="3" t="s">
        <v>4264</v>
      </c>
      <c r="D447" s="3" t="s">
        <v>4265</v>
      </c>
      <c r="E447" s="3" t="s">
        <v>4266</v>
      </c>
      <c r="F447" s="4" t="s">
        <v>4267</v>
      </c>
      <c r="G447" s="3" t="s">
        <v>4268</v>
      </c>
      <c r="H447" s="3" t="s">
        <v>4269</v>
      </c>
      <c r="I447" s="4" t="s">
        <v>4270</v>
      </c>
      <c r="J447" s="3" t="s">
        <v>4271</v>
      </c>
      <c r="K447" s="3" t="str">
        <f>IFERROR(__xludf.DUMMYFUNCTION("GOOGLETRANSLATE(D447,""en"",""es"")"),"Gracias por enviar el informe de errores, lo revisaremos y nos pondremos en contacto con usted a través de correo electrónico (verifique también su carpeta SPAM si no recibe una respuesta dentro de unos días).")</f>
        <v>Gracias por enviar el informe de errores, lo revisaremos y nos pondremos en contacto con usted a través de correo electrónico (verifique también su carpeta SPAM si no recibe una respuesta dentro de unos días).</v>
      </c>
    </row>
    <row r="448" ht="14.25" customHeight="1">
      <c r="A448" s="3" t="s">
        <v>4272</v>
      </c>
      <c r="B448" s="3" t="s">
        <v>4273</v>
      </c>
      <c r="C448" s="3" t="s">
        <v>4274</v>
      </c>
      <c r="D448" s="3" t="s">
        <v>4274</v>
      </c>
      <c r="E448" s="3" t="s">
        <v>4275</v>
      </c>
      <c r="F448" s="4" t="s">
        <v>4276</v>
      </c>
      <c r="G448" s="3" t="s">
        <v>4274</v>
      </c>
      <c r="H448" s="3" t="s">
        <v>4277</v>
      </c>
      <c r="I448" s="4" t="s">
        <v>4278</v>
      </c>
      <c r="J448" s="3" t="s">
        <v>4274</v>
      </c>
      <c r="K448" s="3" t="str">
        <f>IFERROR(__xludf.DUMMYFUNCTION("GOOGLETRANSLATE(D448,""en"",""es"")"),"Editor HTML")</f>
        <v>Editor HTML</v>
      </c>
    </row>
    <row r="449" ht="14.25" customHeight="1">
      <c r="A449" s="3" t="s">
        <v>4279</v>
      </c>
      <c r="B449" s="3" t="s">
        <v>4280</v>
      </c>
      <c r="C449" s="3" t="s">
        <v>4281</v>
      </c>
      <c r="D449" s="3" t="s">
        <v>4282</v>
      </c>
      <c r="E449" s="3" t="s">
        <v>4283</v>
      </c>
      <c r="F449" s="4" t="s">
        <v>4284</v>
      </c>
      <c r="G449" s="3" t="s">
        <v>4285</v>
      </c>
      <c r="H449" s="3" t="s">
        <v>4286</v>
      </c>
      <c r="I449" s="4" t="s">
        <v>4287</v>
      </c>
      <c r="J449" s="3" t="s">
        <v>4288</v>
      </c>
      <c r="K449" s="3" t="str">
        <f>IFERROR(__xludf.DUMMYFUNCTION("GOOGLETRANSLATE(D449,""en"",""es"")"),"Utilice esta página para crear un nuevo archivo HTML o para mostrar el contenido HTML personalizado. Si desea editar un archivo HTML existente, haga clic en Editar en &lt;A href=""/files""&gt; navegador de archivos &lt;/a&gt;.")</f>
        <v>Utilice esta página para crear un nuevo archivo HTML o para mostrar el contenido HTML personalizado. Si desea editar un archivo HTML existente, haga clic en Editar en &lt;A href="/files"&gt; navegador de archivos &lt;/a&gt;.</v>
      </c>
    </row>
    <row r="450" ht="14.25" customHeight="1">
      <c r="A450" s="3" t="s">
        <v>4289</v>
      </c>
      <c r="B450" s="3" t="s">
        <v>4290</v>
      </c>
      <c r="C450" s="3" t="s">
        <v>4291</v>
      </c>
      <c r="D450" s="3" t="s">
        <v>4292</v>
      </c>
      <c r="E450" s="3" t="s">
        <v>4293</v>
      </c>
      <c r="F450" s="4" t="s">
        <v>4294</v>
      </c>
      <c r="G450" s="3" t="s">
        <v>4295</v>
      </c>
      <c r="H450" s="3" t="s">
        <v>4296</v>
      </c>
      <c r="I450" s="4" t="s">
        <v>4297</v>
      </c>
      <c r="J450" s="3" t="s">
        <v>4298</v>
      </c>
      <c r="K450" s="3" t="str">
        <f>IFERROR(__xludf.DUMMYFUNCTION("GOOGLETRANSLATE(D450,""en"",""es"")"),"Loading...")</f>
        <v>Loading...</v>
      </c>
    </row>
    <row r="451" ht="14.25" customHeight="1">
      <c r="A451" s="3" t="s">
        <v>4299</v>
      </c>
      <c r="B451" s="3" t="s">
        <v>4300</v>
      </c>
      <c r="C451" s="3" t="s">
        <v>4301</v>
      </c>
      <c r="D451" s="3" t="s">
        <v>4302</v>
      </c>
      <c r="E451" s="3" t="s">
        <v>4303</v>
      </c>
      <c r="F451" s="4" t="s">
        <v>4304</v>
      </c>
      <c r="G451" s="3" t="s">
        <v>4305</v>
      </c>
      <c r="H451" s="3" t="s">
        <v>4306</v>
      </c>
      <c r="I451" s="4" t="s">
        <v>4307</v>
      </c>
      <c r="J451" s="3" t="s">
        <v>4308</v>
      </c>
      <c r="K451" s="3" t="str">
        <f>IFERROR(__xludf.DUMMYFUNCTION("GOOGLETRANSLATE(D451,""en"",""es"")"),"Loading...")</f>
        <v>Loading...</v>
      </c>
    </row>
    <row r="452" ht="14.25" customHeight="1">
      <c r="A452" s="3" t="s">
        <v>4309</v>
      </c>
      <c r="B452" s="3" t="s">
        <v>4310</v>
      </c>
      <c r="C452" s="3" t="s">
        <v>4311</v>
      </c>
      <c r="D452" s="3" t="s">
        <v>4312</v>
      </c>
      <c r="E452" s="3" t="s">
        <v>4313</v>
      </c>
      <c r="F452" s="4" t="s">
        <v>1848</v>
      </c>
      <c r="G452" s="3" t="s">
        <v>4312</v>
      </c>
      <c r="H452" s="3" t="s">
        <v>4314</v>
      </c>
      <c r="I452" s="4" t="s">
        <v>4315</v>
      </c>
      <c r="J452" s="3" t="s">
        <v>4316</v>
      </c>
      <c r="K452" s="3" t="str">
        <f>IFERROR(__xludf.DUMMYFUNCTION("GOOGLETRANSLATE(D452,""en"",""es"")"),"Loading...")</f>
        <v>Loading...</v>
      </c>
    </row>
    <row r="453" ht="14.25" customHeight="1">
      <c r="A453" s="3" t="s">
        <v>4317</v>
      </c>
      <c r="B453" s="3" t="s">
        <v>4318</v>
      </c>
      <c r="C453" s="3" t="s">
        <v>4319</v>
      </c>
      <c r="D453" s="3" t="s">
        <v>4320</v>
      </c>
      <c r="E453" s="3" t="s">
        <v>4321</v>
      </c>
      <c r="F453" s="4" t="s">
        <v>4322</v>
      </c>
      <c r="G453" s="3" t="s">
        <v>4323</v>
      </c>
      <c r="H453" s="3" t="s">
        <v>4324</v>
      </c>
      <c r="I453" s="4" t="s">
        <v>4325</v>
      </c>
      <c r="J453" s="3" t="s">
        <v>4326</v>
      </c>
      <c r="K453" s="3" t="str">
        <f>IFERROR(__xludf.DUMMYFUNCTION("GOOGLETRANSLATE(D453,""en"",""es"")"),"No se puede eliminar, se usa en paneles.")</f>
        <v>No se puede eliminar, se usa en paneles.</v>
      </c>
    </row>
    <row r="454" ht="14.25" customHeight="1">
      <c r="A454" s="3" t="s">
        <v>4327</v>
      </c>
      <c r="B454" s="3" t="s">
        <v>4328</v>
      </c>
      <c r="C454" s="3" t="s">
        <v>4329</v>
      </c>
      <c r="D454" s="3" t="s">
        <v>4330</v>
      </c>
      <c r="E454" s="3" t="s">
        <v>4331</v>
      </c>
      <c r="F454" s="4" t="s">
        <v>4332</v>
      </c>
      <c r="G454" s="3" t="s">
        <v>4333</v>
      </c>
      <c r="H454" s="3" t="s">
        <v>4334</v>
      </c>
      <c r="I454" s="4" t="s">
        <v>4335</v>
      </c>
      <c r="J454" s="3" t="s">
        <v>4336</v>
      </c>
      <c r="K454" s="3" t="str">
        <f>IFERROR(__xludf.DUMMYFUNCTION("GOOGLETRANSLATE(D454,""en"",""es"")"),"No se puede eliminar, se usa en las listas de reproducción.")</f>
        <v>No se puede eliminar, se usa en las listas de reproducción.</v>
      </c>
    </row>
    <row r="455" ht="14.25" customHeight="1">
      <c r="A455" s="3" t="s">
        <v>4337</v>
      </c>
      <c r="B455" s="3" t="s">
        <v>4338</v>
      </c>
      <c r="C455" s="3" t="s">
        <v>4339</v>
      </c>
      <c r="D455" s="3" t="s">
        <v>4340</v>
      </c>
      <c r="E455" s="3" t="s">
        <v>4341</v>
      </c>
      <c r="F455" s="4" t="s">
        <v>4342</v>
      </c>
      <c r="G455" s="3" t="s">
        <v>4343</v>
      </c>
      <c r="H455" s="3" t="s">
        <v>4344</v>
      </c>
      <c r="I455" s="4" t="s">
        <v>4345</v>
      </c>
      <c r="J455" s="3" t="s">
        <v>4346</v>
      </c>
      <c r="K455" s="3" t="str">
        <f>IFERROR(__xludf.DUMMYFUNCTION("GOOGLETRANSLATE(D455,""en"",""es"")"),"No se puede eliminar, se usa en las ranuras de tiempo.")</f>
        <v>No se puede eliminar, se usa en las ranuras de tiempo.</v>
      </c>
    </row>
    <row r="456" ht="14.25" customHeight="1">
      <c r="A456" s="3" t="s">
        <v>4347</v>
      </c>
      <c r="B456" s="3" t="s">
        <v>4348</v>
      </c>
      <c r="C456" s="3" t="s">
        <v>4349</v>
      </c>
      <c r="D456" s="3" t="s">
        <v>4350</v>
      </c>
      <c r="E456" s="3" t="s">
        <v>4351</v>
      </c>
      <c r="F456" s="4" t="s">
        <v>4352</v>
      </c>
      <c r="G456" s="3" t="s">
        <v>4353</v>
      </c>
      <c r="H456" s="3" t="s">
        <v>4354</v>
      </c>
      <c r="I456" s="4" t="s">
        <v>4355</v>
      </c>
      <c r="J456" s="3" t="s">
        <v>4356</v>
      </c>
      <c r="K456" s="3" t="str">
        <f>IFERROR(__xludf.DUMMYFUNCTION("GOOGLETRANSLATE(D456,""en"",""es"")"),"Número de columnas")</f>
        <v>Número de columnas</v>
      </c>
    </row>
    <row r="457" ht="14.25" customHeight="1">
      <c r="A457" s="3" t="s">
        <v>4357</v>
      </c>
      <c r="B457" s="3" t="s">
        <v>4358</v>
      </c>
      <c r="C457" s="3" t="s">
        <v>4359</v>
      </c>
      <c r="D457" s="3" t="s">
        <v>4360</v>
      </c>
      <c r="E457" s="3" t="s">
        <v>4361</v>
      </c>
      <c r="F457" s="4" t="s">
        <v>4362</v>
      </c>
      <c r="G457" s="3" t="s">
        <v>4363</v>
      </c>
      <c r="H457" s="3" t="s">
        <v>4364</v>
      </c>
      <c r="I457" s="4" t="s">
        <v>4365</v>
      </c>
      <c r="J457" s="3" t="s">
        <v>4366</v>
      </c>
      <c r="K457" s="3" t="str">
        <f>IFERROR(__xludf.DUMMYFUNCTION("GOOGLETRANSLATE(D457,""en"",""es"")"),"Loading...")</f>
        <v>Loading...</v>
      </c>
    </row>
    <row r="458" ht="14.25" customHeight="1">
      <c r="A458" s="3" t="s">
        <v>4367</v>
      </c>
      <c r="B458" s="3" t="s">
        <v>4368</v>
      </c>
      <c r="C458" s="3" t="s">
        <v>4369</v>
      </c>
      <c r="D458" s="3" t="s">
        <v>4370</v>
      </c>
      <c r="E458" s="3" t="s">
        <v>4371</v>
      </c>
      <c r="F458" s="4" t="s">
        <v>4372</v>
      </c>
      <c r="G458" s="3" t="s">
        <v>4373</v>
      </c>
      <c r="H458" s="3" t="s">
        <v>4374</v>
      </c>
      <c r="I458" s="4" t="s">
        <v>4375</v>
      </c>
      <c r="J458" s="3" t="s">
        <v>4376</v>
      </c>
      <c r="K458" s="3" t="str">
        <f>IFERROR(__xludf.DUMMYFUNCTION("GOOGLETRANSLATE(D458,""en"",""es"")"),"Número de columnas no puede estar vacío")</f>
        <v>Número de columnas no puede estar vacío</v>
      </c>
    </row>
    <row r="459" ht="14.25" customHeight="1">
      <c r="A459" s="3" t="s">
        <v>4377</v>
      </c>
      <c r="B459" s="3" t="s">
        <v>4378</v>
      </c>
      <c r="C459" s="3" t="s">
        <v>4379</v>
      </c>
      <c r="D459" s="3" t="s">
        <v>4380</v>
      </c>
      <c r="E459" s="3" t="s">
        <v>4381</v>
      </c>
      <c r="F459" s="4" t="s">
        <v>4382</v>
      </c>
      <c r="G459" s="3" t="s">
        <v>4383</v>
      </c>
      <c r="H459" s="3" t="s">
        <v>4384</v>
      </c>
      <c r="I459" s="4" t="s">
        <v>4385</v>
      </c>
      <c r="J459" s="3" t="s">
        <v>4386</v>
      </c>
      <c r="K459" s="3" t="str">
        <f>IFERROR(__xludf.DUMMYFUNCTION("GOOGLETRANSLATE(D459,""en"",""es"")"),"Loading...")</f>
        <v>Loading...</v>
      </c>
    </row>
    <row r="460" ht="14.25" customHeight="1">
      <c r="A460" s="3" t="s">
        <v>4387</v>
      </c>
      <c r="B460" s="3" t="s">
        <v>4388</v>
      </c>
      <c r="C460" s="3" t="s">
        <v>4389</v>
      </c>
      <c r="D460" s="3" t="s">
        <v>4390</v>
      </c>
      <c r="E460" s="3" t="s">
        <v>4391</v>
      </c>
      <c r="F460" s="4" t="s">
        <v>4392</v>
      </c>
      <c r="G460" s="3" t="s">
        <v>4393</v>
      </c>
      <c r="H460" s="3" t="s">
        <v>4394</v>
      </c>
      <c r="I460" s="4" t="s">
        <v>4395</v>
      </c>
      <c r="J460" s="3" t="s">
        <v>4396</v>
      </c>
      <c r="K460" s="3" t="str">
        <f>IFERROR(__xludf.DUMMYFUNCTION("GOOGLETRANSLATE(D460,""en"",""es"")"),"Asigne una lista de reproducción de audio, que se debe jugar en el fondo en la ranura de tiempo en particular. Si no se asigna ninguna lista de reproducción, no habrá audio de fondo. Haga doble clic en el día o la hora para establecer el primer valor para"&amp;" toda la columna o la fila.")</f>
        <v>Asigne una lista de reproducción de audio, que se debe jugar en el fondo en la ranura de tiempo en particular. Si no se asigna ninguna lista de reproducción, no habrá audio de fondo. Haga doble clic en el día o la hora para establecer el primer valor para toda la columna o la fila.</v>
      </c>
    </row>
    <row r="461" ht="14.25" customHeight="1">
      <c r="A461" s="3" t="s">
        <v>4397</v>
      </c>
      <c r="B461" s="3" t="s">
        <v>4398</v>
      </c>
      <c r="C461" s="3" t="s">
        <v>4399</v>
      </c>
      <c r="D461" s="3" t="s">
        <v>4400</v>
      </c>
      <c r="E461" s="3" t="s">
        <v>4401</v>
      </c>
      <c r="F461" s="4" t="s">
        <v>4402</v>
      </c>
      <c r="G461" s="3" t="s">
        <v>4403</v>
      </c>
      <c r="H461" s="3" t="s">
        <v>4404</v>
      </c>
      <c r="I461" s="4" t="s">
        <v>4405</v>
      </c>
      <c r="J461" s="3" t="s">
        <v>4406</v>
      </c>
      <c r="K461" s="3" t="str">
        <f>IFERROR(__xludf.DUMMYFUNCTION("GOOGLETRANSLATE(D461,""en"",""es"")"),"La asignación de listas de reproducción de audio se guardó con éxito")</f>
        <v>La asignación de listas de reproducción de audio se guardó con éxito</v>
      </c>
    </row>
    <row r="462" ht="14.25" customHeight="1">
      <c r="A462" s="3" t="s">
        <v>4407</v>
      </c>
      <c r="B462" s="3" t="s">
        <v>4408</v>
      </c>
      <c r="C462" s="3" t="s">
        <v>4409</v>
      </c>
      <c r="D462" s="3" t="s">
        <v>4410</v>
      </c>
      <c r="E462" s="3" t="s">
        <v>4411</v>
      </c>
      <c r="F462" s="4" t="s">
        <v>4412</v>
      </c>
      <c r="G462" s="3" t="s">
        <v>4413</v>
      </c>
      <c r="H462" s="3" t="s">
        <v>4414</v>
      </c>
      <c r="I462" s="4" t="s">
        <v>4415</v>
      </c>
      <c r="J462" s="3" t="s">
        <v>4416</v>
      </c>
      <c r="K462" s="3" t="str">
        <f>IFERROR(__xludf.DUMMYFUNCTION("GOOGLETRANSLATE(D462,""en"",""es"")"),"Longitud máxima del título de RSS")</f>
        <v>Longitud máxima del título de RSS</v>
      </c>
    </row>
    <row r="463" ht="14.25" customHeight="1">
      <c r="A463" s="3" t="s">
        <v>4417</v>
      </c>
      <c r="B463" s="3" t="s">
        <v>4418</v>
      </c>
      <c r="C463" s="3" t="s">
        <v>4419</v>
      </c>
      <c r="D463" s="3" t="s">
        <v>4420</v>
      </c>
      <c r="E463" s="3" t="s">
        <v>4421</v>
      </c>
      <c r="F463" s="4" t="s">
        <v>4422</v>
      </c>
      <c r="G463" s="3" t="s">
        <v>4423</v>
      </c>
      <c r="H463" s="3" t="s">
        <v>4424</v>
      </c>
      <c r="I463" s="4" t="s">
        <v>4425</v>
      </c>
      <c r="J463" s="3" t="s">
        <v>4426</v>
      </c>
      <c r="K463" s="3" t="str">
        <f>IFERROR(__xludf.DUMMYFUNCTION("GOOGLETRANSLATE(D463,""en"",""es"")"),"Cuántos caracteres del título RSS se deben mostrar antes de recortarlo. Use si desea evitar que el texto se vuelva demasiado pequeño. Se aplicará la próxima vez que el archivo RSS esté recuperado.")</f>
        <v>Cuántos caracteres del título RSS se deben mostrar antes de recortarlo. Use si desea evitar que el texto se vuelva demasiado pequeño. Se aplicará la próxima vez que el archivo RSS esté recuperado.</v>
      </c>
    </row>
    <row r="464" ht="14.25" customHeight="1">
      <c r="A464" s="3" t="s">
        <v>4427</v>
      </c>
      <c r="B464" s="3" t="s">
        <v>4428</v>
      </c>
      <c r="C464" s="3" t="s">
        <v>4429</v>
      </c>
      <c r="D464" s="3" t="s">
        <v>4430</v>
      </c>
      <c r="E464" s="3" t="s">
        <v>4431</v>
      </c>
      <c r="F464" s="4" t="s">
        <v>4432</v>
      </c>
      <c r="G464" s="3" t="s">
        <v>4433</v>
      </c>
      <c r="H464" s="3" t="s">
        <v>4434</v>
      </c>
      <c r="I464" s="4" t="s">
        <v>4435</v>
      </c>
      <c r="J464" s="3" t="s">
        <v>4436</v>
      </c>
      <c r="K464" s="3" t="str">
        <f>IFERROR(__xludf.DUMMYFUNCTION("GOOGLETRANSLATE(D464,""en"",""es"")"),"Loading...")</f>
        <v>Loading...</v>
      </c>
    </row>
    <row r="465" ht="14.25" customHeight="1">
      <c r="A465" s="3" t="s">
        <v>4437</v>
      </c>
      <c r="B465" s="3" t="s">
        <v>4438</v>
      </c>
      <c r="C465" s="3" t="s">
        <v>4439</v>
      </c>
      <c r="D465" s="3" t="s">
        <v>4440</v>
      </c>
      <c r="E465" s="3" t="s">
        <v>4441</v>
      </c>
      <c r="F465" s="4" t="s">
        <v>4442</v>
      </c>
      <c r="G465" s="3" t="s">
        <v>4443</v>
      </c>
      <c r="H465" s="3" t="s">
        <v>4444</v>
      </c>
      <c r="I465" s="4" t="s">
        <v>4445</v>
      </c>
      <c r="J465" s="3" t="s">
        <v>4446</v>
      </c>
      <c r="K465" s="3" t="str">
        <f>IFERROR(__xludf.DUMMYFUNCTION("GOOGLETRANSLATE(D465,""en"",""es"")"),"Loading...")</f>
        <v>Loading...</v>
      </c>
    </row>
    <row r="466" ht="14.25" customHeight="1">
      <c r="A466" s="3" t="s">
        <v>4447</v>
      </c>
      <c r="B466" s="3" t="s">
        <v>3574</v>
      </c>
      <c r="C466" s="3" t="s">
        <v>4448</v>
      </c>
      <c r="D466" s="3" t="s">
        <v>4449</v>
      </c>
      <c r="E466" s="3" t="s">
        <v>3577</v>
      </c>
      <c r="F466" s="4" t="s">
        <v>4450</v>
      </c>
      <c r="G466" s="3" t="s">
        <v>4451</v>
      </c>
      <c r="H466" s="3" t="s">
        <v>3580</v>
      </c>
      <c r="I466" s="4" t="s">
        <v>4452</v>
      </c>
      <c r="J466" s="3" t="s">
        <v>4453</v>
      </c>
      <c r="K466" s="3" t="str">
        <f>IFERROR(__xludf.DUMMYFUNCTION("GOOGLETRANSLATE(D466,""en"",""es"")"),"Loading...")</f>
        <v>Loading...</v>
      </c>
    </row>
    <row r="467" ht="14.25" customHeight="1">
      <c r="A467" s="3" t="s">
        <v>4454</v>
      </c>
      <c r="B467" s="3" t="s">
        <v>4455</v>
      </c>
      <c r="C467" s="3" t="s">
        <v>4456</v>
      </c>
      <c r="D467" s="3" t="s">
        <v>4457</v>
      </c>
      <c r="E467" s="3" t="s">
        <v>4458</v>
      </c>
      <c r="F467" s="4" t="s">
        <v>4459</v>
      </c>
      <c r="G467" s="3" t="s">
        <v>4457</v>
      </c>
      <c r="H467" s="3" t="s">
        <v>4460</v>
      </c>
      <c r="I467" s="4" t="s">
        <v>4461</v>
      </c>
      <c r="J467" s="3" t="s">
        <v>4462</v>
      </c>
      <c r="K467" s="3" t="str">
        <f>IFERROR(__xludf.DUMMYFUNCTION("GOOGLETRANSLATE(D467,""en"",""es"")"),"Administrador de archivos")</f>
        <v>Administrador de archivos</v>
      </c>
    </row>
    <row r="468" ht="14.25" customHeight="1">
      <c r="A468" s="3" t="s">
        <v>4463</v>
      </c>
      <c r="B468" s="3" t="s">
        <v>4464</v>
      </c>
      <c r="C468" s="3" t="s">
        <v>4465</v>
      </c>
      <c r="D468" s="3" t="s">
        <v>4466</v>
      </c>
      <c r="E468" s="3" t="s">
        <v>4467</v>
      </c>
      <c r="F468" s="4" t="s">
        <v>4468</v>
      </c>
      <c r="G468" s="3" t="s">
        <v>4469</v>
      </c>
      <c r="H468" s="3" t="s">
        <v>4470</v>
      </c>
      <c r="I468" s="4" t="s">
        <v>4471</v>
      </c>
      <c r="J468" s="3" t="s">
        <v>4472</v>
      </c>
      <c r="K468" s="3" t="str">
        <f>IFERROR(__xludf.DUMMYFUNCTION("GOOGLETRANSLATE(D468,""en"",""es"")"),"Habilitar gestos táctiles")</f>
        <v>Habilitar gestos táctiles</v>
      </c>
    </row>
    <row r="469" ht="14.25" customHeight="1">
      <c r="A469" s="3" t="s">
        <v>4473</v>
      </c>
      <c r="B469" s="3" t="s">
        <v>4474</v>
      </c>
      <c r="C469" s="3" t="s">
        <v>4475</v>
      </c>
      <c r="D469" s="3" t="s">
        <v>4476</v>
      </c>
      <c r="E469" s="3" t="s">
        <v>4477</v>
      </c>
      <c r="F469" s="4" t="s">
        <v>4478</v>
      </c>
      <c r="G469" s="3" t="s">
        <v>4479</v>
      </c>
      <c r="H469" s="3" t="s">
        <v>4480</v>
      </c>
      <c r="I469" s="4" t="s">
        <v>4481</v>
      </c>
      <c r="J469" s="3" t="s">
        <v>4482</v>
      </c>
      <c r="K469" s="3" t="str">
        <f>IFERROR(__xludf.DUMMYFUNCTION("GOOGLETRANSLATE(D469,""en"",""es"")"),"Si está marcado, se habilitará los gestos de contacto en la pantalla")</f>
        <v>Si está marcado, se habilitará los gestos de contacto en la pantalla</v>
      </c>
    </row>
    <row r="470" ht="14.25" customHeight="1">
      <c r="A470" s="3" t="s">
        <v>4483</v>
      </c>
      <c r="B470" s="3" t="s">
        <v>4484</v>
      </c>
      <c r="C470" s="3" t="s">
        <v>4485</v>
      </c>
      <c r="D470" s="3" t="s">
        <v>4486</v>
      </c>
      <c r="E470" s="3" t="s">
        <v>4487</v>
      </c>
      <c r="F470" s="4" t="s">
        <v>4488</v>
      </c>
      <c r="G470" s="3" t="s">
        <v>4489</v>
      </c>
      <c r="H470" s="3" t="s">
        <v>4490</v>
      </c>
      <c r="I470" s="4" t="s">
        <v>4491</v>
      </c>
      <c r="J470" s="3" t="s">
        <v>4485</v>
      </c>
      <c r="K470" s="3" t="str">
        <f>IFERROR(__xludf.DUMMYFUNCTION("GOOGLETRANSLATE(D470,""en"",""es"")"),"Loading...")</f>
        <v>Loading...</v>
      </c>
    </row>
    <row r="471" ht="14.25" customHeight="1">
      <c r="A471" s="3" t="s">
        <v>4492</v>
      </c>
      <c r="B471" s="3" t="s">
        <v>4493</v>
      </c>
      <c r="C471" s="3" t="s">
        <v>4494</v>
      </c>
      <c r="D471" s="3" t="s">
        <v>4495</v>
      </c>
      <c r="E471" s="3" t="s">
        <v>4496</v>
      </c>
      <c r="F471" s="4" t="s">
        <v>4497</v>
      </c>
      <c r="G471" s="3" t="s">
        <v>4498</v>
      </c>
      <c r="H471" s="3" t="s">
        <v>4499</v>
      </c>
      <c r="I471" s="4" t="s">
        <v>4500</v>
      </c>
      <c r="J471" s="3" t="s">
        <v>4501</v>
      </c>
      <c r="K471" s="3" t="str">
        <f>IFERROR(__xludf.DUMMYFUNCTION("GOOGLETRANSLATE(D471,""en"",""es"")"),"Loading...")</f>
        <v>Loading...</v>
      </c>
    </row>
    <row r="472" ht="14.25" customHeight="1">
      <c r="A472" s="3" t="s">
        <v>4502</v>
      </c>
      <c r="B472" s="3" t="s">
        <v>4503</v>
      </c>
      <c r="C472" s="3" t="s">
        <v>4504</v>
      </c>
      <c r="D472" s="3" t="s">
        <v>4505</v>
      </c>
      <c r="E472" s="3" t="s">
        <v>4506</v>
      </c>
      <c r="F472" s="4" t="s">
        <v>4507</v>
      </c>
      <c r="G472" s="3" t="s">
        <v>4508</v>
      </c>
      <c r="H472" s="3" t="s">
        <v>4509</v>
      </c>
      <c r="I472" s="4" t="s">
        <v>4510</v>
      </c>
      <c r="J472" s="3" t="s">
        <v>4504</v>
      </c>
      <c r="K472" s="3" t="str">
        <f>IFERROR(__xludf.DUMMYFUNCTION("GOOGLETRANSLATE(D472,""en"",""es"")"),"Número de puerto HTTPS")</f>
        <v>Número de puerto HTTPS</v>
      </c>
    </row>
    <row r="473" ht="14.25" customHeight="1">
      <c r="A473" s="3" t="s">
        <v>4511</v>
      </c>
      <c r="B473" s="3" t="s">
        <v>4512</v>
      </c>
      <c r="C473" s="3" t="s">
        <v>4513</v>
      </c>
      <c r="D473" s="3" t="s">
        <v>4514</v>
      </c>
      <c r="E473" s="3" t="s">
        <v>4515</v>
      </c>
      <c r="F473" s="4" t="s">
        <v>4516</v>
      </c>
      <c r="G473" s="3" t="s">
        <v>4517</v>
      </c>
      <c r="H473" s="3" t="s">
        <v>4518</v>
      </c>
      <c r="I473" s="4" t="s">
        <v>4519</v>
      </c>
      <c r="J473" s="3" t="s">
        <v>4520</v>
      </c>
      <c r="K473" s="3" t="str">
        <f>IFERROR(__xludf.DUMMYFUNCTION("GOOGLETRANSLATE(D473,""en"",""es"")"),"Loading...")</f>
        <v>Loading...</v>
      </c>
    </row>
    <row r="474" ht="14.25" customHeight="1">
      <c r="A474" s="3" t="s">
        <v>4521</v>
      </c>
      <c r="B474" s="3" t="s">
        <v>4522</v>
      </c>
      <c r="C474" s="3" t="s">
        <v>4523</v>
      </c>
      <c r="D474" s="3" t="s">
        <v>4524</v>
      </c>
      <c r="E474" s="3" t="s">
        <v>4525</v>
      </c>
      <c r="F474" s="4" t="s">
        <v>4526</v>
      </c>
      <c r="G474" s="3" t="s">
        <v>4527</v>
      </c>
      <c r="H474" s="3" t="s">
        <v>4528</v>
      </c>
      <c r="I474" s="4" t="s">
        <v>4529</v>
      </c>
      <c r="J474" s="3" t="s">
        <v>4523</v>
      </c>
      <c r="K474" s="3" t="str">
        <f>IFERROR(__xludf.DUMMYFUNCTION("GOOGLETRANSLATE(D474,""en"",""es"")"),"Loading...")</f>
        <v>Loading...</v>
      </c>
    </row>
    <row r="475" ht="14.25" customHeight="1">
      <c r="A475" s="3" t="s">
        <v>4530</v>
      </c>
      <c r="B475" s="3" t="s">
        <v>4531</v>
      </c>
      <c r="C475" s="3" t="s">
        <v>4532</v>
      </c>
      <c r="D475" s="3" t="s">
        <v>4533</v>
      </c>
      <c r="E475" s="3" t="s">
        <v>4534</v>
      </c>
      <c r="F475" s="4" t="s">
        <v>4535</v>
      </c>
      <c r="G475" s="3" t="s">
        <v>4536</v>
      </c>
      <c r="H475" s="3" t="s">
        <v>4537</v>
      </c>
      <c r="I475" s="4" t="s">
        <v>4538</v>
      </c>
      <c r="J475" s="3" t="s">
        <v>4539</v>
      </c>
      <c r="K475" s="3" t="str">
        <f>IFERROR(__xludf.DUMMYFUNCTION("GOOGLETRANSLATE(D475,""en"",""es"")"),"Número de puerto FTP en el que estará disponible la interfaz FTP. El dispositivo enraizado y el puerto libre 8021 se requieren si desea usar el número de puerto inferior a 1024. &lt;br&gt; &lt;i&gt; La recarga es necesaria para aplicar este cambio. &lt;/ I&gt;")</f>
        <v>Número de puerto FTP en el que estará disponible la interfaz FTP. El dispositivo enraizado y el puerto libre 8021 se requieren si desea usar el número de puerto inferior a 1024. &lt;br&gt; &lt;i&gt; La recarga es necesaria para aplicar este cambio. &lt;/ I&gt;</v>
      </c>
    </row>
    <row r="476" ht="14.25" customHeight="1">
      <c r="A476" s="3" t="s">
        <v>4540</v>
      </c>
      <c r="B476" s="3" t="s">
        <v>4541</v>
      </c>
      <c r="C476" s="3" t="s">
        <v>4542</v>
      </c>
      <c r="D476" s="3" t="s">
        <v>4543</v>
      </c>
      <c r="E476" s="3" t="s">
        <v>4544</v>
      </c>
      <c r="F476" s="4" t="s">
        <v>4545</v>
      </c>
      <c r="G476" s="3" t="s">
        <v>4543</v>
      </c>
      <c r="H476" s="3" t="s">
        <v>4543</v>
      </c>
      <c r="I476" s="4" t="s">
        <v>4546</v>
      </c>
      <c r="J476" s="3" t="s">
        <v>4547</v>
      </c>
      <c r="K476" s="3" t="str">
        <f>IFERROR(__xludf.DUMMYFUNCTION("GOOGLETRANSLATE(D476,""en"",""es"")"),"Acceso")</f>
        <v>Acceso</v>
      </c>
    </row>
    <row r="477" ht="14.25" customHeight="1">
      <c r="A477" s="3" t="s">
        <v>4548</v>
      </c>
      <c r="B477" s="3" t="s">
        <v>4549</v>
      </c>
      <c r="C477" s="3" t="s">
        <v>4550</v>
      </c>
      <c r="D477" s="3" t="s">
        <v>4551</v>
      </c>
      <c r="E477" s="3" t="s">
        <v>4552</v>
      </c>
      <c r="F477" s="4" t="s">
        <v>4553</v>
      </c>
      <c r="G477" s="3" t="s">
        <v>4554</v>
      </c>
      <c r="H477" s="3" t="s">
        <v>4555</v>
      </c>
      <c r="I477" s="4" t="s">
        <v>4556</v>
      </c>
      <c r="J477" s="3" t="s">
        <v>4557</v>
      </c>
      <c r="K477" s="3" t="str">
        <f>IFERROR(__xludf.DUMMYFUNCTION("GOOGLETRANSLATE(D477,""en"",""es"")"),"Por favor, inicie sesión para utilizar la interfaz web.")</f>
        <v>Por favor, inicie sesión para utilizar la interfaz web.</v>
      </c>
    </row>
    <row r="478" ht="14.25" customHeight="1">
      <c r="A478" s="3" t="s">
        <v>4558</v>
      </c>
      <c r="B478" s="3" t="s">
        <v>4559</v>
      </c>
      <c r="C478" s="3" t="s">
        <v>4560</v>
      </c>
      <c r="D478" s="3" t="s">
        <v>4561</v>
      </c>
      <c r="E478" s="3" t="s">
        <v>4562</v>
      </c>
      <c r="F478" s="4" t="s">
        <v>4563</v>
      </c>
      <c r="G478" s="3" t="s">
        <v>4564</v>
      </c>
      <c r="H478" s="3" t="s">
        <v>4565</v>
      </c>
      <c r="I478" s="4" t="s">
        <v>4566</v>
      </c>
      <c r="J478" s="3" t="s">
        <v>4567</v>
      </c>
      <c r="K478" s="3" t="str">
        <f>IFERROR(__xludf.DUMMYFUNCTION("GOOGLETRANSLATE(D478,""en"",""es"")"),"Nombre de usuario o contraseña incorrectos, inténtalo de nuevo")</f>
        <v>Nombre de usuario o contraseña incorrectos, inténtalo de nuevo</v>
      </c>
    </row>
    <row r="479" ht="14.25" customHeight="1">
      <c r="A479" s="3" t="s">
        <v>4568</v>
      </c>
      <c r="B479" s="3" t="s">
        <v>4569</v>
      </c>
      <c r="C479" s="3" t="s">
        <v>4570</v>
      </c>
      <c r="D479" s="3" t="s">
        <v>4571</v>
      </c>
      <c r="E479" s="3" t="s">
        <v>4572</v>
      </c>
      <c r="F479" s="4" t="s">
        <v>4573</v>
      </c>
      <c r="G479" s="3" t="s">
        <v>4574</v>
      </c>
      <c r="H479" s="3" t="s">
        <v>4575</v>
      </c>
      <c r="I479" s="4" t="s">
        <v>219</v>
      </c>
      <c r="J479" s="3" t="s">
        <v>4576</v>
      </c>
      <c r="K479" s="3" t="str">
        <f>IFERROR(__xludf.DUMMYFUNCTION("GOOGLETRANSLATE(D479,""en"",""es"")"),"Cerrar sesión")</f>
        <v>Cerrar sesión</v>
      </c>
    </row>
    <row r="480" ht="14.25" customHeight="1">
      <c r="A480" s="3" t="s">
        <v>4577</v>
      </c>
      <c r="B480" s="3" t="s">
        <v>4578</v>
      </c>
      <c r="C480" s="3" t="s">
        <v>4579</v>
      </c>
      <c r="D480" s="3" t="s">
        <v>4580</v>
      </c>
      <c r="E480" s="3" t="s">
        <v>4581</v>
      </c>
      <c r="F480" s="4" t="s">
        <v>4582</v>
      </c>
      <c r="G480" s="3" t="s">
        <v>4583</v>
      </c>
      <c r="H480" s="3" t="s">
        <v>4584</v>
      </c>
      <c r="I480" s="4" t="s">
        <v>4585</v>
      </c>
      <c r="J480" s="3" t="s">
        <v>4586</v>
      </c>
      <c r="K480" s="3" t="str">
        <f>IFERROR(__xludf.DUMMYFUNCTION("GOOGLETRANSLATE(D480,""en"",""es"")"),"Recuerda el inicio de sesión")</f>
        <v>Recuerda el inicio de sesión</v>
      </c>
    </row>
    <row r="481" ht="14.25" customHeight="1">
      <c r="A481" s="3" t="s">
        <v>4587</v>
      </c>
      <c r="B481" s="3" t="s">
        <v>4588</v>
      </c>
      <c r="C481" s="3" t="s">
        <v>4589</v>
      </c>
      <c r="D481" s="3" t="s">
        <v>4590</v>
      </c>
      <c r="E481" s="3" t="s">
        <v>4591</v>
      </c>
      <c r="F481" s="4" t="s">
        <v>4592</v>
      </c>
      <c r="G481" s="3" t="s">
        <v>4593</v>
      </c>
      <c r="H481" s="3" t="s">
        <v>4594</v>
      </c>
      <c r="I481" s="4" t="s">
        <v>4595</v>
      </c>
      <c r="J481" s="3" t="s">
        <v>4596</v>
      </c>
      <c r="K481" s="3" t="str">
        <f>IFERROR(__xludf.DUMMYFUNCTION("GOOGLETRANSLATE(D481,""en"",""es"")"),"Enviando, por favor espere ...")</f>
        <v>Enviando, por favor espere ...</v>
      </c>
    </row>
    <row r="482" ht="14.25" customHeight="1">
      <c r="A482" s="3" t="s">
        <v>4597</v>
      </c>
      <c r="B482" s="3" t="s">
        <v>4598</v>
      </c>
      <c r="C482" s="3" t="s">
        <v>4599</v>
      </c>
      <c r="D482" s="3" t="s">
        <v>4600</v>
      </c>
      <c r="E482" s="3" t="s">
        <v>4601</v>
      </c>
      <c r="F482" s="4" t="s">
        <v>4602</v>
      </c>
      <c r="G482" s="3" t="s">
        <v>4603</v>
      </c>
      <c r="H482" s="3" t="s">
        <v>4604</v>
      </c>
      <c r="I482" s="4" t="s">
        <v>4605</v>
      </c>
      <c r="J482" s="3" t="s">
        <v>4606</v>
      </c>
      <c r="K482" s="3" t="str">
        <f>IFERROR(__xludf.DUMMYFUNCTION("GOOGLETRANSLATE(D482,""en"",""es"")"),"Loading...")</f>
        <v>Loading...</v>
      </c>
    </row>
    <row r="483" ht="14.25" customHeight="1">
      <c r="A483" s="3" t="s">
        <v>4607</v>
      </c>
      <c r="B483" s="3" t="s">
        <v>4608</v>
      </c>
      <c r="C483" s="3" t="s">
        <v>4609</v>
      </c>
      <c r="D483" s="3" t="s">
        <v>4610</v>
      </c>
      <c r="E483" s="3" t="s">
        <v>4611</v>
      </c>
      <c r="F483" s="4" t="s">
        <v>4612</v>
      </c>
      <c r="G483" s="3" t="s">
        <v>4613</v>
      </c>
      <c r="H483" s="3" t="s">
        <v>4614</v>
      </c>
      <c r="I483" s="4" t="s">
        <v>4615</v>
      </c>
      <c r="J483" s="3" t="s">
        <v>4616</v>
      </c>
      <c r="K483" s="3" t="str">
        <f>IFERROR(__xludf.DUMMYFUNCTION("GOOGLETRANSLATE(D483,""en"",""es"")"),"La contraseña no puede estar vacía")</f>
        <v>La contraseña no puede estar vacía</v>
      </c>
    </row>
    <row r="484" ht="14.25" customHeight="1">
      <c r="A484" s="3" t="s">
        <v>4617</v>
      </c>
      <c r="B484" s="3" t="s">
        <v>4618</v>
      </c>
      <c r="C484" s="3" t="s">
        <v>4619</v>
      </c>
      <c r="D484" s="3" t="s">
        <v>4620</v>
      </c>
      <c r="E484" s="3" t="s">
        <v>4621</v>
      </c>
      <c r="F484" s="4" t="s">
        <v>4622</v>
      </c>
      <c r="G484" s="3" t="s">
        <v>4623</v>
      </c>
      <c r="H484" s="3" t="s">
        <v>4624</v>
      </c>
      <c r="I484" s="4" t="s">
        <v>4625</v>
      </c>
      <c r="J484" s="3" t="s">
        <v>4626</v>
      </c>
      <c r="K484" s="3" t="str">
        <f>IFERROR(__xludf.DUMMYFUNCTION("GOOGLETRANSLATE(D484,""en"",""es"")"),"Mostrar mensaje temporal u otro contenido en el panel principal en la pantalla.")</f>
        <v>Mostrar mensaje temporal u otro contenido en el panel principal en la pantalla.</v>
      </c>
    </row>
    <row r="485" ht="14.25" customHeight="1">
      <c r="A485" s="3" t="s">
        <v>4627</v>
      </c>
      <c r="B485" s="3" t="s">
        <v>4628</v>
      </c>
      <c r="C485" s="3" t="s">
        <v>4629</v>
      </c>
      <c r="D485" s="3" t="s">
        <v>4630</v>
      </c>
      <c r="E485" s="3" t="s">
        <v>4631</v>
      </c>
      <c r="F485" s="4" t="s">
        <v>4632</v>
      </c>
      <c r="G485" s="3" t="s">
        <v>4633</v>
      </c>
      <c r="H485" s="3" t="s">
        <v>4634</v>
      </c>
      <c r="I485" s="4" t="s">
        <v>4635</v>
      </c>
      <c r="J485" s="3" t="s">
        <v>4636</v>
      </c>
      <c r="K485" s="3" t="str">
        <f>IFERROR(__xludf.DUMMYFUNCTION("GOOGLETRANSLATE(D485,""en"",""es"")"),"Loading...")</f>
        <v>Loading...</v>
      </c>
    </row>
    <row r="486" ht="14.25" customHeight="1">
      <c r="A486" s="3" t="s">
        <v>4637</v>
      </c>
      <c r="B486" s="3" t="s">
        <v>4638</v>
      </c>
      <c r="C486" s="3" t="s">
        <v>4639</v>
      </c>
      <c r="D486" s="3" t="s">
        <v>4640</v>
      </c>
      <c r="E486" s="3" t="s">
        <v>4641</v>
      </c>
      <c r="F486" s="4" t="s">
        <v>4642</v>
      </c>
      <c r="G486" s="3" t="s">
        <v>4643</v>
      </c>
      <c r="H486" s="3" t="s">
        <v>4644</v>
      </c>
      <c r="I486" s="4" t="s">
        <v>4645</v>
      </c>
      <c r="J486" s="3" t="s">
        <v>4646</v>
      </c>
      <c r="K486" s="3" t="str">
        <f>IFERROR(__xludf.DUMMYFUNCTION("GOOGLETRANSLATE(D486,""en"",""es"")"),"Habilitar reproductor de video mejorado")</f>
        <v>Habilitar reproductor de video mejorado</v>
      </c>
    </row>
    <row r="487" ht="14.25" customHeight="1">
      <c r="A487" s="3" t="s">
        <v>4647</v>
      </c>
      <c r="B487" s="3" t="s">
        <v>4648</v>
      </c>
      <c r="C487" s="3" t="s">
        <v>4649</v>
      </c>
      <c r="D487" s="3" t="s">
        <v>4650</v>
      </c>
      <c r="E487" s="3" t="s">
        <v>4651</v>
      </c>
      <c r="F487" s="4" t="s">
        <v>4652</v>
      </c>
      <c r="G487" s="3" t="s">
        <v>4653</v>
      </c>
      <c r="H487" s="3" t="s">
        <v>4654</v>
      </c>
      <c r="I487" s="4" t="s">
        <v>4655</v>
      </c>
      <c r="J487" s="3" t="s">
        <v>4656</v>
      </c>
      <c r="K487" s="3" t="str">
        <f>IFERROR(__xludf.DUMMYFUNCTION("GOOGLETRANSLATE(D487,""en"",""es"")"),"Si se verifica, se utilizará un reproductor de video mejorado para reproducir videos. Este reproductor de video admite un retraso más corto entre videos y varias escalas de videos. Recomendado solo para dispositivos rápidos con Android 5+. &lt;br&gt; &lt;i&gt; La rec"&amp;"arga se requiere para aplicar este cambio. &lt;/ I&gt;")</f>
        <v>Si se verifica, se utilizará un reproductor de video mejorado para reproducir videos. Este reproductor de video admite un retraso más corto entre videos y varias escalas de videos. Recomendado solo para dispositivos rápidos con Android 5+. &lt;br&gt; &lt;i&gt; La recarga se requiere para aplicar este cambio. &lt;/ I&gt;</v>
      </c>
    </row>
    <row r="488" ht="14.25" customHeight="1">
      <c r="A488" s="3" t="s">
        <v>4657</v>
      </c>
      <c r="B488" s="3" t="s">
        <v>4658</v>
      </c>
      <c r="C488" s="3" t="s">
        <v>4659</v>
      </c>
      <c r="D488" s="3" t="s">
        <v>4660</v>
      </c>
      <c r="E488" s="3" t="s">
        <v>4661</v>
      </c>
      <c r="F488" s="4" t="s">
        <v>4662</v>
      </c>
      <c r="G488" s="3" t="s">
        <v>4663</v>
      </c>
      <c r="H488" s="3" t="s">
        <v>4664</v>
      </c>
      <c r="I488" s="4" t="s">
        <v>4665</v>
      </c>
      <c r="J488" s="3" t="s">
        <v>4659</v>
      </c>
      <c r="K488" s="3" t="str">
        <f>IFERROR(__xludf.DUMMYFUNCTION("GOOGLETRANSLATE(D488,""en"",""es"")"),"Pantalla")</f>
        <v>Pantalla</v>
      </c>
    </row>
    <row r="489" ht="14.25" customHeight="1">
      <c r="A489" s="3" t="s">
        <v>4666</v>
      </c>
      <c r="B489" s="3" t="s">
        <v>4667</v>
      </c>
      <c r="C489" s="3" t="s">
        <v>4668</v>
      </c>
      <c r="D489" s="3" t="s">
        <v>4669</v>
      </c>
      <c r="E489" s="3" t="s">
        <v>4670</v>
      </c>
      <c r="F489" s="4" t="s">
        <v>4671</v>
      </c>
      <c r="G489" s="3" t="s">
        <v>4672</v>
      </c>
      <c r="H489" s="3" t="s">
        <v>4673</v>
      </c>
      <c r="I489" s="4" t="s">
        <v>4674</v>
      </c>
      <c r="J489" s="3" t="s">
        <v>4668</v>
      </c>
      <c r="K489" s="3" t="str">
        <f>IFERROR(__xludf.DUMMYFUNCTION("GOOGLETRANSLATE(D489,""en"",""es"")"),"Loading...")</f>
        <v>Loading...</v>
      </c>
    </row>
    <row r="490" ht="14.25" customHeight="1">
      <c r="A490" s="3" t="s">
        <v>4675</v>
      </c>
      <c r="B490" s="3" t="s">
        <v>4676</v>
      </c>
      <c r="C490" s="3" t="s">
        <v>4677</v>
      </c>
      <c r="D490" s="3" t="s">
        <v>4678</v>
      </c>
      <c r="E490" s="3" t="s">
        <v>4679</v>
      </c>
      <c r="F490" s="4" t="s">
        <v>4680</v>
      </c>
      <c r="G490" s="3" t="s">
        <v>4681</v>
      </c>
      <c r="H490" s="3" t="s">
        <v>4682</v>
      </c>
      <c r="I490" s="4" t="s">
        <v>4683</v>
      </c>
      <c r="J490" s="3" t="s">
        <v>4684</v>
      </c>
      <c r="K490" s="3" t="str">
        <f>IFERROR(__xludf.DUMMYFUNCTION("GOOGLETRANSLATE(D490,""en"",""es"")"),"La fuente de texto no puede estar vacía")</f>
        <v>La fuente de texto no puede estar vacía</v>
      </c>
    </row>
    <row r="491" ht="14.25" customHeight="1">
      <c r="A491" s="3" t="s">
        <v>4685</v>
      </c>
      <c r="B491" s="3" t="s">
        <v>4686</v>
      </c>
      <c r="C491" s="3" t="s">
        <v>4687</v>
      </c>
      <c r="D491" s="3" t="s">
        <v>4688</v>
      </c>
      <c r="E491" s="3" t="s">
        <v>4689</v>
      </c>
      <c r="F491" s="4" t="s">
        <v>4690</v>
      </c>
      <c r="G491" s="3" t="s">
        <v>4691</v>
      </c>
      <c r="H491" s="3" t="s">
        <v>4692</v>
      </c>
      <c r="I491" s="4" t="s">
        <v>4693</v>
      </c>
      <c r="J491" s="3" t="s">
        <v>4694</v>
      </c>
      <c r="K491" s="3" t="str">
        <f>IFERROR(__xludf.DUMMYFUNCTION("GOOGLETRANSLATE(D491,""en"",""es"")"),"Visite https://slideShow.digital/documentation para consejos Cómo usar más de las características de la presentación de diapositivas.")</f>
        <v>Visite https://slideShow.digital/documentation para consejos Cómo usar más de las características de la presentación de diapositivas.</v>
      </c>
    </row>
    <row r="492" ht="14.25" customHeight="1">
      <c r="A492" s="3" t="s">
        <v>4695</v>
      </c>
      <c r="B492" s="3" t="s">
        <v>4696</v>
      </c>
      <c r="C492" s="3" t="s">
        <v>4697</v>
      </c>
      <c r="D492" s="3" t="s">
        <v>4695</v>
      </c>
      <c r="E492" s="3" t="s">
        <v>4698</v>
      </c>
      <c r="F492" s="4" t="s">
        <v>4699</v>
      </c>
      <c r="G492" s="3" t="s">
        <v>4700</v>
      </c>
      <c r="H492" s="3" t="s">
        <v>4701</v>
      </c>
      <c r="I492" s="4" t="s">
        <v>4702</v>
      </c>
      <c r="J492" s="3" t="s">
        <v>4703</v>
      </c>
      <c r="K492" s="3" t="str">
        <f>IFERROR(__xludf.DUMMYFUNCTION("GOOGLETRANSLATE(D492,""en"",""es"")"),"copiado")</f>
        <v>copiado</v>
      </c>
    </row>
    <row r="493" ht="14.25" customHeight="1">
      <c r="A493" s="3" t="s">
        <v>4704</v>
      </c>
      <c r="B493" s="3" t="s">
        <v>4705</v>
      </c>
      <c r="C493" s="3" t="s">
        <v>4706</v>
      </c>
      <c r="D493" s="3" t="s">
        <v>4704</v>
      </c>
      <c r="E493" s="3" t="s">
        <v>4707</v>
      </c>
      <c r="F493" s="4" t="s">
        <v>4708</v>
      </c>
      <c r="G493" s="3" t="s">
        <v>4709</v>
      </c>
      <c r="H493" s="3" t="s">
        <v>4710</v>
      </c>
      <c r="I493" s="4" t="s">
        <v>4711</v>
      </c>
      <c r="J493" s="3" t="s">
        <v>4712</v>
      </c>
      <c r="K493" s="3" t="str">
        <f>IFERROR(__xludf.DUMMYFUNCTION("GOOGLETRANSLATE(D493,""en"",""es"")"),"omitido")</f>
        <v>omitido</v>
      </c>
    </row>
    <row r="494" ht="14.25" customHeight="1">
      <c r="A494" s="3" t="s">
        <v>4713</v>
      </c>
      <c r="B494" s="3" t="s">
        <v>4714</v>
      </c>
      <c r="C494" s="3" t="s">
        <v>4715</v>
      </c>
      <c r="D494" s="3" t="s">
        <v>4713</v>
      </c>
      <c r="E494" s="3" t="s">
        <v>4716</v>
      </c>
      <c r="F494" s="4" t="s">
        <v>4717</v>
      </c>
      <c r="G494" s="3" t="s">
        <v>4718</v>
      </c>
      <c r="H494" s="3" t="s">
        <v>4719</v>
      </c>
      <c r="I494" s="4" t="s">
        <v>4720</v>
      </c>
      <c r="J494" s="3" t="s">
        <v>4721</v>
      </c>
      <c r="K494" s="3" t="str">
        <f>IFERROR(__xludf.DUMMYFUNCTION("GOOGLETRANSLATE(D494,""en"",""es"")"),"Loading...")</f>
        <v>Loading...</v>
      </c>
    </row>
    <row r="495" ht="14.25" customHeight="1">
      <c r="A495" s="3" t="s">
        <v>4722</v>
      </c>
      <c r="B495" s="3" t="s">
        <v>4723</v>
      </c>
      <c r="C495" s="3" t="s">
        <v>4724</v>
      </c>
      <c r="D495" s="3" t="s">
        <v>4725</v>
      </c>
      <c r="E495" s="3" t="s">
        <v>4726</v>
      </c>
      <c r="F495" s="4" t="s">
        <v>4727</v>
      </c>
      <c r="G495" s="3" t="s">
        <v>4728</v>
      </c>
      <c r="H495" s="3" t="s">
        <v>4729</v>
      </c>
      <c r="I495" s="4" t="s">
        <v>4730</v>
      </c>
      <c r="J495" s="3" t="s">
        <v>4731</v>
      </c>
      <c r="K495" s="3" t="str">
        <f>IFERROR(__xludf.DUMMYFUNCTION("GOOGLETRANSLATE(D495,""en"",""es"")"),"Loading...")</f>
        <v>Loading...</v>
      </c>
    </row>
    <row r="496" ht="14.25" customHeight="1">
      <c r="A496" s="3" t="s">
        <v>4732</v>
      </c>
      <c r="B496" s="3" t="s">
        <v>4733</v>
      </c>
      <c r="C496" s="3" t="s">
        <v>4734</v>
      </c>
      <c r="D496" s="3" t="s">
        <v>4735</v>
      </c>
      <c r="E496" s="3" t="s">
        <v>4736</v>
      </c>
      <c r="F496" s="4" t="s">
        <v>4737</v>
      </c>
      <c r="G496" s="3" t="s">
        <v>4738</v>
      </c>
      <c r="H496" s="3" t="s">
        <v>4739</v>
      </c>
      <c r="I496" s="4" t="s">
        <v>4740</v>
      </c>
      <c r="J496" s="3" t="s">
        <v>4741</v>
      </c>
      <c r="K496" s="3" t="str">
        <f>IFERROR(__xludf.DUMMYFUNCTION("GOOGLETRANSLATE(D496,""en"",""es"")"),"Descargar ahora")</f>
        <v>Descargar ahora</v>
      </c>
    </row>
    <row r="497" ht="14.25" customHeight="1">
      <c r="A497" s="3" t="s">
        <v>4742</v>
      </c>
      <c r="B497" s="3" t="s">
        <v>4743</v>
      </c>
      <c r="C497" s="3" t="s">
        <v>4744</v>
      </c>
      <c r="D497" s="3" t="s">
        <v>4745</v>
      </c>
      <c r="E497" s="3" t="s">
        <v>4746</v>
      </c>
      <c r="F497" s="4" t="s">
        <v>4747</v>
      </c>
      <c r="G497" s="3" t="s">
        <v>4748</v>
      </c>
      <c r="H497" s="3" t="s">
        <v>4749</v>
      </c>
      <c r="I497" s="4" t="s">
        <v>4750</v>
      </c>
      <c r="J497" s="3" t="s">
        <v>4751</v>
      </c>
      <c r="K497" s="3" t="str">
        <f>IFERROR(__xludf.DUMMYFUNCTION("GOOGLETRANSLATE(D497,""en"",""es"")"),"La descarga fue exitosa, número de archivos descargados:% d")</f>
        <v>La descarga fue exitosa, número de archivos descargados:% d</v>
      </c>
    </row>
    <row r="498" ht="14.25" customHeight="1">
      <c r="A498" s="3" t="s">
        <v>4752</v>
      </c>
      <c r="B498" s="3" t="s">
        <v>4753</v>
      </c>
      <c r="C498" s="3" t="s">
        <v>4754</v>
      </c>
      <c r="D498" s="3" t="s">
        <v>4755</v>
      </c>
      <c r="E498" s="3" t="s">
        <v>4756</v>
      </c>
      <c r="F498" s="4" t="s">
        <v>4757</v>
      </c>
      <c r="G498" s="3" t="s">
        <v>4758</v>
      </c>
      <c r="H498" s="3" t="s">
        <v>4759</v>
      </c>
      <c r="I498" s="4" t="s">
        <v>4760</v>
      </c>
      <c r="J498" s="3" t="s">
        <v>4761</v>
      </c>
      <c r="K498" s="3" t="str">
        <f>IFERROR(__xludf.DUMMYFUNCTION("GOOGLETRANSLATE(D498,""en"",""es"")"),"Falló la descarga de archivos, vea los registros para más detalles")</f>
        <v>Falló la descarga de archivos, vea los registros para más detalles</v>
      </c>
    </row>
    <row r="499" ht="14.25" customHeight="1">
      <c r="A499" s="3" t="s">
        <v>4762</v>
      </c>
      <c r="B499" s="3" t="s">
        <v>4763</v>
      </c>
      <c r="C499" s="3" t="s">
        <v>4764</v>
      </c>
      <c r="D499" s="3" t="s">
        <v>4765</v>
      </c>
      <c r="E499" s="3" t="s">
        <v>4765</v>
      </c>
      <c r="F499" s="4" t="s">
        <v>4766</v>
      </c>
      <c r="G499" s="3" t="s">
        <v>4767</v>
      </c>
      <c r="H499" s="3" t="s">
        <v>4768</v>
      </c>
      <c r="I499" s="4" t="s">
        <v>4769</v>
      </c>
      <c r="J499" s="3" t="s">
        <v>4770</v>
      </c>
      <c r="K499" s="3" t="str">
        <f>IFERROR(__xludf.DUMMYFUNCTION("GOOGLETRANSLATE(D499,""en"",""es"")"),"Rotación")</f>
        <v>Rotación</v>
      </c>
    </row>
    <row r="500" ht="14.25" customHeight="1">
      <c r="A500" s="3" t="s">
        <v>4771</v>
      </c>
      <c r="B500" s="3" t="s">
        <v>4772</v>
      </c>
      <c r="C500" s="3" t="s">
        <v>4773</v>
      </c>
      <c r="D500" s="3" t="s">
        <v>4774</v>
      </c>
      <c r="E500" s="3" t="s">
        <v>4775</v>
      </c>
      <c r="F500" s="4" t="s">
        <v>4776</v>
      </c>
      <c r="G500" s="3" t="s">
        <v>4777</v>
      </c>
      <c r="H500" s="3" t="s">
        <v>4778</v>
      </c>
      <c r="I500" s="4" t="s">
        <v>4779</v>
      </c>
      <c r="J500" s="3" t="s">
        <v>4780</v>
      </c>
      <c r="K500" s="3" t="str">
        <f>IFERROR(__xludf.DUMMYFUNCTION("GOOGLETRANSLATE(D500,""en"",""es"")"),"Rotación del diseño de la pantalla en grados (0 °, 90 °, 180 ° o 270 °). Use reproductor de video mejorado para reproducir videos cuando se configura la rotación (consulte la configuración del dispositivo).")</f>
        <v>Rotación del diseño de la pantalla en grados (0 °, 90 °, 180 ° o 270 °). Use reproductor de video mejorado para reproducir videos cuando se configura la rotación (consulte la configuración del dispositivo).</v>
      </c>
    </row>
    <row r="501" ht="14.25" customHeight="1">
      <c r="A501" s="3" t="s">
        <v>4781</v>
      </c>
      <c r="B501" s="3" t="s">
        <v>4782</v>
      </c>
      <c r="C501" s="3" t="s">
        <v>4783</v>
      </c>
      <c r="D501" s="3" t="s">
        <v>4784</v>
      </c>
      <c r="E501" s="3" t="s">
        <v>4785</v>
      </c>
      <c r="F501" s="4" t="s">
        <v>4786</v>
      </c>
      <c r="G501" s="3" t="s">
        <v>4787</v>
      </c>
      <c r="H501" s="3" t="s">
        <v>4788</v>
      </c>
      <c r="I501" s="4" t="s">
        <v>4789</v>
      </c>
      <c r="J501" s="3" t="s">
        <v>4790</v>
      </c>
      <c r="K501" s="3" t="str">
        <f>IFERROR(__xludf.DUMMYFUNCTION("GOOGLETRANSLATE(D501,""en"",""es"")"),"Loading...")</f>
        <v>Loading...</v>
      </c>
    </row>
    <row r="502" ht="14.25" customHeight="1">
      <c r="A502" s="3" t="s">
        <v>4791</v>
      </c>
      <c r="B502" s="3" t="s">
        <v>4792</v>
      </c>
      <c r="C502" s="3" t="s">
        <v>4793</v>
      </c>
      <c r="D502" s="3" t="s">
        <v>4794</v>
      </c>
      <c r="E502" s="3" t="s">
        <v>4795</v>
      </c>
      <c r="F502" s="4" t="s">
        <v>4796</v>
      </c>
      <c r="G502" s="3" t="s">
        <v>4797</v>
      </c>
      <c r="H502" s="3" t="s">
        <v>4798</v>
      </c>
      <c r="I502" s="4" t="s">
        <v>4799</v>
      </c>
      <c r="J502" s="3" t="s">
        <v>4800</v>
      </c>
      <c r="K502" s="3" t="str">
        <f>IFERROR(__xludf.DUMMYFUNCTION("GOOGLETRANSLATE(D502,""en"",""es"")"),"Iniciar sesión con la cuenta% S")</f>
        <v>Iniciar sesión con la cuenta% S</v>
      </c>
    </row>
    <row r="503" ht="14.25" customHeight="1">
      <c r="A503" s="3" t="s">
        <v>4801</v>
      </c>
      <c r="B503" s="3" t="s">
        <v>4802</v>
      </c>
      <c r="C503" s="3" t="s">
        <v>4803</v>
      </c>
      <c r="D503" s="3" t="s">
        <v>4804</v>
      </c>
      <c r="E503" s="3" t="s">
        <v>4805</v>
      </c>
      <c r="F503" s="4" t="s">
        <v>4806</v>
      </c>
      <c r="G503" s="3" t="s">
        <v>4807</v>
      </c>
      <c r="H503" s="3" t="s">
        <v>4808</v>
      </c>
      <c r="I503" s="4" t="s">
        <v>4809</v>
      </c>
      <c r="J503" s="3" t="s">
        <v>4810</v>
      </c>
      <c r="K503" s="3" t="str">
        <f>IFERROR(__xludf.DUMMYFUNCTION("GOOGLETRANSLATE(D503,""en"",""es"")"),"Haga clic en el botón de arriba para iniciar sesión con su cuenta% S. El navegador se abrirá en la pantalla &lt;/ B&gt; con el formulario de inicio de sesión (eso significa que necesitará acceso directo al dispositivo). Después de iniciar sesión, regrese a la a"&amp;"plicación para continuar. Revise la Política de privacidad en &lt;a href=""https://slideshow.digital/privacy-policy/"" target=""_blank""&gt; https://slideShow.digital/privacy-policy &lt;/a&gt; antes de continuar.")</f>
        <v>Haga clic en el botón de arriba para iniciar sesión con su cuenta% S. El navegador se abrirá en la pantalla &lt;/ B&gt; con el formulario de inicio de sesión (eso significa que necesitará acceso directo al dispositivo). Después de iniciar sesión, regrese a la aplicación para continuar. Revise la Política de privacidad en &lt;a href="https://slideshow.digital/privacy-policy/" target="_blank"&gt; https://slideShow.digital/privacy-policy &lt;/a&gt; antes de continuar.</v>
      </c>
    </row>
    <row r="504" ht="14.25" customHeight="1">
      <c r="A504" s="3" t="s">
        <v>4811</v>
      </c>
      <c r="B504" s="3" t="s">
        <v>4812</v>
      </c>
      <c r="C504" s="3" t="s">
        <v>4813</v>
      </c>
      <c r="D504" s="3" t="s">
        <v>4814</v>
      </c>
      <c r="E504" s="3" t="s">
        <v>4815</v>
      </c>
      <c r="F504" s="4" t="s">
        <v>4816</v>
      </c>
      <c r="G504" s="3" t="s">
        <v>4817</v>
      </c>
      <c r="H504" s="3" t="s">
        <v>4818</v>
      </c>
      <c r="I504" s="4" t="s">
        <v>4819</v>
      </c>
      <c r="J504" s="3" t="s">
        <v>4820</v>
      </c>
      <c r="K504" s="3" t="str">
        <f>IFERROR(__xludf.DUMMYFUNCTION("GOOGLETRANSLATE(D504,""en"",""es"")"),"Cerrar sesión en la cuenta% S")</f>
        <v>Cerrar sesión en la cuenta% S</v>
      </c>
    </row>
    <row r="505" ht="14.25" customHeight="1">
      <c r="A505" s="3" t="s">
        <v>4821</v>
      </c>
      <c r="B505" s="3" t="s">
        <v>4822</v>
      </c>
      <c r="C505" s="3" t="s">
        <v>4823</v>
      </c>
      <c r="D505" s="3" t="s">
        <v>4824</v>
      </c>
      <c r="E505" s="3" t="s">
        <v>4825</v>
      </c>
      <c r="F505" s="4" t="s">
        <v>4826</v>
      </c>
      <c r="G505" s="3" t="s">
        <v>4827</v>
      </c>
      <c r="H505" s="3" t="s">
        <v>4828</v>
      </c>
      <c r="I505" s="4" t="s">
        <v>4829</v>
      </c>
      <c r="J505" s="3" t="s">
        <v>4830</v>
      </c>
      <c r="K505" s="3" t="str">
        <f>IFERROR(__xludf.DUMMYFUNCTION("GOOGLETRANSLATE(D505,""en"",""es"")"),"Loading...")</f>
        <v>Loading...</v>
      </c>
    </row>
    <row r="506" ht="14.25" customHeight="1">
      <c r="A506" s="3" t="s">
        <v>4831</v>
      </c>
      <c r="B506" s="3" t="s">
        <v>4832</v>
      </c>
      <c r="C506" s="3" t="s">
        <v>4833</v>
      </c>
      <c r="D506" s="3" t="s">
        <v>4834</v>
      </c>
      <c r="E506" s="3" t="s">
        <v>4835</v>
      </c>
      <c r="F506" s="4" t="s">
        <v>4836</v>
      </c>
      <c r="G506" s="3" t="s">
        <v>4837</v>
      </c>
      <c r="H506" s="3" t="s">
        <v>4838</v>
      </c>
      <c r="I506" s="4" t="s">
        <v>4839</v>
      </c>
      <c r="J506" s="3" t="s">
        <v>4840</v>
      </c>
      <c r="K506" s="3" t="str">
        <f>IFERROR(__xludf.DUMMYFUNCTION("GOOGLETRANSLATE(D506,""en"",""es"")"),"No se encuentra una carpeta en% s conectada")</f>
        <v>No se encuentra una carpeta en% s conectada</v>
      </c>
    </row>
    <row r="507" ht="14.25" customHeight="1">
      <c r="A507" s="3" t="s">
        <v>4841</v>
      </c>
      <c r="B507" s="3" t="s">
        <v>4842</v>
      </c>
      <c r="C507" s="3" t="s">
        <v>4843</v>
      </c>
      <c r="D507" s="3" t="s">
        <v>4844</v>
      </c>
      <c r="E507" s="3" t="s">
        <v>4845</v>
      </c>
      <c r="F507" s="4" t="s">
        <v>4846</v>
      </c>
      <c r="G507" s="3" t="s">
        <v>4847</v>
      </c>
      <c r="H507" s="3" t="s">
        <v>4848</v>
      </c>
      <c r="I507" s="4" t="s">
        <v>4849</v>
      </c>
      <c r="J507" s="3" t="s">
        <v>4850</v>
      </c>
      <c r="K507" s="3" t="str">
        <f>IFERROR(__xludf.DUMMYFUNCTION("GOOGLETRANSLATE(D507,""en"",""es"")"),"Sincronizar archivos de la carpeta% S")</f>
        <v>Sincronizar archivos de la carpeta% S</v>
      </c>
    </row>
    <row r="508" ht="14.25" customHeight="1">
      <c r="A508" s="3" t="s">
        <v>4851</v>
      </c>
      <c r="B508" s="3" t="s">
        <v>4852</v>
      </c>
      <c r="C508" s="3" t="s">
        <v>4853</v>
      </c>
      <c r="D508" s="3" t="s">
        <v>4854</v>
      </c>
      <c r="E508" s="3" t="s">
        <v>4855</v>
      </c>
      <c r="F508" s="4" t="s">
        <v>4856</v>
      </c>
      <c r="G508" s="3" t="s">
        <v>4857</v>
      </c>
      <c r="H508" s="3" t="s">
        <v>4858</v>
      </c>
      <c r="I508" s="4" t="s">
        <v>4859</v>
      </c>
      <c r="J508" s="3" t="s">
        <v>4860</v>
      </c>
      <c r="K508" s="3" t="str">
        <f>IFERROR(__xludf.DUMMYFUNCTION("GOOGLETRANSLATE(D508,""en"",""es"")"),"a la carpeta interna")</f>
        <v>a la carpeta interna</v>
      </c>
    </row>
    <row r="509" ht="14.25" customHeight="1">
      <c r="A509" s="3" t="s">
        <v>4861</v>
      </c>
      <c r="B509" s="3" t="s">
        <v>4862</v>
      </c>
      <c r="C509" s="3" t="s">
        <v>4863</v>
      </c>
      <c r="D509" s="3" t="s">
        <v>4864</v>
      </c>
      <c r="E509" s="3" t="s">
        <v>4865</v>
      </c>
      <c r="F509" s="4" t="s">
        <v>4866</v>
      </c>
      <c r="G509" s="3" t="s">
        <v>4867</v>
      </c>
      <c r="H509" s="3" t="s">
        <v>4868</v>
      </c>
      <c r="I509" s="4" t="s">
        <v>4869</v>
      </c>
      <c r="J509" s="3" t="s">
        <v>4870</v>
      </c>
      <c r="K509" s="3" t="str">
        <f>IFERROR(__xludf.DUMMYFUNCTION("GOOGLETRANSLATE(D509,""en"",""es"")"),"Desconectado con éxito desde% s")</f>
        <v>Desconectado con éxito desde% s</v>
      </c>
    </row>
    <row r="510" ht="14.25" customHeight="1">
      <c r="A510" s="3" t="s">
        <v>4871</v>
      </c>
      <c r="B510" s="3" t="s">
        <v>4872</v>
      </c>
      <c r="C510" s="3" t="s">
        <v>4873</v>
      </c>
      <c r="D510" s="3" t="s">
        <v>4874</v>
      </c>
      <c r="E510" s="3" t="s">
        <v>4875</v>
      </c>
      <c r="F510" s="4" t="s">
        <v>4876</v>
      </c>
      <c r="G510" s="3" t="s">
        <v>4877</v>
      </c>
      <c r="H510" s="3" t="s">
        <v>4878</v>
      </c>
      <c r="I510" s="4" t="s">
        <v>4879</v>
      </c>
      <c r="J510" s="3" t="s">
        <v>4880</v>
      </c>
      <c r="K510" s="3" t="str">
        <f>IFERROR(__xludf.DUMMYFUNCTION("GOOGLETRANSLATE(D510,""en"",""es"")"),"Loading...")</f>
        <v>Loading...</v>
      </c>
    </row>
    <row r="511" ht="14.25" customHeight="1">
      <c r="A511" s="3" t="s">
        <v>4881</v>
      </c>
      <c r="B511" s="3" t="s">
        <v>4882</v>
      </c>
      <c r="C511" s="3" t="s">
        <v>4883</v>
      </c>
      <c r="D511" s="3" t="s">
        <v>4884</v>
      </c>
      <c r="E511" s="3" t="s">
        <v>4885</v>
      </c>
      <c r="F511" s="4" t="s">
        <v>4886</v>
      </c>
      <c r="G511" s="3" t="s">
        <v>4887</v>
      </c>
      <c r="H511" s="3" t="s">
        <v>4888</v>
      </c>
      <c r="I511" s="4" t="s">
        <v>4889</v>
      </c>
      <c r="J511" s="3" t="s">
        <v>4890</v>
      </c>
      <c r="K511" s="3" t="str">
        <f>IFERROR(__xludf.DUMMYFUNCTION("GOOGLETRANSLATE(D511,""en"",""es"")"),"Loading...")</f>
        <v>Loading...</v>
      </c>
    </row>
    <row r="512" ht="14.25" customHeight="1">
      <c r="A512" s="3" t="s">
        <v>4891</v>
      </c>
      <c r="B512" s="3" t="s">
        <v>4892</v>
      </c>
      <c r="C512" s="3" t="s">
        <v>4893</v>
      </c>
      <c r="D512" s="3" t="s">
        <v>4894</v>
      </c>
      <c r="E512" s="3" t="s">
        <v>4895</v>
      </c>
      <c r="F512" s="4" t="s">
        <v>4896</v>
      </c>
      <c r="G512" s="3" t="s">
        <v>4897</v>
      </c>
      <c r="H512" s="3" t="s">
        <v>4898</v>
      </c>
      <c r="I512" s="4" t="s">
        <v>4899</v>
      </c>
      <c r="J512" s="3" t="s">
        <v>4900</v>
      </c>
      <c r="K512" s="3" t="str">
        <f>IFERROR(__xludf.DUMMYFUNCTION("GOOGLETRANSLATE(D512,""en"",""es"")"),"Se produjo un error durante la conexión a% S")</f>
        <v>Se produjo un error durante la conexión a% S</v>
      </c>
    </row>
    <row r="513" ht="14.25" customHeight="1">
      <c r="A513" s="3" t="s">
        <v>4901</v>
      </c>
      <c r="B513" s="3" t="s">
        <v>4902</v>
      </c>
      <c r="C513" s="3" t="s">
        <v>4903</v>
      </c>
      <c r="D513" s="3" t="s">
        <v>4901</v>
      </c>
      <c r="E513" s="3" t="s">
        <v>4904</v>
      </c>
      <c r="F513" s="4" t="s">
        <v>4905</v>
      </c>
      <c r="G513" s="3" t="s">
        <v>4906</v>
      </c>
      <c r="H513" s="3" t="s">
        <v>4907</v>
      </c>
      <c r="I513" s="4" t="s">
        <v>4908</v>
      </c>
      <c r="J513" s="3" t="s">
        <v>4909</v>
      </c>
      <c r="K513" s="3" t="str">
        <f>IFERROR(__xludf.DUMMYFUNCTION("GOOGLETRANSLATE(D513,""en"",""es"")"),"compartido")</f>
        <v>compartido</v>
      </c>
    </row>
    <row r="514" ht="14.25" customHeight="1">
      <c r="A514" s="3" t="s">
        <v>4910</v>
      </c>
      <c r="B514" s="3" t="s">
        <v>4911</v>
      </c>
      <c r="C514" s="3" t="s">
        <v>4912</v>
      </c>
      <c r="D514" s="3" t="s">
        <v>4913</v>
      </c>
      <c r="E514" s="3" t="s">
        <v>4914</v>
      </c>
      <c r="F514" s="3" t="s">
        <v>4915</v>
      </c>
      <c r="G514" s="3" t="s">
        <v>4916</v>
      </c>
      <c r="H514" s="3" t="s">
        <v>4917</v>
      </c>
      <c r="I514" s="4" t="s">
        <v>4918</v>
      </c>
      <c r="J514" s="3" t="s">
        <v>4919</v>
      </c>
      <c r="K514" s="3" t="str">
        <f>IFERROR(__xludf.DUMMYFUNCTION("GOOGLETRANSLATE(D514,""en"",""es"")"),"De (dirección URL en el servidor)")</f>
        <v>De (dirección URL en el servidor)</v>
      </c>
    </row>
    <row r="515" ht="14.25" customHeight="1">
      <c r="A515" s="3" t="s">
        <v>4920</v>
      </c>
      <c r="B515" s="3" t="s">
        <v>4921</v>
      </c>
      <c r="C515" s="3" t="s">
        <v>4922</v>
      </c>
      <c r="D515" s="3" t="s">
        <v>4923</v>
      </c>
      <c r="E515" s="3" t="s">
        <v>4924</v>
      </c>
      <c r="F515" s="3" t="s">
        <v>4925</v>
      </c>
      <c r="G515" s="3" t="s">
        <v>4926</v>
      </c>
      <c r="H515" s="3" t="s">
        <v>4927</v>
      </c>
      <c r="I515" s="4" t="s">
        <v>4928</v>
      </c>
      <c r="J515" s="3" t="s">
        <v>4929</v>
      </c>
      <c r="K515" s="3" t="str">
        <f>IFERROR(__xludf.DUMMYFUNCTION("GOOGLETRANSLATE(D515,""en"",""es"")"),"A (nombre de archivo en presentación de diapositivas)")</f>
        <v>A (nombre de archivo en presentación de diapositivas)</v>
      </c>
    </row>
    <row r="516" ht="14.25" customHeight="1">
      <c r="A516" s="3" t="s">
        <v>4930</v>
      </c>
      <c r="B516" s="3" t="s">
        <v>4931</v>
      </c>
      <c r="C516" s="3" t="s">
        <v>4932</v>
      </c>
      <c r="D516" s="3" t="s">
        <v>4933</v>
      </c>
      <c r="E516" s="3" t="s">
        <v>4934</v>
      </c>
      <c r="F516" s="4" t="s">
        <v>4935</v>
      </c>
      <c r="G516" s="3" t="s">
        <v>4936</v>
      </c>
      <c r="H516" s="3" t="s">
        <v>4937</v>
      </c>
      <c r="I516" s="4" t="s">
        <v>4938</v>
      </c>
      <c r="J516" s="3" t="s">
        <v>4939</v>
      </c>
      <c r="K516" s="3" t="str">
        <f>IFERROR(__xludf.DUMMYFUNCTION("GOOGLETRANSLATE(D516,""en"",""es"")"),"Lista de descargas periódicas")</f>
        <v>Lista de descargas periódicas</v>
      </c>
    </row>
    <row r="517" ht="14.25" customHeight="1">
      <c r="A517" s="3" t="s">
        <v>4940</v>
      </c>
      <c r="B517" s="3" t="s">
        <v>4941</v>
      </c>
      <c r="C517" s="3" t="s">
        <v>4942</v>
      </c>
      <c r="D517" s="3" t="s">
        <v>4943</v>
      </c>
      <c r="E517" s="3" t="s">
        <v>4944</v>
      </c>
      <c r="F517" s="4" t="s">
        <v>4945</v>
      </c>
      <c r="G517" s="3" t="s">
        <v>4946</v>
      </c>
      <c r="H517" s="3" t="s">
        <v>4947</v>
      </c>
      <c r="I517" s="4" t="s">
        <v>4948</v>
      </c>
      <c r="J517" s="3" t="s">
        <v>4949</v>
      </c>
      <c r="K517" s="3" t="str">
        <f>IFERROR(__xludf.DUMMYFUNCTION("GOOGLETRANSLATE(D517,""en"",""es"")"),"Editar descarga periódica")</f>
        <v>Editar descarga periódica</v>
      </c>
    </row>
    <row r="518" ht="14.25" customHeight="1">
      <c r="A518" s="3" t="s">
        <v>4950</v>
      </c>
      <c r="B518" s="3" t="s">
        <v>4951</v>
      </c>
      <c r="C518" s="3" t="s">
        <v>4952</v>
      </c>
      <c r="D518" s="3" t="s">
        <v>4953</v>
      </c>
      <c r="E518" s="3" t="s">
        <v>4954</v>
      </c>
      <c r="F518" s="4" t="s">
        <v>4955</v>
      </c>
      <c r="G518" s="3" t="s">
        <v>4956</v>
      </c>
      <c r="H518" s="3" t="s">
        <v>4957</v>
      </c>
      <c r="I518" s="4" t="s">
        <v>4958</v>
      </c>
      <c r="J518" s="3" t="s">
        <v>4959</v>
      </c>
      <c r="K518" s="3" t="str">
        <f>IFERROR(__xludf.DUMMYFUNCTION("GOOGLETRANSLATE(D518,""en"",""es"")"),"Añadir descarga periódica")</f>
        <v>Añadir descarga periódica</v>
      </c>
    </row>
    <row r="519" ht="14.25" customHeight="1">
      <c r="A519" s="3" t="s">
        <v>4960</v>
      </c>
      <c r="B519" s="3" t="s">
        <v>4961</v>
      </c>
      <c r="C519" s="3" t="s">
        <v>4962</v>
      </c>
      <c r="D519" s="3" t="s">
        <v>4963</v>
      </c>
      <c r="E519" s="3" t="s">
        <v>4964</v>
      </c>
      <c r="F519" s="4" t="s">
        <v>4965</v>
      </c>
      <c r="G519" s="3" t="s">
        <v>4966</v>
      </c>
      <c r="H519" s="3" t="s">
        <v>4967</v>
      </c>
      <c r="I519" s="4" t="s">
        <v>4968</v>
      </c>
      <c r="J519" s="3" t="s">
        <v>4969</v>
      </c>
      <c r="K519" s="3" t="str">
        <f>IFERROR(__xludf.DUMMYFUNCTION("GOOGLETRANSLATE(D519,""en"",""es"")"),"Loading...")</f>
        <v>Loading...</v>
      </c>
    </row>
    <row r="520" ht="14.25" customHeight="1">
      <c r="A520" s="3" t="s">
        <v>4970</v>
      </c>
      <c r="B520" s="3" t="s">
        <v>4971</v>
      </c>
      <c r="C520" s="3" t="s">
        <v>4972</v>
      </c>
      <c r="D520" s="3" t="s">
        <v>4973</v>
      </c>
      <c r="E520" s="3" t="s">
        <v>4974</v>
      </c>
      <c r="F520" s="4" t="s">
        <v>4975</v>
      </c>
      <c r="G520" s="3" t="s">
        <v>4976</v>
      </c>
      <c r="H520" s="3" t="s">
        <v>4977</v>
      </c>
      <c r="I520" s="4" t="s">
        <v>4978</v>
      </c>
      <c r="J520" s="3" t="s">
        <v>4979</v>
      </c>
      <c r="K520" s="3" t="str">
        <f>IFERROR(__xludf.DUMMYFUNCTION("GOOGLETRANSLATE(D520,""en"",""es"")"),"Carpeta clara")</f>
        <v>Carpeta clara</v>
      </c>
    </row>
    <row r="521" ht="14.25" customHeight="1">
      <c r="A521" s="3" t="s">
        <v>4980</v>
      </c>
      <c r="B521" s="3" t="s">
        <v>4981</v>
      </c>
      <c r="C521" s="3" t="s">
        <v>4982</v>
      </c>
      <c r="D521" s="3" t="s">
        <v>4983</v>
      </c>
      <c r="E521" s="3" t="s">
        <v>4984</v>
      </c>
      <c r="F521" s="4" t="s">
        <v>4985</v>
      </c>
      <c r="G521" s="3" t="s">
        <v>4986</v>
      </c>
      <c r="H521" s="3" t="s">
        <v>4987</v>
      </c>
      <c r="I521" s="4" t="s">
        <v>4988</v>
      </c>
      <c r="J521" s="3" t="s">
        <v>4989</v>
      </c>
      <c r="K521" s="3" t="str">
        <f>IFERROR(__xludf.DUMMYFUNCTION("GOOGLETRANSLATE(D521,""en"",""es"")"),"Eliminar archivos antiguos de la carpeta de destino después de cada descarga (válida solo para Google Drive, Dropbox, WebDAV o Zip Archivos)")</f>
        <v>Eliminar archivos antiguos de la carpeta de destino después de cada descarga (válida solo para Google Drive, Dropbox, WebDAV o Zip Archivos)</v>
      </c>
    </row>
    <row r="522" ht="14.25" customHeight="1">
      <c r="A522" s="3" t="s">
        <v>4990</v>
      </c>
      <c r="B522" s="3" t="s">
        <v>4991</v>
      </c>
      <c r="C522" s="3" t="s">
        <v>4992</v>
      </c>
      <c r="D522" s="3" t="s">
        <v>4993</v>
      </c>
      <c r="E522" s="3" t="s">
        <v>4994</v>
      </c>
      <c r="F522" s="4" t="s">
        <v>4995</v>
      </c>
      <c r="G522" s="3" t="s">
        <v>4996</v>
      </c>
      <c r="H522" s="3" t="s">
        <v>4997</v>
      </c>
      <c r="I522" s="4" t="s">
        <v>4998</v>
      </c>
      <c r="J522" s="3" t="s">
        <v>4999</v>
      </c>
      <c r="K522" s="3" t="str">
        <f>IFERROR(__xludf.DUMMYFUNCTION("GOOGLETRANSLATE(D522,""en"",""es"")"),"Diseños de pantalla, Listas de Player, Artículos")</f>
        <v>Diseños de pantalla, Listas de Player, Artículos</v>
      </c>
    </row>
    <row r="523" ht="14.25" customHeight="1">
      <c r="A523" s="3" t="s">
        <v>5000</v>
      </c>
      <c r="B523" s="3" t="s">
        <v>5001</v>
      </c>
      <c r="C523" s="3" t="s">
        <v>5002</v>
      </c>
      <c r="D523" s="3" t="s">
        <v>5003</v>
      </c>
      <c r="E523" s="3" t="s">
        <v>5004</v>
      </c>
      <c r="F523" s="4" t="s">
        <v>5005</v>
      </c>
      <c r="G523" s="3" t="s">
        <v>5006</v>
      </c>
      <c r="H523" s="3" t="s">
        <v>5007</v>
      </c>
      <c r="I523" s="4" t="s">
        <v>5008</v>
      </c>
      <c r="J523" s="3" t="s">
        <v>5009</v>
      </c>
      <c r="K523" s="3" t="str">
        <f>IFERROR(__xludf.DUMMYFUNCTION("GOOGLETRANSLATE(D523,""en"",""es"")"),"Loading...")</f>
        <v>Loading...</v>
      </c>
    </row>
    <row r="524" ht="14.25" customHeight="1">
      <c r="A524" s="3" t="s">
        <v>5010</v>
      </c>
      <c r="B524" s="3" t="s">
        <v>5011</v>
      </c>
      <c r="C524" s="3" t="s">
        <v>5012</v>
      </c>
      <c r="D524" s="3" t="s">
        <v>5013</v>
      </c>
      <c r="E524" s="3" t="s">
        <v>5014</v>
      </c>
      <c r="F524" s="4" t="s">
        <v>5015</v>
      </c>
      <c r="G524" s="3" t="s">
        <v>5016</v>
      </c>
      <c r="H524" s="3" t="s">
        <v>5017</v>
      </c>
      <c r="I524" s="4" t="s">
        <v>5018</v>
      </c>
      <c r="J524" s="3" t="s">
        <v>5019</v>
      </c>
      <c r="K524" s="3" t="str">
        <f>IFERROR(__xludf.DUMMYFUNCTION("GOOGLETRANSLATE(D524,""en"",""es"")"),"Loading...")</f>
        <v>Loading...</v>
      </c>
    </row>
    <row r="525" ht="14.25" customHeight="1">
      <c r="A525" s="3" t="s">
        <v>5020</v>
      </c>
      <c r="B525" s="3" t="s">
        <v>5021</v>
      </c>
      <c r="C525" s="3" t="s">
        <v>5022</v>
      </c>
      <c r="D525" s="3" t="s">
        <v>5023</v>
      </c>
      <c r="E525" s="3" t="s">
        <v>5024</v>
      </c>
      <c r="F525" s="4" t="s">
        <v>5025</v>
      </c>
      <c r="G525" s="3" t="s">
        <v>5026</v>
      </c>
      <c r="H525" s="3" t="s">
        <v>5027</v>
      </c>
      <c r="I525" s="4" t="s">
        <v>5028</v>
      </c>
      <c r="J525" s="3" t="s">
        <v>5029</v>
      </c>
      <c r="K525" s="3" t="str">
        <f>IFERROR(__xludf.DUMMYFUNCTION("GOOGLETRANSLATE(D525,""en"",""es"")"),"Datos de archivos")</f>
        <v>Datos de archivos</v>
      </c>
    </row>
    <row r="526" ht="14.25" customHeight="1">
      <c r="A526" s="3" t="s">
        <v>5030</v>
      </c>
      <c r="B526" s="3" t="s">
        <v>2253</v>
      </c>
      <c r="C526" s="3" t="s">
        <v>5031</v>
      </c>
      <c r="D526" s="3" t="s">
        <v>5032</v>
      </c>
      <c r="E526" s="3" t="s">
        <v>5033</v>
      </c>
      <c r="F526" s="4" t="s">
        <v>5034</v>
      </c>
      <c r="G526" s="3" t="s">
        <v>5035</v>
      </c>
      <c r="H526" s="3" t="s">
        <v>5036</v>
      </c>
      <c r="I526" s="4" t="s">
        <v>5037</v>
      </c>
      <c r="J526" s="3" t="s">
        <v>5038</v>
      </c>
      <c r="K526" s="3" t="str">
        <f>IFERROR(__xludf.DUMMYFUNCTION("GOOGLETRANSLATE(D526,""en"",""es"")"),"Cargando")</f>
        <v>Cargando</v>
      </c>
    </row>
    <row r="527" ht="14.25" customHeight="1">
      <c r="A527" s="3" t="s">
        <v>5039</v>
      </c>
      <c r="B527" s="3" t="s">
        <v>5040</v>
      </c>
      <c r="C527" s="3" t="s">
        <v>5041</v>
      </c>
      <c r="D527" s="3" t="s">
        <v>5042</v>
      </c>
      <c r="E527" s="3" t="s">
        <v>5043</v>
      </c>
      <c r="F527" s="4" t="s">
        <v>5044</v>
      </c>
      <c r="G527" s="3" t="s">
        <v>5045</v>
      </c>
      <c r="H527" s="3" t="s">
        <v>5046</v>
      </c>
      <c r="I527" s="4" t="s">
        <v>5047</v>
      </c>
      <c r="J527" s="3" t="s">
        <v>5048</v>
      </c>
      <c r="K527" s="3" t="str">
        <f>IFERROR(__xludf.DUMMYFUNCTION("GOOGLETRANSLATE(D527,""en"",""es"")"),"Permitir la importación de configuración externa")</f>
        <v>Permitir la importación de configuración externa</v>
      </c>
    </row>
    <row r="528" ht="14.25" customHeight="1">
      <c r="A528" s="3" t="s">
        <v>5049</v>
      </c>
      <c r="B528" s="3" t="s">
        <v>5050</v>
      </c>
      <c r="C528" s="3" t="s">
        <v>5051</v>
      </c>
      <c r="D528" s="3" t="s">
        <v>5052</v>
      </c>
      <c r="E528" s="3" t="s">
        <v>5053</v>
      </c>
      <c r="F528" s="4" t="s">
        <v>5054</v>
      </c>
      <c r="G528" s="3" t="s">
        <v>5055</v>
      </c>
      <c r="H528" s="3" t="s">
        <v>5056</v>
      </c>
      <c r="I528" s="4" t="s">
        <v>5057</v>
      </c>
      <c r="J528" s="3" t="s">
        <v>5058</v>
      </c>
      <c r="K528" s="3" t="str">
        <f>IFERROR(__xludf.DUMMYFUNCTION("GOOGLETRANSLATE(D528,""en"",""es"")"),"Loading...")</f>
        <v>Loading...</v>
      </c>
    </row>
    <row r="529" ht="14.25" customHeight="1">
      <c r="A529" s="3" t="s">
        <v>5059</v>
      </c>
      <c r="B529" s="3" t="s">
        <v>5060</v>
      </c>
      <c r="C529" s="3" t="s">
        <v>5061</v>
      </c>
      <c r="D529" s="3" t="s">
        <v>5062</v>
      </c>
      <c r="E529" s="3" t="s">
        <v>5063</v>
      </c>
      <c r="F529" s="4" t="s">
        <v>5064</v>
      </c>
      <c r="G529" s="3" t="s">
        <v>5065</v>
      </c>
      <c r="H529" s="3" t="s">
        <v>5066</v>
      </c>
      <c r="I529" s="4" t="s">
        <v>5067</v>
      </c>
      <c r="J529" s="3" t="s">
        <v>5061</v>
      </c>
      <c r="K529" s="3" t="str">
        <f>IFERROR(__xludf.DUMMYFUNCTION("GOOGLETRANSLATE(D529,""en"",""es"")"),"Loading...")</f>
        <v>Loading...</v>
      </c>
    </row>
    <row r="530" ht="14.25" customHeight="1">
      <c r="A530" s="3" t="s">
        <v>5068</v>
      </c>
      <c r="B530" s="3" t="s">
        <v>5069</v>
      </c>
      <c r="C530" s="3" t="s">
        <v>5070</v>
      </c>
      <c r="D530" s="3" t="s">
        <v>5071</v>
      </c>
      <c r="E530" s="3" t="s">
        <v>5072</v>
      </c>
      <c r="F530" s="4" t="s">
        <v>5073</v>
      </c>
      <c r="G530" s="3" t="s">
        <v>5074</v>
      </c>
      <c r="H530" s="3" t="s">
        <v>5075</v>
      </c>
      <c r="I530" s="4" t="s">
        <v>5076</v>
      </c>
      <c r="J530" s="3" t="s">
        <v>5077</v>
      </c>
      <c r="K530" s="3" t="str">
        <f>IFERROR(__xludf.DUMMYFUNCTION("GOOGLETRANSLATE(D530,""en"",""es"")"),"Si desea utilizar fuentes personalizadas (excepto aquellas de Android) para mostrar las noticias RSS, el clima o la fecha y la hora, puede cargarlas en esta página. Después, puede elegirlos al configurar el artículo. Los formatos de fuente TrueType (TTF) "&amp;"y OpenType (OTF) son compatibles.")</f>
        <v>Si desea utilizar fuentes personalizadas (excepto aquellas de Android) para mostrar las noticias RSS, el clima o la fecha y la hora, puede cargarlas en esta página. Después, puede elegirlos al configurar el artículo. Los formatos de fuente TrueType (TTF) y OpenType (OTF) son compatibles.</v>
      </c>
    </row>
    <row r="531" ht="14.25" customHeight="1">
      <c r="A531" s="3" t="s">
        <v>5078</v>
      </c>
      <c r="B531" s="3" t="s">
        <v>5079</v>
      </c>
      <c r="C531" s="3" t="s">
        <v>5080</v>
      </c>
      <c r="D531" s="3" t="s">
        <v>5081</v>
      </c>
      <c r="E531" s="3" t="s">
        <v>5082</v>
      </c>
      <c r="F531" s="4" t="s">
        <v>5083</v>
      </c>
      <c r="G531" s="3" t="s">
        <v>5084</v>
      </c>
      <c r="H531" s="3" t="s">
        <v>5085</v>
      </c>
      <c r="I531" s="4" t="s">
        <v>5086</v>
      </c>
      <c r="J531" s="3" t="s">
        <v>5087</v>
      </c>
      <c r="K531" s="3" t="str">
        <f>IFERROR(__xludf.DUMMYFUNCTION("GOOGLETRANSLATE(D531,""en"",""es"")"),"Lista de fuentes cargadas")</f>
        <v>Lista de fuentes cargadas</v>
      </c>
    </row>
    <row r="532" ht="14.25" customHeight="1">
      <c r="A532" s="3" t="s">
        <v>5088</v>
      </c>
      <c r="B532" s="3" t="s">
        <v>5089</v>
      </c>
      <c r="C532" s="3" t="s">
        <v>5090</v>
      </c>
      <c r="D532" s="3" t="s">
        <v>5091</v>
      </c>
      <c r="E532" s="3" t="s">
        <v>5092</v>
      </c>
      <c r="F532" s="4" t="s">
        <v>5093</v>
      </c>
      <c r="G532" s="3" t="s">
        <v>5094</v>
      </c>
      <c r="H532" s="3" t="s">
        <v>5095</v>
      </c>
      <c r="I532" s="4" t="s">
        <v>5096</v>
      </c>
      <c r="J532" s="3" t="s">
        <v>5097</v>
      </c>
      <c r="K532" s="3" t="str">
        <f>IFERROR(__xludf.DUMMYFUNCTION("GOOGLETRANSLATE(D532,""en"",""es"")"),"Loading...")</f>
        <v>Loading...</v>
      </c>
    </row>
    <row r="533" ht="14.25" customHeight="1">
      <c r="A533" s="3" t="s">
        <v>5098</v>
      </c>
      <c r="B533" s="3" t="s">
        <v>5099</v>
      </c>
      <c r="C533" s="3" t="s">
        <v>5100</v>
      </c>
      <c r="D533" s="3" t="s">
        <v>5101</v>
      </c>
      <c r="E533" s="3" t="s">
        <v>5102</v>
      </c>
      <c r="F533" s="4" t="s">
        <v>5103</v>
      </c>
      <c r="G533" s="3" t="s">
        <v>5104</v>
      </c>
      <c r="H533" s="3" t="s">
        <v>5105</v>
      </c>
      <c r="I533" s="4" t="s">
        <v>5106</v>
      </c>
      <c r="J533" s="3" t="s">
        <v>5107</v>
      </c>
      <c r="K533" s="3" t="str">
        <f>IFERROR(__xludf.DUMMYFUNCTION("GOOGLETRANSLATE(D533,""en"",""es"")"),"Archivo de fuentes (formato TTF o OTF)")</f>
        <v>Archivo de fuentes (formato TTF o OTF)</v>
      </c>
    </row>
    <row r="534" ht="14.25" customHeight="1">
      <c r="A534" s="3" t="s">
        <v>5108</v>
      </c>
      <c r="B534" s="3" t="s">
        <v>5109</v>
      </c>
      <c r="C534" s="3" t="s">
        <v>5110</v>
      </c>
      <c r="D534" s="3" t="s">
        <v>5111</v>
      </c>
      <c r="E534" s="3" t="s">
        <v>5112</v>
      </c>
      <c r="F534" s="4" t="s">
        <v>5113</v>
      </c>
      <c r="G534" s="3" t="s">
        <v>5114</v>
      </c>
      <c r="H534" s="3" t="s">
        <v>5115</v>
      </c>
      <c r="I534" s="4" t="s">
        <v>5116</v>
      </c>
      <c r="J534" s="3" t="s">
        <v>5117</v>
      </c>
      <c r="K534" s="3" t="str">
        <f>IFERROR(__xludf.DUMMYFUNCTION("GOOGLETRANSLATE(D534,""en"",""es"")"),"No se han subido fuentes todavía.")</f>
        <v>No se han subido fuentes todavía.</v>
      </c>
    </row>
    <row r="535" ht="14.25" customHeight="1">
      <c r="A535" s="3" t="s">
        <v>5118</v>
      </c>
      <c r="B535" s="3" t="s">
        <v>5119</v>
      </c>
      <c r="C535" s="3" t="s">
        <v>5120</v>
      </c>
      <c r="D535" s="3" t="s">
        <v>5121</v>
      </c>
      <c r="E535" s="3" t="s">
        <v>5122</v>
      </c>
      <c r="F535" s="4" t="s">
        <v>5123</v>
      </c>
      <c r="G535" s="3" t="s">
        <v>5124</v>
      </c>
      <c r="H535" s="3" t="s">
        <v>5125</v>
      </c>
      <c r="I535" s="4" t="s">
        <v>5126</v>
      </c>
      <c r="J535" s="3" t="s">
        <v>5127</v>
      </c>
      <c r="K535" s="3" t="str">
        <f>IFERROR(__xludf.DUMMYFUNCTION("GOOGLETRANSLATE(D535,""en"",""es"")"),"Loading...")</f>
        <v>Loading...</v>
      </c>
    </row>
    <row r="536" ht="14.25" customHeight="1">
      <c r="A536" s="3" t="s">
        <v>5128</v>
      </c>
      <c r="B536" s="3" t="s">
        <v>5129</v>
      </c>
      <c r="C536" s="3" t="s">
        <v>5130</v>
      </c>
      <c r="D536" s="3" t="s">
        <v>5131</v>
      </c>
      <c r="E536" s="3" t="s">
        <v>5132</v>
      </c>
      <c r="F536" s="4" t="s">
        <v>5133</v>
      </c>
      <c r="G536" s="3" t="s">
        <v>5134</v>
      </c>
      <c r="H536" s="3" t="s">
        <v>5135</v>
      </c>
      <c r="I536" s="4" t="s">
        <v>5136</v>
      </c>
      <c r="J536" s="3" t="s">
        <v>5137</v>
      </c>
      <c r="K536" s="3" t="str">
        <f>IFERROR(__xludf.DUMMYFUNCTION("GOOGLETRANSLATE(D536,""en"",""es"")"),"Fuente para mostrar texto. Puede cargar fuentes personalizadas a través de herramientas de menú - Fuentes.")</f>
        <v>Fuente para mostrar texto. Puede cargar fuentes personalizadas a través de herramientas de menú - Fuentes.</v>
      </c>
    </row>
    <row r="537" ht="14.25" customHeight="1">
      <c r="A537" s="3" t="s">
        <v>5138</v>
      </c>
      <c r="B537" s="3" t="s">
        <v>5139</v>
      </c>
      <c r="C537" s="3" t="s">
        <v>5140</v>
      </c>
      <c r="D537" s="3" t="s">
        <v>5141</v>
      </c>
      <c r="E537" s="3" t="s">
        <v>5142</v>
      </c>
      <c r="F537" s="4" t="s">
        <v>5143</v>
      </c>
      <c r="G537" s="3" t="s">
        <v>5144</v>
      </c>
      <c r="H537" s="3" t="s">
        <v>5145</v>
      </c>
      <c r="I537" s="4" t="s">
        <v>5146</v>
      </c>
      <c r="J537" s="3" t="s">
        <v>5147</v>
      </c>
      <c r="K537" s="3" t="str">
        <f>IFERROR(__xludf.DUMMYFUNCTION("GOOGLETRANSLATE(D537,""en"",""es"")"),"Por favor complete el mensaje y el correo electrónico")</f>
        <v>Por favor complete el mensaje y el correo electrónico</v>
      </c>
    </row>
    <row r="538" ht="14.25" customHeight="1">
      <c r="A538" s="3" t="s">
        <v>5148</v>
      </c>
      <c r="B538" s="3" t="s">
        <v>5149</v>
      </c>
      <c r="C538" s="3" t="s">
        <v>5150</v>
      </c>
      <c r="D538" s="3" t="s">
        <v>5151</v>
      </c>
      <c r="E538" s="3" t="s">
        <v>5152</v>
      </c>
      <c r="F538" s="4" t="s">
        <v>5153</v>
      </c>
      <c r="G538" s="3" t="s">
        <v>5154</v>
      </c>
      <c r="H538" s="3" t="s">
        <v>5155</v>
      </c>
      <c r="I538" s="4" t="s">
        <v>5156</v>
      </c>
      <c r="J538" s="3" t="s">
        <v>5150</v>
      </c>
      <c r="K538" s="3" t="str">
        <f>IFERROR(__xludf.DUMMYFUNCTION("GOOGLETRANSLATE(D538,""en"",""es"")"),"Texto sin formato")</f>
        <v>Texto sin formato</v>
      </c>
    </row>
    <row r="539" ht="14.25" customHeight="1">
      <c r="A539" s="3" t="s">
        <v>5157</v>
      </c>
      <c r="B539" s="3" t="s">
        <v>5158</v>
      </c>
      <c r="C539" s="3" t="s">
        <v>1245</v>
      </c>
      <c r="D539" s="3" t="s">
        <v>5159</v>
      </c>
      <c r="E539" s="3" t="s">
        <v>5160</v>
      </c>
      <c r="F539" s="4" t="s">
        <v>5161</v>
      </c>
      <c r="G539" s="3" t="s">
        <v>5162</v>
      </c>
      <c r="H539" s="3" t="s">
        <v>1245</v>
      </c>
      <c r="I539" s="4" t="s">
        <v>5163</v>
      </c>
      <c r="J539" s="3" t="s">
        <v>1252</v>
      </c>
      <c r="K539" s="3" t="str">
        <f>IFERROR(__xludf.DUMMYFUNCTION("GOOGLETRANSLATE(D539,""en"",""es"")"),"Nada")</f>
        <v>Nada</v>
      </c>
    </row>
    <row r="540" ht="14.25" customHeight="1">
      <c r="A540" s="3" t="s">
        <v>5164</v>
      </c>
      <c r="B540" s="3" t="s">
        <v>5165</v>
      </c>
      <c r="C540" s="3" t="s">
        <v>5166</v>
      </c>
      <c r="D540" s="3" t="s">
        <v>5167</v>
      </c>
      <c r="E540" s="3" t="s">
        <v>5168</v>
      </c>
      <c r="F540" s="4" t="s">
        <v>5169</v>
      </c>
      <c r="G540" s="3" t="s">
        <v>5170</v>
      </c>
      <c r="H540" s="3" t="s">
        <v>5171</v>
      </c>
      <c r="I540" s="4" t="s">
        <v>5172</v>
      </c>
      <c r="J540" s="3" t="s">
        <v>5173</v>
      </c>
      <c r="K540" s="3" t="str">
        <f>IFERROR(__xludf.DUMMYFUNCTION("GOOGLETRANSLATE(D540,""en"",""es"")"),"Loading...")</f>
        <v>Loading...</v>
      </c>
    </row>
    <row r="541" ht="14.25" customHeight="1">
      <c r="A541" s="3" t="s">
        <v>5174</v>
      </c>
      <c r="B541" s="3" t="s">
        <v>5175</v>
      </c>
      <c r="C541" s="3" t="s">
        <v>5176</v>
      </c>
      <c r="D541" s="3" t="s">
        <v>5177</v>
      </c>
      <c r="E541" s="3" t="s">
        <v>5178</v>
      </c>
      <c r="F541" s="4" t="s">
        <v>5179</v>
      </c>
      <c r="G541" s="3" t="s">
        <v>5180</v>
      </c>
      <c r="H541" s="3" t="s">
        <v>5181</v>
      </c>
      <c r="I541" s="4" t="s">
        <v>5182</v>
      </c>
      <c r="J541" s="3" t="s">
        <v>5183</v>
      </c>
      <c r="K541" s="3" t="str">
        <f>IFERROR(__xludf.DUMMYFUNCTION("GOOGLETRANSLATE(D541,""en"",""es"")"),"Loading...")</f>
        <v>Loading...</v>
      </c>
    </row>
    <row r="542" ht="14.25" customHeight="1">
      <c r="A542" s="3" t="s">
        <v>5184</v>
      </c>
      <c r="B542" s="3" t="s">
        <v>5185</v>
      </c>
      <c r="C542" s="3" t="s">
        <v>5186</v>
      </c>
      <c r="D542" s="3" t="s">
        <v>5187</v>
      </c>
      <c r="E542" s="3" t="s">
        <v>5188</v>
      </c>
      <c r="F542" s="4" t="s">
        <v>5189</v>
      </c>
      <c r="G542" s="3" t="s">
        <v>5190</v>
      </c>
      <c r="H542" s="3" t="s">
        <v>5191</v>
      </c>
      <c r="I542" s="4" t="s">
        <v>5192</v>
      </c>
      <c r="J542" s="3" t="s">
        <v>5193</v>
      </c>
      <c r="K542" s="3" t="str">
        <f>IFERROR(__xludf.DUMMYFUNCTION("GOOGLETRANSLATE(D542,""en"",""es"")"),"Loading...")</f>
        <v>Loading...</v>
      </c>
    </row>
    <row r="543" ht="14.25" customHeight="1">
      <c r="A543" s="3" t="s">
        <v>5194</v>
      </c>
      <c r="B543" s="3" t="s">
        <v>5195</v>
      </c>
      <c r="C543" s="3" t="s">
        <v>5196</v>
      </c>
      <c r="D543" s="3" t="s">
        <v>5197</v>
      </c>
      <c r="E543" s="3" t="s">
        <v>5198</v>
      </c>
      <c r="F543" s="4" t="s">
        <v>5199</v>
      </c>
      <c r="G543" s="3" t="s">
        <v>5200</v>
      </c>
      <c r="H543" s="3" t="s">
        <v>5201</v>
      </c>
      <c r="I543" s="4" t="s">
        <v>5202</v>
      </c>
      <c r="J543" s="3" t="s">
        <v>5203</v>
      </c>
      <c r="K543" s="3" t="str">
        <f>IFERROR(__xludf.DUMMYFUNCTION("GOOGLETRANSLATE(D543,""en"",""es"")"),"Loading...")</f>
        <v>Loading...</v>
      </c>
    </row>
    <row r="544" ht="14.25" customHeight="1">
      <c r="A544" s="3" t="s">
        <v>5204</v>
      </c>
      <c r="B544" s="3" t="s">
        <v>5205</v>
      </c>
      <c r="C544" s="3" t="s">
        <v>5206</v>
      </c>
      <c r="D544" s="3" t="s">
        <v>5205</v>
      </c>
      <c r="E544" s="3" t="s">
        <v>5207</v>
      </c>
      <c r="F544" s="4" t="s">
        <v>5208</v>
      </c>
      <c r="G544" s="3" t="s">
        <v>5209</v>
      </c>
      <c r="H544" s="3" t="s">
        <v>5205</v>
      </c>
      <c r="I544" s="4" t="s">
        <v>5205</v>
      </c>
      <c r="J544" s="3" t="s">
        <v>5210</v>
      </c>
      <c r="K544" s="3" t="str">
        <f>IFERROR(__xludf.DUMMYFUNCTION("GOOGLETRANSLATE(D544,""en"",""es"")"),"Loading...")</f>
        <v>Loading...</v>
      </c>
    </row>
    <row r="545" ht="14.25" customHeight="1">
      <c r="A545" s="3" t="s">
        <v>5211</v>
      </c>
      <c r="B545" s="3" t="s">
        <v>5212</v>
      </c>
      <c r="C545" s="3" t="s">
        <v>5213</v>
      </c>
      <c r="D545" s="3" t="s">
        <v>5214</v>
      </c>
      <c r="E545" s="3" t="s">
        <v>5215</v>
      </c>
      <c r="F545" s="4" t="s">
        <v>5216</v>
      </c>
      <c r="G545" s="3" t="s">
        <v>5217</v>
      </c>
      <c r="H545" s="3" t="s">
        <v>5218</v>
      </c>
      <c r="I545" s="4" t="s">
        <v>5219</v>
      </c>
      <c r="J545" s="3" t="s">
        <v>5220</v>
      </c>
      <c r="K545" s="3" t="str">
        <f>IFERROR(__xludf.DUMMYFUNCTION("GOOGLETRANSLATE(D545,""en"",""es"")"),"A derecha")</f>
        <v>A derecha</v>
      </c>
    </row>
    <row r="546" ht="14.25" customHeight="1">
      <c r="A546" s="3" t="s">
        <v>5221</v>
      </c>
      <c r="B546" s="3" t="s">
        <v>5222</v>
      </c>
      <c r="C546" s="3" t="s">
        <v>5223</v>
      </c>
      <c r="D546" s="3" t="s">
        <v>5224</v>
      </c>
      <c r="E546" s="3" t="s">
        <v>5225</v>
      </c>
      <c r="F546" s="4" t="s">
        <v>5226</v>
      </c>
      <c r="G546" s="3" t="s">
        <v>5227</v>
      </c>
      <c r="H546" s="3" t="s">
        <v>5228</v>
      </c>
      <c r="I546" s="4" t="s">
        <v>5229</v>
      </c>
      <c r="J546" s="3" t="s">
        <v>5230</v>
      </c>
      <c r="K546" s="3" t="str">
        <f>IFERROR(__xludf.DUMMYFUNCTION("GOOGLETRANSLATE(D546,""en"",""es"")"),"A la izquierda")</f>
        <v>A la izquierda</v>
      </c>
    </row>
    <row r="547" ht="14.25" customHeight="1">
      <c r="A547" s="3" t="s">
        <v>5231</v>
      </c>
      <c r="B547" s="3" t="s">
        <v>5232</v>
      </c>
      <c r="C547" s="3" t="s">
        <v>5233</v>
      </c>
      <c r="D547" s="3" t="s">
        <v>5234</v>
      </c>
      <c r="E547" s="3" t="s">
        <v>5235</v>
      </c>
      <c r="F547" s="4" t="s">
        <v>3214</v>
      </c>
      <c r="G547" s="3" t="s">
        <v>5236</v>
      </c>
      <c r="H547" s="3" t="s">
        <v>5237</v>
      </c>
      <c r="I547" s="4" t="s">
        <v>5238</v>
      </c>
      <c r="J547" s="3" t="s">
        <v>5239</v>
      </c>
      <c r="K547" s="3" t="str">
        <f>IFERROR(__xludf.DUMMYFUNCTION("GOOGLETRANSLATE(D547,""en"",""es"")"),"Loading...")</f>
        <v>Loading...</v>
      </c>
    </row>
    <row r="548" ht="14.25" customHeight="1">
      <c r="A548" s="3" t="s">
        <v>5240</v>
      </c>
      <c r="B548" s="3" t="s">
        <v>5241</v>
      </c>
      <c r="C548" s="3" t="s">
        <v>5242</v>
      </c>
      <c r="D548" s="3" t="s">
        <v>5243</v>
      </c>
      <c r="E548" s="3" t="s">
        <v>5244</v>
      </c>
      <c r="F548" s="4" t="s">
        <v>5245</v>
      </c>
      <c r="G548" s="3" t="s">
        <v>5246</v>
      </c>
      <c r="H548" s="3" t="s">
        <v>5247</v>
      </c>
      <c r="I548" s="4" t="s">
        <v>5248</v>
      </c>
      <c r="J548" s="3" t="s">
        <v>5249</v>
      </c>
      <c r="K548" s="3" t="str">
        <f>IFERROR(__xludf.DUMMYFUNCTION("GOOGLETRANSLATE(D548,""en"",""es"")"),"Loading...")</f>
        <v>Loading...</v>
      </c>
    </row>
    <row r="549" ht="14.25" customHeight="1">
      <c r="A549" s="3" t="s">
        <v>5250</v>
      </c>
      <c r="B549" s="3" t="s">
        <v>5251</v>
      </c>
      <c r="C549" s="3" t="s">
        <v>5252</v>
      </c>
      <c r="D549" s="3" t="s">
        <v>5253</v>
      </c>
      <c r="E549" s="3" t="s">
        <v>5254</v>
      </c>
      <c r="F549" s="3" t="s">
        <v>5255</v>
      </c>
      <c r="G549" s="3" t="s">
        <v>5256</v>
      </c>
      <c r="H549" s="3" t="s">
        <v>5257</v>
      </c>
      <c r="I549" s="4" t="s">
        <v>5258</v>
      </c>
      <c r="J549" s="3" t="s">
        <v>5259</v>
      </c>
      <c r="K549" s="3" t="str">
        <f>IFERROR(__xludf.DUMMYFUNCTION("GOOGLETRANSLATE(D549,""en"",""es"")"),"Encogerse")</f>
        <v>Encogerse</v>
      </c>
    </row>
    <row r="550" ht="14.25" customHeight="1">
      <c r="A550" s="3" t="s">
        <v>5260</v>
      </c>
      <c r="B550" s="3" t="s">
        <v>5261</v>
      </c>
      <c r="C550" s="3" t="s">
        <v>5262</v>
      </c>
      <c r="D550" s="3" t="s">
        <v>5263</v>
      </c>
      <c r="E550" s="3" t="s">
        <v>5264</v>
      </c>
      <c r="F550" s="3" t="s">
        <v>5265</v>
      </c>
      <c r="G550" s="3" t="s">
        <v>5266</v>
      </c>
      <c r="H550" s="3" t="s">
        <v>5267</v>
      </c>
      <c r="I550" s="4" t="s">
        <v>5268</v>
      </c>
      <c r="J550" s="3" t="s">
        <v>5269</v>
      </c>
      <c r="K550" s="3" t="str">
        <f>IFERROR(__xludf.DUMMYFUNCTION("GOOGLETRANSLATE(D550,""en"",""es"")"),"Gire y encoge")</f>
        <v>Gire y encoge</v>
      </c>
    </row>
    <row r="551" ht="14.25" customHeight="1">
      <c r="A551" s="3" t="s">
        <v>5270</v>
      </c>
      <c r="B551" s="3" t="s">
        <v>5271</v>
      </c>
      <c r="C551" s="3" t="s">
        <v>5272</v>
      </c>
      <c r="D551" s="3" t="s">
        <v>5273</v>
      </c>
      <c r="E551" s="3" t="s">
        <v>5274</v>
      </c>
      <c r="F551" s="3" t="s">
        <v>5275</v>
      </c>
      <c r="G551" s="3" t="s">
        <v>5276</v>
      </c>
      <c r="H551" s="3" t="s">
        <v>5277</v>
      </c>
      <c r="I551" s="4" t="s">
        <v>5278</v>
      </c>
      <c r="J551" s="3" t="s">
        <v>5279</v>
      </c>
      <c r="K551" s="3" t="str">
        <f>IFERROR(__xludf.DUMMYFUNCTION("GOOGLETRANSLATE(D551,""en"",""es"")"),"Loading...")</f>
        <v>Loading...</v>
      </c>
    </row>
    <row r="552" ht="14.25" customHeight="1">
      <c r="A552" s="3" t="s">
        <v>5280</v>
      </c>
      <c r="B552" s="3" t="s">
        <v>5281</v>
      </c>
      <c r="C552" s="3" t="s">
        <v>5282</v>
      </c>
      <c r="D552" s="3" t="s">
        <v>5283</v>
      </c>
      <c r="E552" s="3" t="s">
        <v>5284</v>
      </c>
      <c r="F552" s="3" t="s">
        <v>5285</v>
      </c>
      <c r="G552" s="3" t="s">
        <v>5286</v>
      </c>
      <c r="H552" s="3" t="s">
        <v>5287</v>
      </c>
      <c r="I552" s="4" t="s">
        <v>5288</v>
      </c>
      <c r="J552" s="3" t="s">
        <v>5282</v>
      </c>
      <c r="K552" s="3" t="str">
        <f>IFERROR(__xludf.DUMMYFUNCTION("GOOGLETRANSLATE(D552,""en"",""es"")"),"Aleatorio")</f>
        <v>Aleatorio</v>
      </c>
    </row>
    <row r="553" ht="14.25" customHeight="1">
      <c r="A553" s="3" t="s">
        <v>5289</v>
      </c>
      <c r="B553" s="3" t="s">
        <v>5290</v>
      </c>
      <c r="C553" s="3" t="s">
        <v>5291</v>
      </c>
      <c r="D553" s="3" t="s">
        <v>5292</v>
      </c>
      <c r="E553" s="3" t="s">
        <v>5293</v>
      </c>
      <c r="F553" s="3" t="s">
        <v>5294</v>
      </c>
      <c r="G553" s="3" t="s">
        <v>5295</v>
      </c>
      <c r="H553" s="3" t="s">
        <v>5296</v>
      </c>
      <c r="I553" s="3" t="s">
        <v>5297</v>
      </c>
      <c r="J553" s="3" t="s">
        <v>5298</v>
      </c>
      <c r="K553" s="3" t="str">
        <f>IFERROR(__xludf.DUMMYFUNCTION("GOOGLETRANSLATE(D553,""en"",""es"")"),"Esconder")</f>
        <v>Esconder</v>
      </c>
    </row>
    <row r="554" ht="14.25" customHeight="1">
      <c r="A554" s="3" t="s">
        <v>5299</v>
      </c>
      <c r="B554" s="3" t="s">
        <v>5300</v>
      </c>
      <c r="C554" s="3" t="s">
        <v>5301</v>
      </c>
      <c r="D554" s="3" t="s">
        <v>5302</v>
      </c>
      <c r="E554" s="3" t="s">
        <v>5303</v>
      </c>
      <c r="F554" s="3" t="s">
        <v>5304</v>
      </c>
      <c r="G554" s="3" t="s">
        <v>5305</v>
      </c>
      <c r="H554" s="3" t="s">
        <v>5306</v>
      </c>
      <c r="I554" s="4" t="s">
        <v>5307</v>
      </c>
      <c r="J554" s="3" t="s">
        <v>5308</v>
      </c>
      <c r="K554" s="3" t="str">
        <f>IFERROR(__xludf.DUMMYFUNCTION("GOOGLETRANSLATE(D554,""en"",""es"")"),"Jugando")</f>
        <v>Jugando</v>
      </c>
    </row>
    <row r="555" ht="14.25" customHeight="1">
      <c r="A555" s="3" t="s">
        <v>5309</v>
      </c>
      <c r="B555" s="3" t="s">
        <v>5310</v>
      </c>
      <c r="C555" s="3" t="s">
        <v>5311</v>
      </c>
      <c r="D555" s="3" t="s">
        <v>5312</v>
      </c>
      <c r="E555" s="3" t="s">
        <v>5313</v>
      </c>
      <c r="F555" s="3" t="s">
        <v>5314</v>
      </c>
      <c r="G555" s="3" t="s">
        <v>5315</v>
      </c>
      <c r="H555" s="3" t="s">
        <v>5316</v>
      </c>
      <c r="I555" s="4" t="s">
        <v>5317</v>
      </c>
      <c r="J555" s="3" t="s">
        <v>5311</v>
      </c>
      <c r="K555" s="3" t="str">
        <f>IFERROR(__xludf.DUMMYFUNCTION("GOOGLETRANSLATE(D555,""en"",""es"")"),"Pausado")</f>
        <v>Pausado</v>
      </c>
    </row>
    <row r="556" ht="14.25" customHeight="1">
      <c r="A556" s="3" t="s">
        <v>5318</v>
      </c>
      <c r="B556" s="3" t="s">
        <v>5319</v>
      </c>
      <c r="C556" s="3" t="s">
        <v>5320</v>
      </c>
      <c r="D556" s="3" t="s">
        <v>5321</v>
      </c>
      <c r="E556" s="3" t="s">
        <v>5322</v>
      </c>
      <c r="F556" s="3" t="s">
        <v>5323</v>
      </c>
      <c r="G556" s="3" t="s">
        <v>5324</v>
      </c>
      <c r="H556" s="3" t="s">
        <v>5325</v>
      </c>
      <c r="I556" s="4" t="s">
        <v>5326</v>
      </c>
      <c r="J556" s="3" t="s">
        <v>5327</v>
      </c>
      <c r="K556" s="3" t="str">
        <f>IFERROR(__xludf.DUMMYFUNCTION("GOOGLETRANSLATE(D556,""en"",""es"")"),"Con mucho tiempo")</f>
        <v>Con mucho tiempo</v>
      </c>
    </row>
    <row r="557" ht="14.25" customHeight="1">
      <c r="A557" s="3" t="s">
        <v>5328</v>
      </c>
      <c r="B557" s="3" t="s">
        <v>5329</v>
      </c>
      <c r="C557" s="3" t="s">
        <v>5330</v>
      </c>
      <c r="D557" s="3" t="s">
        <v>5331</v>
      </c>
      <c r="E557" s="3" t="s">
        <v>5332</v>
      </c>
      <c r="F557" s="3" t="s">
        <v>5333</v>
      </c>
      <c r="G557" s="3" t="s">
        <v>5334</v>
      </c>
      <c r="H557" s="3" t="s">
        <v>5335</v>
      </c>
      <c r="I557" s="4" t="s">
        <v>5336</v>
      </c>
      <c r="J557" s="3" t="s">
        <v>5337</v>
      </c>
      <c r="K557" s="3" t="str">
        <f>IFERROR(__xludf.DUMMYFUNCTION("GOOGLETRANSLATE(D557,""en"",""es"")"),"Loading...")</f>
        <v>Loading...</v>
      </c>
    </row>
    <row r="558" ht="14.25" customHeight="1">
      <c r="A558" s="3" t="s">
        <v>5338</v>
      </c>
      <c r="B558" s="3" t="s">
        <v>5339</v>
      </c>
      <c r="C558" s="3" t="s">
        <v>5340</v>
      </c>
      <c r="D558" s="3" t="s">
        <v>5341</v>
      </c>
      <c r="E558" s="3" t="s">
        <v>5342</v>
      </c>
      <c r="F558" s="3" t="s">
        <v>5343</v>
      </c>
      <c r="G558" s="3" t="s">
        <v>5344</v>
      </c>
      <c r="H558" s="3" t="s">
        <v>5345</v>
      </c>
      <c r="I558" s="4" t="s">
        <v>5346</v>
      </c>
      <c r="J558" s="3" t="s">
        <v>5347</v>
      </c>
      <c r="K558" s="3" t="str">
        <f>IFERROR(__xludf.DUMMYFUNCTION("GOOGLETRANSLATE(D558,""en"",""es"")"),"Loading...")</f>
        <v>Loading...</v>
      </c>
    </row>
    <row r="559" ht="14.25" customHeight="1">
      <c r="A559" s="3" t="s">
        <v>5348</v>
      </c>
      <c r="B559" s="3" t="s">
        <v>5349</v>
      </c>
      <c r="C559" s="3" t="s">
        <v>5350</v>
      </c>
      <c r="D559" s="3" t="s">
        <v>5351</v>
      </c>
      <c r="E559" s="3" t="s">
        <v>5352</v>
      </c>
      <c r="F559" s="3" t="s">
        <v>5353</v>
      </c>
      <c r="G559" s="3" t="s">
        <v>5354</v>
      </c>
      <c r="H559" s="3" t="s">
        <v>5355</v>
      </c>
      <c r="I559" s="4" t="s">
        <v>5356</v>
      </c>
      <c r="J559" s="3" t="s">
        <v>5357</v>
      </c>
      <c r="K559" s="3" t="str">
        <f>IFERROR(__xludf.DUMMYFUNCTION("GOOGLETRANSLATE(D559,""en"",""es"")"),"Se produjo un error al agregar imágenes de muestra")</f>
        <v>Se produjo un error al agregar imágenes de muestra</v>
      </c>
    </row>
    <row r="560" ht="14.25" customHeight="1">
      <c r="A560" s="3" t="s">
        <v>5358</v>
      </c>
      <c r="B560" s="3" t="s">
        <v>5359</v>
      </c>
      <c r="C560" s="3" t="s">
        <v>5360</v>
      </c>
      <c r="D560" s="3" t="s">
        <v>5361</v>
      </c>
      <c r="E560" s="3" t="s">
        <v>5362</v>
      </c>
      <c r="F560" s="3" t="s">
        <v>5363</v>
      </c>
      <c r="G560" s="3" t="s">
        <v>5364</v>
      </c>
      <c r="H560" s="3" t="s">
        <v>5365</v>
      </c>
      <c r="I560" s="4" t="s">
        <v>5366</v>
      </c>
      <c r="J560" s="3" t="s">
        <v>5367</v>
      </c>
      <c r="K560" s="3" t="str">
        <f>IFERROR(__xludf.DUMMYFUNCTION("GOOGLETRANSLATE(D560,""en"",""es"")"),"Las imágenes de muestra se agregaron con éxito")</f>
        <v>Las imágenes de muestra se agregaron con éxito</v>
      </c>
    </row>
    <row r="561" ht="14.25" customHeight="1">
      <c r="A561" s="3" t="s">
        <v>5368</v>
      </c>
      <c r="B561" s="3" t="s">
        <v>5369</v>
      </c>
      <c r="C561" s="3" t="s">
        <v>5370</v>
      </c>
      <c r="D561" s="3" t="s">
        <v>5371</v>
      </c>
      <c r="E561" s="3" t="s">
        <v>5372</v>
      </c>
      <c r="F561" s="3" t="s">
        <v>5373</v>
      </c>
      <c r="G561" s="3" t="s">
        <v>5374</v>
      </c>
      <c r="H561" s="3" t="s">
        <v>5375</v>
      </c>
      <c r="I561" s="4" t="s">
        <v>5376</v>
      </c>
      <c r="J561" s="3" t="s">
        <v>5377</v>
      </c>
      <c r="K561" s="3" t="str">
        <f>IFERROR(__xludf.DUMMYFUNCTION("GOOGLETRANSLATE(D561,""en"",""es"")"),"Se necesita permiso de sistema especial para comenzar en el arranque. Se le llevará a la configuración de Android para permitir este permiso.")</f>
        <v>Se necesita permiso de sistema especial para comenzar en el arranque. Se le llevará a la configuración de Android para permitir este permiso.</v>
      </c>
    </row>
    <row r="562" ht="14.25" customHeight="1">
      <c r="A562" s="3" t="s">
        <v>5378</v>
      </c>
      <c r="B562" s="3" t="s">
        <v>5379</v>
      </c>
      <c r="C562" s="3" t="s">
        <v>5380</v>
      </c>
      <c r="D562" s="3" t="s">
        <v>5381</v>
      </c>
      <c r="E562" s="3" t="s">
        <v>5382</v>
      </c>
      <c r="F562" s="3" t="s">
        <v>5383</v>
      </c>
      <c r="G562" s="3" t="s">
        <v>5384</v>
      </c>
      <c r="H562" s="3" t="s">
        <v>5385</v>
      </c>
      <c r="I562" s="4" t="s">
        <v>5386</v>
      </c>
      <c r="J562" s="3" t="s">
        <v>5387</v>
      </c>
      <c r="K562" s="3" t="str">
        <f>IFERROR(__xludf.DUMMYFUNCTION("GOOGLETRANSLATE(D562,""en"",""es"")"),"Almacenes externos")</f>
        <v>Almacenes externos</v>
      </c>
    </row>
    <row r="563" ht="14.25" customHeight="1">
      <c r="A563" s="3" t="s">
        <v>5388</v>
      </c>
      <c r="B563" s="3" t="s">
        <v>5389</v>
      </c>
      <c r="C563" s="3" t="s">
        <v>5390</v>
      </c>
      <c r="D563" s="3" t="s">
        <v>5391</v>
      </c>
      <c r="E563" s="3" t="s">
        <v>5392</v>
      </c>
      <c r="F563" s="3" t="s">
        <v>5393</v>
      </c>
      <c r="G563" s="3" t="s">
        <v>5394</v>
      </c>
      <c r="H563" s="3" t="s">
        <v>5395</v>
      </c>
      <c r="I563" s="4" t="s">
        <v>5396</v>
      </c>
      <c r="J563" s="3" t="s">
        <v>5390</v>
      </c>
      <c r="K563" s="3" t="str">
        <f>IFERROR(__xludf.DUMMYFUNCTION("GOOGLETRANSLATE(D563,""en"",""es"")"),"Loading...")</f>
        <v>Loading...</v>
      </c>
    </row>
    <row r="564" ht="14.25" customHeight="1">
      <c r="A564" s="3" t="s">
        <v>5397</v>
      </c>
      <c r="B564" s="3" t="s">
        <v>5398</v>
      </c>
      <c r="C564" s="3" t="s">
        <v>5399</v>
      </c>
      <c r="D564" s="3" t="s">
        <v>5400</v>
      </c>
      <c r="E564" s="3" t="s">
        <v>5401</v>
      </c>
      <c r="F564" s="3" t="s">
        <v>5402</v>
      </c>
      <c r="G564" s="3" t="s">
        <v>5403</v>
      </c>
      <c r="H564" s="3" t="s">
        <v>5404</v>
      </c>
      <c r="I564" s="4" t="s">
        <v>5405</v>
      </c>
      <c r="J564" s="3" t="s">
        <v>5406</v>
      </c>
      <c r="K564" s="3" t="str">
        <f>IFERROR(__xludf.DUMMYFUNCTION("GOOGLETRANSLATE(D564,""en"",""es"")"),"Radio de frontera")</f>
        <v>Radio de frontera</v>
      </c>
    </row>
    <row r="565" ht="14.25" customHeight="1">
      <c r="A565" s="3" t="s">
        <v>5407</v>
      </c>
      <c r="B565" s="3" t="s">
        <v>5408</v>
      </c>
      <c r="C565" s="3" t="s">
        <v>5409</v>
      </c>
      <c r="D565" s="3" t="s">
        <v>5410</v>
      </c>
      <c r="E565" s="3" t="s">
        <v>5411</v>
      </c>
      <c r="F565" s="3" t="s">
        <v>5412</v>
      </c>
      <c r="G565" s="3" t="s">
        <v>5413</v>
      </c>
      <c r="H565" s="3" t="s">
        <v>5414</v>
      </c>
      <c r="I565" s="4" t="s">
        <v>5415</v>
      </c>
      <c r="J565" s="3" t="s">
        <v>5416</v>
      </c>
      <c r="K565" s="3" t="str">
        <f>IFERROR(__xludf.DUMMYFUNCTION("GOOGLETRANSLATE(D565,""en"",""es"")"),"Arriba a la izquierda")</f>
        <v>Arriba a la izquierda</v>
      </c>
    </row>
    <row r="566" ht="14.25" customHeight="1">
      <c r="A566" s="3" t="s">
        <v>5417</v>
      </c>
      <c r="B566" s="3" t="s">
        <v>5418</v>
      </c>
      <c r="C566" s="3" t="s">
        <v>5419</v>
      </c>
      <c r="D566" s="3" t="s">
        <v>5420</v>
      </c>
      <c r="E566" s="3" t="s">
        <v>5421</v>
      </c>
      <c r="F566" s="3" t="s">
        <v>5422</v>
      </c>
      <c r="G566" s="3" t="s">
        <v>5423</v>
      </c>
      <c r="H566" s="3" t="s">
        <v>5424</v>
      </c>
      <c r="I566" s="4" t="s">
        <v>5425</v>
      </c>
      <c r="J566" s="3" t="s">
        <v>5426</v>
      </c>
      <c r="K566" s="3" t="str">
        <f>IFERROR(__xludf.DUMMYFUNCTION("GOOGLETRANSLATE(D566,""en"",""es"")"),"Loading...")</f>
        <v>Loading...</v>
      </c>
    </row>
    <row r="567" ht="14.25" customHeight="1">
      <c r="A567" s="3" t="s">
        <v>5427</v>
      </c>
      <c r="B567" s="3" t="s">
        <v>5428</v>
      </c>
      <c r="C567" s="3" t="s">
        <v>5429</v>
      </c>
      <c r="D567" s="3" t="s">
        <v>5430</v>
      </c>
      <c r="E567" s="3" t="s">
        <v>5431</v>
      </c>
      <c r="F567" s="3" t="s">
        <v>5432</v>
      </c>
      <c r="G567" s="3" t="s">
        <v>5433</v>
      </c>
      <c r="H567" s="3" t="s">
        <v>5434</v>
      </c>
      <c r="I567" s="4" t="s">
        <v>5435</v>
      </c>
      <c r="J567" s="3" t="s">
        <v>5429</v>
      </c>
      <c r="K567" s="3" t="str">
        <f>IFERROR(__xludf.DUMMYFUNCTION("GOOGLETRANSLATE(D567,""en"",""es"")"),"Abajo a la derecha")</f>
        <v>Abajo a la derecha</v>
      </c>
    </row>
    <row r="568" ht="14.25" customHeight="1">
      <c r="A568" s="3" t="s">
        <v>5436</v>
      </c>
      <c r="B568" s="3" t="s">
        <v>5437</v>
      </c>
      <c r="C568" s="3" t="s">
        <v>5438</v>
      </c>
      <c r="D568" s="3" t="s">
        <v>5439</v>
      </c>
      <c r="E568" s="3" t="s">
        <v>5440</v>
      </c>
      <c r="F568" s="3" t="s">
        <v>5441</v>
      </c>
      <c r="G568" s="3" t="s">
        <v>5442</v>
      </c>
      <c r="H568" s="3" t="s">
        <v>5443</v>
      </c>
      <c r="I568" s="4" t="s">
        <v>5444</v>
      </c>
      <c r="J568" s="3" t="s">
        <v>5445</v>
      </c>
      <c r="K568" s="3" t="str">
        <f>IFERROR(__xludf.DUMMYFUNCTION("GOOGLETRANSLATE(D568,""en"",""es"")"),"Loading...")</f>
        <v>Loading...</v>
      </c>
    </row>
    <row r="569" ht="14.25" customHeight="1">
      <c r="A569" s="3" t="s">
        <v>5446</v>
      </c>
      <c r="B569" s="3" t="s">
        <v>5447</v>
      </c>
      <c r="C569" s="3" t="s">
        <v>5448</v>
      </c>
      <c r="D569" s="3" t="s">
        <v>5449</v>
      </c>
      <c r="E569" s="3" t="s">
        <v>5450</v>
      </c>
      <c r="F569" s="3" t="s">
        <v>5451</v>
      </c>
      <c r="G569" s="3" t="s">
        <v>5452</v>
      </c>
      <c r="H569" s="3" t="s">
        <v>5453</v>
      </c>
      <c r="I569" s="4" t="s">
        <v>5454</v>
      </c>
      <c r="J569" s="3" t="s">
        <v>5455</v>
      </c>
      <c r="K569" s="3" t="str">
        <f>IFERROR(__xludf.DUMMYFUNCTION("GOOGLETRANSLATE(D569,""en"",""es"")"),"Gradiente de color de fondo")</f>
        <v>Gradiente de color de fondo</v>
      </c>
    </row>
    <row r="570" ht="14.25" customHeight="1">
      <c r="A570" s="3" t="s">
        <v>5456</v>
      </c>
      <c r="B570" s="3" t="s">
        <v>5457</v>
      </c>
      <c r="C570" s="3" t="s">
        <v>5458</v>
      </c>
      <c r="D570" s="3" t="s">
        <v>5459</v>
      </c>
      <c r="E570" s="3" t="s">
        <v>5460</v>
      </c>
      <c r="F570" s="3" t="s">
        <v>5461</v>
      </c>
      <c r="G570" s="3" t="s">
        <v>5462</v>
      </c>
      <c r="H570" s="3" t="s">
        <v>5463</v>
      </c>
      <c r="I570" s="4" t="s">
        <v>5464</v>
      </c>
      <c r="J570" s="3" t="s">
        <v>5465</v>
      </c>
      <c r="K570" s="3" t="str">
        <f>IFERROR(__xludf.DUMMYFUNCTION("GOOGLETRANSLATE(D570,""en"",""es"")"),"Segundo color")</f>
        <v>Segundo color</v>
      </c>
    </row>
    <row r="571" ht="14.25" customHeight="1">
      <c r="A571" s="3" t="s">
        <v>5466</v>
      </c>
      <c r="B571" s="3" t="s">
        <v>5467</v>
      </c>
      <c r="C571" s="3" t="s">
        <v>5468</v>
      </c>
      <c r="D571" s="3" t="s">
        <v>5469</v>
      </c>
      <c r="E571" s="3" t="s">
        <v>5470</v>
      </c>
      <c r="F571" s="3" t="s">
        <v>5471</v>
      </c>
      <c r="G571" s="3" t="s">
        <v>5472</v>
      </c>
      <c r="H571" s="3" t="s">
        <v>5473</v>
      </c>
      <c r="I571" s="4" t="s">
        <v>5474</v>
      </c>
      <c r="J571" s="3" t="s">
        <v>5475</v>
      </c>
      <c r="K571" s="3" t="str">
        <f>IFERROR(__xludf.DUMMYFUNCTION("GOOGLETRANSLATE(D571,""en"",""es"")"),"Loading...")</f>
        <v>Loading...</v>
      </c>
    </row>
    <row r="572" ht="14.25" customHeight="1">
      <c r="A572" s="3" t="s">
        <v>5476</v>
      </c>
      <c r="B572" s="3" t="s">
        <v>5477</v>
      </c>
      <c r="C572" s="3" t="s">
        <v>5478</v>
      </c>
      <c r="D572" s="3" t="s">
        <v>5479</v>
      </c>
      <c r="E572" s="3" t="s">
        <v>5480</v>
      </c>
      <c r="F572" s="3" t="s">
        <v>5481</v>
      </c>
      <c r="G572" s="3" t="s">
        <v>5482</v>
      </c>
      <c r="H572" s="3" t="s">
        <v>5483</v>
      </c>
      <c r="I572" s="4" t="s">
        <v>5484</v>
      </c>
      <c r="J572" s="3" t="s">
        <v>5485</v>
      </c>
      <c r="K572" s="3" t="str">
        <f>IFERROR(__xludf.DUMMYFUNCTION("GOOGLETRANSLATE(D572,""en"",""es"")"),"Orientación (para lineal)")</f>
        <v>Orientación (para lineal)</v>
      </c>
    </row>
    <row r="573" ht="14.25" customHeight="1">
      <c r="A573" s="3" t="s">
        <v>5486</v>
      </c>
      <c r="B573" s="3" t="s">
        <v>5487</v>
      </c>
      <c r="C573" s="3" t="s">
        <v>735</v>
      </c>
      <c r="D573" s="3" t="s">
        <v>5488</v>
      </c>
      <c r="E573" s="3" t="s">
        <v>5489</v>
      </c>
      <c r="F573" s="3" t="s">
        <v>5490</v>
      </c>
      <c r="G573" s="3" t="s">
        <v>5491</v>
      </c>
      <c r="H573" s="3" t="s">
        <v>5492</v>
      </c>
      <c r="I573" s="4" t="s">
        <v>5493</v>
      </c>
      <c r="J573" s="3" t="s">
        <v>742</v>
      </c>
      <c r="K573" s="3" t="str">
        <f>IFERROR(__xludf.DUMMYFUNCTION("GOOGLETRANSLATE(D573,""en"",""es"")"),"Ninguno")</f>
        <v>Ninguno</v>
      </c>
    </row>
    <row r="574" ht="14.25" customHeight="1">
      <c r="A574" s="3" t="s">
        <v>5494</v>
      </c>
      <c r="B574" s="3" t="s">
        <v>5495</v>
      </c>
      <c r="C574" s="3" t="s">
        <v>5496</v>
      </c>
      <c r="D574" s="3" t="s">
        <v>5497</v>
      </c>
      <c r="E574" s="3" t="s">
        <v>5498</v>
      </c>
      <c r="F574" s="3" t="s">
        <v>5497</v>
      </c>
      <c r="G574" s="3" t="s">
        <v>5499</v>
      </c>
      <c r="H574" s="3" t="s">
        <v>5500</v>
      </c>
      <c r="I574" s="4" t="s">
        <v>5497</v>
      </c>
      <c r="J574" s="3" t="s">
        <v>5501</v>
      </c>
      <c r="K574" s="3" t="str">
        <f>IFERROR(__xludf.DUMMYFUNCTION("GOOGLETRANSLATE(D574,""en"",""es"")"),"Lineal")</f>
        <v>Lineal</v>
      </c>
    </row>
    <row r="575" ht="14.25" customHeight="1">
      <c r="A575" s="3" t="s">
        <v>5502</v>
      </c>
      <c r="B575" s="3" t="s">
        <v>5503</v>
      </c>
      <c r="C575" s="3" t="s">
        <v>5504</v>
      </c>
      <c r="D575" s="3" t="s">
        <v>5505</v>
      </c>
      <c r="E575" s="3" t="s">
        <v>5505</v>
      </c>
      <c r="F575" s="3" t="s">
        <v>5505</v>
      </c>
      <c r="G575" s="3" t="s">
        <v>5506</v>
      </c>
      <c r="H575" s="3" t="s">
        <v>5507</v>
      </c>
      <c r="I575" s="4" t="s">
        <v>5505</v>
      </c>
      <c r="J575" s="3" t="s">
        <v>5508</v>
      </c>
      <c r="K575" s="3" t="str">
        <f>IFERROR(__xludf.DUMMYFUNCTION("GOOGLETRANSLATE(D575,""en"",""es"")"),"Radial")</f>
        <v>Radial</v>
      </c>
    </row>
    <row r="576" ht="14.25" customHeight="1">
      <c r="A576" s="3" t="s">
        <v>5509</v>
      </c>
      <c r="B576" s="3" t="s">
        <v>5510</v>
      </c>
      <c r="C576" s="3" t="s">
        <v>5511</v>
      </c>
      <c r="D576" s="3" t="s">
        <v>5512</v>
      </c>
      <c r="E576" s="3" t="s">
        <v>5513</v>
      </c>
      <c r="F576" s="3" t="s">
        <v>5514</v>
      </c>
      <c r="G576" s="3" t="s">
        <v>5515</v>
      </c>
      <c r="H576" s="3" t="s">
        <v>5516</v>
      </c>
      <c r="I576" s="4" t="s">
        <v>5517</v>
      </c>
      <c r="J576" s="3" t="s">
        <v>5518</v>
      </c>
      <c r="K576" s="3" t="str">
        <f>IFERROR(__xludf.DUMMYFUNCTION("GOOGLETRANSLATE(D576,""en"",""es"")"),"Arriba - abajo")</f>
        <v>Arriba - abajo</v>
      </c>
    </row>
    <row r="577" ht="14.25" customHeight="1">
      <c r="A577" s="3" t="s">
        <v>5519</v>
      </c>
      <c r="B577" s="3" t="s">
        <v>5520</v>
      </c>
      <c r="C577" s="3" t="s">
        <v>5521</v>
      </c>
      <c r="D577" s="3" t="s">
        <v>5522</v>
      </c>
      <c r="E577" s="3" t="s">
        <v>5523</v>
      </c>
      <c r="F577" s="3" t="s">
        <v>5524</v>
      </c>
      <c r="G577" s="3" t="s">
        <v>5525</v>
      </c>
      <c r="H577" s="3" t="s">
        <v>5526</v>
      </c>
      <c r="I577" s="4" t="s">
        <v>5527</v>
      </c>
      <c r="J577" s="3" t="s">
        <v>5528</v>
      </c>
      <c r="K577" s="3" t="str">
        <f>IFERROR(__xludf.DUMMYFUNCTION("GOOGLETRANSLATE(D577,""en"",""es"")"),"Arriba a la derecha - abajo a la izquierda")</f>
        <v>Arriba a la derecha - abajo a la izquierda</v>
      </c>
    </row>
    <row r="578" ht="14.25" customHeight="1">
      <c r="A578" s="3" t="s">
        <v>5529</v>
      </c>
      <c r="B578" s="3" t="s">
        <v>5530</v>
      </c>
      <c r="C578" s="3" t="s">
        <v>5531</v>
      </c>
      <c r="D578" s="3" t="s">
        <v>5532</v>
      </c>
      <c r="E578" s="3" t="s">
        <v>5533</v>
      </c>
      <c r="F578" s="3" t="s">
        <v>5534</v>
      </c>
      <c r="G578" s="3" t="s">
        <v>5535</v>
      </c>
      <c r="H578" s="3" t="s">
        <v>5536</v>
      </c>
      <c r="I578" s="4" t="s">
        <v>5537</v>
      </c>
      <c r="J578" s="3" t="s">
        <v>5538</v>
      </c>
      <c r="K578" s="3" t="str">
        <f>IFERROR(__xludf.DUMMYFUNCTION("GOOGLETRANSLATE(D578,""en"",""es"")"),"Derecha izquierda")</f>
        <v>Derecha izquierda</v>
      </c>
    </row>
    <row r="579" ht="14.25" customHeight="1">
      <c r="A579" s="3" t="s">
        <v>5539</v>
      </c>
      <c r="B579" s="3" t="s">
        <v>5540</v>
      </c>
      <c r="C579" s="3" t="s">
        <v>5541</v>
      </c>
      <c r="D579" s="3" t="s">
        <v>5542</v>
      </c>
      <c r="E579" s="3" t="s">
        <v>5543</v>
      </c>
      <c r="F579" s="3" t="s">
        <v>5544</v>
      </c>
      <c r="G579" s="3" t="s">
        <v>5545</v>
      </c>
      <c r="H579" s="3" t="s">
        <v>5546</v>
      </c>
      <c r="I579" s="4" t="s">
        <v>5547</v>
      </c>
      <c r="J579" s="3" t="s">
        <v>5548</v>
      </c>
      <c r="K579" s="3" t="str">
        <f>IFERROR(__xludf.DUMMYFUNCTION("GOOGLETRANSLATE(D579,""en"",""es"")"),"Abajo a la derecha - arriba a la izquierda")</f>
        <v>Abajo a la derecha - arriba a la izquierda</v>
      </c>
    </row>
    <row r="580" ht="14.25" customHeight="1">
      <c r="A580" s="3" t="s">
        <v>5549</v>
      </c>
      <c r="B580" s="3" t="s">
        <v>5550</v>
      </c>
      <c r="C580" s="3" t="s">
        <v>5551</v>
      </c>
      <c r="D580" s="3" t="s">
        <v>5552</v>
      </c>
      <c r="E580" s="3" t="s">
        <v>5553</v>
      </c>
      <c r="F580" s="3" t="s">
        <v>5554</v>
      </c>
      <c r="G580" s="3" t="s">
        <v>5555</v>
      </c>
      <c r="H580" s="3" t="s">
        <v>5556</v>
      </c>
      <c r="I580" s="4" t="s">
        <v>5557</v>
      </c>
      <c r="J580" s="3" t="s">
        <v>5558</v>
      </c>
      <c r="K580" s="3" t="str">
        <f>IFERROR(__xludf.DUMMYFUNCTION("GOOGLETRANSLATE(D580,""en"",""es"")"),"Abajo - arriba")</f>
        <v>Abajo - arriba</v>
      </c>
    </row>
    <row r="581" ht="14.25" customHeight="1">
      <c r="A581" s="3" t="s">
        <v>5559</v>
      </c>
      <c r="B581" s="3" t="s">
        <v>5560</v>
      </c>
      <c r="C581" s="3" t="s">
        <v>5561</v>
      </c>
      <c r="D581" s="3" t="s">
        <v>5562</v>
      </c>
      <c r="E581" s="3" t="s">
        <v>5563</v>
      </c>
      <c r="F581" s="3" t="s">
        <v>5564</v>
      </c>
      <c r="G581" s="3" t="s">
        <v>5565</v>
      </c>
      <c r="H581" s="3" t="s">
        <v>5566</v>
      </c>
      <c r="I581" s="4" t="s">
        <v>5567</v>
      </c>
      <c r="J581" s="3" t="s">
        <v>5568</v>
      </c>
      <c r="K581" s="3" t="str">
        <f>IFERROR(__xludf.DUMMYFUNCTION("GOOGLETRANSLATE(D581,""en"",""es"")"),"Abajo a la izquierda - arriba a la derecha")</f>
        <v>Abajo a la izquierda - arriba a la derecha</v>
      </c>
    </row>
    <row r="582" ht="14.25" customHeight="1">
      <c r="A582" s="3" t="s">
        <v>5569</v>
      </c>
      <c r="B582" s="3" t="s">
        <v>5570</v>
      </c>
      <c r="C582" s="3" t="s">
        <v>5571</v>
      </c>
      <c r="D582" s="3" t="s">
        <v>5572</v>
      </c>
      <c r="E582" s="3" t="s">
        <v>5573</v>
      </c>
      <c r="F582" s="3" t="s">
        <v>5574</v>
      </c>
      <c r="G582" s="3" t="s">
        <v>5575</v>
      </c>
      <c r="H582" s="3" t="s">
        <v>5576</v>
      </c>
      <c r="I582" s="4" t="s">
        <v>5577</v>
      </c>
      <c r="J582" s="3" t="s">
        <v>5578</v>
      </c>
      <c r="K582" s="3" t="str">
        <f>IFERROR(__xludf.DUMMYFUNCTION("GOOGLETRANSLATE(D582,""en"",""es"")"),"Izquierda derecha")</f>
        <v>Izquierda derecha</v>
      </c>
    </row>
    <row r="583" ht="14.25" customHeight="1">
      <c r="A583" s="3" t="s">
        <v>5579</v>
      </c>
      <c r="B583" s="3" t="s">
        <v>5580</v>
      </c>
      <c r="C583" s="3" t="s">
        <v>5581</v>
      </c>
      <c r="D583" s="3" t="s">
        <v>5582</v>
      </c>
      <c r="E583" s="3" t="s">
        <v>5583</v>
      </c>
      <c r="F583" s="3" t="s">
        <v>5584</v>
      </c>
      <c r="G583" s="3" t="s">
        <v>5585</v>
      </c>
      <c r="H583" s="3" t="s">
        <v>5586</v>
      </c>
      <c r="I583" s="4" t="s">
        <v>5587</v>
      </c>
      <c r="J583" s="3" t="s">
        <v>5588</v>
      </c>
      <c r="K583" s="3" t="str">
        <f>IFERROR(__xludf.DUMMYFUNCTION("GOOGLETRANSLATE(D583,""en"",""es"")"),"Loading...")</f>
        <v>Loading...</v>
      </c>
    </row>
    <row r="584" ht="14.25" customHeight="1">
      <c r="A584" s="3" t="s">
        <v>5589</v>
      </c>
      <c r="B584" s="3" t="s">
        <v>5590</v>
      </c>
      <c r="C584" s="3" t="s">
        <v>5591</v>
      </c>
      <c r="D584" s="3" t="s">
        <v>5592</v>
      </c>
      <c r="E584" s="3" t="s">
        <v>5593</v>
      </c>
      <c r="F584" s="3" t="s">
        <v>5594</v>
      </c>
      <c r="G584" s="3" t="s">
        <v>5595</v>
      </c>
      <c r="H584" s="3" t="s">
        <v>5596</v>
      </c>
      <c r="I584" s="4" t="s">
        <v>5597</v>
      </c>
      <c r="J584" s="3" t="s">
        <v>5598</v>
      </c>
      <c r="K584" s="3" t="str">
        <f>IFERROR(__xludf.DUMMYFUNCTION("GOOGLETRANSLATE(D584,""en"",""es"")"),"Texto antes")</f>
        <v>Texto antes</v>
      </c>
    </row>
    <row r="585" ht="14.25" customHeight="1">
      <c r="A585" s="3" t="s">
        <v>5599</v>
      </c>
      <c r="B585" s="3" t="s">
        <v>5600</v>
      </c>
      <c r="C585" s="3" t="s">
        <v>5601</v>
      </c>
      <c r="D585" s="3" t="s">
        <v>5602</v>
      </c>
      <c r="E585" s="3" t="s">
        <v>5603</v>
      </c>
      <c r="F585" s="3" t="s">
        <v>5604</v>
      </c>
      <c r="G585" s="3" t="s">
        <v>5605</v>
      </c>
      <c r="H585" s="3" t="s">
        <v>5606</v>
      </c>
      <c r="I585" s="4" t="s">
        <v>5607</v>
      </c>
      <c r="J585" s="3" t="s">
        <v>5608</v>
      </c>
      <c r="K585" s="3" t="str">
        <f>IFERROR(__xludf.DUMMYFUNCTION("GOOGLETRANSLATE(D585,""en"",""es"")"),"Loading...")</f>
        <v>Loading...</v>
      </c>
    </row>
    <row r="586" ht="14.25" customHeight="1">
      <c r="A586" s="3" t="s">
        <v>5609</v>
      </c>
      <c r="B586" s="3" t="s">
        <v>5610</v>
      </c>
      <c r="C586" s="3" t="s">
        <v>5611</v>
      </c>
      <c r="D586" s="3" t="s">
        <v>5612</v>
      </c>
      <c r="E586" s="3" t="s">
        <v>5613</v>
      </c>
      <c r="F586" s="3" t="s">
        <v>5614</v>
      </c>
      <c r="G586" s="3" t="s">
        <v>5615</v>
      </c>
      <c r="H586" s="3" t="s">
        <v>5616</v>
      </c>
      <c r="I586" s="4" t="s">
        <v>5617</v>
      </c>
      <c r="J586" s="3" t="s">
        <v>5618</v>
      </c>
      <c r="K586" s="3" t="str">
        <f>IFERROR(__xludf.DUMMYFUNCTION("GOOGLETRANSLATE(D586,""en"",""es"")"),"El dia de nombre es")</f>
        <v>El dia de nombre es</v>
      </c>
    </row>
    <row r="587" ht="14.25" customHeight="1">
      <c r="A587" s="3" t="s">
        <v>5619</v>
      </c>
      <c r="B587" s="3" t="s">
        <v>5620</v>
      </c>
      <c r="C587" s="3" t="s">
        <v>5621</v>
      </c>
      <c r="D587" s="3" t="s">
        <v>5622</v>
      </c>
      <c r="E587" s="3" t="s">
        <v>5623</v>
      </c>
      <c r="F587" s="3" t="s">
        <v>5624</v>
      </c>
      <c r="G587" s="3" t="s">
        <v>5625</v>
      </c>
      <c r="H587" s="3" t="s">
        <v>5626</v>
      </c>
      <c r="I587" s="4" t="s">
        <v>5627</v>
      </c>
      <c r="J587" s="3" t="s">
        <v>5628</v>
      </c>
      <c r="K587" s="3" t="str">
        <f>IFERROR(__xludf.DUMMYFUNCTION("GOOGLETRANSLATE(D587,""en"",""es"")"),"Loading...")</f>
        <v>Loading...</v>
      </c>
    </row>
    <row r="588" ht="14.25" customHeight="1">
      <c r="A588" s="3" t="s">
        <v>5629</v>
      </c>
      <c r="B588" s="3" t="s">
        <v>5630</v>
      </c>
      <c r="C588" s="3" t="s">
        <v>5631</v>
      </c>
      <c r="D588" s="3" t="s">
        <v>5632</v>
      </c>
      <c r="E588" s="3" t="s">
        <v>5633</v>
      </c>
      <c r="F588" s="3" t="s">
        <v>5634</v>
      </c>
      <c r="G588" s="3" t="s">
        <v>5635</v>
      </c>
      <c r="H588" s="3" t="s">
        <v>5636</v>
      </c>
      <c r="I588" s="4" t="s">
        <v>5637</v>
      </c>
      <c r="J588" s="3" t="s">
        <v>5638</v>
      </c>
      <c r="K588" s="3" t="str">
        <f>IFERROR(__xludf.DUMMYFUNCTION("GOOGLETRANSLATE(D588,""en"",""es"")"),"Esquema XSD para el archivo XML de copia de seguridad")</f>
        <v>Esquema XSD para el archivo XML de copia de seguridad</v>
      </c>
    </row>
    <row r="589" ht="14.25" customHeight="1">
      <c r="A589" s="3" t="s">
        <v>5639</v>
      </c>
      <c r="B589" s="3" t="s">
        <v>5640</v>
      </c>
      <c r="C589" s="3" t="s">
        <v>5641</v>
      </c>
      <c r="D589" s="3" t="s">
        <v>5642</v>
      </c>
      <c r="E589" s="3" t="s">
        <v>5643</v>
      </c>
      <c r="F589" s="3" t="s">
        <v>5644</v>
      </c>
      <c r="G589" s="3" t="s">
        <v>5645</v>
      </c>
      <c r="H589" s="3" t="s">
        <v>5646</v>
      </c>
      <c r="I589" s="4" t="s">
        <v>5647</v>
      </c>
      <c r="J589" s="3" t="s">
        <v>5641</v>
      </c>
      <c r="K589" s="3" t="str">
        <f>IFERROR(__xludf.DUMMYFUNCTION("GOOGLETRANSLATE(D589,""en"",""es"")"),"Descripción de la copia de seguridad")</f>
        <v>Descripción de la copia de seguridad</v>
      </c>
    </row>
    <row r="590" ht="14.25" customHeight="1">
      <c r="A590" s="3" t="s">
        <v>5648</v>
      </c>
      <c r="B590" s="3" t="s">
        <v>5649</v>
      </c>
      <c r="C590" s="3" t="s">
        <v>5650</v>
      </c>
      <c r="D590" s="3" t="s">
        <v>5651</v>
      </c>
      <c r="E590" s="3" t="s">
        <v>5652</v>
      </c>
      <c r="F590" s="3" t="s">
        <v>5653</v>
      </c>
      <c r="G590" s="3" t="s">
        <v>5654</v>
      </c>
      <c r="H590" s="3" t="s">
        <v>5655</v>
      </c>
      <c r="I590" s="4" t="s">
        <v>5656</v>
      </c>
      <c r="J590" s="3" t="s">
        <v>5657</v>
      </c>
      <c r="K590" s="3" t="str">
        <f>IFERROR(__xludf.DUMMYFUNCTION("GOOGLETRANSLATE(D590,""en"",""es"")"),"Página web Zoom")</f>
        <v>Página web Zoom</v>
      </c>
    </row>
    <row r="591" ht="14.25" customHeight="1">
      <c r="A591" s="3" t="s">
        <v>5658</v>
      </c>
      <c r="B591" s="3" t="s">
        <v>5659</v>
      </c>
      <c r="C591" s="3" t="s">
        <v>5660</v>
      </c>
      <c r="D591" s="3" t="s">
        <v>5661</v>
      </c>
      <c r="E591" s="3" t="s">
        <v>5662</v>
      </c>
      <c r="F591" s="3" t="s">
        <v>5663</v>
      </c>
      <c r="G591" s="3" t="s">
        <v>5664</v>
      </c>
      <c r="H591" s="3" t="s">
        <v>5665</v>
      </c>
      <c r="I591" s="4" t="s">
        <v>5666</v>
      </c>
      <c r="J591" s="3" t="s">
        <v>5667</v>
      </c>
      <c r="K591" s="3" t="str">
        <f>IFERROR(__xludf.DUMMYFUNCTION("GOOGLETRANSLATE(D591,""en"",""es"")"),"Zoom de páginas web que se muestran en la pantalla, en porcentaje. Cero significa zoom predeterminado (sistema).")</f>
        <v>Zoom de páginas web que se muestran en la pantalla, en porcentaje. Cero significa zoom predeterminado (sistema).</v>
      </c>
    </row>
    <row r="592" ht="14.25" customHeight="1">
      <c r="A592" s="3" t="s">
        <v>5668</v>
      </c>
      <c r="B592" s="3" t="s">
        <v>5669</v>
      </c>
      <c r="C592" s="3" t="s">
        <v>5670</v>
      </c>
      <c r="D592" s="3" t="s">
        <v>5671</v>
      </c>
      <c r="E592" s="3" t="s">
        <v>5672</v>
      </c>
      <c r="F592" s="3" t="s">
        <v>5673</v>
      </c>
      <c r="G592" s="3" t="s">
        <v>5674</v>
      </c>
      <c r="H592" s="3" t="s">
        <v>5675</v>
      </c>
      <c r="I592" s="4" t="s">
        <v>5676</v>
      </c>
      <c r="J592" s="3" t="s">
        <v>5677</v>
      </c>
      <c r="K592" s="3" t="str">
        <f>IFERROR(__xludf.DUMMYFUNCTION("GOOGLETRANSLATE(D592,""en"",""es"")"),"Color")</f>
        <v>Color</v>
      </c>
    </row>
    <row r="593" ht="14.25" customHeight="1">
      <c r="A593" s="3" t="s">
        <v>5678</v>
      </c>
      <c r="B593" s="3" t="s">
        <v>5679</v>
      </c>
      <c r="C593" s="3" t="s">
        <v>5680</v>
      </c>
      <c r="D593" s="3" t="s">
        <v>5681</v>
      </c>
      <c r="E593" s="3" t="s">
        <v>5682</v>
      </c>
      <c r="F593" s="3" t="s">
        <v>5683</v>
      </c>
      <c r="G593" s="3" t="s">
        <v>5684</v>
      </c>
      <c r="H593" s="3" t="s">
        <v>5685</v>
      </c>
      <c r="I593" s="4" t="s">
        <v>5686</v>
      </c>
      <c r="J593" s="3" t="s">
        <v>5687</v>
      </c>
      <c r="K593" s="3" t="str">
        <f>IFERROR(__xludf.DUMMYFUNCTION("GOOGLETRANSLATE(D593,""en"",""es"")"),"Línea de borde")</f>
        <v>Línea de borde</v>
      </c>
    </row>
    <row r="594" ht="14.25" customHeight="1">
      <c r="A594" s="3" t="s">
        <v>5688</v>
      </c>
      <c r="B594" s="3" t="s">
        <v>5689</v>
      </c>
      <c r="C594" s="3" t="s">
        <v>5690</v>
      </c>
      <c r="D594" s="3" t="s">
        <v>5691</v>
      </c>
      <c r="E594" s="3" t="s">
        <v>5692</v>
      </c>
      <c r="F594" s="3" t="s">
        <v>5693</v>
      </c>
      <c r="G594" s="3" t="s">
        <v>5694</v>
      </c>
      <c r="H594" s="3" t="s">
        <v>5695</v>
      </c>
      <c r="I594" s="4" t="s">
        <v>5696</v>
      </c>
      <c r="J594" s="3" t="s">
        <v>5697</v>
      </c>
      <c r="K594" s="3" t="str">
        <f>IFERROR(__xludf.DUMMYFUNCTION("GOOGLETRANSLATE(D594,""en"",""es"")"),"Lista de usuarios, que pueden acceder a esta interfaz web.")</f>
        <v>Lista de usuarios, que pueden acceder a esta interfaz web.</v>
      </c>
    </row>
    <row r="595" ht="14.25" customHeight="1">
      <c r="A595" s="3" t="s">
        <v>5698</v>
      </c>
      <c r="B595" s="3" t="s">
        <v>5699</v>
      </c>
      <c r="C595" s="3" t="s">
        <v>5700</v>
      </c>
      <c r="D595" s="3" t="s">
        <v>5701</v>
      </c>
      <c r="E595" s="3" t="s">
        <v>5702</v>
      </c>
      <c r="F595" s="3" t="s">
        <v>5703</v>
      </c>
      <c r="G595" s="3" t="s">
        <v>5704</v>
      </c>
      <c r="H595" s="3" t="s">
        <v>5705</v>
      </c>
      <c r="I595" s="4" t="s">
        <v>5706</v>
      </c>
      <c r="J595" s="3" t="s">
        <v>5707</v>
      </c>
      <c r="K595" s="3" t="str">
        <f>IFERROR(__xludf.DUMMYFUNCTION("GOOGLETRANSLATE(D595,""en"",""es"")"),"Cambie la contraseña para la interfaz web para el usuario actualmente registrado.")</f>
        <v>Cambie la contraseña para la interfaz web para el usuario actualmente registrado.</v>
      </c>
    </row>
    <row r="596" ht="14.25" customHeight="1">
      <c r="A596" s="3" t="s">
        <v>5708</v>
      </c>
      <c r="B596" s="3" t="s">
        <v>5709</v>
      </c>
      <c r="C596" s="3" t="s">
        <v>5710</v>
      </c>
      <c r="D596" s="3" t="s">
        <v>5711</v>
      </c>
      <c r="E596" s="3" t="s">
        <v>5712</v>
      </c>
      <c r="F596" s="3" t="s">
        <v>5713</v>
      </c>
      <c r="G596" s="3" t="s">
        <v>5714</v>
      </c>
      <c r="H596" s="3" t="s">
        <v>5715</v>
      </c>
      <c r="I596" s="4" t="s">
        <v>5716</v>
      </c>
      <c r="J596" s="3" t="s">
        <v>5717</v>
      </c>
      <c r="K596" s="3" t="str">
        <f>IFERROR(__xludf.DUMMYFUNCTION("GOOGLETRANSLATE(D596,""en"",""es"")"),"Plantilla de texto")</f>
        <v>Plantilla de texto</v>
      </c>
    </row>
    <row r="597" ht="14.25" customHeight="1">
      <c r="A597" s="3" t="s">
        <v>5718</v>
      </c>
      <c r="B597" s="3" t="s">
        <v>5719</v>
      </c>
      <c r="C597" s="3" t="s">
        <v>5720</v>
      </c>
      <c r="D597" s="3" t="s">
        <v>5721</v>
      </c>
      <c r="E597" s="3" t="s">
        <v>5722</v>
      </c>
      <c r="F597" s="3" t="s">
        <v>5723</v>
      </c>
      <c r="G597" s="3" t="s">
        <v>5724</v>
      </c>
      <c r="H597" s="3" t="s">
        <v>5725</v>
      </c>
      <c r="I597" s="4" t="s">
        <v>5726</v>
      </c>
      <c r="J597" s="3" t="s">
        <v>5727</v>
      </c>
      <c r="K597" s="3" t="str">
        <f>IFERROR(__xludf.DUMMYFUNCTION("GOOGLETRANSLATE(D597,""en"",""es"")"),"Plantilla para el texto de la información del tiempo. Puede contener 2x ""%.% .0f"" marcador de posición para rango de temperatura. Todos los caracteres, excepto el formato de fecha, deben incluirse dentro de las cotizaciones simples ('). &lt;br&gt; Ver &lt;a href"&amp;" = ""https://docs.oracle.com/javase/7/docs/api/java/text/simpledateFormat.html ""&gt; https://docs.oracle.com/javase/7/docs/api/java/text/simpledateFormat.html &lt;/a&gt; Para la especificación de formato de fecha.")</f>
        <v>Plantilla para el texto de la información del tiempo. Puede contener 2x "%.% .0f" marcador de posición para rango de temperatura. Todos los caracteres, excepto el formato de fecha, deben incluirse dentro de las cotizaciones simples ('). &lt;br&gt; Ver &lt;a href = "https://docs.oracle.com/javase/7/docs/api/java/text/simpledateFormat.html "&gt; https://docs.oracle.com/javase/7/docs/api/java/text/simpledateFormat.html &lt;/a&gt; Para la especificación de formato de fecha.</v>
      </c>
    </row>
    <row r="598" ht="14.25" customHeight="1">
      <c r="A598" s="3" t="s">
        <v>5728</v>
      </c>
      <c r="B598" s="3" t="s">
        <v>5729</v>
      </c>
      <c r="C598" s="3" t="s">
        <v>5730</v>
      </c>
      <c r="D598" s="3" t="s">
        <v>5731</v>
      </c>
      <c r="E598" s="3" t="s">
        <v>5732</v>
      </c>
      <c r="F598" s="3" t="s">
        <v>5733</v>
      </c>
      <c r="G598" s="3" t="s">
        <v>5734</v>
      </c>
      <c r="H598" s="3" t="s">
        <v>5735</v>
      </c>
      <c r="I598" s="4" t="s">
        <v>5736</v>
      </c>
      <c r="J598" s="3" t="s">
        <v>5737</v>
      </c>
      <c r="K598" s="3" t="str">
        <f>IFERROR(__xludf.DUMMYFUNCTION("GOOGLETRANSLATE(D598,""en"",""es"")"),"Descansar la presentación de diapositivas como la aplicación de launcher / Home")</f>
        <v>Descansar la presentación de diapositivas como la aplicación de launcher / Home</v>
      </c>
    </row>
    <row r="599" ht="14.25" customHeight="1">
      <c r="A599" s="3" t="s">
        <v>5738</v>
      </c>
      <c r="B599" s="3" t="s">
        <v>5739</v>
      </c>
      <c r="C599" s="3" t="s">
        <v>5740</v>
      </c>
      <c r="D599" s="3" t="s">
        <v>5741</v>
      </c>
      <c r="E599" s="3" t="s">
        <v>5742</v>
      </c>
      <c r="F599" s="4" t="s">
        <v>5743</v>
      </c>
      <c r="G599" s="3" t="s">
        <v>5744</v>
      </c>
      <c r="H599" s="3" t="s">
        <v>5745</v>
      </c>
      <c r="I599" s="4" t="s">
        <v>5746</v>
      </c>
      <c r="J599" s="3" t="s">
        <v>5747</v>
      </c>
      <c r="K599" s="3" t="str">
        <f>IFERROR(__xludf.DUMMYFUNCTION("GOOGLETRANSLATE(D599,""en"",""es"")"),"La solicitud de lanzador / casa no interesado fue exitoso")</f>
        <v>La solicitud de lanzador / casa no interesado fue exitoso</v>
      </c>
    </row>
    <row r="600" ht="14.25" customHeight="1">
      <c r="A600" s="3" t="s">
        <v>5748</v>
      </c>
      <c r="B600" s="3" t="s">
        <v>5749</v>
      </c>
      <c r="C600" s="3" t="s">
        <v>5750</v>
      </c>
      <c r="D600" s="3" t="s">
        <v>5751</v>
      </c>
      <c r="E600" s="3" t="s">
        <v>5752</v>
      </c>
      <c r="F600" s="4" t="s">
        <v>5753</v>
      </c>
      <c r="G600" s="4" t="s">
        <v>5754</v>
      </c>
      <c r="H600" s="3" t="s">
        <v>5755</v>
      </c>
      <c r="I600" s="4" t="s">
        <v>5756</v>
      </c>
      <c r="J600" s="3" t="s">
        <v>5757</v>
      </c>
      <c r="K600" s="3" t="str">
        <f>IFERROR(__xludf.DUMMYFUNCTION("GOOGLETRANSLATE(D600,""en"",""es"")"),"Configuraciones de Android")</f>
        <v>Configuraciones de Android</v>
      </c>
    </row>
    <row r="601" ht="14.25" customHeight="1">
      <c r="A601" s="3" t="s">
        <v>5758</v>
      </c>
      <c r="B601" s="3" t="s">
        <v>5759</v>
      </c>
      <c r="C601" s="3" t="s">
        <v>5760</v>
      </c>
      <c r="D601" s="3" t="s">
        <v>5761</v>
      </c>
      <c r="E601" s="3" t="s">
        <v>5762</v>
      </c>
      <c r="F601" s="3" t="s">
        <v>5763</v>
      </c>
      <c r="G601" s="3" t="s">
        <v>5764</v>
      </c>
      <c r="H601" s="3" t="s">
        <v>5765</v>
      </c>
      <c r="I601" s="4" t="s">
        <v>5766</v>
      </c>
      <c r="J601" s="3" t="s">
        <v>5767</v>
      </c>
      <c r="K601" s="3" t="str">
        <f>IFERROR(__xludf.DUMMYFUNCTION("GOOGLETRANSLATE(D601,""en"",""es"")"),"Establecer presentación de diapositivas como la aplicación de launcher / Home")</f>
        <v>Establecer presentación de diapositivas como la aplicación de launcher / Home</v>
      </c>
    </row>
    <row r="602" ht="14.25" customHeight="1">
      <c r="A602" s="3" t="s">
        <v>5768</v>
      </c>
      <c r="B602" s="3" t="s">
        <v>5769</v>
      </c>
      <c r="C602" s="3" t="s">
        <v>5770</v>
      </c>
      <c r="D602" s="3" t="s">
        <v>5771</v>
      </c>
      <c r="E602" s="3" t="s">
        <v>5772</v>
      </c>
      <c r="F602" s="3" t="s">
        <v>5773</v>
      </c>
      <c r="G602" s="3" t="s">
        <v>5774</v>
      </c>
      <c r="H602" s="3" t="s">
        <v>5775</v>
      </c>
      <c r="I602" s="4" t="s">
        <v>5776</v>
      </c>
      <c r="J602" s="3" t="s">
        <v>5777</v>
      </c>
      <c r="K602" s="3" t="str">
        <f>IFERROR(__xludf.DUMMYFUNCTION("GOOGLETRANSLATE(D602,""en"",""es"")"),"Loading...")</f>
        <v>Loading...</v>
      </c>
    </row>
    <row r="603" ht="14.25" customHeight="1">
      <c r="A603" s="3" t="s">
        <v>5778</v>
      </c>
      <c r="B603" s="3" t="s">
        <v>5779</v>
      </c>
      <c r="C603" s="3" t="s">
        <v>5780</v>
      </c>
      <c r="D603" s="3" t="s">
        <v>5781</v>
      </c>
      <c r="E603" s="3" t="s">
        <v>5782</v>
      </c>
      <c r="F603" s="3" t="s">
        <v>5783</v>
      </c>
      <c r="G603" s="3" t="s">
        <v>5784</v>
      </c>
      <c r="H603" s="3" t="s">
        <v>5785</v>
      </c>
      <c r="I603" s="4" t="s">
        <v>5786</v>
      </c>
      <c r="J603" s="3" t="s">
        <v>5787</v>
      </c>
      <c r="K603" s="3" t="str">
        <f>IFERROR(__xludf.DUMMYFUNCTION("GOOGLETRANSLATE(D603,""en"",""es"")"),"Loading...")</f>
        <v>Loading...</v>
      </c>
    </row>
    <row r="604" ht="14.25" customHeight="1">
      <c r="A604" s="3" t="s">
        <v>5788</v>
      </c>
      <c r="B604" s="3" t="s">
        <v>5789</v>
      </c>
      <c r="C604" s="3" t="s">
        <v>5790</v>
      </c>
      <c r="D604" s="3" t="s">
        <v>5791</v>
      </c>
      <c r="E604" s="3" t="s">
        <v>5792</v>
      </c>
      <c r="F604" s="3" t="s">
        <v>5793</v>
      </c>
      <c r="G604" s="3" t="s">
        <v>5794</v>
      </c>
      <c r="H604" s="3" t="s">
        <v>5795</v>
      </c>
      <c r="I604" s="4" t="s">
        <v>5796</v>
      </c>
      <c r="J604" s="3" t="s">
        <v>5797</v>
      </c>
      <c r="K604" s="3" t="str">
        <f>IFERROR(__xludf.DUMMYFUNCTION("GOOGLETRANSLATE(D604,""en"",""es"")"),"Introduzca el nombre de usuario y la contraseña (lo mismo que para la interfaz web) o comuníquese con su administrador")</f>
        <v>Introduzca el nombre de usuario y la contraseña (lo mismo que para la interfaz web) o comuníquese con su administrador</v>
      </c>
    </row>
    <row r="605" ht="14.25" customHeight="1">
      <c r="A605" s="3" t="s">
        <v>5798</v>
      </c>
      <c r="B605" s="3" t="s">
        <v>5799</v>
      </c>
      <c r="C605" s="3" t="s">
        <v>5800</v>
      </c>
      <c r="D605" s="3" t="s">
        <v>5801</v>
      </c>
      <c r="E605" s="3" t="s">
        <v>5802</v>
      </c>
      <c r="F605" s="3" t="s">
        <v>5803</v>
      </c>
      <c r="G605" s="3" t="s">
        <v>5804</v>
      </c>
      <c r="H605" s="3" t="s">
        <v>5805</v>
      </c>
      <c r="I605" s="4" t="s">
        <v>5806</v>
      </c>
      <c r="J605" s="3" t="s">
        <v>5807</v>
      </c>
      <c r="K605" s="3" t="str">
        <f>IFERROR(__xludf.DUMMYFUNCTION("GOOGLETRANSLATE(D605,""en"",""es"")"),"Proteger la pantalla con contraseña")</f>
        <v>Proteger la pantalla con contraseña</v>
      </c>
    </row>
    <row r="606" ht="14.25" customHeight="1">
      <c r="A606" s="3" t="s">
        <v>5808</v>
      </c>
      <c r="B606" s="3" t="s">
        <v>5809</v>
      </c>
      <c r="C606" s="3" t="s">
        <v>5810</v>
      </c>
      <c r="D606" s="3" t="s">
        <v>5811</v>
      </c>
      <c r="E606" s="3" t="s">
        <v>5812</v>
      </c>
      <c r="F606" s="3" t="s">
        <v>5813</v>
      </c>
      <c r="G606" s="3" t="s">
        <v>5814</v>
      </c>
      <c r="H606" s="3" t="s">
        <v>5815</v>
      </c>
      <c r="I606" s="4" t="s">
        <v>5816</v>
      </c>
      <c r="J606" s="3" t="s">
        <v>5817</v>
      </c>
      <c r="K606" s="3" t="str">
        <f>IFERROR(__xludf.DUMMYFUNCTION("GOOGLETRANSLATE(D606,""en"",""es"")"),"Se requerirá la contraseña de ingreso para cualquier acción en la pantalla del dispositivo (apertura del menú en pantalla, la configuración de la apertura, etc.). Use el mismo nombre de usuario y contraseña que para la interfaz web.")</f>
        <v>Se requerirá la contraseña de ingreso para cualquier acción en la pantalla del dispositivo (apertura del menú en pantalla, la configuración de la apertura, etc.). Use el mismo nombre de usuario y contraseña que para la interfaz web.</v>
      </c>
    </row>
    <row r="607" ht="14.25" customHeight="1">
      <c r="A607" s="3" t="s">
        <v>5818</v>
      </c>
      <c r="B607" s="3" t="s">
        <v>5819</v>
      </c>
      <c r="C607" s="3" t="s">
        <v>5819</v>
      </c>
      <c r="D607" s="3" t="s">
        <v>5819</v>
      </c>
      <c r="E607" s="3" t="s">
        <v>5820</v>
      </c>
      <c r="F607" s="3" t="s">
        <v>5821</v>
      </c>
      <c r="G607" s="3" t="s">
        <v>5822</v>
      </c>
      <c r="H607" s="3" t="s">
        <v>5823</v>
      </c>
      <c r="I607" s="4" t="s">
        <v>5824</v>
      </c>
      <c r="J607" s="3" t="s">
        <v>5819</v>
      </c>
      <c r="K607" s="3" t="str">
        <f>IFERROR(__xludf.DUMMYFUNCTION("GOOGLETRANSLATE(D607,""en"",""es"")"),"Intervalo")</f>
        <v>Intervalo</v>
      </c>
    </row>
    <row r="608" ht="14.25" customHeight="1">
      <c r="A608" s="3" t="s">
        <v>5825</v>
      </c>
      <c r="B608" s="3" t="s">
        <v>5826</v>
      </c>
      <c r="C608" s="3" t="s">
        <v>5827</v>
      </c>
      <c r="D608" s="3" t="s">
        <v>5828</v>
      </c>
      <c r="E608" s="3" t="s">
        <v>5829</v>
      </c>
      <c r="F608" s="3" t="s">
        <v>5830</v>
      </c>
      <c r="G608" s="3" t="s">
        <v>5831</v>
      </c>
      <c r="H608" s="3" t="s">
        <v>5832</v>
      </c>
      <c r="I608" s="4" t="s">
        <v>5833</v>
      </c>
      <c r="J608" s="3" t="s">
        <v>5834</v>
      </c>
      <c r="K608" s="3" t="str">
        <f>IFERROR(__xludf.DUMMYFUNCTION("GOOGLETRANSLATE(D608,""en"",""es"")"),"Intervalo en minutos, cuánto tiempo se mostrará este diseño de la pantalla después del diseño anterior. Cero significa que no se mostrará automáticamente. Solo se usa si la configuración ""Use los intervalos de diseño de la pantalla"" está habilitada.")</f>
        <v>Intervalo en minutos, cuánto tiempo se mostrará este diseño de la pantalla después del diseño anterior. Cero significa que no se mostrará automáticamente. Solo se usa si la configuración "Use los intervalos de diseño de la pantalla" está habilitada.</v>
      </c>
    </row>
    <row r="609" ht="14.25" customHeight="1">
      <c r="A609" s="3" t="s">
        <v>5835</v>
      </c>
      <c r="B609" s="3" t="s">
        <v>5836</v>
      </c>
      <c r="C609" s="3" t="s">
        <v>5837</v>
      </c>
      <c r="D609" s="3" t="s">
        <v>5838</v>
      </c>
      <c r="E609" s="3" t="s">
        <v>5839</v>
      </c>
      <c r="F609" s="3" t="s">
        <v>5840</v>
      </c>
      <c r="G609" s="3" t="s">
        <v>5841</v>
      </c>
      <c r="H609" s="3" t="s">
        <v>5842</v>
      </c>
      <c r="I609" s="4" t="s">
        <v>5843</v>
      </c>
      <c r="J609" s="3" t="s">
        <v>5844</v>
      </c>
      <c r="K609" s="3" t="str">
        <f>IFERROR(__xludf.DUMMYFUNCTION("GOOGLETRANSLATE(D609,""en"",""es"")"),"Use intervalos de diseño de pantalla")</f>
        <v>Use intervalos de diseño de pantalla</v>
      </c>
    </row>
    <row r="610" ht="14.25" customHeight="1">
      <c r="A610" s="3" t="s">
        <v>5845</v>
      </c>
      <c r="B610" s="3" t="s">
        <v>5846</v>
      </c>
      <c r="C610" s="3" t="s">
        <v>5847</v>
      </c>
      <c r="D610" s="3" t="s">
        <v>5848</v>
      </c>
      <c r="E610" s="3" t="s">
        <v>5849</v>
      </c>
      <c r="F610" s="3" t="s">
        <v>5850</v>
      </c>
      <c r="G610" s="3" t="s">
        <v>5851</v>
      </c>
      <c r="H610" s="3" t="s">
        <v>5852</v>
      </c>
      <c r="I610" s="4" t="s">
        <v>5853</v>
      </c>
      <c r="J610" s="3" t="s">
        <v>5854</v>
      </c>
      <c r="K610" s="3" t="str">
        <f>IFERROR(__xludf.DUMMYFUNCTION("GOOGLETRANSLATE(D610,""en"",""es"")"),"Si está marcado, se utilizarán los intervalos de diseño de la pantalla para determinar automáticamente el diseño de la pantalla actual, en lugar de las ranuras de tiempo. &lt;br&gt; &lt;i&gt; La recarga es necesaria para aplicar este cambio. &lt;/ I&gt;")</f>
        <v>Si está marcado, se utilizarán los intervalos de diseño de la pantalla para determinar automáticamente el diseño de la pantalla actual, en lugar de las ranuras de tiempo. &lt;br&gt; &lt;i&gt; La recarga es necesaria para aplicar este cambio. &lt;/ I&gt;</v>
      </c>
    </row>
    <row r="611" ht="14.25" customHeight="1">
      <c r="A611" s="3" t="s">
        <v>5855</v>
      </c>
      <c r="B611" s="3" t="s">
        <v>5856</v>
      </c>
      <c r="C611" s="3" t="s">
        <v>5857</v>
      </c>
      <c r="D611" s="3" t="s">
        <v>5858</v>
      </c>
      <c r="E611" s="3" t="s">
        <v>5859</v>
      </c>
      <c r="F611" s="3" t="s">
        <v>5860</v>
      </c>
      <c r="G611" s="3" t="s">
        <v>5861</v>
      </c>
      <c r="H611" s="3" t="s">
        <v>5862</v>
      </c>
      <c r="I611" s="4" t="s">
        <v>5863</v>
      </c>
      <c r="J611" s="3" t="s">
        <v>5864</v>
      </c>
      <c r="K611" s="3" t="str">
        <f>IFERROR(__xludf.DUMMYFUNCTION("GOOGLETRANSLATE(D611,""en"",""es"")"),"Elija desde el menú desplegable o ingrese la ruta directamente")</f>
        <v>Elija desde el menú desplegable o ingrese la ruta directamente</v>
      </c>
    </row>
    <row r="612" ht="14.25" customHeight="1">
      <c r="A612" s="3" t="s">
        <v>5865</v>
      </c>
      <c r="B612" s="3" t="s">
        <v>5866</v>
      </c>
      <c r="C612" s="3" t="s">
        <v>5867</v>
      </c>
      <c r="D612" s="3" t="s">
        <v>5868</v>
      </c>
      <c r="E612" s="3" t="s">
        <v>5869</v>
      </c>
      <c r="F612" s="3" t="s">
        <v>5870</v>
      </c>
      <c r="G612" s="3" t="s">
        <v>5871</v>
      </c>
      <c r="H612" s="3" t="s">
        <v>5872</v>
      </c>
      <c r="I612" s="4" t="s">
        <v>5873</v>
      </c>
      <c r="J612" s="3" t="s">
        <v>5874</v>
      </c>
      <c r="K612" s="3" t="str">
        <f>IFERROR(__xludf.DUMMYFUNCTION("GOOGLETRANSLATE(D612,""en"",""es"")"),"Solo se aceptan archivos APK")</f>
        <v>Solo se aceptan archivos APK</v>
      </c>
    </row>
    <row r="613" ht="14.25" customHeight="1">
      <c r="A613" s="3" t="s">
        <v>5875</v>
      </c>
      <c r="B613" s="3" t="s">
        <v>5876</v>
      </c>
      <c r="C613" s="3" t="s">
        <v>5877</v>
      </c>
      <c r="D613" s="3" t="s">
        <v>5878</v>
      </c>
      <c r="E613" s="3" t="s">
        <v>5879</v>
      </c>
      <c r="F613" s="3" t="s">
        <v>5880</v>
      </c>
      <c r="G613" s="3" t="s">
        <v>5881</v>
      </c>
      <c r="H613" s="3" t="s">
        <v>5882</v>
      </c>
      <c r="I613" s="4" t="s">
        <v>5883</v>
      </c>
      <c r="J613" s="3" t="s">
        <v>5884</v>
      </c>
      <c r="K613" s="3" t="str">
        <f>IFERROR(__xludf.DUMMYFUNCTION("GOOGLETRANSLATE(D613,""en"",""es"")"),"El archivo es demasiado pequeño")</f>
        <v>El archivo es demasiado pequeño</v>
      </c>
    </row>
    <row r="614" ht="14.25" customHeight="1">
      <c r="A614" s="3" t="s">
        <v>5885</v>
      </c>
      <c r="B614" s="3" t="s">
        <v>5886</v>
      </c>
      <c r="C614" s="3" t="s">
        <v>5887</v>
      </c>
      <c r="D614" s="3" t="s">
        <v>5888</v>
      </c>
      <c r="E614" s="3" t="s">
        <v>5889</v>
      </c>
      <c r="F614" s="3" t="s">
        <v>5890</v>
      </c>
      <c r="G614" s="3" t="s">
        <v>5891</v>
      </c>
      <c r="H614" s="3" t="s">
        <v>5892</v>
      </c>
      <c r="I614" s="3" t="s">
        <v>5893</v>
      </c>
      <c r="J614" s="3" t="s">
        <v>5894</v>
      </c>
      <c r="K614" s="3" t="str">
        <f>IFERROR(__xludf.DUMMYFUNCTION("GOOGLETRANSLATE(D614,""en"",""es"")"),"Esta versión de la aplicación ya está instalada.")</f>
        <v>Esta versión de la aplicación ya está instalada.</v>
      </c>
    </row>
    <row r="615" ht="14.25" customHeight="1">
      <c r="A615" s="3" t="s">
        <v>5895</v>
      </c>
      <c r="B615" s="3" t="s">
        <v>5896</v>
      </c>
      <c r="C615" s="3" t="s">
        <v>5897</v>
      </c>
      <c r="D615" s="3" t="s">
        <v>5898</v>
      </c>
      <c r="E615" s="3" t="s">
        <v>5899</v>
      </c>
      <c r="F615" s="3" t="s">
        <v>5900</v>
      </c>
      <c r="G615" s="3" t="s">
        <v>5901</v>
      </c>
      <c r="H615" s="3" t="s">
        <v>5902</v>
      </c>
      <c r="I615" s="3" t="s">
        <v>5903</v>
      </c>
      <c r="J615" s="3" t="s">
        <v>5904</v>
      </c>
      <c r="K615" s="3" t="str">
        <f>IFERROR(__xludf.DUMMYFUNCTION("GOOGLETRANSLATE(D615,""en"",""es"")"),"Usando el formulario a continuación, puede actualizar de forma remota esta aplicación a una versión más nueva. La aplicación se cerrará automáticamente antes de la actualización y volverá a abrir después de que se actualice. Sube solo el archivo APK proba"&amp;"do.")</f>
        <v>Usando el formulario a continuación, puede actualizar de forma remota esta aplicación a una versión más nueva. La aplicación se cerrará automáticamente antes de la actualización y volverá a abrir después de que se actualice. Sube solo el archivo APK probado.</v>
      </c>
    </row>
    <row r="616" ht="14.25" customHeight="1">
      <c r="A616" s="3" t="s">
        <v>5905</v>
      </c>
      <c r="B616" s="3" t="s">
        <v>5906</v>
      </c>
      <c r="C616" s="3" t="s">
        <v>5907</v>
      </c>
      <c r="D616" s="3" t="s">
        <v>5908</v>
      </c>
      <c r="E616" s="3" t="s">
        <v>5909</v>
      </c>
      <c r="F616" s="3" t="s">
        <v>5910</v>
      </c>
      <c r="G616" s="3" t="s">
        <v>5911</v>
      </c>
      <c r="H616" s="3" t="s">
        <v>5912</v>
      </c>
      <c r="I616" s="3" t="s">
        <v>5913</v>
      </c>
      <c r="J616" s="3" t="s">
        <v>5914</v>
      </c>
      <c r="K616" s="3" t="str">
        <f>IFERROR(__xludf.DUMMYFUNCTION("GOOGLETRANSLATE(D616,""en"",""es"")"),"Registros técnicos de esta aplicación, útil para la solución de problemas.")</f>
        <v>Registros técnicos de esta aplicación, útil para la solución de problemas.</v>
      </c>
    </row>
    <row r="617" ht="14.25" customHeight="1">
      <c r="A617" s="3" t="s">
        <v>5915</v>
      </c>
      <c r="B617" s="3" t="s">
        <v>5916</v>
      </c>
      <c r="C617" s="3" t="s">
        <v>5917</v>
      </c>
      <c r="D617" s="3" t="s">
        <v>5918</v>
      </c>
      <c r="E617" s="3" t="s">
        <v>5919</v>
      </c>
      <c r="F617" s="3" t="s">
        <v>5920</v>
      </c>
      <c r="G617" s="3" t="s">
        <v>5921</v>
      </c>
      <c r="H617" s="3" t="s">
        <v>5922</v>
      </c>
      <c r="I617" s="3" t="s">
        <v>5923</v>
      </c>
      <c r="J617" s="3" t="s">
        <v>5924</v>
      </c>
      <c r="K617" s="3" t="str">
        <f>IFERROR(__xludf.DUMMYFUNCTION("GOOGLETRANSLATE(D617,""en"",""es"")"),"Loading...")</f>
        <v>Loading...</v>
      </c>
    </row>
    <row r="618" ht="14.25" customHeight="1">
      <c r="A618" s="3" t="s">
        <v>5925</v>
      </c>
      <c r="B618" s="3" t="s">
        <v>5926</v>
      </c>
      <c r="C618" s="3" t="s">
        <v>5927</v>
      </c>
      <c r="D618" s="3" t="s">
        <v>5928</v>
      </c>
      <c r="E618" s="3" t="s">
        <v>5929</v>
      </c>
      <c r="F618" s="3" t="s">
        <v>5930</v>
      </c>
      <c r="G618" s="3" t="s">
        <v>5931</v>
      </c>
      <c r="H618" s="3" t="s">
        <v>5932</v>
      </c>
      <c r="I618" s="3" t="s">
        <v>5933</v>
      </c>
      <c r="J618" s="3" t="s">
        <v>5934</v>
      </c>
      <c r="K618" s="3" t="str">
        <f>IFERROR(__xludf.DUMMYFUNCTION("GOOGLETRANSLATE(D618,""en"",""es"")"),"Contenido actual que se muestra en la pantalla del dispositivo.")</f>
        <v>Contenido actual que se muestra en la pantalla del dispositivo.</v>
      </c>
    </row>
    <row r="619" ht="14.25" customHeight="1">
      <c r="A619" s="3" t="s">
        <v>5935</v>
      </c>
      <c r="B619" s="3" t="s">
        <v>5936</v>
      </c>
      <c r="C619" s="3" t="s">
        <v>5937</v>
      </c>
      <c r="D619" s="3" t="s">
        <v>5938</v>
      </c>
      <c r="E619" s="3" t="s">
        <v>5939</v>
      </c>
      <c r="F619" s="3" t="s">
        <v>5940</v>
      </c>
      <c r="G619" s="3" t="s">
        <v>5941</v>
      </c>
      <c r="H619" s="3" t="s">
        <v>5942</v>
      </c>
      <c r="I619" s="3" t="s">
        <v>5943</v>
      </c>
      <c r="J619" s="3" t="s">
        <v>5944</v>
      </c>
      <c r="K619" s="3" t="str">
        <f>IFERROR(__xludf.DUMMYFUNCTION("GOOGLETRANSLATE(D619,""en"",""es"")"),"El navegador web no se encontró en el dispositivo Android, instale uno primero")</f>
        <v>El navegador web no se encontró en el dispositivo Android, instale uno primero</v>
      </c>
    </row>
    <row r="620" ht="14.25" customHeight="1">
      <c r="A620" s="3" t="s">
        <v>5945</v>
      </c>
      <c r="B620" s="3" t="s">
        <v>5946</v>
      </c>
      <c r="C620" s="3" t="s">
        <v>5947</v>
      </c>
      <c r="D620" s="3" t="s">
        <v>5948</v>
      </c>
      <c r="E620" s="3" t="s">
        <v>5949</v>
      </c>
      <c r="F620" s="3" t="s">
        <v>5950</v>
      </c>
      <c r="G620" s="3" t="s">
        <v>5951</v>
      </c>
      <c r="H620" s="3" t="s">
        <v>5952</v>
      </c>
      <c r="I620" s="3" t="s">
        <v>5953</v>
      </c>
      <c r="J620" s="3" t="s">
        <v>5954</v>
      </c>
      <c r="K620" s="3" t="str">
        <f>IFERROR(__xludf.DUMMYFUNCTION("GOOGLETRANSLATE(D620,""en"",""es"")"),"Loading...")</f>
        <v>Loading...</v>
      </c>
    </row>
    <row r="621" ht="14.25" customHeight="1">
      <c r="A621" s="3" t="s">
        <v>5955</v>
      </c>
      <c r="B621" s="3" t="s">
        <v>5956</v>
      </c>
      <c r="C621" s="3" t="s">
        <v>5957</v>
      </c>
      <c r="D621" s="3" t="s">
        <v>5958</v>
      </c>
      <c r="E621" s="3" t="s">
        <v>5959</v>
      </c>
      <c r="F621" s="3" t="s">
        <v>5960</v>
      </c>
      <c r="G621" s="3" t="s">
        <v>5961</v>
      </c>
      <c r="H621" s="3" t="s">
        <v>5957</v>
      </c>
      <c r="I621" s="3" t="s">
        <v>5962</v>
      </c>
      <c r="J621" s="3" t="s">
        <v>5963</v>
      </c>
      <c r="K621" s="3" t="str">
        <f>IFERROR(__xludf.DUMMYFUNCTION("GOOGLETRANSLATE(D621,""en"",""es"")"),"Estilo de icono")</f>
        <v>Estilo de icono</v>
      </c>
    </row>
    <row r="622" ht="14.25" customHeight="1">
      <c r="A622" s="3" t="s">
        <v>5964</v>
      </c>
      <c r="B622" s="3" t="s">
        <v>5965</v>
      </c>
      <c r="C622" s="3" t="s">
        <v>5966</v>
      </c>
      <c r="D622" s="3" t="s">
        <v>5967</v>
      </c>
      <c r="E622" s="3" t="s">
        <v>5968</v>
      </c>
      <c r="F622" s="3" t="s">
        <v>5969</v>
      </c>
      <c r="G622" s="3" t="s">
        <v>5970</v>
      </c>
      <c r="H622" s="3" t="s">
        <v>5971</v>
      </c>
      <c r="I622" s="3" t="s">
        <v>5972</v>
      </c>
      <c r="J622" s="3" t="s">
        <v>5973</v>
      </c>
      <c r="K622" s="3" t="str">
        <f>IFERROR(__xludf.DUMMYFUNCTION("GOOGLETRANSLATE(D622,""en"",""es"")"),"Icono de estilo de condiciones climáticas.")</f>
        <v>Icono de estilo de condiciones climáticas.</v>
      </c>
    </row>
    <row r="623" ht="14.25" customHeight="1">
      <c r="A623" s="3" t="s">
        <v>5974</v>
      </c>
      <c r="B623" s="3" t="s">
        <v>5975</v>
      </c>
      <c r="C623" s="3" t="s">
        <v>5976</v>
      </c>
      <c r="D623" s="3" t="s">
        <v>5977</v>
      </c>
      <c r="E623" s="3" t="s">
        <v>5978</v>
      </c>
      <c r="F623" s="3" t="s">
        <v>5979</v>
      </c>
      <c r="G623" s="3" t="s">
        <v>5980</v>
      </c>
      <c r="H623" s="3" t="s">
        <v>5981</v>
      </c>
      <c r="I623" s="3" t="s">
        <v>5982</v>
      </c>
      <c r="J623" s="3" t="s">
        <v>5983</v>
      </c>
      <c r="K623" s="3" t="str">
        <f>IFERROR(__xludf.DUMMYFUNCTION("GOOGLETRANSLATE(D623,""en"",""es"")"),"El estilo del icono no puede estar vacío")</f>
        <v>El estilo del icono no puede estar vacío</v>
      </c>
    </row>
    <row r="624" ht="14.25" customHeight="1">
      <c r="A624" s="3" t="s">
        <v>5984</v>
      </c>
      <c r="B624" s="3" t="s">
        <v>5985</v>
      </c>
      <c r="C624" s="3" t="s">
        <v>5986</v>
      </c>
      <c r="D624" s="3" t="s">
        <v>5987</v>
      </c>
      <c r="E624" s="3" t="s">
        <v>5988</v>
      </c>
      <c r="F624" s="3" t="s">
        <v>5989</v>
      </c>
      <c r="G624" s="3" t="s">
        <v>5990</v>
      </c>
      <c r="H624" s="3" t="s">
        <v>5991</v>
      </c>
      <c r="I624" s="3" t="s">
        <v>5992</v>
      </c>
      <c r="J624" s="3" t="s">
        <v>5993</v>
      </c>
      <c r="K624" s="3" t="str">
        <f>IFERROR(__xludf.DUMMYFUNCTION("GOOGLETRANSLATE(D624,""en"",""es"")"),"Arrancando el archivo de copia")</f>
        <v>Arrancando el archivo de copia</v>
      </c>
    </row>
    <row r="625" ht="14.25" customHeight="1">
      <c r="A625" s="3" t="s">
        <v>5994</v>
      </c>
      <c r="B625" s="3" t="s">
        <v>5995</v>
      </c>
      <c r="C625" s="3" t="s">
        <v>5996</v>
      </c>
      <c r="D625" s="3" t="s">
        <v>5997</v>
      </c>
      <c r="E625" s="3" t="s">
        <v>5998</v>
      </c>
      <c r="F625" s="3" t="s">
        <v>5999</v>
      </c>
      <c r="G625" s="3" t="s">
        <v>6000</v>
      </c>
      <c r="H625" s="3" t="s">
        <v>6001</v>
      </c>
      <c r="I625" s="3" t="s">
        <v>6002</v>
      </c>
      <c r="J625" s="3" t="s">
        <v>6003</v>
      </c>
      <c r="K625" s="3" t="str">
        <f>IFERROR(__xludf.DUMMYFUNCTION("GOOGLETRANSLATE(D625,""en"",""es"")"),"Fichero de copia terminado")</f>
        <v>Fichero de copia terminado</v>
      </c>
    </row>
    <row r="626" ht="14.25" customHeight="1">
      <c r="A626" s="3" t="s">
        <v>6004</v>
      </c>
      <c r="B626" s="3" t="s">
        <v>6005</v>
      </c>
      <c r="C626" s="3" t="s">
        <v>6006</v>
      </c>
      <c r="D626" s="3" t="s">
        <v>6007</v>
      </c>
      <c r="E626" s="3" t="s">
        <v>6008</v>
      </c>
      <c r="F626" s="3" t="s">
        <v>6009</v>
      </c>
      <c r="G626" s="3" t="s">
        <v>6010</v>
      </c>
      <c r="H626" s="3" t="s">
        <v>6011</v>
      </c>
      <c r="I626" s="3" t="s">
        <v>6012</v>
      </c>
      <c r="J626" s="3" t="s">
        <v>6013</v>
      </c>
      <c r="K626" s="3" t="str">
        <f>IFERROR(__xludf.DUMMYFUNCTION("GOOGLETRANSLATE(D626,""en"",""es"")"),"Loading...")</f>
        <v>Loading...</v>
      </c>
    </row>
    <row r="627" ht="14.25" customHeight="1">
      <c r="A627" s="3" t="s">
        <v>6014</v>
      </c>
      <c r="B627" s="3" t="s">
        <v>6015</v>
      </c>
      <c r="C627" s="3" t="s">
        <v>6016</v>
      </c>
      <c r="D627" s="3" t="s">
        <v>6017</v>
      </c>
      <c r="E627" s="3" t="s">
        <v>6018</v>
      </c>
      <c r="F627" s="3" t="s">
        <v>6019</v>
      </c>
      <c r="G627" s="3" t="s">
        <v>6020</v>
      </c>
      <c r="H627" s="3" t="s">
        <v>6021</v>
      </c>
      <c r="I627" s="3" t="s">
        <v>6022</v>
      </c>
      <c r="J627" s="3" t="s">
        <v>6023</v>
      </c>
      <c r="K627" s="3" t="str">
        <f>IFERROR(__xludf.DUMMYFUNCTION("GOOGLETRANSLATE(D627,""en"",""es"")"),"Añadir archivo desde el almacenamiento")</f>
        <v>Añadir archivo desde el almacenamiento</v>
      </c>
    </row>
    <row r="628" ht="14.25" customHeight="1">
      <c r="A628" s="3" t="s">
        <v>6024</v>
      </c>
      <c r="B628" s="3" t="s">
        <v>6025</v>
      </c>
      <c r="C628" s="3" t="s">
        <v>6026</v>
      </c>
      <c r="D628" s="3" t="s">
        <v>6027</v>
      </c>
      <c r="E628" s="3" t="s">
        <v>6028</v>
      </c>
      <c r="F628" s="3" t="s">
        <v>6029</v>
      </c>
      <c r="G628" s="3" t="s">
        <v>6030</v>
      </c>
      <c r="H628" s="3" t="s">
        <v>6031</v>
      </c>
      <c r="I628" s="3" t="s">
        <v>6032</v>
      </c>
      <c r="J628" s="3" t="s">
        <v>6033</v>
      </c>
      <c r="K628" s="3" t="str">
        <f>IFERROR(__xludf.DUMMYFUNCTION("GOOGLETRANSLATE(D628,""en"",""es"")"),"Loading...")</f>
        <v>Loading...</v>
      </c>
    </row>
    <row r="629" ht="14.25" customHeight="1">
      <c r="A629" s="3" t="s">
        <v>6034</v>
      </c>
      <c r="B629" s="3" t="s">
        <v>6035</v>
      </c>
      <c r="C629" s="3" t="s">
        <v>6036</v>
      </c>
      <c r="D629" s="3" t="s">
        <v>6037</v>
      </c>
      <c r="E629" s="3" t="s">
        <v>6038</v>
      </c>
      <c r="F629" s="3" t="s">
        <v>6039</v>
      </c>
      <c r="G629" s="3" t="s">
        <v>6040</v>
      </c>
      <c r="H629" s="3" t="s">
        <v>6041</v>
      </c>
      <c r="I629" s="3" t="s">
        <v>6042</v>
      </c>
      <c r="J629" s="3" t="s">
        <v>6043</v>
      </c>
      <c r="K629" s="3" t="str">
        <f>IFERROR(__xludf.DUMMYFUNCTION("GOOGLETRANSLATE(D629,""en"",""es"")"),"Desactivar las interfaces, que no están seguras en las redes públicas: HTTP y FTP. &lt;br&gt; &lt;i&gt; La recarga es necesaria para aplicar este cambio. &lt;/ I&gt;")</f>
        <v>Desactivar las interfaces, que no están seguras en las redes públicas: HTTP y FTP. &lt;br&gt; &lt;i&gt; La recarga es necesaria para aplicar este cambio. &lt;/ I&gt;</v>
      </c>
    </row>
    <row r="630" ht="14.25" customHeight="1">
      <c r="A630" s="3" t="s">
        <v>6044</v>
      </c>
      <c r="B630" s="3" t="s">
        <v>6045</v>
      </c>
      <c r="C630" s="3" t="s">
        <v>6046</v>
      </c>
      <c r="D630" s="3" t="s">
        <v>6047</v>
      </c>
      <c r="E630" s="3" t="s">
        <v>6048</v>
      </c>
      <c r="F630" s="3" t="s">
        <v>6049</v>
      </c>
      <c r="G630" s="3" t="s">
        <v>6050</v>
      </c>
      <c r="H630" s="3" t="s">
        <v>6051</v>
      </c>
      <c r="I630" s="3" t="s">
        <v>6052</v>
      </c>
      <c r="J630" s="3" t="s">
        <v>6046</v>
      </c>
      <c r="K630" s="3" t="str">
        <f>IFERROR(__xludf.DUMMYFUNCTION("GOOGLETRANSLATE(D630,""en"",""es"")"),"Número de serie")</f>
        <v>Número de serie</v>
      </c>
    </row>
    <row r="631" ht="14.25" customHeight="1">
      <c r="A631" s="3" t="s">
        <v>6053</v>
      </c>
      <c r="B631" s="3" t="s">
        <v>6054</v>
      </c>
      <c r="C631" s="3" t="s">
        <v>6055</v>
      </c>
      <c r="D631" s="3" t="s">
        <v>6056</v>
      </c>
      <c r="E631" s="3" t="s">
        <v>6057</v>
      </c>
      <c r="F631" s="3" t="s">
        <v>6058</v>
      </c>
      <c r="G631" s="3" t="s">
        <v>6059</v>
      </c>
      <c r="H631" s="3" t="s">
        <v>6060</v>
      </c>
      <c r="I631" s="3" t="s">
        <v>6061</v>
      </c>
      <c r="J631" s="3" t="s">
        <v>6062</v>
      </c>
      <c r="K631" s="3" t="str">
        <f>IFERROR(__xludf.DUMMYFUNCTION("GOOGLETRANSLATE(D631,""en"",""es"")"),"Después de empezar script")</f>
        <v>Después de empezar script</v>
      </c>
    </row>
    <row r="632" ht="14.25" customHeight="1">
      <c r="A632" s="3" t="s">
        <v>6063</v>
      </c>
      <c r="B632" s="3" t="s">
        <v>6064</v>
      </c>
      <c r="C632" s="3" t="s">
        <v>6065</v>
      </c>
      <c r="D632" s="3" t="s">
        <v>6066</v>
      </c>
      <c r="E632" s="3" t="s">
        <v>6067</v>
      </c>
      <c r="F632" s="3" t="s">
        <v>6068</v>
      </c>
      <c r="G632" s="3" t="s">
        <v>6069</v>
      </c>
      <c r="H632" s="3" t="s">
        <v>6070</v>
      </c>
      <c r="I632" s="3" t="s">
        <v>6071</v>
      </c>
      <c r="J632" s="3" t="s">
        <v>6072</v>
      </c>
      <c r="K632" s="3" t="str">
        <f>IFERROR(__xludf.DUMMYFUNCTION("GOOGLETRANSLATE(D632,""en"",""es"")"),"Loading...")</f>
        <v>Loading...</v>
      </c>
    </row>
    <row r="633" ht="14.25" customHeight="1">
      <c r="A633" s="3" t="s">
        <v>6073</v>
      </c>
      <c r="B633" s="3" t="s">
        <v>6074</v>
      </c>
      <c r="C633" s="3" t="s">
        <v>6075</v>
      </c>
      <c r="D633" s="3" t="s">
        <v>6076</v>
      </c>
      <c r="E633" s="3" t="s">
        <v>6077</v>
      </c>
      <c r="F633" s="3" t="s">
        <v>6078</v>
      </c>
      <c r="G633" s="3" t="s">
        <v>6079</v>
      </c>
      <c r="H633" s="3" t="s">
        <v>6080</v>
      </c>
      <c r="I633" s="3" t="s">
        <v>6081</v>
      </c>
      <c r="J633" s="3" t="s">
        <v>6082</v>
      </c>
      <c r="K633" s="3" t="str">
        <f>IFERROR(__xludf.DUMMYFUNCTION("GOOGLETRANSLATE(D633,""en"",""es"")"),"Texto que se muestra arriba o antes del contenido del panel")</f>
        <v>Texto que se muestra arriba o antes del contenido del panel</v>
      </c>
    </row>
    <row r="634" ht="14.25" customHeight="1">
      <c r="A634" s="3" t="s">
        <v>6083</v>
      </c>
      <c r="B634" s="3" t="s">
        <v>6084</v>
      </c>
      <c r="C634" s="3" t="s">
        <v>6085</v>
      </c>
      <c r="D634" s="3" t="s">
        <v>6086</v>
      </c>
      <c r="E634" s="3" t="s">
        <v>6087</v>
      </c>
      <c r="F634" s="3" t="s">
        <v>6088</v>
      </c>
      <c r="G634" s="3" t="s">
        <v>6089</v>
      </c>
      <c r="H634" s="3" t="s">
        <v>6090</v>
      </c>
      <c r="I634" s="3" t="s">
        <v>6091</v>
      </c>
      <c r="J634" s="3" t="s">
        <v>6092</v>
      </c>
      <c r="K634" s="3" t="str">
        <f>IFERROR(__xludf.DUMMYFUNCTION("GOOGLETRANSLATE(D634,""en"",""es"")"),"Respeto la orientación de la imagen")</f>
        <v>Respeto la orientación de la imagen</v>
      </c>
    </row>
    <row r="635" ht="14.25" customHeight="1">
      <c r="A635" s="3" t="s">
        <v>6093</v>
      </c>
      <c r="B635" s="3" t="s">
        <v>6094</v>
      </c>
      <c r="C635" s="3" t="s">
        <v>6095</v>
      </c>
      <c r="D635" s="3" t="s">
        <v>6096</v>
      </c>
      <c r="E635" s="3" t="s">
        <v>6097</v>
      </c>
      <c r="F635" s="3" t="s">
        <v>6098</v>
      </c>
      <c r="G635" s="3" t="s">
        <v>6099</v>
      </c>
      <c r="H635" s="3" t="s">
        <v>6100</v>
      </c>
      <c r="I635" s="3" t="s">
        <v>6101</v>
      </c>
      <c r="J635" s="3" t="s">
        <v>6102</v>
      </c>
      <c r="K635" s="3" t="str">
        <f>IFERROR(__xludf.DUMMYFUNCTION("GOOGLETRANSLATE(D635,""en"",""es"")"),"Lea la orientación de la imagen de JPEG EFIX Atribuye y gire la imagen en la pantalla en consecuencia. Ligeramente reduce el rendimiento.")</f>
        <v>Lea la orientación de la imagen de JPEG EFIX Atribuye y gire la imagen en la pantalla en consecuencia. Ligeramente reduce el rendimiento.</v>
      </c>
    </row>
    <row r="636" ht="14.25" customHeight="1">
      <c r="A636" s="3" t="s">
        <v>6103</v>
      </c>
      <c r="B636" s="3" t="s">
        <v>6104</v>
      </c>
      <c r="C636" s="3" t="s">
        <v>6105</v>
      </c>
      <c r="D636" s="3" t="s">
        <v>6106</v>
      </c>
      <c r="E636" s="3" t="s">
        <v>6107</v>
      </c>
      <c r="F636" s="3" t="s">
        <v>6108</v>
      </c>
      <c r="G636" s="3" t="s">
        <v>6109</v>
      </c>
      <c r="H636" s="3" t="s">
        <v>6110</v>
      </c>
      <c r="I636" s="3" t="s">
        <v>6111</v>
      </c>
      <c r="J636" s="3" t="s">
        <v>6112</v>
      </c>
      <c r="K636" s="3" t="str">
        <f>IFERROR(__xludf.DUMMYFUNCTION("GOOGLETRANSLATE(D636,""en"",""es"")"),"Configuración general")</f>
        <v>Configuración general</v>
      </c>
    </row>
    <row r="637" ht="14.25" customHeight="1">
      <c r="A637" s="3" t="s">
        <v>6113</v>
      </c>
      <c r="B637" s="3" t="s">
        <v>6114</v>
      </c>
      <c r="C637" s="3" t="s">
        <v>6115</v>
      </c>
      <c r="D637" s="3" t="s">
        <v>6116</v>
      </c>
      <c r="E637" s="3" t="s">
        <v>6117</v>
      </c>
      <c r="F637" s="3" t="s">
        <v>6118</v>
      </c>
      <c r="G637" s="3" t="s">
        <v>6119</v>
      </c>
      <c r="H637" s="3" t="s">
        <v>6120</v>
      </c>
      <c r="I637" s="3" t="s">
        <v>6121</v>
      </c>
      <c r="J637" s="3" t="s">
        <v>6122</v>
      </c>
      <c r="K637" s="3" t="str">
        <f>IFERROR(__xludf.DUMMYFUNCTION("GOOGLETRANSLATE(D637,""en"",""es"")"),"Formato en pantalla")</f>
        <v>Formato en pantalla</v>
      </c>
    </row>
    <row r="638" ht="14.25" customHeight="1">
      <c r="A638" s="3" t="s">
        <v>6123</v>
      </c>
      <c r="B638" s="3" t="s">
        <v>6124</v>
      </c>
      <c r="C638" s="3" t="s">
        <v>6125</v>
      </c>
      <c r="D638" s="3" t="s">
        <v>6126</v>
      </c>
      <c r="E638" s="3" t="s">
        <v>6127</v>
      </c>
      <c r="F638" s="3" t="s">
        <v>6128</v>
      </c>
      <c r="G638" s="3" t="s">
        <v>6129</v>
      </c>
      <c r="H638" s="3" t="s">
        <v>6130</v>
      </c>
      <c r="I638" s="3" t="s">
        <v>6131</v>
      </c>
      <c r="J638" s="3" t="s">
        <v>6132</v>
      </c>
      <c r="K638" s="3" t="str">
        <f>IFERROR(__xludf.DUMMYFUNCTION("GOOGLETRANSLATE(D638,""en"",""es"")"),"Pronóstico del tiempo")</f>
        <v>Pronóstico del tiempo</v>
      </c>
    </row>
    <row r="639" ht="14.25" customHeight="1">
      <c r="A639" s="3" t="s">
        <v>2642</v>
      </c>
      <c r="B639" s="3" t="s">
        <v>2643</v>
      </c>
      <c r="C639" s="3" t="s">
        <v>6133</v>
      </c>
      <c r="D639" s="3" t="s">
        <v>2645</v>
      </c>
      <c r="E639" s="3" t="s">
        <v>2646</v>
      </c>
      <c r="F639" s="3" t="s">
        <v>6134</v>
      </c>
      <c r="G639" s="3" t="s">
        <v>2648</v>
      </c>
      <c r="H639" s="3" t="s">
        <v>2649</v>
      </c>
      <c r="I639" s="3" t="s">
        <v>2650</v>
      </c>
      <c r="J639" s="3" t="s">
        <v>2644</v>
      </c>
      <c r="K639" s="3" t="str">
        <f>IFERROR(__xludf.DUMMYFUNCTION("GOOGLETRANSLATE(D639,""en"",""es"")"),"Loading...")</f>
        <v>Loading...</v>
      </c>
    </row>
    <row r="640" ht="14.25" customHeight="1">
      <c r="A640" s="3" t="s">
        <v>6135</v>
      </c>
      <c r="B640" s="3" t="s">
        <v>6136</v>
      </c>
      <c r="C640" s="3" t="s">
        <v>6137</v>
      </c>
      <c r="D640" s="3" t="s">
        <v>6138</v>
      </c>
      <c r="E640" s="3" t="s">
        <v>6139</v>
      </c>
      <c r="F640" s="3" t="s">
        <v>6140</v>
      </c>
      <c r="G640" s="3" t="s">
        <v>6141</v>
      </c>
      <c r="H640" s="3" t="s">
        <v>6142</v>
      </c>
      <c r="I640" s="3" t="s">
        <v>6143</v>
      </c>
      <c r="J640" s="3" t="s">
        <v>6144</v>
      </c>
      <c r="K640" s="3" t="str">
        <f>IFERROR(__xludf.DUMMYFUNCTION("GOOGLETRANSLATE(D640,""en"",""es"")"),"Interfaces de red")</f>
        <v>Interfaces de red</v>
      </c>
    </row>
    <row r="641" ht="14.25" customHeight="1">
      <c r="A641" s="3" t="s">
        <v>6145</v>
      </c>
      <c r="B641" s="3" t="s">
        <v>6146</v>
      </c>
      <c r="C641" s="3" t="s">
        <v>6147</v>
      </c>
      <c r="D641" s="3" t="s">
        <v>6148</v>
      </c>
      <c r="E641" s="3" t="s">
        <v>6149</v>
      </c>
      <c r="F641" s="3" t="s">
        <v>6150</v>
      </c>
      <c r="G641" s="3" t="s">
        <v>6151</v>
      </c>
      <c r="H641" s="3" t="s">
        <v>6152</v>
      </c>
      <c r="I641" s="3" t="s">
        <v>6153</v>
      </c>
      <c r="J641" s="3" t="s">
        <v>6154</v>
      </c>
      <c r="K641" s="3" t="str">
        <f>IFERROR(__xludf.DUMMYFUNCTION("GOOGLETRANSLATE(D641,""en"",""es"")"),"Control en pantalla")</f>
        <v>Control en pantalla</v>
      </c>
    </row>
    <row r="642" ht="14.25" customHeight="1">
      <c r="A642" s="3" t="s">
        <v>6155</v>
      </c>
      <c r="B642" s="3" t="s">
        <v>6156</v>
      </c>
      <c r="C642" s="3" t="s">
        <v>6157</v>
      </c>
      <c r="D642" s="3" t="s">
        <v>6158</v>
      </c>
      <c r="E642" s="3" t="s">
        <v>6159</v>
      </c>
      <c r="F642" s="3" t="s">
        <v>6160</v>
      </c>
      <c r="G642" s="3" t="s">
        <v>6161</v>
      </c>
      <c r="H642" s="3" t="s">
        <v>6162</v>
      </c>
      <c r="I642" s="3" t="s">
        <v>6163</v>
      </c>
      <c r="J642" s="3" t="s">
        <v>6164</v>
      </c>
      <c r="K642" s="3" t="str">
        <f>IFERROR(__xludf.DUMMYFUNCTION("GOOGLETRANSLATE(D642,""en"",""es"")"),"Loading...")</f>
        <v>Loading...</v>
      </c>
    </row>
    <row r="643" ht="14.25" customHeight="1">
      <c r="A643" s="3" t="s">
        <v>6165</v>
      </c>
      <c r="B643" s="3" t="s">
        <v>6166</v>
      </c>
      <c r="C643" s="3" t="s">
        <v>6167</v>
      </c>
      <c r="D643" s="3" t="s">
        <v>6168</v>
      </c>
      <c r="E643" s="3" t="s">
        <v>6169</v>
      </c>
      <c r="F643" s="3" t="s">
        <v>6170</v>
      </c>
      <c r="G643" s="3" t="s">
        <v>6171</v>
      </c>
      <c r="H643" s="3" t="s">
        <v>6172</v>
      </c>
      <c r="I643" s="3" t="s">
        <v>6173</v>
      </c>
      <c r="J643" s="3" t="s">
        <v>6167</v>
      </c>
      <c r="K643" s="3" t="str">
        <f>IFERROR(__xludf.DUMMYFUNCTION("GOOGLETRANSLATE(D643,""en"",""es"")"),"Entrada de video")</f>
        <v>Entrada de video</v>
      </c>
    </row>
    <row r="644" ht="14.25" customHeight="1">
      <c r="A644" s="3" t="s">
        <v>6174</v>
      </c>
      <c r="B644" s="3" t="s">
        <v>6175</v>
      </c>
      <c r="C644" s="3" t="s">
        <v>6176</v>
      </c>
      <c r="D644" s="3" t="s">
        <v>6177</v>
      </c>
      <c r="E644" s="3" t="s">
        <v>6178</v>
      </c>
      <c r="F644" s="3" t="s">
        <v>6179</v>
      </c>
      <c r="G644" s="3" t="s">
        <v>6180</v>
      </c>
      <c r="H644" s="3" t="s">
        <v>6181</v>
      </c>
      <c r="I644" s="3" t="s">
        <v>6182</v>
      </c>
      <c r="J644" s="3" t="s">
        <v>6183</v>
      </c>
      <c r="K644" s="3" t="str">
        <f>IFERROR(__xludf.DUMMYFUNCTION("GOOGLETRANSLATE(D644,""en"",""es"")"),"Sin señal de entrada")</f>
        <v>Sin señal de entrada</v>
      </c>
    </row>
    <row r="645" ht="14.25" customHeight="1">
      <c r="A645" s="3" t="s">
        <v>6184</v>
      </c>
      <c r="B645" s="3" t="s">
        <v>6185</v>
      </c>
      <c r="C645" s="3" t="s">
        <v>6186</v>
      </c>
      <c r="D645" s="3" t="s">
        <v>6187</v>
      </c>
      <c r="E645" s="3" t="s">
        <v>6188</v>
      </c>
      <c r="F645" s="3" t="s">
        <v>6189</v>
      </c>
      <c r="G645" s="3" t="s">
        <v>6190</v>
      </c>
      <c r="H645" s="3" t="s">
        <v>6191</v>
      </c>
      <c r="I645" s="3" t="s">
        <v>6192</v>
      </c>
      <c r="J645" s="3" t="s">
        <v>6193</v>
      </c>
      <c r="K645" s="3" t="str">
        <f>IFERROR(__xludf.DUMMYFUNCTION("GOOGLETRANSLATE(D645,""en"",""es"")"),"Dispositivo de entrada de video")</f>
        <v>Dispositivo de entrada de video</v>
      </c>
    </row>
    <row r="646" ht="14.25" customHeight="1">
      <c r="A646" s="3" t="s">
        <v>6194</v>
      </c>
      <c r="B646" s="3" t="s">
        <v>6195</v>
      </c>
      <c r="C646" s="3" t="s">
        <v>6196</v>
      </c>
      <c r="D646" s="3" t="s">
        <v>6197</v>
      </c>
      <c r="E646" s="3" t="s">
        <v>6198</v>
      </c>
      <c r="F646" s="3" t="s">
        <v>6199</v>
      </c>
      <c r="G646" s="3" t="s">
        <v>6200</v>
      </c>
      <c r="H646" s="3" t="s">
        <v>6201</v>
      </c>
      <c r="I646" s="3" t="s">
        <v>6202</v>
      </c>
      <c r="J646" s="3" t="s">
        <v>6203</v>
      </c>
      <c r="K646" s="3" t="str">
        <f>IFERROR(__xludf.DUMMYFUNCTION("GOOGLETRANSLATE(D646,""en"",""es"")"),"Loading...")</f>
        <v>Loading...</v>
      </c>
    </row>
    <row r="647" ht="14.25" customHeight="1">
      <c r="A647" s="3" t="s">
        <v>6204</v>
      </c>
      <c r="B647" s="3" t="s">
        <v>6205</v>
      </c>
      <c r="C647" s="3" t="s">
        <v>6206</v>
      </c>
      <c r="D647" s="3" t="s">
        <v>6207</v>
      </c>
      <c r="E647" s="3" t="s">
        <v>6208</v>
      </c>
      <c r="F647" s="3" t="s">
        <v>6209</v>
      </c>
      <c r="G647" s="3" t="s">
        <v>6210</v>
      </c>
      <c r="H647" s="3" t="s">
        <v>6211</v>
      </c>
      <c r="I647" s="3" t="s">
        <v>6212</v>
      </c>
      <c r="J647" s="3" t="s">
        <v>6213</v>
      </c>
      <c r="K647" s="3" t="str">
        <f>IFERROR(__xludf.DUMMYFUNCTION("GOOGLETRANSLATE(D647,""en"",""es"")"),"Hay un artículo con la entrada de video de tipo, se requiere permiso de la cámara para este tipo de artículo. Por favor, conceda el permiso de la cámara a través del menú en pantalla - Configuración básica: solicite permiso de la cámara.")</f>
        <v>Hay un artículo con la entrada de video de tipo, se requiere permiso de la cámara para este tipo de artículo. Por favor, conceda el permiso de la cámara a través del menú en pantalla - Configuración básica: solicite permiso de la cámara.</v>
      </c>
    </row>
    <row r="648" ht="14.25" customHeight="1">
      <c r="A648" s="3" t="s">
        <v>6214</v>
      </c>
      <c r="B648" s="3" t="s">
        <v>6215</v>
      </c>
      <c r="C648" s="3" t="s">
        <v>6216</v>
      </c>
      <c r="D648" s="3" t="s">
        <v>6217</v>
      </c>
      <c r="E648" s="3" t="s">
        <v>6218</v>
      </c>
      <c r="F648" s="3" t="s">
        <v>6219</v>
      </c>
      <c r="G648" s="3" t="s">
        <v>6220</v>
      </c>
      <c r="H648" s="3" t="s">
        <v>6221</v>
      </c>
      <c r="I648" s="3" t="s">
        <v>6222</v>
      </c>
      <c r="J648" s="3" t="s">
        <v>6223</v>
      </c>
      <c r="K648" s="3" t="str">
        <f>IFERROR(__xludf.DUMMYFUNCTION("GOOGLETRANSLATE(D648,""en"",""es"")"),"Pedir permiso de la cámara")</f>
        <v>Pedir permiso de la cámara</v>
      </c>
    </row>
    <row r="649" ht="14.25" customHeight="1">
      <c r="A649" s="3" t="s">
        <v>6224</v>
      </c>
      <c r="B649" s="3" t="s">
        <v>6225</v>
      </c>
      <c r="C649" s="3" t="s">
        <v>6226</v>
      </c>
      <c r="D649" s="3" t="s">
        <v>6227</v>
      </c>
      <c r="E649" s="3" t="s">
        <v>6228</v>
      </c>
      <c r="F649" s="3" t="s">
        <v>6229</v>
      </c>
      <c r="G649" s="3" t="s">
        <v>6230</v>
      </c>
      <c r="H649" s="3" t="s">
        <v>6231</v>
      </c>
      <c r="I649" s="3" t="s">
        <v>6232</v>
      </c>
      <c r="J649" s="3" t="s">
        <v>6233</v>
      </c>
      <c r="K649" s="3" t="str">
        <f>IFERROR(__xludf.DUMMYFUNCTION("GOOGLETRANSLATE(D649,""en"",""es"")"),"El permiso de la cámara se necesita solo si está utilizando la entrada de video Tipo de artículo.")</f>
        <v>El permiso de la cámara se necesita solo si está utilizando la entrada de video Tipo de artículo.</v>
      </c>
    </row>
    <row r="650" ht="14.25" customHeight="1">
      <c r="A650" s="3" t="s">
        <v>6234</v>
      </c>
      <c r="B650" s="3" t="s">
        <v>6235</v>
      </c>
      <c r="C650" s="3" t="s">
        <v>6236</v>
      </c>
      <c r="D650" s="3" t="s">
        <v>6237</v>
      </c>
      <c r="E650" s="3" t="s">
        <v>6238</v>
      </c>
      <c r="F650" s="3" t="s">
        <v>6239</v>
      </c>
      <c r="G650" s="3" t="s">
        <v>6240</v>
      </c>
      <c r="H650" s="3" t="s">
        <v>6241</v>
      </c>
      <c r="I650" s="3" t="s">
        <v>6242</v>
      </c>
      <c r="J650" s="3" t="s">
        <v>6236</v>
      </c>
      <c r="K650" s="3" t="str">
        <f>IFERROR(__xludf.DUMMYFUNCTION("GOOGLETRANSLATE(D650,""en"",""es"")"),"Loading...")</f>
        <v>Loading...</v>
      </c>
    </row>
    <row r="651" ht="14.25" customHeight="1">
      <c r="A651" s="3" t="s">
        <v>6243</v>
      </c>
      <c r="B651" s="3" t="s">
        <v>6244</v>
      </c>
      <c r="C651" s="3" t="s">
        <v>6245</v>
      </c>
      <c r="D651" s="3" t="s">
        <v>6246</v>
      </c>
      <c r="E651" s="3" t="s">
        <v>6247</v>
      </c>
      <c r="F651" s="3" t="s">
        <v>6248</v>
      </c>
      <c r="G651" s="3" t="s">
        <v>6249</v>
      </c>
      <c r="H651" s="3" t="s">
        <v>6250</v>
      </c>
      <c r="I651" s="3" t="s">
        <v>6251</v>
      </c>
      <c r="J651" s="3" t="s">
        <v>6252</v>
      </c>
      <c r="K651" s="3" t="str">
        <f>IFERROR(__xludf.DUMMYFUNCTION("GOOGLETRANSLATE(D651,""en"",""es"")"),"Cámara frontal")</f>
        <v>Cámara frontal</v>
      </c>
    </row>
    <row r="652" ht="14.25" customHeight="1">
      <c r="A652" s="3" t="s">
        <v>6253</v>
      </c>
      <c r="B652" s="3" t="s">
        <v>6254</v>
      </c>
      <c r="C652" s="3" t="s">
        <v>6255</v>
      </c>
      <c r="D652" s="3" t="s">
        <v>6256</v>
      </c>
      <c r="E652" s="3" t="s">
        <v>6257</v>
      </c>
      <c r="F652" s="3" t="s">
        <v>6258</v>
      </c>
      <c r="G652" s="3" t="s">
        <v>6259</v>
      </c>
      <c r="H652" s="3" t="s">
        <v>6260</v>
      </c>
      <c r="I652" s="3" t="s">
        <v>6261</v>
      </c>
      <c r="J652" s="3" t="s">
        <v>6262</v>
      </c>
      <c r="K652" s="3" t="str">
        <f>IFERROR(__xludf.DUMMYFUNCTION("GOOGLETRANSLATE(D652,""en"",""es"")"),"Loading...")</f>
        <v>Loading...</v>
      </c>
    </row>
    <row r="653" ht="14.25" customHeight="1">
      <c r="A653" s="3" t="s">
        <v>6263</v>
      </c>
      <c r="B653" s="3" t="s">
        <v>6264</v>
      </c>
      <c r="C653" s="3" t="s">
        <v>6265</v>
      </c>
      <c r="D653" s="3" t="s">
        <v>6266</v>
      </c>
      <c r="E653" s="3" t="s">
        <v>6267</v>
      </c>
      <c r="F653" s="3" t="s">
        <v>6268</v>
      </c>
      <c r="G653" s="3" t="s">
        <v>6269</v>
      </c>
      <c r="H653" s="3" t="s">
        <v>6270</v>
      </c>
      <c r="I653" s="3" t="s">
        <v>6271</v>
      </c>
      <c r="J653" s="3" t="s">
        <v>6272</v>
      </c>
      <c r="K653" s="3" t="str">
        <f>IFERROR(__xludf.DUMMYFUNCTION("GOOGLETRANSLATE(D653,""en"",""es"")"),"Cámara externa")</f>
        <v>Cámara externa</v>
      </c>
    </row>
    <row r="654" ht="14.25" customHeight="1">
      <c r="A654" s="3" t="s">
        <v>6273</v>
      </c>
      <c r="B654" s="3" t="s">
        <v>6274</v>
      </c>
      <c r="C654" s="3" t="s">
        <v>6275</v>
      </c>
      <c r="D654" s="3" t="s">
        <v>6276</v>
      </c>
      <c r="E654" s="3" t="s">
        <v>6277</v>
      </c>
      <c r="F654" s="3" t="s">
        <v>6278</v>
      </c>
      <c r="G654" s="3" t="s">
        <v>6279</v>
      </c>
      <c r="H654" s="3" t="s">
        <v>6280</v>
      </c>
      <c r="I654" s="3" t="s">
        <v>6281</v>
      </c>
      <c r="J654" s="3" t="s">
        <v>6282</v>
      </c>
      <c r="K654" s="3" t="str">
        <f>IFERROR(__xludf.DUMMYFUNCTION("GOOGLETRANSLATE(D654,""en"",""es"")"),"Loading...")</f>
        <v>Loading...</v>
      </c>
    </row>
    <row r="655" ht="14.25" customHeight="1">
      <c r="A655" s="3" t="s">
        <v>6283</v>
      </c>
      <c r="B655" s="3" t="s">
        <v>6284</v>
      </c>
      <c r="C655" s="3" t="s">
        <v>6285</v>
      </c>
      <c r="D655" s="3" t="s">
        <v>6286</v>
      </c>
      <c r="E655" s="3" t="s">
        <v>6287</v>
      </c>
      <c r="F655" s="3" t="s">
        <v>6288</v>
      </c>
      <c r="G655" s="3" t="s">
        <v>6289</v>
      </c>
      <c r="H655" s="3" t="s">
        <v>6290</v>
      </c>
      <c r="I655" s="3" t="s">
        <v>6291</v>
      </c>
      <c r="J655" s="3" t="s">
        <v>6292</v>
      </c>
      <c r="K655" s="3" t="str">
        <f>IFERROR(__xludf.DUMMYFUNCTION("GOOGLETRANSLATE(D655,""en"",""es"")"),"Deshabilitar la seguridad para las páginas web.")</f>
        <v>Deshabilitar la seguridad para las páginas web.</v>
      </c>
    </row>
    <row r="656" ht="14.25" customHeight="1">
      <c r="A656" s="3" t="s">
        <v>6293</v>
      </c>
      <c r="B656" s="3" t="s">
        <v>6294</v>
      </c>
      <c r="C656" s="3" t="s">
        <v>6295</v>
      </c>
      <c r="D656" s="3" t="s">
        <v>6296</v>
      </c>
      <c r="E656" s="3" t="s">
        <v>6297</v>
      </c>
      <c r="F656" s="3" t="s">
        <v>6298</v>
      </c>
      <c r="G656" s="3" t="s">
        <v>6299</v>
      </c>
      <c r="H656" s="3" t="s">
        <v>6300</v>
      </c>
      <c r="I656" s="3" t="s">
        <v>6301</v>
      </c>
      <c r="J656" s="3" t="s">
        <v>6302</v>
      </c>
      <c r="K656" s="3" t="str">
        <f>IFERROR(__xludf.DUMMYFUNCTION("GOOGLETRANSLATE(D656,""en"",""es"")"),"Para mostrar las páginas web en la pantalla, la verificación de certificado de CORS y HTTPS se desactivará por completo. &lt;B&gt; Esta opción es muy insegura, solo le permite si conoce las implicaciones de seguridad. &lt;/ b&gt; &lt;br&gt; &lt;i&gt; La recarga es necesaria para"&amp;" aplicar este cambio. &lt;/ i&gt;")</f>
        <v>Para mostrar las páginas web en la pantalla, la verificación de certificado de CORS y HTTPS se desactivará por completo. &lt;B&gt; Esta opción es muy insegura, solo le permite si conoce las implicaciones de seguridad. &lt;/ b&gt; &lt;br&gt; &lt;i&gt; La recarga es necesaria para aplicar este cambio. &lt;/ i&gt;</v>
      </c>
    </row>
    <row r="657" ht="14.25" customHeight="1">
      <c r="A657" s="3" t="s">
        <v>6303</v>
      </c>
      <c r="B657" s="3" t="s">
        <v>6304</v>
      </c>
      <c r="C657" s="3" t="s">
        <v>6305</v>
      </c>
      <c r="D657" s="3" t="s">
        <v>6306</v>
      </c>
      <c r="E657" s="3" t="s">
        <v>6307</v>
      </c>
      <c r="F657" s="3" t="s">
        <v>6308</v>
      </c>
      <c r="G657" s="3" t="s">
        <v>6309</v>
      </c>
      <c r="H657" s="3" t="s">
        <v>6310</v>
      </c>
      <c r="I657" s="3" t="s">
        <v>6311</v>
      </c>
      <c r="J657" s="3" t="s">
        <v>6305</v>
      </c>
      <c r="K657" s="3" t="str">
        <f>IFERROR(__xludf.DUMMYFUNCTION("GOOGLETRANSLATE(D657,""en"",""es"")"),"Descripción Texto")</f>
        <v>Descripción Texto</v>
      </c>
    </row>
    <row r="658" ht="14.25" customHeight="1">
      <c r="A658" s="3" t="s">
        <v>6312</v>
      </c>
      <c r="B658" s="3" t="s">
        <v>6313</v>
      </c>
      <c r="C658" s="3" t="s">
        <v>6314</v>
      </c>
      <c r="D658" s="3" t="s">
        <v>6315</v>
      </c>
      <c r="E658" s="3" t="s">
        <v>6316</v>
      </c>
      <c r="F658" s="3" t="s">
        <v>6317</v>
      </c>
      <c r="G658" s="3" t="s">
        <v>6318</v>
      </c>
      <c r="H658" s="3" t="s">
        <v>6319</v>
      </c>
      <c r="I658" s="3" t="s">
        <v>6320</v>
      </c>
      <c r="J658" s="3" t="s">
        <v>6321</v>
      </c>
      <c r="K658" s="3" t="str">
        <f>IFERROR(__xludf.DUMMYFUNCTION("GOOGLETRANSLATE(D658,""en"",""es"")"),"Loading...")</f>
        <v>Loading...</v>
      </c>
    </row>
    <row r="659" ht="14.25" customHeight="1">
      <c r="A659" s="3" t="s">
        <v>6322</v>
      </c>
      <c r="B659" s="3" t="s">
        <v>6323</v>
      </c>
      <c r="C659" s="3" t="s">
        <v>6324</v>
      </c>
      <c r="D659" s="3" t="s">
        <v>6325</v>
      </c>
      <c r="E659" s="3" t="s">
        <v>6326</v>
      </c>
      <c r="F659" s="3" t="s">
        <v>6327</v>
      </c>
      <c r="G659" s="3" t="s">
        <v>6328</v>
      </c>
      <c r="H659" s="3" t="s">
        <v>6329</v>
      </c>
      <c r="I659" s="3" t="s">
        <v>6330</v>
      </c>
      <c r="J659" s="3" t="s">
        <v>6331</v>
      </c>
      <c r="K659" s="3" t="str">
        <f>IFERROR(__xludf.DUMMYFUNCTION("GOOGLETRANSLATE(D659,""en"",""es"")"),"Permitir API local para páginas web")</f>
        <v>Permitir API local para páginas web</v>
      </c>
    </row>
    <row r="660" ht="14.25" customHeight="1">
      <c r="A660" s="3" t="s">
        <v>6332</v>
      </c>
      <c r="B660" s="3" t="s">
        <v>6333</v>
      </c>
      <c r="C660" s="3" t="s">
        <v>6334</v>
      </c>
      <c r="D660" s="3" t="s">
        <v>6335</v>
      </c>
      <c r="E660" s="3" t="s">
        <v>6336</v>
      </c>
      <c r="F660" s="3" t="s">
        <v>6337</v>
      </c>
      <c r="G660" s="3" t="s">
        <v>6338</v>
      </c>
      <c r="H660" s="3" t="s">
        <v>6339</v>
      </c>
      <c r="I660" s="3" t="s">
        <v>6340</v>
      </c>
      <c r="J660" s="3" t="s">
        <v>6341</v>
      </c>
      <c r="K660" s="3" t="str">
        <f>IFERROR(__xludf.DUMMYFUNCTION("GOOGLETRANSLATE(D660,""en"",""es"")"),"Permite el uso de la API local en las páginas web que se muestran en la pantalla. &lt;br&gt; &lt;i&gt; La recarga se requiere para aplicar este cambio. &lt;/ I&gt;")</f>
        <v>Permite el uso de la API local en las páginas web que se muestran en la pantalla. &lt;br&gt; &lt;i&gt; La recarga se requiere para aplicar este cambio. &lt;/ I&gt;</v>
      </c>
    </row>
    <row r="661" ht="14.25" customHeight="1">
      <c r="A661" s="3" t="s">
        <v>6342</v>
      </c>
      <c r="B661" s="3" t="s">
        <v>6343</v>
      </c>
      <c r="C661" s="3" t="s">
        <v>6344</v>
      </c>
      <c r="D661" s="3" t="s">
        <v>6345</v>
      </c>
      <c r="E661" s="3" t="s">
        <v>6346</v>
      </c>
      <c r="F661" s="3" t="s">
        <v>6347</v>
      </c>
      <c r="G661" s="3" t="s">
        <v>6348</v>
      </c>
      <c r="H661" s="3" t="s">
        <v>6349</v>
      </c>
      <c r="I661" s="3" t="s">
        <v>6350</v>
      </c>
      <c r="J661" s="3" t="s">
        <v>6351</v>
      </c>
      <c r="K661" s="3" t="str">
        <f>IFERROR(__xludf.DUMMYFUNCTION("GOOGLETRANSLATE(D661,""en"",""es"")"),"El dispositivo de entrada de video no puede estar vacío")</f>
        <v>El dispositivo de entrada de video no puede estar vacío</v>
      </c>
    </row>
    <row r="662" ht="14.25" customHeight="1">
      <c r="A662" s="3" t="s">
        <v>6352</v>
      </c>
      <c r="B662" s="3" t="s">
        <v>6353</v>
      </c>
      <c r="C662" s="3" t="s">
        <v>6354</v>
      </c>
      <c r="D662" s="3" t="s">
        <v>6355</v>
      </c>
      <c r="E662" s="3" t="s">
        <v>6356</v>
      </c>
      <c r="F662" s="3" t="s">
        <v>6357</v>
      </c>
      <c r="G662" s="3" t="s">
        <v>6358</v>
      </c>
      <c r="H662" s="3" t="s">
        <v>6359</v>
      </c>
      <c r="I662" s="3" t="s">
        <v>6360</v>
      </c>
      <c r="J662" s="3" t="s">
        <v>6361</v>
      </c>
      <c r="K662" s="3" t="str">
        <f>IFERROR(__xludf.DUMMYFUNCTION("GOOGLETRANSLATE(D662,""en"",""es"")"),"Dirección de URL del servidor WebDAV")</f>
        <v>Dirección de URL del servidor WebDAV</v>
      </c>
    </row>
    <row r="663" ht="14.25" customHeight="1">
      <c r="A663" s="3" t="s">
        <v>6362</v>
      </c>
      <c r="B663" s="3" t="s">
        <v>6363</v>
      </c>
      <c r="C663" s="3" t="s">
        <v>6364</v>
      </c>
      <c r="D663" s="3" t="s">
        <v>6365</v>
      </c>
      <c r="E663" s="3" t="s">
        <v>6366</v>
      </c>
      <c r="F663" s="3" t="s">
        <v>6367</v>
      </c>
      <c r="G663" s="3" t="s">
        <v>6368</v>
      </c>
      <c r="H663" s="3" t="s">
        <v>6369</v>
      </c>
      <c r="I663" s="3" t="s">
        <v>6370</v>
      </c>
      <c r="J663" s="3" t="s">
        <v>6371</v>
      </c>
      <c r="K663" s="3" t="str">
        <f>IFERROR(__xludf.DUMMYFUNCTION("GOOGLETRANSLATE(D663,""en"",""es"")"),"Nombre de la carpeta")</f>
        <v>Nombre de la carpeta</v>
      </c>
    </row>
    <row r="664" ht="14.25" customHeight="1">
      <c r="A664" s="3" t="s">
        <v>6372</v>
      </c>
      <c r="B664" s="3" t="s">
        <v>6373</v>
      </c>
      <c r="C664" s="3" t="s">
        <v>6374</v>
      </c>
      <c r="D664" s="3" t="s">
        <v>6375</v>
      </c>
      <c r="E664" s="3" t="s">
        <v>6376</v>
      </c>
      <c r="F664" s="3" t="s">
        <v>6377</v>
      </c>
      <c r="G664" s="3" t="s">
        <v>6378</v>
      </c>
      <c r="H664" s="3" t="s">
        <v>6379</v>
      </c>
      <c r="I664" s="3" t="s">
        <v>6380</v>
      </c>
      <c r="J664" s="3" t="s">
        <v>6381</v>
      </c>
      <c r="K664" s="3" t="str">
        <f>IFERROR(__xludf.DUMMYFUNCTION("GOOGLETRANSLATE(D664,""en"",""es"")"),"Loading...")</f>
        <v>Loading...</v>
      </c>
    </row>
    <row r="665" ht="14.25" customHeight="1">
      <c r="A665" s="3" t="s">
        <v>6382</v>
      </c>
      <c r="B665" s="3" t="s">
        <v>6383</v>
      </c>
      <c r="C665" s="3" t="s">
        <v>6384</v>
      </c>
      <c r="D665" s="3" t="s">
        <v>6385</v>
      </c>
      <c r="E665" s="3" t="s">
        <v>6386</v>
      </c>
      <c r="F665" s="3" t="s">
        <v>6387</v>
      </c>
      <c r="G665" s="3" t="s">
        <v>6388</v>
      </c>
      <c r="H665" s="3" t="s">
        <v>6389</v>
      </c>
      <c r="I665" s="3" t="s">
        <v>6390</v>
      </c>
      <c r="J665" s="3" t="s">
        <v>6384</v>
      </c>
      <c r="K665" s="3" t="str">
        <f>IFERROR(__xludf.DUMMYFUNCTION("GOOGLETRANSLATE(D665,""en"",""es"")"),"Activado")</f>
        <v>Activado</v>
      </c>
    </row>
    <row r="666" ht="14.25" customHeight="1">
      <c r="A666" s="3" t="s">
        <v>6391</v>
      </c>
      <c r="B666" s="3" t="s">
        <v>6392</v>
      </c>
      <c r="C666" s="3" t="s">
        <v>6393</v>
      </c>
      <c r="D666" s="3" t="s">
        <v>6394</v>
      </c>
      <c r="E666" s="3" t="s">
        <v>6395</v>
      </c>
      <c r="F666" s="3" t="s">
        <v>6396</v>
      </c>
      <c r="G666" s="3" t="s">
        <v>6397</v>
      </c>
      <c r="H666" s="3" t="s">
        <v>6398</v>
      </c>
      <c r="I666" s="3" t="s">
        <v>6399</v>
      </c>
      <c r="J666" s="3" t="s">
        <v>6393</v>
      </c>
      <c r="K666" s="3" t="str">
        <f>IFERROR(__xludf.DUMMYFUNCTION("GOOGLETRANSLATE(D666,""en"",""es"")"),"Discapacitado")</f>
        <v>Discapacitado</v>
      </c>
    </row>
    <row r="667" ht="14.25" customHeight="1">
      <c r="A667" s="3" t="s">
        <v>6400</v>
      </c>
      <c r="B667" s="3" t="s">
        <v>6401</v>
      </c>
      <c r="C667" s="3" t="s">
        <v>6402</v>
      </c>
      <c r="D667" s="3" t="s">
        <v>6403</v>
      </c>
      <c r="E667" s="3" t="s">
        <v>88</v>
      </c>
      <c r="F667" s="3" t="s">
        <v>89</v>
      </c>
      <c r="G667" s="3" t="s">
        <v>6404</v>
      </c>
      <c r="H667" s="3" t="s">
        <v>6405</v>
      </c>
      <c r="I667" s="3" t="s">
        <v>6406</v>
      </c>
      <c r="J667" s="3" t="s">
        <v>6407</v>
      </c>
      <c r="K667" s="3" t="str">
        <f>IFERROR(__xludf.DUMMYFUNCTION("GOOGLETRANSLATE(D667,""en"",""es"")"),"Loading...")</f>
        <v>Loading...</v>
      </c>
    </row>
    <row r="668" ht="14.25" customHeight="1">
      <c r="A668" s="3" t="s">
        <v>6408</v>
      </c>
      <c r="B668" s="3" t="s">
        <v>6409</v>
      </c>
      <c r="C668" s="3" t="s">
        <v>6410</v>
      </c>
      <c r="D668" s="3" t="s">
        <v>6411</v>
      </c>
      <c r="E668" s="3" t="s">
        <v>6412</v>
      </c>
      <c r="F668" s="3" t="s">
        <v>6413</v>
      </c>
      <c r="G668" s="3" t="s">
        <v>6414</v>
      </c>
      <c r="H668" s="3" t="s">
        <v>6415</v>
      </c>
      <c r="I668" s="3" t="s">
        <v>6416</v>
      </c>
      <c r="J668" s="3" t="s">
        <v>6417</v>
      </c>
      <c r="K668" s="3" t="str">
        <f>IFERROR(__xludf.DUMMYFUNCTION("GOOGLETRANSLATE(D668,""en"",""es"")"),"Desactivar")</f>
        <v>Desactivar</v>
      </c>
    </row>
    <row r="669" ht="14.25" customHeight="1">
      <c r="A669" s="3" t="s">
        <v>6418</v>
      </c>
      <c r="B669" s="3" t="s">
        <v>6419</v>
      </c>
      <c r="C669" s="3" t="s">
        <v>6420</v>
      </c>
      <c r="D669" s="3" t="s">
        <v>6421</v>
      </c>
      <c r="E669" s="3" t="s">
        <v>6422</v>
      </c>
      <c r="F669" s="3" t="s">
        <v>6423</v>
      </c>
      <c r="G669" s="3" t="s">
        <v>6424</v>
      </c>
      <c r="H669" s="3" t="s">
        <v>6425</v>
      </c>
      <c r="I669" s="3" t="s">
        <v>6426</v>
      </c>
      <c r="J669" s="3" t="s">
        <v>6427</v>
      </c>
      <c r="K669" s="3" t="str">
        <f>IFERROR(__xludf.DUMMYFUNCTION("GOOGLETRANSLATE(D669,""en"",""es"")"),"Propietario del dispositivo")</f>
        <v>Propietario del dispositivo</v>
      </c>
    </row>
    <row r="670" ht="14.25" customHeight="1">
      <c r="A670" s="3" t="s">
        <v>6428</v>
      </c>
      <c r="B670" s="3" t="s">
        <v>6429</v>
      </c>
      <c r="C670" s="3" t="s">
        <v>6430</v>
      </c>
      <c r="D670" s="3" t="s">
        <v>6431</v>
      </c>
      <c r="E670" s="3" t="s">
        <v>6432</v>
      </c>
      <c r="F670" s="3" t="s">
        <v>6433</v>
      </c>
      <c r="G670" s="3" t="s">
        <v>6434</v>
      </c>
      <c r="H670" s="3" t="s">
        <v>6435</v>
      </c>
      <c r="I670" s="3" t="s">
        <v>6436</v>
      </c>
      <c r="J670" s="3" t="s">
        <v>6437</v>
      </c>
      <c r="K670" s="3" t="str">
        <f>IFERROR(__xludf.DUMMYFUNCTION("GOOGLETRANSLATE(D670,""en"",""es"")"),"¡Use esta función con mucho cuidado, puede llevar a bloquear el dispositivo por completo! &lt;br&gt; Deberá deshabilitar el propietario del dispositivo y el administrador del dispositivo antes de desinstalar esta aplicación.")</f>
        <v>¡Use esta función con mucho cuidado, puede llevar a bloquear el dispositivo por completo! &lt;br&gt; Deberá deshabilitar el propietario del dispositivo y el administrador del dispositivo antes de desinstalar esta aplicación.</v>
      </c>
    </row>
    <row r="671" ht="14.25" customHeight="1">
      <c r="A671" s="3" t="s">
        <v>6438</v>
      </c>
      <c r="B671" s="3" t="s">
        <v>6439</v>
      </c>
      <c r="C671" s="3" t="s">
        <v>6440</v>
      </c>
      <c r="D671" s="3" t="s">
        <v>6441</v>
      </c>
      <c r="E671" s="3" t="s">
        <v>6442</v>
      </c>
      <c r="F671" s="3" t="s">
        <v>6443</v>
      </c>
      <c r="G671" s="3" t="s">
        <v>6444</v>
      </c>
      <c r="H671" s="3" t="s">
        <v>6445</v>
      </c>
      <c r="I671" s="3" t="s">
        <v>6446</v>
      </c>
      <c r="J671" s="3" t="s">
        <v>6447</v>
      </c>
      <c r="K671" s="3" t="str">
        <f>IFERROR(__xludf.DUMMYFUNCTION("GOOGLETRANSLATE(D671,""en"",""es"")"),"Administrador de dispositivos")</f>
        <v>Administrador de dispositivos</v>
      </c>
    </row>
    <row r="672" ht="14.25" customHeight="1">
      <c r="A672" s="3" t="s">
        <v>6448</v>
      </c>
      <c r="B672" s="3" t="s">
        <v>6449</v>
      </c>
      <c r="C672" s="3" t="s">
        <v>6450</v>
      </c>
      <c r="D672" s="3" t="s">
        <v>6451</v>
      </c>
      <c r="E672" s="3" t="s">
        <v>6452</v>
      </c>
      <c r="F672" s="3" t="s">
        <v>6453</v>
      </c>
      <c r="G672" s="3" t="s">
        <v>6454</v>
      </c>
      <c r="H672" s="3" t="s">
        <v>6455</v>
      </c>
      <c r="I672" s="3" t="s">
        <v>6456</v>
      </c>
      <c r="J672" s="3" t="s">
        <v>6457</v>
      </c>
      <c r="K672" s="3" t="str">
        <f>IFERROR(__xludf.DUMMYFUNCTION("GOOGLETRANSLATE(D672,""en"",""es"")"),"Establecer la aplicación de tarea de bloqueo")</f>
        <v>Establecer la aplicación de tarea de bloqueo</v>
      </c>
    </row>
    <row r="673" ht="14.25" customHeight="1">
      <c r="A673" s="3" t="s">
        <v>6458</v>
      </c>
      <c r="B673" s="3" t="s">
        <v>6459</v>
      </c>
      <c r="C673" s="3" t="s">
        <v>6460</v>
      </c>
      <c r="D673" s="3" t="s">
        <v>6461</v>
      </c>
      <c r="E673" s="3" t="s">
        <v>6462</v>
      </c>
      <c r="F673" s="3" t="s">
        <v>6463</v>
      </c>
      <c r="G673" s="3" t="s">
        <v>6464</v>
      </c>
      <c r="H673" s="3" t="s">
        <v>6465</v>
      </c>
      <c r="I673" s="3" t="s">
        <v>6466</v>
      </c>
      <c r="J673" s="3" t="s">
        <v>6467</v>
      </c>
      <c r="K673" s="3" t="str">
        <f>IFERROR(__xludf.DUMMYFUNCTION("GOOGLETRANSLATE(D673,""en"",""es"")"),"Loading...")</f>
        <v>Loading...</v>
      </c>
    </row>
    <row r="674" ht="14.25" customHeight="1">
      <c r="A674" s="3" t="s">
        <v>6468</v>
      </c>
      <c r="B674" s="3" t="s">
        <v>6469</v>
      </c>
      <c r="C674" s="3" t="s">
        <v>6470</v>
      </c>
      <c r="D674" s="3" t="s">
        <v>6471</v>
      </c>
      <c r="E674" s="3" t="s">
        <v>6472</v>
      </c>
      <c r="F674" s="3" t="s">
        <v>6473</v>
      </c>
      <c r="G674" s="3" t="s">
        <v>6474</v>
      </c>
      <c r="H674" s="3" t="s">
        <v>6475</v>
      </c>
      <c r="I674" s="3" t="s">
        <v>6476</v>
      </c>
      <c r="J674" s="3" t="s">
        <v>6477</v>
      </c>
      <c r="K674" s="3" t="str">
        <f>IFERROR(__xludf.DUMMYFUNCTION("GOOGLETRANSLATE(D674,""en"",""es"")"),"La acción se completó con éxito")</f>
        <v>La acción se completó con éxito</v>
      </c>
    </row>
    <row r="675" ht="14.25" customHeight="1">
      <c r="A675" s="3" t="s">
        <v>6478</v>
      </c>
      <c r="B675" s="3" t="s">
        <v>6479</v>
      </c>
      <c r="C675" s="3" t="s">
        <v>6480</v>
      </c>
      <c r="D675" s="3" t="s">
        <v>6481</v>
      </c>
      <c r="E675" s="3" t="s">
        <v>6482</v>
      </c>
      <c r="F675" s="3" t="s">
        <v>6483</v>
      </c>
      <c r="G675" s="3" t="s">
        <v>6484</v>
      </c>
      <c r="H675" s="3" t="s">
        <v>6485</v>
      </c>
      <c r="I675" s="3" t="s">
        <v>6486</v>
      </c>
      <c r="J675" s="3" t="s">
        <v>6487</v>
      </c>
      <c r="K675" s="3" t="str">
        <f>IFERROR(__xludf.DUMMYFUNCTION("GOOGLETRANSLATE(D675,""en"",""es"")"),"Habilitar el modo de trabajo de bloqueo después del inicio")</f>
        <v>Habilitar el modo de trabajo de bloqueo después del inicio</v>
      </c>
    </row>
    <row r="676" ht="14.25" customHeight="1">
      <c r="A676" s="3" t="s">
        <v>6488</v>
      </c>
      <c r="B676" s="3" t="s">
        <v>6489</v>
      </c>
      <c r="C676" s="3" t="s">
        <v>6490</v>
      </c>
      <c r="D676" s="4" t="s">
        <v>6491</v>
      </c>
      <c r="E676" s="4" t="s">
        <v>6492</v>
      </c>
      <c r="F676" s="3" t="s">
        <v>6493</v>
      </c>
      <c r="G676" s="3" t="s">
        <v>6494</v>
      </c>
      <c r="H676" s="3" t="s">
        <v>6495</v>
      </c>
      <c r="I676" s="3" t="s">
        <v>6496</v>
      </c>
      <c r="J676" s="3" t="s">
        <v>6497</v>
      </c>
      <c r="K676" s="3" t="str">
        <f>IFERROR(__xludf.DUMMYFUNCTION("GOOGLETRANSLATE(D676,""en"",""es"")"),"Bloquea automáticamente esta aplicación en primer plano después de que comience. Configuración debe realizarse primero a través de la configuración del menú - Administrador de dispositivos. &lt;br&gt; &lt;b&gt; Use esta función con mucho cuidado, puede llevar a bloqu"&amp;"ear el dispositivo completamente! &lt;/ B&gt;")</f>
        <v>Bloquea automáticamente esta aplicación en primer plano después de que comience. Configuración debe realizarse primero a través de la configuración del menú - Administrador de dispositivos. &lt;br&gt; &lt;b&gt; Use esta función con mucho cuidado, puede llevar a bloquear el dispositivo completamente! &lt;/ B&gt;</v>
      </c>
    </row>
    <row r="677" ht="14.25" customHeight="1">
      <c r="A677" s="3" t="s">
        <v>6498</v>
      </c>
      <c r="B677" s="3" t="s">
        <v>6499</v>
      </c>
      <c r="C677" s="4" t="s">
        <v>6500</v>
      </c>
      <c r="D677" s="4" t="s">
        <v>6501</v>
      </c>
      <c r="E677" s="4" t="s">
        <v>6502</v>
      </c>
      <c r="F677" s="4" t="s">
        <v>6503</v>
      </c>
      <c r="G677" s="4" t="s">
        <v>6504</v>
      </c>
      <c r="H677" s="4" t="s">
        <v>6505</v>
      </c>
      <c r="I677" s="4" t="s">
        <v>6506</v>
      </c>
      <c r="J677" s="4" t="s">
        <v>6507</v>
      </c>
      <c r="K677" s="3" t="str">
        <f>IFERROR(__xludf.DUMMYFUNCTION("GOOGLETRANSLATE(D677,""en"",""es"")"),"Loading...")</f>
        <v>Loading...</v>
      </c>
    </row>
    <row r="678" ht="14.25" customHeight="1">
      <c r="A678" s="3" t="s">
        <v>6508</v>
      </c>
      <c r="B678" s="3" t="s">
        <v>6509</v>
      </c>
      <c r="C678" s="4" t="s">
        <v>6510</v>
      </c>
      <c r="D678" s="4" t="s">
        <v>6511</v>
      </c>
      <c r="E678" s="4" t="s">
        <v>6512</v>
      </c>
      <c r="F678" s="4" t="s">
        <v>6513</v>
      </c>
      <c r="G678" s="4" t="s">
        <v>6514</v>
      </c>
      <c r="H678" s="4" t="s">
        <v>6515</v>
      </c>
      <c r="I678" s="4" t="s">
        <v>6516</v>
      </c>
      <c r="J678" s="4" t="s">
        <v>6517</v>
      </c>
      <c r="K678" s="3" t="str">
        <f>IFERROR(__xludf.DUMMYFUNCTION("GOOGLETRANSLATE(D678,""en"",""es"")"),"Loading...")</f>
        <v>Loading...</v>
      </c>
    </row>
    <row r="679" ht="14.25" customHeight="1">
      <c r="A679" s="3" t="s">
        <v>6518</v>
      </c>
      <c r="B679" s="3" t="s">
        <v>6519</v>
      </c>
      <c r="C679" s="4" t="s">
        <v>6520</v>
      </c>
      <c r="D679" s="4" t="s">
        <v>6521</v>
      </c>
      <c r="E679" s="4" t="s">
        <v>6522</v>
      </c>
      <c r="F679" s="4" t="s">
        <v>6523</v>
      </c>
      <c r="G679" s="4" t="s">
        <v>6524</v>
      </c>
      <c r="H679" s="4" t="s">
        <v>6525</v>
      </c>
      <c r="I679" s="4" t="s">
        <v>6526</v>
      </c>
      <c r="J679" s="4" t="s">
        <v>6520</v>
      </c>
      <c r="K679" s="3" t="str">
        <f>IFERROR(__xludf.DUMMYFUNCTION("GOOGLETRANSLATE(D679,""en"",""es"")"),"Nombre de usuario MQTT")</f>
        <v>Nombre de usuario MQTT</v>
      </c>
    </row>
    <row r="680" ht="14.25" customHeight="1">
      <c r="A680" s="3" t="s">
        <v>6527</v>
      </c>
      <c r="B680" s="3" t="s">
        <v>6528</v>
      </c>
      <c r="C680" s="4" t="s">
        <v>6529</v>
      </c>
      <c r="D680" s="4" t="s">
        <v>6530</v>
      </c>
      <c r="E680" s="4" t="s">
        <v>6531</v>
      </c>
      <c r="F680" s="4" t="s">
        <v>6532</v>
      </c>
      <c r="G680" s="4" t="s">
        <v>6533</v>
      </c>
      <c r="H680" s="4" t="s">
        <v>6534</v>
      </c>
      <c r="I680" s="4" t="s">
        <v>6535</v>
      </c>
      <c r="J680" s="4" t="s">
        <v>6529</v>
      </c>
      <c r="K680" s="3" t="str">
        <f>IFERROR(__xludf.DUMMYFUNCTION("GOOGLETRANSLATE(D680,""en"",""es"")"),"Contraseña MQTT")</f>
        <v>Contraseña MQTT</v>
      </c>
    </row>
    <row r="681" ht="14.25" customHeight="1">
      <c r="A681" s="3" t="s">
        <v>6536</v>
      </c>
      <c r="B681" s="3" t="s">
        <v>6537</v>
      </c>
      <c r="C681" s="3" t="s">
        <v>6538</v>
      </c>
      <c r="D681" s="4" t="s">
        <v>6539</v>
      </c>
      <c r="E681" s="3" t="s">
        <v>6540</v>
      </c>
      <c r="F681" s="3" t="s">
        <v>6541</v>
      </c>
      <c r="G681" s="3" t="s">
        <v>6542</v>
      </c>
      <c r="H681" s="3" t="s">
        <v>6543</v>
      </c>
      <c r="I681" s="3" t="s">
        <v>6544</v>
      </c>
      <c r="J681" s="4" t="s">
        <v>6545</v>
      </c>
      <c r="K681" s="3" t="str">
        <f>IFERROR(__xludf.DUMMYFUNCTION("GOOGLETRANSLATE(D681,""en"",""es"")"),"Loading...")</f>
        <v>Loading...</v>
      </c>
    </row>
    <row r="682" ht="14.25" customHeight="1">
      <c r="A682" s="3" t="s">
        <v>6546</v>
      </c>
      <c r="B682" s="3" t="s">
        <v>6547</v>
      </c>
      <c r="C682" s="3" t="s">
        <v>6548</v>
      </c>
      <c r="D682" s="4" t="s">
        <v>6549</v>
      </c>
      <c r="E682" s="3" t="s">
        <v>6550</v>
      </c>
      <c r="F682" s="3" t="s">
        <v>6551</v>
      </c>
      <c r="G682" s="3" t="s">
        <v>6552</v>
      </c>
      <c r="H682" s="3" t="s">
        <v>6553</v>
      </c>
      <c r="I682" s="3" t="s">
        <v>6554</v>
      </c>
      <c r="J682" s="4" t="s">
        <v>6555</v>
      </c>
      <c r="K682" s="3" t="str">
        <f>IFERROR(__xludf.DUMMYFUNCTION("GOOGLETRANSLATE(D682,""en"",""es"")"),"Tipo de tiempo")</f>
        <v>Tipo de tiempo</v>
      </c>
    </row>
    <row r="683" ht="14.25" customHeight="1">
      <c r="A683" s="3" t="s">
        <v>6556</v>
      </c>
      <c r="B683" s="3" t="s">
        <v>6124</v>
      </c>
      <c r="C683" s="3" t="s">
        <v>6125</v>
      </c>
      <c r="D683" s="4" t="s">
        <v>6126</v>
      </c>
      <c r="E683" s="3" t="s">
        <v>6127</v>
      </c>
      <c r="F683" s="3" t="s">
        <v>6128</v>
      </c>
      <c r="G683" s="3" t="s">
        <v>6129</v>
      </c>
      <c r="H683" s="3" t="s">
        <v>6130</v>
      </c>
      <c r="I683" s="3" t="s">
        <v>6131</v>
      </c>
      <c r="J683" s="4" t="s">
        <v>6132</v>
      </c>
      <c r="K683" s="3" t="str">
        <f>IFERROR(__xludf.DUMMYFUNCTION("GOOGLETRANSLATE(D683,""en"",""es"")"),"Pronóstico del tiempo")</f>
        <v>Pronóstico del tiempo</v>
      </c>
    </row>
    <row r="684" ht="14.25" customHeight="1">
      <c r="A684" s="3" t="s">
        <v>6557</v>
      </c>
      <c r="B684" s="3" t="s">
        <v>6558</v>
      </c>
      <c r="C684" s="3" t="s">
        <v>6559</v>
      </c>
      <c r="D684" s="4" t="s">
        <v>6560</v>
      </c>
      <c r="E684" s="3" t="s">
        <v>6561</v>
      </c>
      <c r="F684" s="3" t="s">
        <v>6562</v>
      </c>
      <c r="G684" s="3" t="s">
        <v>6563</v>
      </c>
      <c r="H684" s="3" t="s">
        <v>6564</v>
      </c>
      <c r="I684" s="3" t="s">
        <v>6565</v>
      </c>
      <c r="J684" s="4" t="s">
        <v>6566</v>
      </c>
      <c r="K684" s="3" t="str">
        <f>IFERROR(__xludf.DUMMYFUNCTION("GOOGLETRANSLATE(D684,""en"",""es"")"),"Clima actual")</f>
        <v>Clima actual</v>
      </c>
    </row>
    <row r="685" ht="14.25" customHeight="1">
      <c r="A685" s="3" t="s">
        <v>6567</v>
      </c>
      <c r="B685" s="3" t="s">
        <v>6568</v>
      </c>
      <c r="C685" s="3" t="s">
        <v>6569</v>
      </c>
      <c r="D685" s="4" t="s">
        <v>6570</v>
      </c>
      <c r="E685" s="3" t="s">
        <v>6571</v>
      </c>
      <c r="F685" s="3" t="s">
        <v>6572</v>
      </c>
      <c r="G685" s="3" t="s">
        <v>6573</v>
      </c>
      <c r="H685" s="3" t="s">
        <v>6574</v>
      </c>
      <c r="I685" s="3" t="s">
        <v>6575</v>
      </c>
      <c r="J685" s="4" t="s">
        <v>6576</v>
      </c>
      <c r="K685" s="3" t="str">
        <f>IFERROR(__xludf.DUMMYFUNCTION("GOOGLETRANSLATE(D685,""en"",""es"")"),"Ya sea para mostrar el pronóstico del tiempo para el próximo par de días o el clima actual (solo un día).")</f>
        <v>Ya sea para mostrar el pronóstico del tiempo para el próximo par de días o el clima actual (solo un día).</v>
      </c>
    </row>
    <row r="686" ht="14.25" customHeight="1">
      <c r="A686" s="3" t="s">
        <v>6577</v>
      </c>
      <c r="B686" s="3" t="s">
        <v>6578</v>
      </c>
      <c r="C686" s="3" t="s">
        <v>6579</v>
      </c>
      <c r="D686" s="4" t="s">
        <v>6580</v>
      </c>
      <c r="E686" s="3" t="s">
        <v>6581</v>
      </c>
      <c r="F686" s="3" t="s">
        <v>6582</v>
      </c>
      <c r="G686" s="3" t="s">
        <v>6583</v>
      </c>
      <c r="H686" s="3" t="s">
        <v>6584</v>
      </c>
      <c r="I686" s="3" t="s">
        <v>6585</v>
      </c>
      <c r="J686" s="4" t="s">
        <v>6586</v>
      </c>
      <c r="K686" s="3" t="str">
        <f>IFERROR(__xludf.DUMMYFUNCTION("GOOGLETRANSLATE(D686,""en"",""es"")"),"Modo de compatibilidad de entrada de video")</f>
        <v>Modo de compatibilidad de entrada de video</v>
      </c>
    </row>
    <row r="687" ht="14.25" customHeight="1">
      <c r="A687" s="3" t="s">
        <v>6587</v>
      </c>
      <c r="B687" s="3" t="s">
        <v>6588</v>
      </c>
      <c r="C687" s="3" t="s">
        <v>6589</v>
      </c>
      <c r="D687" s="4" t="s">
        <v>6590</v>
      </c>
      <c r="E687" s="3" t="s">
        <v>6591</v>
      </c>
      <c r="F687" s="3" t="s">
        <v>6592</v>
      </c>
      <c r="G687" s="3" t="s">
        <v>6593</v>
      </c>
      <c r="H687" s="3" t="s">
        <v>6594</v>
      </c>
      <c r="I687" s="3" t="s">
        <v>6595</v>
      </c>
      <c r="J687" s="4" t="s">
        <v>6596</v>
      </c>
      <c r="K687" s="3" t="str">
        <f>IFERROR(__xludf.DUMMYFUNCTION("GOOGLETRANSLATE(D687,""en"",""es"")"),"Utilizable solo en la caja zidoo z9x. &lt;br&gt; &lt;i&gt; La recarga es necesaria para aplicar este cambio. &lt;/ I&gt;")</f>
        <v>Utilizable solo en la caja zidoo z9x. &lt;br&gt; &lt;i&gt; La recarga es necesaria para aplicar este cambio. &lt;/ I&gt;</v>
      </c>
    </row>
    <row r="688" ht="14.25" customHeight="1">
      <c r="A688" s="3" t="s">
        <v>6597</v>
      </c>
      <c r="B688" s="3" t="s">
        <v>6598</v>
      </c>
      <c r="C688" s="3" t="s">
        <v>6599</v>
      </c>
      <c r="D688" s="4" t="s">
        <v>6600</v>
      </c>
      <c r="E688" s="3" t="s">
        <v>6601</v>
      </c>
      <c r="F688" s="3" t="s">
        <v>6602</v>
      </c>
      <c r="G688" s="3" t="s">
        <v>6603</v>
      </c>
      <c r="H688" s="3" t="s">
        <v>6604</v>
      </c>
      <c r="I688" s="3" t="s">
        <v>6605</v>
      </c>
      <c r="J688" s="4" t="s">
        <v>6606</v>
      </c>
      <c r="K688" s="3" t="str">
        <f>IFERROR(__xludf.DUMMYFUNCTION("GOOGLETRANSLATE(D688,""en"",""es"")"),"Espere con el cambio de diseño de la pantalla")</f>
        <v>Espere con el cambio de diseño de la pantalla</v>
      </c>
    </row>
    <row r="689" ht="14.25" customHeight="1">
      <c r="A689" s="3" t="s">
        <v>6607</v>
      </c>
      <c r="B689" s="3" t="s">
        <v>6608</v>
      </c>
      <c r="C689" s="3" t="s">
        <v>6609</v>
      </c>
      <c r="D689" s="4" t="s">
        <v>6610</v>
      </c>
      <c r="E689" s="3" t="s">
        <v>6611</v>
      </c>
      <c r="F689" s="3" t="s">
        <v>6612</v>
      </c>
      <c r="G689" s="3" t="s">
        <v>6613</v>
      </c>
      <c r="H689" s="3" t="s">
        <v>6614</v>
      </c>
      <c r="I689" s="3" t="s">
        <v>6615</v>
      </c>
      <c r="J689" s="4" t="s">
        <v>6616</v>
      </c>
      <c r="K689" s="3" t="str">
        <f>IFERROR(__xludf.DUMMYFUNCTION("GOOGLETRANSLATE(D689,""en"",""es"")"),"Loading...")</f>
        <v>Loading...</v>
      </c>
    </row>
    <row r="690" ht="14.25" customHeight="1">
      <c r="A690" s="3" t="s">
        <v>6617</v>
      </c>
      <c r="B690" s="3" t="s">
        <v>6618</v>
      </c>
      <c r="C690" s="3" t="s">
        <v>6619</v>
      </c>
      <c r="D690" s="3" t="s">
        <v>6618</v>
      </c>
      <c r="E690" s="3" t="s">
        <v>6618</v>
      </c>
      <c r="F690" s="3" t="s">
        <v>6618</v>
      </c>
      <c r="G690" s="3" t="s">
        <v>6618</v>
      </c>
      <c r="H690" s="3" t="s">
        <v>6618</v>
      </c>
      <c r="I690" s="3" t="s">
        <v>6618</v>
      </c>
      <c r="J690" s="4" t="s">
        <v>6620</v>
      </c>
      <c r="K690" s="3" t="str">
        <f>IFERROR(__xludf.DUMMYFUNCTION("GOOGLETRANSLATE(D690,""en"",""es"")"),"Prefijo de tema MQTT")</f>
        <v>Prefijo de tema MQTT</v>
      </c>
    </row>
    <row r="691" ht="14.25" customHeight="1">
      <c r="A691" s="3" t="s">
        <v>6621</v>
      </c>
      <c r="B691" s="3" t="s">
        <v>6622</v>
      </c>
      <c r="C691" s="3" t="s">
        <v>6623</v>
      </c>
      <c r="D691" s="3" t="s">
        <v>6624</v>
      </c>
      <c r="E691" s="3" t="s">
        <v>6625</v>
      </c>
      <c r="F691" s="3" t="s">
        <v>6626</v>
      </c>
      <c r="G691" s="3" t="s">
        <v>6627</v>
      </c>
      <c r="H691" s="3" t="s">
        <v>6628</v>
      </c>
      <c r="I691" s="3" t="s">
        <v>6629</v>
      </c>
      <c r="J691" s="4" t="s">
        <v>6630</v>
      </c>
      <c r="K691" s="3" t="str">
        <f>IFERROR(__xludf.DUMMYFUNCTION("GOOGLETRANSLATE(D691,""en"",""es"")"),"Mostrar tiempo en negrita")</f>
        <v>Mostrar tiempo en negrita</v>
      </c>
    </row>
    <row r="692" ht="14.25" customHeight="1">
      <c r="A692" s="3" t="s">
        <v>6631</v>
      </c>
      <c r="B692" s="3" t="s">
        <v>6632</v>
      </c>
      <c r="C692" s="3" t="s">
        <v>6633</v>
      </c>
      <c r="D692" s="3" t="s">
        <v>6634</v>
      </c>
      <c r="E692" s="3" t="s">
        <v>6635</v>
      </c>
      <c r="F692" s="3" t="s">
        <v>6636</v>
      </c>
      <c r="G692" s="3" t="s">
        <v>6637</v>
      </c>
      <c r="H692" s="3" t="s">
        <v>6638</v>
      </c>
      <c r="I692" s="3" t="s">
        <v>6639</v>
      </c>
      <c r="J692" s="4" t="s">
        <v>6640</v>
      </c>
      <c r="K692" s="3" t="str">
        <f>IFERROR(__xludf.DUMMYFUNCTION("GOOGLETRANSLATE(D692,""en"",""es"")"),"Si la parte de tiempo debe mostrarse en negrita.")</f>
        <v>Si la parte de tiempo debe mostrarse en negrita.</v>
      </c>
    </row>
    <row r="693" ht="14.25" customHeight="1">
      <c r="A693" s="3" t="s">
        <v>6641</v>
      </c>
      <c r="B693" s="3" t="s">
        <v>6642</v>
      </c>
      <c r="C693" s="3" t="s">
        <v>6643</v>
      </c>
      <c r="D693" s="3" t="s">
        <v>6644</v>
      </c>
      <c r="E693" s="3" t="s">
        <v>6645</v>
      </c>
      <c r="F693" s="3" t="s">
        <v>6646</v>
      </c>
      <c r="G693" s="3" t="s">
        <v>6647</v>
      </c>
      <c r="H693" s="3" t="s">
        <v>6648</v>
      </c>
      <c r="I693" s="3" t="s">
        <v>6649</v>
      </c>
      <c r="J693" s="4" t="s">
        <v>6650</v>
      </c>
      <c r="K693" s="3" t="str">
        <f>IFERROR(__xludf.DUMMYFUNCTION("GOOGLETRANSLATE(D693,""en"",""es"")"),"Reiniciar en el enchufe de HDMI")</f>
        <v>Reiniciar en el enchufe de HDMI</v>
      </c>
    </row>
    <row r="694" ht="14.25" customHeight="1">
      <c r="A694" s="3" t="s">
        <v>6651</v>
      </c>
      <c r="B694" s="3" t="s">
        <v>6652</v>
      </c>
      <c r="C694" s="3" t="s">
        <v>6653</v>
      </c>
      <c r="D694" s="3" t="s">
        <v>6654</v>
      </c>
      <c r="E694" s="3" t="s">
        <v>6655</v>
      </c>
      <c r="F694" s="3" t="s">
        <v>6656</v>
      </c>
      <c r="G694" s="3" t="s">
        <v>6657</v>
      </c>
      <c r="H694" s="3" t="s">
        <v>6658</v>
      </c>
      <c r="I694" s="3" t="s">
        <v>6659</v>
      </c>
      <c r="J694" s="4" t="s">
        <v>6660</v>
      </c>
      <c r="K694" s="3" t="str">
        <f>IFERROR(__xludf.DUMMYFUNCTION("GOOGLETRANSLATE(D694,""en"",""es"")"),"Después de detectar el cable HDMI, la aplicación se reiniciará automáticamente el dispositivo. Utilizable en algunos dispositivos con problemas de decodificación de video cuando no se está conectado ningún dispositivo HDMI.")</f>
        <v>Después de detectar el cable HDMI, la aplicación se reiniciará automáticamente el dispositivo. Utilizable en algunos dispositivos con problemas de decodificación de video cuando no se está conectado ningún dispositivo HDMI.</v>
      </c>
    </row>
    <row r="695" ht="14.25" customHeight="1">
      <c r="A695" s="3" t="s">
        <v>6661</v>
      </c>
      <c r="B695" s="3" t="s">
        <v>6662</v>
      </c>
      <c r="C695" s="3" t="s">
        <v>6663</v>
      </c>
      <c r="D695" s="3" t="s">
        <v>6664</v>
      </c>
      <c r="E695" s="3" t="s">
        <v>6665</v>
      </c>
      <c r="F695" s="3" t="s">
        <v>6666</v>
      </c>
      <c r="G695" s="3" t="s">
        <v>6667</v>
      </c>
      <c r="H695" s="3" t="s">
        <v>6668</v>
      </c>
      <c r="I695" s="3" t="s">
        <v>6669</v>
      </c>
      <c r="J695" s="4" t="s">
        <v>6670</v>
      </c>
      <c r="K695" s="3" t="str">
        <f>IFERROR(__xludf.DUMMYFUNCTION("GOOGLETRANSLATE(D695,""en"",""es"")"),"Artículos de precarga en la lista de reproducción")</f>
        <v>Artículos de precarga en la lista de reproducción</v>
      </c>
    </row>
    <row r="696" ht="14.25" customHeight="1">
      <c r="A696" s="3" t="s">
        <v>6671</v>
      </c>
      <c r="B696" s="3" t="s">
        <v>6672</v>
      </c>
      <c r="C696" s="3" t="s">
        <v>6673</v>
      </c>
      <c r="D696" s="3" t="s">
        <v>6674</v>
      </c>
      <c r="E696" s="3" t="s">
        <v>6675</v>
      </c>
      <c r="F696" s="3" t="s">
        <v>6676</v>
      </c>
      <c r="G696" s="3" t="s">
        <v>6677</v>
      </c>
      <c r="H696" s="3" t="s">
        <v>6678</v>
      </c>
      <c r="I696" s="3" t="s">
        <v>6679</v>
      </c>
      <c r="J696" s="4" t="s">
        <v>6680</v>
      </c>
      <c r="K696" s="3" t="str">
        <f>IFERROR(__xludf.DUMMYFUNCTION("GOOGLETRANSLATE(D696,""en"",""es"")"),"Permite cargar algunos de los elementos (por ejemplo, archivos de video) con anticipación, por lo que el retraso entre los elementos es más corto.")</f>
        <v>Permite cargar algunos de los elementos (por ejemplo, archivos de video) con anticipación, por lo que el retraso entre los elementos es más corto.</v>
      </c>
    </row>
    <row r="697" ht="14.25" customHeight="1">
      <c r="A697" s="3" t="s">
        <v>6681</v>
      </c>
      <c r="B697" s="3" t="s">
        <v>6682</v>
      </c>
      <c r="C697" s="3" t="s">
        <v>6683</v>
      </c>
      <c r="D697" s="3" t="s">
        <v>6684</v>
      </c>
      <c r="E697" s="3" t="s">
        <v>6685</v>
      </c>
      <c r="F697" s="3" t="s">
        <v>6686</v>
      </c>
      <c r="G697" s="3" t="s">
        <v>6687</v>
      </c>
      <c r="H697" s="3" t="s">
        <v>6688</v>
      </c>
      <c r="I697" s="3" t="s">
        <v>6689</v>
      </c>
      <c r="J697" s="4" t="s">
        <v>6690</v>
      </c>
      <c r="K697" s="3" t="str">
        <f>IFERROR(__xludf.DUMMYFUNCTION("GOOGLETRANSLATE(D697,""en"",""es"")"),"Loading...")</f>
        <v>Loading...</v>
      </c>
    </row>
    <row r="698" ht="14.25" customHeight="1">
      <c r="A698" s="3" t="s">
        <v>6691</v>
      </c>
      <c r="B698" s="3" t="s">
        <v>6692</v>
      </c>
      <c r="C698" s="3" t="s">
        <v>6693</v>
      </c>
      <c r="D698" s="3" t="s">
        <v>6694</v>
      </c>
      <c r="E698" s="3" t="s">
        <v>6695</v>
      </c>
      <c r="F698" s="3" t="s">
        <v>6696</v>
      </c>
      <c r="G698" s="3" t="s">
        <v>6697</v>
      </c>
      <c r="H698" s="3" t="s">
        <v>6698</v>
      </c>
      <c r="I698" s="3" t="s">
        <v>6699</v>
      </c>
      <c r="J698" s="4" t="s">
        <v>6700</v>
      </c>
      <c r="K698" s="3" t="str">
        <f>IFERROR(__xludf.DUMMYFUNCTION("GOOGLETRANSLATE(D698,""en"",""es"")"),"Restablecer orden de elementos con tipo alfabético después de cambiar la lista de reproducción o seleccionar manualmente")</f>
        <v>Restablecer orden de elementos con tipo alfabético después de cambiar la lista de reproducción o seleccionar manualmente</v>
      </c>
    </row>
    <row r="699" ht="14.25" customHeight="1">
      <c r="A699" s="3" t="s">
        <v>6701</v>
      </c>
      <c r="B699" s="3" t="s">
        <v>6702</v>
      </c>
      <c r="C699" s="3" t="s">
        <v>6703</v>
      </c>
      <c r="D699" s="3" t="s">
        <v>6704</v>
      </c>
      <c r="E699" s="3" t="s">
        <v>6705</v>
      </c>
      <c r="F699" s="3" t="s">
        <v>6706</v>
      </c>
      <c r="G699" s="3" t="s">
        <v>6707</v>
      </c>
      <c r="H699" s="3" t="s">
        <v>6708</v>
      </c>
      <c r="I699" s="3" t="s">
        <v>6709</v>
      </c>
      <c r="J699" s="4" t="s">
        <v>6710</v>
      </c>
      <c r="K699" s="3" t="str">
        <f>IFERROR(__xludf.DUMMYFUNCTION("GOOGLETRANSLATE(D699,""en"",""es"")"),"Loading...")</f>
        <v>Loading...</v>
      </c>
    </row>
    <row r="700" ht="14.25" customHeight="1">
      <c r="A700" s="3" t="s">
        <v>6711</v>
      </c>
      <c r="B700" s="3" t="s">
        <v>6712</v>
      </c>
      <c r="C700" s="3" t="s">
        <v>6713</v>
      </c>
      <c r="D700" s="3" t="s">
        <v>6714</v>
      </c>
      <c r="E700" s="3" t="s">
        <v>6715</v>
      </c>
      <c r="F700" s="3" t="s">
        <v>6716</v>
      </c>
      <c r="G700" s="3" t="s">
        <v>6717</v>
      </c>
      <c r="H700" s="3" t="s">
        <v>6718</v>
      </c>
      <c r="I700" s="3" t="s">
        <v>6719</v>
      </c>
      <c r="J700" s="4" t="s">
        <v>6720</v>
      </c>
      <c r="K700" s="3" t="str">
        <f>IFERROR(__xludf.DUMMYFUNCTION("GOOGLETRANSLATE(D700,""en"",""es"")"),"Tamaño de fuente opcional del texto en píxeles. Si no se ingresa ningún tamaño, el texto se ajustará automáticamente para que se ajuste al panel.")</f>
        <v>Tamaño de fuente opcional del texto en píxeles. Si no se ingresa ningún tamaño, el texto se ajustará automáticamente para que se ajuste al panel.</v>
      </c>
    </row>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2020-05-24T14:39:53Z</dcterms:created>
  <dc:creator>Apache POI</dc:creator>
</cp:coreProperties>
</file>