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4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6380" windowHeight="8130" tabRatio="567"/>
  </bookViews>
  <sheets>
    <sheet name="Summary" sheetId="1" r:id="rId1"/>
    <sheet name="WP_1" sheetId="2" r:id="rId2"/>
    <sheet name="WP_2" sheetId="3" r:id="rId3"/>
    <sheet name="WP_3" sheetId="4" r:id="rId4"/>
    <sheet name="Labour Rates" sheetId="11" r:id="rId5"/>
    <sheet name="Proposal-Export" sheetId="12" r:id="rId6"/>
  </sheets>
  <definedNames>
    <definedName name="Excel_BuiltIn_Print_Area_10">"$#REF!.$A$1:$L$72"</definedName>
    <definedName name="Excel_BuiltIn_Print_Area_14">'Labour Rates'!$B$1:$E$37</definedName>
    <definedName name="LabourRates">#REF!</definedName>
    <definedName name="_xlnm.Print_Area" localSheetId="2">WP_2!$A$1:$L$74</definedName>
  </definedNames>
  <calcPr calcId="145621"/>
</workbook>
</file>

<file path=xl/calcChain.xml><?xml version="1.0" encoding="utf-8"?>
<calcChain xmlns="http://schemas.openxmlformats.org/spreadsheetml/2006/main">
  <c r="D12" i="4" l="1"/>
  <c r="C12" i="4" s="1"/>
  <c r="D12" i="3"/>
  <c r="C12" i="3" s="1"/>
  <c r="D12" i="2"/>
  <c r="D13" i="2" s="1"/>
  <c r="C13" i="2" s="1"/>
  <c r="D13" i="4" l="1"/>
  <c r="D13" i="3"/>
  <c r="C13" i="3" s="1"/>
  <c r="D14" i="2"/>
  <c r="C14" i="2" s="1"/>
  <c r="C12" i="2"/>
  <c r="A5" i="12"/>
  <c r="D14" i="4" l="1"/>
  <c r="C14" i="4" s="1"/>
  <c r="C13" i="4"/>
  <c r="D14" i="3"/>
  <c r="D15" i="2"/>
  <c r="C15" i="2" s="1"/>
  <c r="C48" i="12"/>
  <c r="C47" i="12"/>
  <c r="C49" i="12" l="1"/>
  <c r="D15" i="4"/>
  <c r="D15" i="3"/>
  <c r="C15" i="3" s="1"/>
  <c r="C14" i="3"/>
  <c r="D16" i="2"/>
  <c r="C16" i="2" s="1"/>
  <c r="C31" i="12"/>
  <c r="C32" i="12"/>
  <c r="C30" i="12"/>
  <c r="B7" i="12"/>
  <c r="B6" i="12"/>
  <c r="B5" i="12"/>
  <c r="C15" i="4" l="1"/>
  <c r="C50" i="12"/>
  <c r="D16" i="4"/>
  <c r="D16" i="3"/>
  <c r="C33" i="12"/>
  <c r="D17" i="2"/>
  <c r="C15" i="12"/>
  <c r="C16" i="12"/>
  <c r="C17" i="12"/>
  <c r="C14" i="12"/>
  <c r="C13" i="12"/>
  <c r="F12" i="2"/>
  <c r="A7" i="12"/>
  <c r="A6" i="12"/>
  <c r="D17" i="4" l="1"/>
  <c r="C16" i="4"/>
  <c r="C51" i="12"/>
  <c r="C16" i="3"/>
  <c r="C34" i="12"/>
  <c r="D17" i="3"/>
  <c r="D18" i="2"/>
  <c r="C17" i="2"/>
  <c r="C18" i="12"/>
  <c r="B5" i="4"/>
  <c r="B3" i="4"/>
  <c r="B2" i="4"/>
  <c r="B1" i="4"/>
  <c r="B5" i="2"/>
  <c r="B3" i="2"/>
  <c r="B2" i="2"/>
  <c r="B1" i="2"/>
  <c r="B5" i="3"/>
  <c r="B3" i="3"/>
  <c r="B2" i="3"/>
  <c r="B1" i="3"/>
  <c r="F29" i="3"/>
  <c r="C17" i="4" l="1"/>
  <c r="C52" i="12"/>
  <c r="D18" i="4"/>
  <c r="F18" i="4" s="1"/>
  <c r="C17" i="3"/>
  <c r="C35" i="12"/>
  <c r="D18" i="3"/>
  <c r="F18" i="3" s="1"/>
  <c r="C18" i="2"/>
  <c r="C19" i="12"/>
  <c r="D19" i="2"/>
  <c r="G19" i="2" s="1"/>
  <c r="B49" i="11"/>
  <c r="G12" i="2"/>
  <c r="H12" i="2"/>
  <c r="D13" i="12" s="1"/>
  <c r="F13" i="2"/>
  <c r="G13" i="2"/>
  <c r="H13" i="2"/>
  <c r="D14" i="12" s="1"/>
  <c r="F14" i="2"/>
  <c r="G14" i="2"/>
  <c r="H14" i="2"/>
  <c r="D15" i="12" s="1"/>
  <c r="F15" i="2"/>
  <c r="G15" i="2"/>
  <c r="H15" i="2"/>
  <c r="D16" i="12" s="1"/>
  <c r="F16" i="2"/>
  <c r="G16" i="2"/>
  <c r="H16" i="2"/>
  <c r="D17" i="12" s="1"/>
  <c r="F17" i="2"/>
  <c r="G17" i="2"/>
  <c r="H17" i="2"/>
  <c r="D18" i="12" s="1"/>
  <c r="I17" i="2"/>
  <c r="E18" i="12" s="1"/>
  <c r="F18" i="2"/>
  <c r="G18" i="2"/>
  <c r="H18" i="2"/>
  <c r="D19" i="12" s="1"/>
  <c r="I18" i="2"/>
  <c r="E19" i="12" s="1"/>
  <c r="E29" i="2"/>
  <c r="F29" i="2"/>
  <c r="H29" i="2" s="1"/>
  <c r="E30" i="2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F30" i="2"/>
  <c r="H30" i="2" s="1"/>
  <c r="I13" i="2" s="1"/>
  <c r="E14" i="12" s="1"/>
  <c r="H31" i="2"/>
  <c r="I14" i="2" s="1"/>
  <c r="E15" i="12" s="1"/>
  <c r="H32" i="2"/>
  <c r="I15" i="2" s="1"/>
  <c r="E16" i="12" s="1"/>
  <c r="H33" i="2"/>
  <c r="K33" i="2"/>
  <c r="F34" i="2"/>
  <c r="H34" i="2"/>
  <c r="J34" i="2"/>
  <c r="K34" i="2"/>
  <c r="F35" i="2"/>
  <c r="H35" i="2"/>
  <c r="J35" i="2"/>
  <c r="K35" i="2"/>
  <c r="F36" i="2"/>
  <c r="H36" i="2"/>
  <c r="J36" i="2"/>
  <c r="K36" i="2"/>
  <c r="F37" i="2"/>
  <c r="H37" i="2"/>
  <c r="J37" i="2"/>
  <c r="K37" i="2"/>
  <c r="F38" i="2"/>
  <c r="H38" i="2"/>
  <c r="J38" i="2"/>
  <c r="K38" i="2"/>
  <c r="F39" i="2"/>
  <c r="H39" i="2"/>
  <c r="J39" i="2"/>
  <c r="K39" i="2"/>
  <c r="F40" i="2"/>
  <c r="H40" i="2"/>
  <c r="J40" i="2"/>
  <c r="K40" i="2"/>
  <c r="F41" i="2"/>
  <c r="H41" i="2"/>
  <c r="J41" i="2"/>
  <c r="K41" i="2"/>
  <c r="F42" i="2"/>
  <c r="H42" i="2"/>
  <c r="J42" i="2"/>
  <c r="K42" i="2"/>
  <c r="F43" i="2"/>
  <c r="H43" i="2"/>
  <c r="J43" i="2"/>
  <c r="K43" i="2"/>
  <c r="F44" i="2"/>
  <c r="H44" i="2"/>
  <c r="J44" i="2"/>
  <c r="K44" i="2"/>
  <c r="F45" i="2"/>
  <c r="H45" i="2"/>
  <c r="J45" i="2"/>
  <c r="K45" i="2"/>
  <c r="F46" i="2"/>
  <c r="H46" i="2"/>
  <c r="J46" i="2"/>
  <c r="K46" i="2"/>
  <c r="F47" i="2"/>
  <c r="H47" i="2"/>
  <c r="J47" i="2"/>
  <c r="K47" i="2"/>
  <c r="F48" i="2"/>
  <c r="H48" i="2"/>
  <c r="J48" i="2"/>
  <c r="K48" i="2"/>
  <c r="F49" i="2"/>
  <c r="H49" i="2"/>
  <c r="J49" i="2"/>
  <c r="K49" i="2"/>
  <c r="F50" i="2"/>
  <c r="H50" i="2"/>
  <c r="J50" i="2"/>
  <c r="K50" i="2"/>
  <c r="F51" i="2"/>
  <c r="H51" i="2"/>
  <c r="J51" i="2"/>
  <c r="K51" i="2"/>
  <c r="F52" i="2"/>
  <c r="H52" i="2"/>
  <c r="J52" i="2"/>
  <c r="K52" i="2"/>
  <c r="F53" i="2"/>
  <c r="H53" i="2"/>
  <c r="J53" i="2"/>
  <c r="K53" i="2"/>
  <c r="F54" i="2"/>
  <c r="H54" i="2"/>
  <c r="J54" i="2"/>
  <c r="K54" i="2"/>
  <c r="F55" i="2"/>
  <c r="H55" i="2"/>
  <c r="J55" i="2"/>
  <c r="K55" i="2"/>
  <c r="F56" i="2"/>
  <c r="H56" i="2"/>
  <c r="J56" i="2"/>
  <c r="K56" i="2"/>
  <c r="F57" i="2"/>
  <c r="H57" i="2"/>
  <c r="J57" i="2"/>
  <c r="K57" i="2"/>
  <c r="F58" i="2"/>
  <c r="H58" i="2"/>
  <c r="J58" i="2"/>
  <c r="K58" i="2"/>
  <c r="F59" i="2"/>
  <c r="H59" i="2"/>
  <c r="J59" i="2"/>
  <c r="K59" i="2"/>
  <c r="F60" i="2"/>
  <c r="H60" i="2"/>
  <c r="J60" i="2"/>
  <c r="K60" i="2"/>
  <c r="F61" i="2"/>
  <c r="H61" i="2"/>
  <c r="J61" i="2"/>
  <c r="K61" i="2"/>
  <c r="F62" i="2"/>
  <c r="H62" i="2"/>
  <c r="J62" i="2"/>
  <c r="K62" i="2"/>
  <c r="F63" i="2"/>
  <c r="H63" i="2"/>
  <c r="J63" i="2"/>
  <c r="K63" i="2"/>
  <c r="F64" i="2"/>
  <c r="H64" i="2"/>
  <c r="J64" i="2"/>
  <c r="K64" i="2"/>
  <c r="F65" i="2"/>
  <c r="H65" i="2"/>
  <c r="J65" i="2"/>
  <c r="K65" i="2"/>
  <c r="F66" i="2"/>
  <c r="H66" i="2"/>
  <c r="J66" i="2"/>
  <c r="K66" i="2"/>
  <c r="F67" i="2"/>
  <c r="H67" i="2"/>
  <c r="J67" i="2"/>
  <c r="K67" i="2"/>
  <c r="F68" i="2"/>
  <c r="H68" i="2"/>
  <c r="J68" i="2"/>
  <c r="K68" i="2"/>
  <c r="F69" i="2"/>
  <c r="H69" i="2"/>
  <c r="J69" i="2"/>
  <c r="K69" i="2"/>
  <c r="F70" i="2"/>
  <c r="H70" i="2"/>
  <c r="J70" i="2"/>
  <c r="K70" i="2"/>
  <c r="F71" i="2"/>
  <c r="H71" i="2"/>
  <c r="J71" i="2"/>
  <c r="K71" i="2"/>
  <c r="F72" i="2"/>
  <c r="H72" i="2"/>
  <c r="J72" i="2"/>
  <c r="K72" i="2"/>
  <c r="F73" i="2"/>
  <c r="H73" i="2"/>
  <c r="J73" i="2"/>
  <c r="K73" i="2"/>
  <c r="G74" i="2"/>
  <c r="F12" i="3"/>
  <c r="G12" i="3"/>
  <c r="H12" i="3"/>
  <c r="D30" i="12" s="1"/>
  <c r="F13" i="3"/>
  <c r="G13" i="3"/>
  <c r="H13" i="3"/>
  <c r="D31" i="12" s="1"/>
  <c r="F14" i="3"/>
  <c r="G14" i="3"/>
  <c r="H14" i="3"/>
  <c r="D32" i="12" s="1"/>
  <c r="F15" i="3"/>
  <c r="G15" i="3"/>
  <c r="H15" i="3"/>
  <c r="D33" i="12" s="1"/>
  <c r="F16" i="3"/>
  <c r="G16" i="3"/>
  <c r="H16" i="3"/>
  <c r="D34" i="12" s="1"/>
  <c r="F17" i="3"/>
  <c r="G17" i="3"/>
  <c r="H17" i="3"/>
  <c r="D35" i="12" s="1"/>
  <c r="I17" i="3"/>
  <c r="E35" i="12" s="1"/>
  <c r="E29" i="3"/>
  <c r="H29" i="3"/>
  <c r="E30" i="3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F30" i="3"/>
  <c r="H30" i="3" s="1"/>
  <c r="I13" i="3" s="1"/>
  <c r="E31" i="12" s="1"/>
  <c r="H31" i="3"/>
  <c r="I14" i="3" s="1"/>
  <c r="E32" i="12" s="1"/>
  <c r="H32" i="3"/>
  <c r="I15" i="3" s="1"/>
  <c r="E33" i="12" s="1"/>
  <c r="H33" i="3"/>
  <c r="I16" i="3" s="1"/>
  <c r="E34" i="12" s="1"/>
  <c r="F34" i="3"/>
  <c r="H34" i="3"/>
  <c r="J34" i="3"/>
  <c r="K34" i="3"/>
  <c r="F35" i="3"/>
  <c r="H35" i="3"/>
  <c r="J35" i="3"/>
  <c r="K35" i="3"/>
  <c r="F36" i="3"/>
  <c r="H36" i="3"/>
  <c r="J36" i="3"/>
  <c r="K36" i="3"/>
  <c r="F37" i="3"/>
  <c r="H37" i="3"/>
  <c r="J37" i="3"/>
  <c r="K37" i="3"/>
  <c r="F38" i="3"/>
  <c r="H38" i="3"/>
  <c r="J38" i="3"/>
  <c r="K38" i="3"/>
  <c r="F39" i="3"/>
  <c r="H39" i="3"/>
  <c r="J39" i="3"/>
  <c r="K39" i="3"/>
  <c r="F40" i="3"/>
  <c r="H40" i="3"/>
  <c r="J40" i="3"/>
  <c r="K40" i="3"/>
  <c r="F41" i="3"/>
  <c r="H41" i="3"/>
  <c r="J41" i="3"/>
  <c r="K41" i="3"/>
  <c r="F42" i="3"/>
  <c r="H42" i="3"/>
  <c r="J42" i="3"/>
  <c r="K42" i="3"/>
  <c r="F43" i="3"/>
  <c r="H43" i="3"/>
  <c r="J43" i="3"/>
  <c r="K43" i="3"/>
  <c r="F44" i="3"/>
  <c r="H44" i="3"/>
  <c r="J44" i="3"/>
  <c r="K44" i="3"/>
  <c r="F45" i="3"/>
  <c r="H45" i="3"/>
  <c r="J45" i="3"/>
  <c r="K45" i="3"/>
  <c r="F46" i="3"/>
  <c r="H46" i="3"/>
  <c r="J46" i="3"/>
  <c r="K46" i="3"/>
  <c r="F47" i="3"/>
  <c r="H47" i="3"/>
  <c r="J47" i="3"/>
  <c r="K47" i="3"/>
  <c r="F48" i="3"/>
  <c r="H48" i="3"/>
  <c r="J48" i="3"/>
  <c r="K48" i="3"/>
  <c r="F49" i="3"/>
  <c r="H49" i="3"/>
  <c r="J49" i="3"/>
  <c r="K49" i="3"/>
  <c r="F50" i="3"/>
  <c r="H50" i="3"/>
  <c r="J50" i="3"/>
  <c r="K50" i="3"/>
  <c r="F51" i="3"/>
  <c r="H51" i="3"/>
  <c r="J51" i="3"/>
  <c r="K51" i="3"/>
  <c r="F52" i="3"/>
  <c r="H52" i="3"/>
  <c r="J52" i="3"/>
  <c r="K52" i="3"/>
  <c r="F53" i="3"/>
  <c r="H53" i="3"/>
  <c r="J53" i="3"/>
  <c r="K53" i="3"/>
  <c r="F54" i="3"/>
  <c r="H54" i="3"/>
  <c r="J54" i="3"/>
  <c r="K54" i="3"/>
  <c r="F55" i="3"/>
  <c r="H55" i="3"/>
  <c r="J55" i="3"/>
  <c r="K55" i="3"/>
  <c r="F56" i="3"/>
  <c r="H56" i="3"/>
  <c r="J56" i="3"/>
  <c r="K56" i="3"/>
  <c r="F57" i="3"/>
  <c r="H57" i="3"/>
  <c r="J57" i="3"/>
  <c r="K57" i="3"/>
  <c r="F58" i="3"/>
  <c r="H58" i="3"/>
  <c r="J58" i="3"/>
  <c r="K58" i="3"/>
  <c r="F59" i="3"/>
  <c r="H59" i="3"/>
  <c r="J59" i="3"/>
  <c r="K59" i="3"/>
  <c r="F60" i="3"/>
  <c r="H60" i="3"/>
  <c r="J60" i="3"/>
  <c r="K60" i="3"/>
  <c r="F61" i="3"/>
  <c r="H61" i="3"/>
  <c r="J61" i="3"/>
  <c r="K61" i="3"/>
  <c r="F62" i="3"/>
  <c r="H62" i="3"/>
  <c r="J62" i="3"/>
  <c r="K62" i="3"/>
  <c r="F63" i="3"/>
  <c r="H63" i="3"/>
  <c r="J63" i="3"/>
  <c r="K63" i="3"/>
  <c r="F64" i="3"/>
  <c r="H64" i="3"/>
  <c r="J64" i="3"/>
  <c r="K64" i="3"/>
  <c r="F65" i="3"/>
  <c r="H65" i="3"/>
  <c r="J65" i="3"/>
  <c r="K65" i="3"/>
  <c r="F66" i="3"/>
  <c r="H66" i="3"/>
  <c r="J66" i="3"/>
  <c r="K66" i="3"/>
  <c r="F67" i="3"/>
  <c r="H67" i="3"/>
  <c r="J67" i="3"/>
  <c r="K67" i="3"/>
  <c r="F68" i="3"/>
  <c r="H68" i="3"/>
  <c r="J68" i="3"/>
  <c r="K68" i="3"/>
  <c r="F69" i="3"/>
  <c r="H69" i="3"/>
  <c r="J69" i="3"/>
  <c r="K69" i="3"/>
  <c r="F70" i="3"/>
  <c r="H70" i="3"/>
  <c r="J70" i="3"/>
  <c r="K70" i="3"/>
  <c r="F71" i="3"/>
  <c r="H71" i="3"/>
  <c r="J71" i="3"/>
  <c r="K71" i="3"/>
  <c r="F72" i="3"/>
  <c r="H72" i="3"/>
  <c r="J72" i="3"/>
  <c r="K72" i="3"/>
  <c r="F73" i="3"/>
  <c r="H73" i="3"/>
  <c r="J73" i="3"/>
  <c r="K73" i="3"/>
  <c r="G74" i="3"/>
  <c r="B12" i="3" s="1"/>
  <c r="B30" i="12" s="1"/>
  <c r="F12" i="4"/>
  <c r="G12" i="4"/>
  <c r="H12" i="4"/>
  <c r="D47" i="12" s="1"/>
  <c r="F13" i="4"/>
  <c r="G13" i="4"/>
  <c r="H13" i="4"/>
  <c r="D48" i="12" s="1"/>
  <c r="F14" i="4"/>
  <c r="G14" i="4"/>
  <c r="H14" i="4"/>
  <c r="D49" i="12" s="1"/>
  <c r="I14" i="4"/>
  <c r="E49" i="12" s="1"/>
  <c r="F15" i="4"/>
  <c r="G15" i="4"/>
  <c r="H15" i="4"/>
  <c r="D50" i="12" s="1"/>
  <c r="F16" i="4"/>
  <c r="G16" i="4"/>
  <c r="H16" i="4"/>
  <c r="D51" i="12" s="1"/>
  <c r="F17" i="4"/>
  <c r="G17" i="4"/>
  <c r="H17" i="4"/>
  <c r="D52" i="12" s="1"/>
  <c r="I17" i="4"/>
  <c r="E52" i="12" s="1"/>
  <c r="E29" i="4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F29" i="4"/>
  <c r="H29" i="4" s="1"/>
  <c r="F30" i="4"/>
  <c r="H30" i="4" s="1"/>
  <c r="I13" i="4" s="1"/>
  <c r="E48" i="12" s="1"/>
  <c r="H31" i="4"/>
  <c r="H32" i="4"/>
  <c r="I15" i="4" s="1"/>
  <c r="E50" i="12" s="1"/>
  <c r="H33" i="4"/>
  <c r="F34" i="4"/>
  <c r="H34" i="4"/>
  <c r="F35" i="4"/>
  <c r="H35" i="4"/>
  <c r="J35" i="4"/>
  <c r="K35" i="4"/>
  <c r="F36" i="4"/>
  <c r="H36" i="4"/>
  <c r="J36" i="4"/>
  <c r="K36" i="4"/>
  <c r="F37" i="4"/>
  <c r="H37" i="4"/>
  <c r="J37" i="4"/>
  <c r="K37" i="4"/>
  <c r="F38" i="4"/>
  <c r="H38" i="4"/>
  <c r="J38" i="4"/>
  <c r="K38" i="4"/>
  <c r="F39" i="4"/>
  <c r="H39" i="4"/>
  <c r="J39" i="4"/>
  <c r="K39" i="4"/>
  <c r="F40" i="4"/>
  <c r="H40" i="4"/>
  <c r="J40" i="4"/>
  <c r="K40" i="4"/>
  <c r="F41" i="4"/>
  <c r="H41" i="4"/>
  <c r="J41" i="4"/>
  <c r="K41" i="4"/>
  <c r="F42" i="4"/>
  <c r="H42" i="4"/>
  <c r="J42" i="4"/>
  <c r="K42" i="4"/>
  <c r="F43" i="4"/>
  <c r="H43" i="4"/>
  <c r="J43" i="4"/>
  <c r="K43" i="4"/>
  <c r="F44" i="4"/>
  <c r="H44" i="4"/>
  <c r="J44" i="4"/>
  <c r="K44" i="4"/>
  <c r="F45" i="4"/>
  <c r="H45" i="4"/>
  <c r="J45" i="4"/>
  <c r="K45" i="4"/>
  <c r="F46" i="4"/>
  <c r="H46" i="4"/>
  <c r="J46" i="4"/>
  <c r="K46" i="4"/>
  <c r="F47" i="4"/>
  <c r="H47" i="4"/>
  <c r="J47" i="4"/>
  <c r="K47" i="4"/>
  <c r="F48" i="4"/>
  <c r="H48" i="4"/>
  <c r="J48" i="4"/>
  <c r="K48" i="4"/>
  <c r="F49" i="4"/>
  <c r="H49" i="4"/>
  <c r="J49" i="4"/>
  <c r="K49" i="4"/>
  <c r="F50" i="4"/>
  <c r="H50" i="4"/>
  <c r="J50" i="4"/>
  <c r="K50" i="4"/>
  <c r="F51" i="4"/>
  <c r="H51" i="4"/>
  <c r="J51" i="4"/>
  <c r="K51" i="4"/>
  <c r="F52" i="4"/>
  <c r="H52" i="4"/>
  <c r="J52" i="4"/>
  <c r="K52" i="4"/>
  <c r="F53" i="4"/>
  <c r="H53" i="4"/>
  <c r="J53" i="4"/>
  <c r="K53" i="4"/>
  <c r="F54" i="4"/>
  <c r="H54" i="4"/>
  <c r="J54" i="4"/>
  <c r="K54" i="4"/>
  <c r="F55" i="4"/>
  <c r="H55" i="4"/>
  <c r="J55" i="4"/>
  <c r="K55" i="4"/>
  <c r="F56" i="4"/>
  <c r="H56" i="4"/>
  <c r="J56" i="4"/>
  <c r="K56" i="4"/>
  <c r="F57" i="4"/>
  <c r="H57" i="4"/>
  <c r="J57" i="4"/>
  <c r="K57" i="4"/>
  <c r="F58" i="4"/>
  <c r="H58" i="4"/>
  <c r="J58" i="4"/>
  <c r="K58" i="4"/>
  <c r="F59" i="4"/>
  <c r="H59" i="4"/>
  <c r="J59" i="4"/>
  <c r="K59" i="4"/>
  <c r="F60" i="4"/>
  <c r="H60" i="4"/>
  <c r="J60" i="4"/>
  <c r="K60" i="4"/>
  <c r="F61" i="4"/>
  <c r="H61" i="4"/>
  <c r="J61" i="4"/>
  <c r="K61" i="4"/>
  <c r="F62" i="4"/>
  <c r="H62" i="4"/>
  <c r="J62" i="4"/>
  <c r="K62" i="4"/>
  <c r="F63" i="4"/>
  <c r="H63" i="4"/>
  <c r="J63" i="4"/>
  <c r="K63" i="4"/>
  <c r="F64" i="4"/>
  <c r="H64" i="4"/>
  <c r="J64" i="4"/>
  <c r="K64" i="4"/>
  <c r="F65" i="4"/>
  <c r="H65" i="4"/>
  <c r="J65" i="4"/>
  <c r="K65" i="4"/>
  <c r="F66" i="4"/>
  <c r="H66" i="4"/>
  <c r="J66" i="4"/>
  <c r="K66" i="4"/>
  <c r="F67" i="4"/>
  <c r="H67" i="4"/>
  <c r="J67" i="4"/>
  <c r="K67" i="4"/>
  <c r="F68" i="4"/>
  <c r="H68" i="4"/>
  <c r="J68" i="4"/>
  <c r="K68" i="4"/>
  <c r="F69" i="4"/>
  <c r="H69" i="4"/>
  <c r="J69" i="4"/>
  <c r="K69" i="4"/>
  <c r="F70" i="4"/>
  <c r="H70" i="4"/>
  <c r="J70" i="4"/>
  <c r="K70" i="4"/>
  <c r="F71" i="4"/>
  <c r="H71" i="4"/>
  <c r="J71" i="4"/>
  <c r="K71" i="4"/>
  <c r="F72" i="4"/>
  <c r="H72" i="4"/>
  <c r="J72" i="4"/>
  <c r="K72" i="4"/>
  <c r="F73" i="4"/>
  <c r="H73" i="4"/>
  <c r="J73" i="4"/>
  <c r="K73" i="4"/>
  <c r="G74" i="4"/>
  <c r="B12" i="4" s="1"/>
  <c r="B47" i="12" s="1"/>
  <c r="C18" i="1"/>
  <c r="J31" i="4" l="1"/>
  <c r="J33" i="4"/>
  <c r="K34" i="4"/>
  <c r="J34" i="4"/>
  <c r="K32" i="4"/>
  <c r="I16" i="4"/>
  <c r="E51" i="12" s="1"/>
  <c r="B12" i="2"/>
  <c r="B13" i="12" s="1"/>
  <c r="C18" i="4"/>
  <c r="C53" i="12"/>
  <c r="I18" i="4"/>
  <c r="E53" i="12" s="1"/>
  <c r="H18" i="4"/>
  <c r="D53" i="12" s="1"/>
  <c r="D19" i="4"/>
  <c r="D20" i="4" s="1"/>
  <c r="G18" i="4"/>
  <c r="H18" i="3"/>
  <c r="D36" i="12" s="1"/>
  <c r="G18" i="3"/>
  <c r="I18" i="3"/>
  <c r="E36" i="12" s="1"/>
  <c r="C18" i="3"/>
  <c r="C36" i="12"/>
  <c r="D19" i="3"/>
  <c r="D20" i="3" s="1"/>
  <c r="F19" i="2"/>
  <c r="D20" i="2"/>
  <c r="C20" i="2" s="1"/>
  <c r="H19" i="2"/>
  <c r="D20" i="12" s="1"/>
  <c r="C19" i="2"/>
  <c r="C20" i="12"/>
  <c r="I19" i="2"/>
  <c r="E20" i="12" s="1"/>
  <c r="J29" i="4"/>
  <c r="K29" i="4" s="1"/>
  <c r="I12" i="4"/>
  <c r="E47" i="12" s="1"/>
  <c r="I12" i="2"/>
  <c r="E13" i="12" s="1"/>
  <c r="L73" i="4"/>
  <c r="L67" i="4"/>
  <c r="L61" i="4"/>
  <c r="L59" i="4"/>
  <c r="L57" i="4"/>
  <c r="L55" i="4"/>
  <c r="L51" i="4"/>
  <c r="L47" i="4"/>
  <c r="L41" i="4"/>
  <c r="L35" i="4"/>
  <c r="K33" i="4"/>
  <c r="K31" i="4"/>
  <c r="L72" i="4"/>
  <c r="L68" i="4"/>
  <c r="L66" i="4"/>
  <c r="L64" i="4"/>
  <c r="L60" i="4"/>
  <c r="L56" i="4"/>
  <c r="L52" i="4"/>
  <c r="L50" i="4"/>
  <c r="L48" i="4"/>
  <c r="L46" i="4"/>
  <c r="L44" i="4"/>
  <c r="L42" i="4"/>
  <c r="L40" i="4"/>
  <c r="L36" i="4"/>
  <c r="J32" i="4"/>
  <c r="J30" i="4"/>
  <c r="K30" i="4" s="1"/>
  <c r="J33" i="2"/>
  <c r="L33" i="2" s="1"/>
  <c r="I16" i="2"/>
  <c r="E17" i="12" s="1"/>
  <c r="J32" i="3"/>
  <c r="K33" i="3"/>
  <c r="J33" i="3"/>
  <c r="K32" i="3"/>
  <c r="K32" i="2"/>
  <c r="J32" i="2"/>
  <c r="L62" i="4"/>
  <c r="L70" i="4"/>
  <c r="L58" i="4"/>
  <c r="L38" i="4"/>
  <c r="L54" i="4"/>
  <c r="L46" i="3"/>
  <c r="L44" i="3"/>
  <c r="K31" i="2"/>
  <c r="J31" i="2"/>
  <c r="L37" i="2"/>
  <c r="L45" i="3"/>
  <c r="L43" i="3"/>
  <c r="L41" i="3"/>
  <c r="L39" i="3"/>
  <c r="L37" i="3"/>
  <c r="L35" i="3"/>
  <c r="L68" i="3"/>
  <c r="L64" i="3"/>
  <c r="L62" i="3"/>
  <c r="L48" i="3"/>
  <c r="L63" i="2"/>
  <c r="L70" i="2"/>
  <c r="L66" i="2"/>
  <c r="L68" i="2"/>
  <c r="L64" i="2"/>
  <c r="L61" i="2"/>
  <c r="L55" i="2"/>
  <c r="L53" i="2"/>
  <c r="L51" i="2"/>
  <c r="L49" i="2"/>
  <c r="L45" i="2"/>
  <c r="L43" i="2"/>
  <c r="L41" i="2"/>
  <c r="L67" i="3"/>
  <c r="K31" i="3"/>
  <c r="L70" i="3"/>
  <c r="J31" i="3"/>
  <c r="L66" i="3"/>
  <c r="L60" i="3"/>
  <c r="L63" i="3"/>
  <c r="L40" i="3"/>
  <c r="L36" i="3"/>
  <c r="L34" i="3"/>
  <c r="L59" i="3"/>
  <c r="L55" i="3"/>
  <c r="L51" i="3"/>
  <c r="L72" i="3"/>
  <c r="L47" i="3"/>
  <c r="L65" i="3"/>
  <c r="L61" i="3"/>
  <c r="L42" i="3"/>
  <c r="L38" i="3"/>
  <c r="L57" i="3"/>
  <c r="L53" i="3"/>
  <c r="L49" i="3"/>
  <c r="L58" i="3"/>
  <c r="L56" i="3"/>
  <c r="L54" i="3"/>
  <c r="L52" i="3"/>
  <c r="L50" i="3"/>
  <c r="L73" i="3"/>
  <c r="L71" i="3"/>
  <c r="L69" i="3"/>
  <c r="L60" i="2"/>
  <c r="L56" i="2"/>
  <c r="L50" i="2"/>
  <c r="L44" i="2"/>
  <c r="L38" i="2"/>
  <c r="L73" i="2"/>
  <c r="L59" i="2"/>
  <c r="L57" i="2"/>
  <c r="L69" i="2"/>
  <c r="L34" i="2"/>
  <c r="L39" i="2"/>
  <c r="L65" i="2"/>
  <c r="L71" i="2"/>
  <c r="L35" i="2"/>
  <c r="L67" i="2"/>
  <c r="L47" i="2"/>
  <c r="I12" i="3"/>
  <c r="E30" i="12" s="1"/>
  <c r="J29" i="3"/>
  <c r="K29" i="3" s="1"/>
  <c r="L36" i="2"/>
  <c r="L65" i="4"/>
  <c r="L53" i="4"/>
  <c r="L62" i="2"/>
  <c r="L42" i="2"/>
  <c r="J30" i="2"/>
  <c r="K30" i="2" s="1"/>
  <c r="J30" i="3"/>
  <c r="K30" i="3" s="1"/>
  <c r="L71" i="4"/>
  <c r="L45" i="4"/>
  <c r="L39" i="4"/>
  <c r="L54" i="2"/>
  <c r="L48" i="2"/>
  <c r="L69" i="4"/>
  <c r="L63" i="4"/>
  <c r="L37" i="4"/>
  <c r="L72" i="2"/>
  <c r="L46" i="2"/>
  <c r="L40" i="2"/>
  <c r="L49" i="4"/>
  <c r="L43" i="4"/>
  <c r="L58" i="2"/>
  <c r="L52" i="2"/>
  <c r="J29" i="2"/>
  <c r="K29" i="2" s="1"/>
  <c r="L31" i="4" l="1"/>
  <c r="L34" i="4"/>
  <c r="L33" i="4"/>
  <c r="L30" i="4"/>
  <c r="L32" i="4"/>
  <c r="D21" i="4"/>
  <c r="C20" i="4"/>
  <c r="G20" i="4"/>
  <c r="H20" i="4"/>
  <c r="D55" i="12" s="1"/>
  <c r="I20" i="4"/>
  <c r="E55" i="12" s="1"/>
  <c r="F20" i="4"/>
  <c r="C55" i="12"/>
  <c r="L29" i="4"/>
  <c r="C19" i="4"/>
  <c r="C54" i="12"/>
  <c r="H19" i="4"/>
  <c r="D54" i="12" s="1"/>
  <c r="F19" i="4"/>
  <c r="I19" i="4"/>
  <c r="E54" i="12" s="1"/>
  <c r="G19" i="4"/>
  <c r="C37" i="12"/>
  <c r="C19" i="3"/>
  <c r="F19" i="3"/>
  <c r="G19" i="3"/>
  <c r="H19" i="3"/>
  <c r="D37" i="12" s="1"/>
  <c r="I19" i="3"/>
  <c r="E37" i="12" s="1"/>
  <c r="D21" i="3"/>
  <c r="C38" i="12"/>
  <c r="C20" i="3"/>
  <c r="I20" i="3"/>
  <c r="E38" i="12" s="1"/>
  <c r="G20" i="3"/>
  <c r="H20" i="3"/>
  <c r="D38" i="12" s="1"/>
  <c r="F20" i="3"/>
  <c r="I20" i="2"/>
  <c r="E21" i="12" s="1"/>
  <c r="C21" i="12"/>
  <c r="G20" i="2"/>
  <c r="D21" i="2"/>
  <c r="F21" i="2" s="1"/>
  <c r="F20" i="2"/>
  <c r="H20" i="2"/>
  <c r="D21" i="12" s="1"/>
  <c r="K74" i="4"/>
  <c r="B14" i="4" s="1"/>
  <c r="J74" i="4"/>
  <c r="B13" i="4" s="1"/>
  <c r="L32" i="2"/>
  <c r="L32" i="3"/>
  <c r="L33" i="3"/>
  <c r="L30" i="3"/>
  <c r="K74" i="2"/>
  <c r="B14" i="2" s="1"/>
  <c r="L31" i="2"/>
  <c r="L31" i="3"/>
  <c r="K74" i="3"/>
  <c r="B14" i="3" s="1"/>
  <c r="L30" i="2"/>
  <c r="L29" i="3"/>
  <c r="J74" i="3"/>
  <c r="B13" i="3" s="1"/>
  <c r="B31" i="12" s="1"/>
  <c r="L29" i="2"/>
  <c r="J74" i="2"/>
  <c r="B13" i="2" s="1"/>
  <c r="B14" i="12" s="1"/>
  <c r="L74" i="4" l="1"/>
  <c r="D22" i="4"/>
  <c r="C21" i="4"/>
  <c r="I21" i="4"/>
  <c r="E56" i="12" s="1"/>
  <c r="F21" i="4"/>
  <c r="C56" i="12"/>
  <c r="G21" i="4"/>
  <c r="H21" i="4"/>
  <c r="D56" i="12" s="1"/>
  <c r="I21" i="3"/>
  <c r="E39" i="12" s="1"/>
  <c r="C21" i="3"/>
  <c r="F21" i="3"/>
  <c r="G21" i="3"/>
  <c r="H21" i="3"/>
  <c r="D39" i="12" s="1"/>
  <c r="C39" i="12"/>
  <c r="D22" i="3"/>
  <c r="E15" i="1"/>
  <c r="B32" i="12"/>
  <c r="E14" i="1"/>
  <c r="B15" i="12"/>
  <c r="D22" i="2"/>
  <c r="C22" i="2" s="1"/>
  <c r="G21" i="2"/>
  <c r="I21" i="2"/>
  <c r="E22" i="12" s="1"/>
  <c r="C22" i="12"/>
  <c r="C21" i="2"/>
  <c r="H21" i="2"/>
  <c r="D22" i="12" s="1"/>
  <c r="E16" i="1"/>
  <c r="B49" i="12"/>
  <c r="D16" i="1"/>
  <c r="D7" i="12" s="1"/>
  <c r="B48" i="12"/>
  <c r="B15" i="4"/>
  <c r="L74" i="3"/>
  <c r="L74" i="2"/>
  <c r="D14" i="1"/>
  <c r="D5" i="12" s="1"/>
  <c r="B15" i="2"/>
  <c r="B16" i="12" s="1"/>
  <c r="B15" i="3"/>
  <c r="B33" i="12" s="1"/>
  <c r="D15" i="1"/>
  <c r="D6" i="12" s="1"/>
  <c r="D23" i="4" l="1"/>
  <c r="C22" i="4"/>
  <c r="H22" i="4"/>
  <c r="D57" i="12" s="1"/>
  <c r="I22" i="4"/>
  <c r="E57" i="12" s="1"/>
  <c r="C57" i="12"/>
  <c r="F22" i="4"/>
  <c r="G22" i="4"/>
  <c r="C22" i="3"/>
  <c r="D23" i="3"/>
  <c r="I22" i="3"/>
  <c r="E40" i="12" s="1"/>
  <c r="G22" i="3"/>
  <c r="H22" i="3"/>
  <c r="D40" i="12" s="1"/>
  <c r="F22" i="3"/>
  <c r="C40" i="12"/>
  <c r="D8" i="12"/>
  <c r="I15" i="1"/>
  <c r="E6" i="12"/>
  <c r="I14" i="1"/>
  <c r="E5" i="12"/>
  <c r="D23" i="2"/>
  <c r="C23" i="2" s="1"/>
  <c r="F22" i="2"/>
  <c r="I22" i="2"/>
  <c r="E23" i="12" s="1"/>
  <c r="C23" i="12"/>
  <c r="H22" i="2"/>
  <c r="D23" i="12" s="1"/>
  <c r="G22" i="2"/>
  <c r="I16" i="1"/>
  <c r="E7" i="12"/>
  <c r="E18" i="1"/>
  <c r="I18" i="1" s="1"/>
  <c r="B16" i="4"/>
  <c r="B51" i="12" s="1"/>
  <c r="B50" i="12"/>
  <c r="F16" i="1"/>
  <c r="B16" i="2"/>
  <c r="B17" i="12" s="1"/>
  <c r="F14" i="1"/>
  <c r="F15" i="1"/>
  <c r="F6" i="12" s="1"/>
  <c r="B16" i="3"/>
  <c r="B34" i="12" s="1"/>
  <c r="D18" i="1"/>
  <c r="C23" i="4" l="1"/>
  <c r="H23" i="4"/>
  <c r="D58" i="12" s="1"/>
  <c r="I23" i="4"/>
  <c r="E58" i="12" s="1"/>
  <c r="C58" i="12"/>
  <c r="G23" i="4"/>
  <c r="F23" i="4"/>
  <c r="C23" i="3"/>
  <c r="C41" i="12"/>
  <c r="H23" i="3"/>
  <c r="D41" i="12" s="1"/>
  <c r="F23" i="3"/>
  <c r="I23" i="3"/>
  <c r="E41" i="12" s="1"/>
  <c r="G23" i="3"/>
  <c r="E8" i="12"/>
  <c r="G23" i="2"/>
  <c r="I23" i="2"/>
  <c r="E24" i="12" s="1"/>
  <c r="C24" i="12"/>
  <c r="F23" i="2"/>
  <c r="H23" i="2"/>
  <c r="D24" i="12" s="1"/>
  <c r="K14" i="1"/>
  <c r="F5" i="12"/>
  <c r="K16" i="1"/>
  <c r="F7" i="12"/>
  <c r="L16" i="1"/>
  <c r="G16" i="1"/>
  <c r="K15" i="1"/>
  <c r="L15" i="1"/>
  <c r="G15" i="1"/>
  <c r="G6" i="12" s="1"/>
  <c r="L14" i="1"/>
  <c r="F18" i="1"/>
  <c r="L18" i="1" s="1"/>
  <c r="G14" i="1"/>
  <c r="G5" i="12" s="1"/>
  <c r="F8" i="12" l="1"/>
  <c r="H16" i="1"/>
  <c r="G7" i="12"/>
  <c r="J16" i="1"/>
  <c r="K18" i="1"/>
  <c r="J15" i="1"/>
  <c r="H15" i="1"/>
  <c r="H14" i="1"/>
  <c r="G18" i="1"/>
  <c r="J18" i="1" s="1"/>
  <c r="J14" i="1"/>
  <c r="G8" i="12" l="1"/>
  <c r="H18" i="1"/>
</calcChain>
</file>

<file path=xl/comments1.xml><?xml version="1.0" encoding="utf-8"?>
<comments xmlns="http://schemas.openxmlformats.org/spreadsheetml/2006/main">
  <authors>
    <author/>
  </authors>
  <commentList>
    <comment ref="I39" authorId="0">
      <text>
        <r>
          <rPr>
            <b/>
            <sz val="8"/>
            <color indexed="8"/>
            <rFont val="Arial"/>
            <family val="2"/>
          </rPr>
          <t xml:space="preserve">User @:
</t>
        </r>
        <r>
          <rPr>
            <sz val="8"/>
            <color indexed="8"/>
            <rFont val="Arial"/>
            <family val="2"/>
          </rPr>
          <t>Fortran Compiler</t>
        </r>
      </text>
    </comment>
  </commentList>
</comments>
</file>

<file path=xl/sharedStrings.xml><?xml version="1.0" encoding="utf-8"?>
<sst xmlns="http://schemas.openxmlformats.org/spreadsheetml/2006/main" count="392" uniqueCount="175">
  <si>
    <t>FINANCIAL SUMMARY</t>
  </si>
  <si>
    <t>Project Title:</t>
  </si>
  <si>
    <t>Project No :</t>
  </si>
  <si>
    <t>Contract:</t>
  </si>
  <si>
    <t>Manager</t>
  </si>
  <si>
    <t>Date:</t>
  </si>
  <si>
    <t>Allocated</t>
  </si>
  <si>
    <t>Planned</t>
  </si>
  <si>
    <t>Ratios</t>
  </si>
  <si>
    <t>Revenue</t>
  </si>
  <si>
    <t>Contrib</t>
  </si>
  <si>
    <t>Project</t>
  </si>
  <si>
    <t>Delta to</t>
  </si>
  <si>
    <t>Running</t>
  </si>
  <si>
    <t>( R )</t>
  </si>
  <si>
    <t>Labour [R]</t>
  </si>
  <si>
    <t>Running [R]</t>
  </si>
  <si>
    <t>[R]</t>
  </si>
  <si>
    <t>Total ( R )</t>
  </si>
  <si>
    <t>Allocated [R]</t>
  </si>
  <si>
    <t>[1]</t>
  </si>
  <si>
    <t>[2]</t>
  </si>
  <si>
    <t>[3]</t>
  </si>
  <si>
    <t>[4]</t>
  </si>
  <si>
    <t>Totals</t>
  </si>
  <si>
    <t>[1] Running Ratio = (Running / Revenue) *100</t>
  </si>
  <si>
    <t>[2] Running Ratio = (Running / Project Total) *100</t>
  </si>
  <si>
    <t>[3] Contribution Ratio = ( Contribution / ( HR+Running )) * 100</t>
  </si>
  <si>
    <t>[4] Contribution Ratio = ( Contribution / Revenue) * 100</t>
  </si>
  <si>
    <t>Project Number:</t>
  </si>
  <si>
    <t>Author:</t>
  </si>
  <si>
    <t>Staff Summary</t>
  </si>
  <si>
    <t>Person</t>
  </si>
  <si>
    <t>Staff</t>
  </si>
  <si>
    <t>Labour</t>
  </si>
  <si>
    <t>Total</t>
  </si>
  <si>
    <t>Description</t>
  </si>
  <si>
    <t>Value</t>
  </si>
  <si>
    <t>Name</t>
  </si>
  <si>
    <t>Index</t>
  </si>
  <si>
    <t>Number</t>
  </si>
  <si>
    <t>Rate</t>
  </si>
  <si>
    <t>Hours</t>
  </si>
  <si>
    <t>Cost</t>
  </si>
  <si>
    <t>Total Hours:</t>
  </si>
  <si>
    <t>Total Labour (R):</t>
  </si>
  <si>
    <t>Total Running (R):</t>
  </si>
  <si>
    <t>Contribution (R):</t>
  </si>
  <si>
    <t>Grand Total (R):</t>
  </si>
  <si>
    <t>Project Planning:</t>
  </si>
  <si>
    <t>Plan</t>
  </si>
  <si>
    <t>Task</t>
  </si>
  <si>
    <t>Task No.</t>
  </si>
  <si>
    <t>No.</t>
  </si>
  <si>
    <t>Rand</t>
  </si>
  <si>
    <t>Totals:</t>
  </si>
  <si>
    <t>Name, Pers No. , Labour Rate, OE2</t>
  </si>
  <si>
    <t>--- end of data --- end of data --- end of data --- end of data --- end of data --- end of data --- end of data --- end of data --- end of data --- end of data ---</t>
  </si>
  <si>
    <t>Contribution Multiplier on Labour:</t>
  </si>
  <si>
    <t>Contribution Multiplier on Running:</t>
  </si>
  <si>
    <t>Contribution:</t>
  </si>
  <si>
    <t>Work Package Description</t>
  </si>
  <si>
    <t>237958</t>
  </si>
  <si>
    <t>Mech</t>
  </si>
  <si>
    <t>304177</t>
  </si>
  <si>
    <t>Micro</t>
  </si>
  <si>
    <t>303243</t>
  </si>
  <si>
    <t>304605</t>
  </si>
  <si>
    <t>205161</t>
  </si>
  <si>
    <t>Admin</t>
  </si>
  <si>
    <t>302285</t>
  </si>
  <si>
    <t>Med</t>
  </si>
  <si>
    <t>302735</t>
  </si>
  <si>
    <t>304032</t>
  </si>
  <si>
    <t>305045</t>
  </si>
  <si>
    <t>302727</t>
  </si>
  <si>
    <t>305809</t>
  </si>
  <si>
    <t>303383</t>
  </si>
  <si>
    <t>305202</t>
  </si>
  <si>
    <t>303758</t>
  </si>
  <si>
    <t>153437</t>
  </si>
  <si>
    <t>305497</t>
  </si>
  <si>
    <t>305193</t>
  </si>
  <si>
    <t>302198</t>
  </si>
  <si>
    <t>304548</t>
  </si>
  <si>
    <t>305217</t>
  </si>
  <si>
    <t>303844</t>
  </si>
  <si>
    <t>302465</t>
  </si>
  <si>
    <t>244657</t>
  </si>
  <si>
    <t>305728</t>
  </si>
  <si>
    <t>250555</t>
  </si>
  <si>
    <t>235705</t>
  </si>
  <si>
    <t>217638</t>
  </si>
  <si>
    <t>305047</t>
  </si>
  <si>
    <t>305194</t>
  </si>
  <si>
    <t>304596</t>
  </si>
  <si>
    <t>302434</t>
  </si>
  <si>
    <t>304468</t>
  </si>
  <si>
    <t>305091</t>
  </si>
  <si>
    <t>304667</t>
  </si>
  <si>
    <t>303893</t>
  </si>
  <si>
    <t>301437</t>
  </si>
  <si>
    <t>303884</t>
  </si>
  <si>
    <t>303896</t>
  </si>
  <si>
    <t>305805</t>
  </si>
  <si>
    <t>245324</t>
  </si>
  <si>
    <t>305142</t>
  </si>
  <si>
    <t>304406</t>
  </si>
  <si>
    <t>304778</t>
  </si>
  <si>
    <t>Bosscha P.A</t>
  </si>
  <si>
    <t>Cele HM</t>
  </si>
  <si>
    <t>Chen H.</t>
  </si>
  <si>
    <t>Chiwewe T</t>
  </si>
  <si>
    <t>Coetzee C.J</t>
  </si>
  <si>
    <t>Conning M.</t>
  </si>
  <si>
    <t>Davies E.T.J</t>
  </si>
  <si>
    <t>Dickens J.S</t>
  </si>
  <si>
    <t>du Toit JH</t>
  </si>
  <si>
    <t>Fourie L.J</t>
  </si>
  <si>
    <t>Govender U</t>
  </si>
  <si>
    <t>Govindasamy K.</t>
  </si>
  <si>
    <t>Green J</t>
  </si>
  <si>
    <t>Joubert T</t>
  </si>
  <si>
    <t>Kumar S.</t>
  </si>
  <si>
    <t>Land K.J</t>
  </si>
  <si>
    <t>Luvhengo T</t>
  </si>
  <si>
    <t>Marais PA</t>
  </si>
  <si>
    <t>Mbanjwa M.B</t>
  </si>
  <si>
    <t>Mbizeni A</t>
  </si>
  <si>
    <t>Mjwana P</t>
  </si>
  <si>
    <t>Mkhize A.T</t>
  </si>
  <si>
    <t>Modungwa D.M</t>
  </si>
  <si>
    <t>Mophuti L.A</t>
  </si>
  <si>
    <t>Motloutsi MT</t>
  </si>
  <si>
    <t>Naicker D.M</t>
  </si>
  <si>
    <t>Naidoo T.</t>
  </si>
  <si>
    <t>Ndlovu M.</t>
  </si>
  <si>
    <t>Ngwenya SH</t>
  </si>
  <si>
    <t>Nxumalo PZ</t>
  </si>
  <si>
    <t>Oosthuizen D</t>
  </si>
  <si>
    <t>Potgieter S.</t>
  </si>
  <si>
    <t>Purkis TL</t>
  </si>
  <si>
    <t>Rancati BS</t>
  </si>
  <si>
    <t>Roux PW</t>
  </si>
  <si>
    <t>Smith S.</t>
  </si>
  <si>
    <t>Stanton A.</t>
  </si>
  <si>
    <t>Steele AW</t>
  </si>
  <si>
    <t>Swart J.H</t>
  </si>
  <si>
    <t>Tapi M</t>
  </si>
  <si>
    <t>Teleka S.R</t>
  </si>
  <si>
    <t>Tlhoaele LT</t>
  </si>
  <si>
    <t>Tyatyantsi A</t>
  </si>
  <si>
    <t>van der Walt M</t>
  </si>
  <si>
    <t>Xungu S</t>
  </si>
  <si>
    <t>Workpackage</t>
  </si>
  <si>
    <t>Financial Summary WP 1</t>
  </si>
  <si>
    <t>Financial Summary WP2</t>
  </si>
  <si>
    <t>Financial Summary WP3</t>
  </si>
  <si>
    <t>Summary</t>
  </si>
  <si>
    <t>Total [R]</t>
  </si>
  <si>
    <t>Contribution</t>
  </si>
  <si>
    <t>Financial Summary WP 2</t>
  </si>
  <si>
    <t>Financial Summary WP 3</t>
  </si>
  <si>
    <t>303875</t>
  </si>
  <si>
    <t>Phase 1</t>
  </si>
  <si>
    <t>Phase 2</t>
  </si>
  <si>
    <t>Phase 3</t>
  </si>
  <si>
    <t>Chevron Aerial Drone</t>
  </si>
  <si>
    <t>-</t>
  </si>
  <si>
    <t>Angus Steele</t>
  </si>
  <si>
    <t>Project Management</t>
  </si>
  <si>
    <t>Platform Design</t>
  </si>
  <si>
    <t>Platform Development and Design Validation</t>
  </si>
  <si>
    <t>Investigation into novel control methods</t>
  </si>
  <si>
    <t>Application Specific investigations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</si>
</sst>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\ ###\ ###"/>
    <numFmt numFmtId="165" formatCode="#\ ###\ ##0"/>
    <numFmt numFmtId="166" formatCode="0.0"/>
    <numFmt numFmtId="167" formatCode="dddd&quot;, &quot;mmmm\ dd&quot;, &quot;yyyy"/>
    <numFmt numFmtId="168" formatCode="&quot;R &quot;#,##0.00"/>
    <numFmt numFmtId="169" formatCode="[$-F800]dddd\,\ mmmm\ dd\,\ yyyy"/>
  </numFmts>
  <fonts count="17" x14ac:knownFonts="1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66FFFF"/>
        <bgColor indexed="26"/>
      </patternFill>
    </fill>
    <fill>
      <patternFill patternType="solid">
        <fgColor rgb="FFFFFF00"/>
        <bgColor rgb="FFFFFF66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31"/>
      </patternFill>
    </fill>
  </fills>
  <borders count="67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8"/>
      </left>
      <right/>
      <top/>
      <bottom style="thick">
        <color indexed="8"/>
      </bottom>
      <diagonal/>
    </border>
    <border>
      <left style="thick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9" fontId="14" fillId="0" borderId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1" xfId="0" applyBorder="1"/>
    <xf numFmtId="0" fontId="4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/>
    <xf numFmtId="165" fontId="1" fillId="2" borderId="19" xfId="0" applyNumberFormat="1" applyFont="1" applyFill="1" applyBorder="1"/>
    <xf numFmtId="165" fontId="1" fillId="2" borderId="20" xfId="0" applyNumberFormat="1" applyFont="1" applyFill="1" applyBorder="1"/>
    <xf numFmtId="165" fontId="0" fillId="2" borderId="21" xfId="0" applyNumberFormat="1" applyFill="1" applyBorder="1"/>
    <xf numFmtId="0" fontId="1" fillId="0" borderId="24" xfId="0" applyFont="1" applyBorder="1" applyAlignment="1">
      <alignment horizontal="center"/>
    </xf>
    <xf numFmtId="0" fontId="6" fillId="0" borderId="25" xfId="1" applyNumberFormat="1" applyFont="1" applyFill="1" applyBorder="1" applyAlignment="1" applyProtection="1"/>
    <xf numFmtId="165" fontId="1" fillId="2" borderId="22" xfId="0" applyNumberFormat="1" applyFont="1" applyFill="1" applyBorder="1"/>
    <xf numFmtId="0" fontId="1" fillId="0" borderId="28" xfId="0" applyFont="1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8" fillId="0" borderId="32" xfId="0" applyFont="1" applyBorder="1"/>
    <xf numFmtId="165" fontId="1" fillId="2" borderId="33" xfId="0" applyNumberFormat="1" applyFont="1" applyFill="1" applyBorder="1"/>
    <xf numFmtId="165" fontId="1" fillId="2" borderId="34" xfId="0" applyNumberFormat="1" applyFont="1" applyFill="1" applyBorder="1"/>
    <xf numFmtId="165" fontId="1" fillId="2" borderId="35" xfId="0" applyNumberFormat="1" applyFont="1" applyFill="1" applyBorder="1"/>
    <xf numFmtId="165" fontId="0" fillId="2" borderId="2" xfId="0" applyNumberForma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2" fillId="3" borderId="0" xfId="0" applyFont="1" applyFill="1"/>
    <xf numFmtId="0" fontId="0" fillId="3" borderId="0" xfId="0" applyFill="1"/>
    <xf numFmtId="0" fontId="15" fillId="3" borderId="0" xfId="0" applyFont="1" applyFill="1"/>
    <xf numFmtId="9" fontId="0" fillId="3" borderId="0" xfId="0" applyNumberFormat="1" applyFill="1"/>
    <xf numFmtId="0" fontId="0" fillId="3" borderId="1" xfId="0" applyFill="1" applyBorder="1"/>
    <xf numFmtId="0" fontId="5" fillId="3" borderId="10" xfId="0" applyFont="1" applyFill="1" applyBorder="1" applyAlignment="1">
      <alignment horizontal="center"/>
    </xf>
    <xf numFmtId="0" fontId="0" fillId="3" borderId="31" xfId="0" applyFill="1" applyBorder="1"/>
    <xf numFmtId="164" fontId="5" fillId="4" borderId="31" xfId="0" applyNumberFormat="1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66" fontId="0" fillId="5" borderId="16" xfId="0" applyNumberFormat="1" applyFill="1" applyBorder="1"/>
    <xf numFmtId="166" fontId="0" fillId="5" borderId="22" xfId="0" applyNumberFormat="1" applyFill="1" applyBorder="1"/>
    <xf numFmtId="166" fontId="0" fillId="5" borderId="23" xfId="0" applyNumberFormat="1" applyFill="1" applyBorder="1"/>
    <xf numFmtId="166" fontId="0" fillId="5" borderId="24" xfId="0" applyNumberFormat="1" applyFill="1" applyBorder="1"/>
    <xf numFmtId="166" fontId="0" fillId="5" borderId="27" xfId="0" applyNumberFormat="1" applyFill="1" applyBorder="1"/>
    <xf numFmtId="166" fontId="0" fillId="5" borderId="20" xfId="0" applyNumberFormat="1" applyFill="1" applyBorder="1"/>
    <xf numFmtId="166" fontId="0" fillId="5" borderId="4" xfId="0" applyNumberFormat="1" applyFill="1" applyBorder="1"/>
    <xf numFmtId="166" fontId="0" fillId="5" borderId="34" xfId="0" applyNumberFormat="1" applyFill="1" applyBorder="1"/>
    <xf numFmtId="166" fontId="0" fillId="5" borderId="35" xfId="0" applyNumberFormat="1" applyFill="1" applyBorder="1"/>
    <xf numFmtId="164" fontId="1" fillId="6" borderId="18" xfId="0" applyNumberFormat="1" applyFont="1" applyFill="1" applyBorder="1"/>
    <xf numFmtId="164" fontId="0" fillId="6" borderId="26" xfId="0" applyNumberFormat="1" applyFill="1" applyBorder="1"/>
    <xf numFmtId="164" fontId="0" fillId="6" borderId="30" xfId="0" applyNumberForma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8" borderId="0" xfId="0" applyFont="1" applyFill="1"/>
    <xf numFmtId="0" fontId="0" fillId="9" borderId="0" xfId="0" applyFill="1" applyBorder="1"/>
    <xf numFmtId="0" fontId="0" fillId="10" borderId="36" xfId="0" applyFill="1" applyBorder="1"/>
    <xf numFmtId="0" fontId="0" fillId="10" borderId="0" xfId="0" applyFill="1" applyBorder="1"/>
    <xf numFmtId="0" fontId="0" fillId="10" borderId="8" xfId="0" applyFill="1" applyBorder="1"/>
    <xf numFmtId="0" fontId="5" fillId="10" borderId="5" xfId="0" applyFont="1" applyFill="1" applyBorder="1"/>
    <xf numFmtId="0" fontId="5" fillId="10" borderId="8" xfId="0" applyFont="1" applyFill="1" applyBorder="1"/>
    <xf numFmtId="0" fontId="5" fillId="10" borderId="14" xfId="0" applyFont="1" applyFill="1" applyBorder="1"/>
    <xf numFmtId="167" fontId="0" fillId="10" borderId="12" xfId="0" applyNumberFormat="1" applyFill="1" applyBorder="1" applyAlignment="1">
      <alignment horizontal="left"/>
    </xf>
    <xf numFmtId="0" fontId="5" fillId="3" borderId="4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40" xfId="0" applyFill="1" applyBorder="1"/>
    <xf numFmtId="0" fontId="0" fillId="3" borderId="37" xfId="0" applyFill="1" applyBorder="1"/>
    <xf numFmtId="0" fontId="5" fillId="3" borderId="3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41" xfId="0" applyFill="1" applyBorder="1"/>
    <xf numFmtId="0" fontId="0" fillId="3" borderId="5" xfId="0" applyFill="1" applyBorder="1"/>
    <xf numFmtId="1" fontId="9" fillId="3" borderId="42" xfId="0" applyNumberFormat="1" applyFont="1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44" xfId="0" applyFont="1" applyFill="1" applyBorder="1"/>
    <xf numFmtId="168" fontId="0" fillId="3" borderId="38" xfId="0" applyNumberFormat="1" applyFill="1" applyBorder="1" applyAlignment="1">
      <alignment horizontal="center"/>
    </xf>
    <xf numFmtId="0" fontId="0" fillId="3" borderId="8" xfId="0" applyFill="1" applyBorder="1"/>
    <xf numFmtId="1" fontId="9" fillId="3" borderId="6" xfId="0" applyNumberFormat="1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8" xfId="0" applyFill="1" applyBorder="1"/>
    <xf numFmtId="0" fontId="0" fillId="3" borderId="32" xfId="0" applyFill="1" applyBorder="1"/>
    <xf numFmtId="0" fontId="0" fillId="3" borderId="39" xfId="0" applyFill="1" applyBorder="1"/>
    <xf numFmtId="0" fontId="0" fillId="3" borderId="10" xfId="0" applyFill="1" applyBorder="1"/>
    <xf numFmtId="0" fontId="0" fillId="3" borderId="14" xfId="0" applyFill="1" applyBorder="1"/>
    <xf numFmtId="1" fontId="9" fillId="3" borderId="11" xfId="0" applyNumberFormat="1" applyFont="1" applyFill="1" applyBorder="1"/>
    <xf numFmtId="0" fontId="0" fillId="3" borderId="11" xfId="0" applyFill="1" applyBorder="1"/>
    <xf numFmtId="0" fontId="0" fillId="3" borderId="13" xfId="0" applyFill="1" applyBorder="1"/>
    <xf numFmtId="0" fontId="5" fillId="3" borderId="0" xfId="0" applyFont="1" applyFill="1"/>
    <xf numFmtId="0" fontId="0" fillId="3" borderId="4" xfId="0" applyFill="1" applyBorder="1"/>
    <xf numFmtId="0" fontId="5" fillId="3" borderId="2" xfId="0" applyFont="1" applyFill="1" applyBorder="1"/>
    <xf numFmtId="0" fontId="5" fillId="10" borderId="1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10" borderId="1" xfId="0" applyFill="1" applyBorder="1"/>
    <xf numFmtId="0" fontId="0" fillId="3" borderId="36" xfId="0" applyFill="1" applyBorder="1"/>
    <xf numFmtId="1" fontId="9" fillId="3" borderId="36" xfId="0" applyNumberFormat="1" applyFont="1" applyFill="1" applyBorder="1"/>
    <xf numFmtId="0" fontId="0" fillId="10" borderId="41" xfId="0" applyFill="1" applyBorder="1"/>
    <xf numFmtId="0" fontId="0" fillId="3" borderId="0" xfId="0" applyFill="1" applyBorder="1"/>
    <xf numFmtId="0" fontId="0" fillId="10" borderId="10" xfId="0" applyFill="1" applyBorder="1"/>
    <xf numFmtId="0" fontId="0" fillId="3" borderId="12" xfId="0" applyFill="1" applyBorder="1"/>
    <xf numFmtId="0" fontId="5" fillId="9" borderId="41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0" fillId="9" borderId="1" xfId="0" applyFill="1" applyBorder="1"/>
    <xf numFmtId="0" fontId="0" fillId="9" borderId="41" xfId="0" applyFill="1" applyBorder="1"/>
    <xf numFmtId="0" fontId="0" fillId="9" borderId="10" xfId="0" applyFill="1" applyBorder="1"/>
    <xf numFmtId="166" fontId="1" fillId="8" borderId="0" xfId="0" applyNumberFormat="1" applyFont="1" applyFill="1" applyAlignment="1">
      <alignment horizontal="left"/>
    </xf>
    <xf numFmtId="166" fontId="1" fillId="3" borderId="0" xfId="0" applyNumberFormat="1" applyFont="1" applyFill="1" applyAlignment="1">
      <alignment horizontal="left"/>
    </xf>
    <xf numFmtId="0" fontId="5" fillId="9" borderId="1" xfId="0" applyFont="1" applyFill="1" applyBorder="1" applyAlignment="1">
      <alignment horizontal="center"/>
    </xf>
    <xf numFmtId="0" fontId="0" fillId="3" borderId="45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6" xfId="0" applyBorder="1"/>
    <xf numFmtId="0" fontId="1" fillId="0" borderId="46" xfId="2" applyBorder="1" applyAlignment="1">
      <alignment horizontal="center"/>
    </xf>
    <xf numFmtId="0" fontId="1" fillId="0" borderId="47" xfId="2" applyBorder="1" applyAlignment="1">
      <alignment horizontal="center"/>
    </xf>
    <xf numFmtId="0" fontId="0" fillId="0" borderId="0" xfId="0" applyBorder="1"/>
    <xf numFmtId="0" fontId="1" fillId="0" borderId="0" xfId="2" applyBorder="1" applyAlignment="1">
      <alignment horizontal="center"/>
    </xf>
    <xf numFmtId="0" fontId="0" fillId="0" borderId="47" xfId="0" applyBorder="1"/>
    <xf numFmtId="0" fontId="16" fillId="0" borderId="0" xfId="0" applyFont="1"/>
    <xf numFmtId="0" fontId="0" fillId="0" borderId="51" xfId="0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0" borderId="51" xfId="2" applyBorder="1" applyAlignment="1">
      <alignment horizontal="center"/>
    </xf>
    <xf numFmtId="0" fontId="1" fillId="0" borderId="53" xfId="2" applyBorder="1" applyAlignment="1">
      <alignment horizontal="center"/>
    </xf>
    <xf numFmtId="0" fontId="1" fillId="0" borderId="50" xfId="2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3" borderId="60" xfId="0" applyFill="1" applyBorder="1"/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5" fillId="3" borderId="51" xfId="0" applyFont="1" applyFill="1" applyBorder="1" applyAlignment="1">
      <alignment horizontal="center"/>
    </xf>
    <xf numFmtId="0" fontId="5" fillId="3" borderId="61" xfId="0" applyFont="1" applyFill="1" applyBorder="1" applyAlignment="1">
      <alignment horizontal="center"/>
    </xf>
    <xf numFmtId="0" fontId="0" fillId="3" borderId="62" xfId="0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168" fontId="0" fillId="3" borderId="0" xfId="0" applyNumberFormat="1" applyFill="1" applyBorder="1" applyAlignment="1">
      <alignment horizontal="center"/>
    </xf>
    <xf numFmtId="0" fontId="5" fillId="3" borderId="53" xfId="0" applyFont="1" applyFill="1" applyBorder="1" applyAlignment="1">
      <alignment horizontal="center"/>
    </xf>
    <xf numFmtId="0" fontId="0" fillId="3" borderId="51" xfId="0" applyFill="1" applyBorder="1"/>
    <xf numFmtId="0" fontId="0" fillId="3" borderId="53" xfId="0" applyFill="1" applyBorder="1"/>
    <xf numFmtId="0" fontId="0" fillId="3" borderId="52" xfId="0" applyFill="1" applyBorder="1"/>
    <xf numFmtId="0" fontId="5" fillId="10" borderId="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0" fillId="0" borderId="0" xfId="0" quotePrefix="1" applyAlignment="1">
      <alignment horizontal="left"/>
    </xf>
    <xf numFmtId="0" fontId="0" fillId="9" borderId="63" xfId="0" applyFill="1" applyBorder="1"/>
    <xf numFmtId="0" fontId="0" fillId="9" borderId="64" xfId="0" applyFill="1" applyBorder="1"/>
    <xf numFmtId="0" fontId="0" fillId="0" borderId="65" xfId="0" applyBorder="1"/>
    <xf numFmtId="0" fontId="0" fillId="0" borderId="66" xfId="0" applyBorder="1" applyAlignment="1">
      <alignment horizontal="center"/>
    </xf>
    <xf numFmtId="0" fontId="0" fillId="0" borderId="65" xfId="0" applyBorder="1" applyAlignment="1">
      <alignment horizontal="center"/>
    </xf>
    <xf numFmtId="169" fontId="1" fillId="8" borderId="0" xfId="0" applyNumberFormat="1" applyFont="1" applyFill="1" applyAlignment="1">
      <alignment horizontal="left"/>
    </xf>
    <xf numFmtId="0" fontId="5" fillId="0" borderId="48" xfId="0" applyFont="1" applyBorder="1" applyAlignment="1">
      <alignment horizontal="left"/>
    </xf>
    <xf numFmtId="0" fontId="5" fillId="0" borderId="49" xfId="0" applyFont="1" applyBorder="1" applyAlignment="1">
      <alignment horizontal="left"/>
    </xf>
    <xf numFmtId="0" fontId="0" fillId="0" borderId="55" xfId="0" applyBorder="1"/>
    <xf numFmtId="0" fontId="0" fillId="0" borderId="56" xfId="0" applyBorder="1"/>
    <xf numFmtId="0" fontId="0" fillId="0" borderId="58" xfId="0" applyBorder="1"/>
    <xf numFmtId="0" fontId="0" fillId="0" borderId="59" xfId="0" applyBorder="1"/>
  </cellXfs>
  <cellStyles count="4">
    <cellStyle name="Hyperlink" xfId="1" builtinId="8"/>
    <cellStyle name="Normal" xfId="0" builtinId="0"/>
    <cellStyle name="Normal 2" xfId="2"/>
    <cellStyle name="Percent 2" xfId="3"/>
  </cellStyles>
  <dxfs count="9"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  <color indexed="8"/>
      </font>
      <border>
        <left style="thick">
          <color indexed="8"/>
        </left>
        <right style="thick">
          <color indexed="8"/>
        </right>
        <top style="thin">
          <color indexed="8"/>
        </top>
        <bottom/>
      </border>
    </dxf>
  </dxfs>
  <tableStyles count="0" defaultTableStyle="TableStyleMedium2" defaultPivotStyle="PivotStyleLight16"/>
  <colors>
    <mruColors>
      <color rgb="FFFFFF66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6" dropStyle="combo" dx="16" fmlaLink="$D$29" fmlaRange="'Labour Rates'!$B$1:$B$46" noThreeD="1" sel="32" val="22"/>
</file>

<file path=xl/ctrlProps/ctrlProp10.xml><?xml version="1.0" encoding="utf-8"?>
<formControlPr xmlns="http://schemas.microsoft.com/office/spreadsheetml/2009/9/main" objectType="Drop" dropLines="16" dropStyle="combo" dx="16" fmlaLink="$D$38" fmlaRange="'Labour Rates'!$B$1:$B$46" noThreeD="1" val="0"/>
</file>

<file path=xl/ctrlProps/ctrlProp100.xml><?xml version="1.0" encoding="utf-8"?>
<formControlPr xmlns="http://schemas.microsoft.com/office/spreadsheetml/2009/9/main" objectType="Drop" dropLines="16" dropStyle="combo" dx="16" fmlaLink="$D$38" fmlaRange="'Labour Rates'!$B$1:$B$46" noThreeD="1" val="0"/>
</file>

<file path=xl/ctrlProps/ctrlProp101.xml><?xml version="1.0" encoding="utf-8"?>
<formControlPr xmlns="http://schemas.microsoft.com/office/spreadsheetml/2009/9/main" objectType="Drop" dropLines="16" dropStyle="combo" dx="16" fmlaLink="$D$39" fmlaRange="'Labour Rates'!$B$1:$B$46" noThreeD="1" val="0"/>
</file>

<file path=xl/ctrlProps/ctrlProp102.xml><?xml version="1.0" encoding="utf-8"?>
<formControlPr xmlns="http://schemas.microsoft.com/office/spreadsheetml/2009/9/main" objectType="Drop" dropLines="16" dropStyle="combo" dx="16" fmlaLink="$D$40" fmlaRange="'Labour Rates'!$B$1:$B$46" noThreeD="1" val="0"/>
</file>

<file path=xl/ctrlProps/ctrlProp103.xml><?xml version="1.0" encoding="utf-8"?>
<formControlPr xmlns="http://schemas.microsoft.com/office/spreadsheetml/2009/9/main" objectType="Drop" dropLines="16" dropStyle="combo" dx="16" fmlaLink="$D$41" fmlaRange="'Labour Rates'!$B$1:$B$46" noThreeD="1" val="0"/>
</file>

<file path=xl/ctrlProps/ctrlProp104.xml><?xml version="1.0" encoding="utf-8"?>
<formControlPr xmlns="http://schemas.microsoft.com/office/spreadsheetml/2009/9/main" objectType="Drop" dropLines="16" dropStyle="combo" dx="16" fmlaLink="$D$42" fmlaRange="'Labour Rates'!$B$1:$B$46" noThreeD="1" val="0"/>
</file>

<file path=xl/ctrlProps/ctrlProp105.xml><?xml version="1.0" encoding="utf-8"?>
<formControlPr xmlns="http://schemas.microsoft.com/office/spreadsheetml/2009/9/main" objectType="Drop" dropLines="16" dropStyle="combo" dx="16" fmlaLink="$D$43" fmlaRange="'Labour Rates'!$B$1:$B$46" noThreeD="1" val="0"/>
</file>

<file path=xl/ctrlProps/ctrlProp106.xml><?xml version="1.0" encoding="utf-8"?>
<formControlPr xmlns="http://schemas.microsoft.com/office/spreadsheetml/2009/9/main" objectType="Drop" dropLines="16" dropStyle="combo" dx="16" fmlaLink="$D$44" fmlaRange="'Labour Rates'!$B$1:$B$46" noThreeD="1" val="0"/>
</file>

<file path=xl/ctrlProps/ctrlProp107.xml><?xml version="1.0" encoding="utf-8"?>
<formControlPr xmlns="http://schemas.microsoft.com/office/spreadsheetml/2009/9/main" objectType="Drop" dropLines="16" dropStyle="combo" dx="16" fmlaLink="$D$45" fmlaRange="'Labour Rates'!$B$1:$B$46" noThreeD="1" val="0"/>
</file>

<file path=xl/ctrlProps/ctrlProp108.xml><?xml version="1.0" encoding="utf-8"?>
<formControlPr xmlns="http://schemas.microsoft.com/office/spreadsheetml/2009/9/main" objectType="Drop" dropLines="16" dropStyle="combo" dx="16" fmlaLink="$D$46" fmlaRange="'Labour Rates'!$B$1:$B$46" noThreeD="1" val="0"/>
</file>

<file path=xl/ctrlProps/ctrlProp109.xml><?xml version="1.0" encoding="utf-8"?>
<formControlPr xmlns="http://schemas.microsoft.com/office/spreadsheetml/2009/9/main" objectType="Drop" dropLines="16" dropStyle="combo" dx="16" fmlaLink="$D$47" fmlaRange="'Labour Rates'!$B$1:$B$46" noThreeD="1" val="0"/>
</file>

<file path=xl/ctrlProps/ctrlProp11.xml><?xml version="1.0" encoding="utf-8"?>
<formControlPr xmlns="http://schemas.microsoft.com/office/spreadsheetml/2009/9/main" objectType="Drop" dropLines="16" dropStyle="combo" dx="16" fmlaLink="$D$39" fmlaRange="'Labour Rates'!$B$1:$B$46" noThreeD="1" val="0"/>
</file>

<file path=xl/ctrlProps/ctrlProp110.xml><?xml version="1.0" encoding="utf-8"?>
<formControlPr xmlns="http://schemas.microsoft.com/office/spreadsheetml/2009/9/main" objectType="Drop" dropLines="16" dropStyle="combo" dx="16" fmlaLink="$D$48" fmlaRange="'Labour Rates'!$B$1:$B$46" noThreeD="1" val="0"/>
</file>

<file path=xl/ctrlProps/ctrlProp111.xml><?xml version="1.0" encoding="utf-8"?>
<formControlPr xmlns="http://schemas.microsoft.com/office/spreadsheetml/2009/9/main" objectType="Drop" dropLines="16" dropStyle="combo" dx="16" fmlaLink="$D$49" fmlaRange="'Labour Rates'!$B$1:$B$46" noThreeD="1" val="0"/>
</file>

<file path=xl/ctrlProps/ctrlProp112.xml><?xml version="1.0" encoding="utf-8"?>
<formControlPr xmlns="http://schemas.microsoft.com/office/spreadsheetml/2009/9/main" objectType="Drop" dropLines="16" dropStyle="combo" dx="16" fmlaLink="$D$50" fmlaRange="'Labour Rates'!$B$1:$B$46" noThreeD="1" val="0"/>
</file>

<file path=xl/ctrlProps/ctrlProp113.xml><?xml version="1.0" encoding="utf-8"?>
<formControlPr xmlns="http://schemas.microsoft.com/office/spreadsheetml/2009/9/main" objectType="Drop" dropLines="16" dropStyle="combo" dx="16" fmlaLink="$D$51" fmlaRange="'Labour Rates'!$B$1:$B$46" noThreeD="1" val="0"/>
</file>

<file path=xl/ctrlProps/ctrlProp114.xml><?xml version="1.0" encoding="utf-8"?>
<formControlPr xmlns="http://schemas.microsoft.com/office/spreadsheetml/2009/9/main" objectType="Drop" dropLines="16" dropStyle="combo" dx="16" fmlaLink="$D$52" fmlaRange="'Labour Rates'!$B$1:$B$46" noThreeD="1" val="0"/>
</file>

<file path=xl/ctrlProps/ctrlProp115.xml><?xml version="1.0" encoding="utf-8"?>
<formControlPr xmlns="http://schemas.microsoft.com/office/spreadsheetml/2009/9/main" objectType="Drop" dropLines="16" dropStyle="combo" dx="16" fmlaLink="$D$53" fmlaRange="'Labour Rates'!$B$1:$B$46" noThreeD="1" val="0"/>
</file>

<file path=xl/ctrlProps/ctrlProp116.xml><?xml version="1.0" encoding="utf-8"?>
<formControlPr xmlns="http://schemas.microsoft.com/office/spreadsheetml/2009/9/main" objectType="Drop" dropLines="16" dropStyle="combo" dx="16" fmlaLink="$D$54" fmlaRange="'Labour Rates'!$B$1:$B$46" noThreeD="1" val="0"/>
</file>

<file path=xl/ctrlProps/ctrlProp117.xml><?xml version="1.0" encoding="utf-8"?>
<formControlPr xmlns="http://schemas.microsoft.com/office/spreadsheetml/2009/9/main" objectType="Drop" dropLines="16" dropStyle="combo" dx="16" fmlaLink="$D$55" fmlaRange="'Labour Rates'!$B$1:$B$46" noThreeD="1" val="0"/>
</file>

<file path=xl/ctrlProps/ctrlProp118.xml><?xml version="1.0" encoding="utf-8"?>
<formControlPr xmlns="http://schemas.microsoft.com/office/spreadsheetml/2009/9/main" objectType="Drop" dropLines="16" dropStyle="combo" dx="16" fmlaLink="$D$56" fmlaRange="'Labour Rates'!$B$1:$B$46" noThreeD="1" val="0"/>
</file>

<file path=xl/ctrlProps/ctrlProp119.xml><?xml version="1.0" encoding="utf-8"?>
<formControlPr xmlns="http://schemas.microsoft.com/office/spreadsheetml/2009/9/main" objectType="Drop" dropLines="16" dropStyle="combo" dx="16" fmlaLink="$D$57" fmlaRange="'Labour Rates'!$B$1:$B$46" noThreeD="1" val="0"/>
</file>

<file path=xl/ctrlProps/ctrlProp12.xml><?xml version="1.0" encoding="utf-8"?>
<formControlPr xmlns="http://schemas.microsoft.com/office/spreadsheetml/2009/9/main" objectType="Drop" dropLines="16" dropStyle="combo" dx="16" fmlaLink="$D$40" fmlaRange="'Labour Rates'!$B$1:$B$46" noThreeD="1" val="0"/>
</file>

<file path=xl/ctrlProps/ctrlProp120.xml><?xml version="1.0" encoding="utf-8"?>
<formControlPr xmlns="http://schemas.microsoft.com/office/spreadsheetml/2009/9/main" objectType="Drop" dropLines="16" dropStyle="combo" dx="16" fmlaLink="$D$58" fmlaRange="'Labour Rates'!$B$1:$B$46" noThreeD="1" val="0"/>
</file>

<file path=xl/ctrlProps/ctrlProp121.xml><?xml version="1.0" encoding="utf-8"?>
<formControlPr xmlns="http://schemas.microsoft.com/office/spreadsheetml/2009/9/main" objectType="Drop" dropLines="16" dropStyle="combo" dx="16" fmlaLink="$D$59" fmlaRange="'Labour Rates'!$B$1:$B$46" noThreeD="1" val="0"/>
</file>

<file path=xl/ctrlProps/ctrlProp122.xml><?xml version="1.0" encoding="utf-8"?>
<formControlPr xmlns="http://schemas.microsoft.com/office/spreadsheetml/2009/9/main" objectType="Drop" dropLines="16" dropStyle="combo" dx="16" fmlaLink="$D$60" fmlaRange="'Labour Rates'!$B$1:$B$46" noThreeD="1" val="0"/>
</file>

<file path=xl/ctrlProps/ctrlProp123.xml><?xml version="1.0" encoding="utf-8"?>
<formControlPr xmlns="http://schemas.microsoft.com/office/spreadsheetml/2009/9/main" objectType="Drop" dropLines="16" dropStyle="combo" dx="16" fmlaLink="$D$61" fmlaRange="'Labour Rates'!$B$1:$B$46" noThreeD="1" val="0"/>
</file>

<file path=xl/ctrlProps/ctrlProp124.xml><?xml version="1.0" encoding="utf-8"?>
<formControlPr xmlns="http://schemas.microsoft.com/office/spreadsheetml/2009/9/main" objectType="Drop" dropLines="16" dropStyle="combo" dx="16" fmlaLink="$D$62" fmlaRange="'Labour Rates'!$B$1:$B$46" noThreeD="1" val="0"/>
</file>

<file path=xl/ctrlProps/ctrlProp125.xml><?xml version="1.0" encoding="utf-8"?>
<formControlPr xmlns="http://schemas.microsoft.com/office/spreadsheetml/2009/9/main" objectType="Drop" dropLines="16" dropStyle="combo" dx="16" fmlaLink="$D$63" fmlaRange="'Labour Rates'!$B$1:$B$46" noThreeD="1" val="0"/>
</file>

<file path=xl/ctrlProps/ctrlProp126.xml><?xml version="1.0" encoding="utf-8"?>
<formControlPr xmlns="http://schemas.microsoft.com/office/spreadsheetml/2009/9/main" objectType="Drop" dropLines="16" dropStyle="combo" dx="16" fmlaLink="$D$64" fmlaRange="'Labour Rates'!$B$1:$B$46" noThreeD="1" val="0"/>
</file>

<file path=xl/ctrlProps/ctrlProp127.xml><?xml version="1.0" encoding="utf-8"?>
<formControlPr xmlns="http://schemas.microsoft.com/office/spreadsheetml/2009/9/main" objectType="Drop" dropLines="16" dropStyle="combo" dx="16" fmlaLink="$D$65" fmlaRange="'Labour Rates'!$B$1:$B$46" noThreeD="1" val="0"/>
</file>

<file path=xl/ctrlProps/ctrlProp128.xml><?xml version="1.0" encoding="utf-8"?>
<formControlPr xmlns="http://schemas.microsoft.com/office/spreadsheetml/2009/9/main" objectType="Drop" dropLines="16" dropStyle="combo" dx="16" fmlaLink="$D$66" fmlaRange="'Labour Rates'!$B$1:$B$46" noThreeD="1" val="0"/>
</file>

<file path=xl/ctrlProps/ctrlProp129.xml><?xml version="1.0" encoding="utf-8"?>
<formControlPr xmlns="http://schemas.microsoft.com/office/spreadsheetml/2009/9/main" objectType="Drop" dropLines="16" dropStyle="combo" dx="16" fmlaLink="$D$67" fmlaRange="'Labour Rates'!$B$1:$B$46" noThreeD="1" val="0"/>
</file>

<file path=xl/ctrlProps/ctrlProp13.xml><?xml version="1.0" encoding="utf-8"?>
<formControlPr xmlns="http://schemas.microsoft.com/office/spreadsheetml/2009/9/main" objectType="Drop" dropLines="16" dropStyle="combo" dx="16" fmlaLink="$D$41" fmlaRange="'Labour Rates'!$B$1:$B$46" noThreeD="1" val="0"/>
</file>

<file path=xl/ctrlProps/ctrlProp130.xml><?xml version="1.0" encoding="utf-8"?>
<formControlPr xmlns="http://schemas.microsoft.com/office/spreadsheetml/2009/9/main" objectType="Drop" dropLines="16" dropStyle="combo" dx="16" fmlaLink="$D$68" fmlaRange="'Labour Rates'!$B$1:$B$46" noThreeD="1" val="0"/>
</file>

<file path=xl/ctrlProps/ctrlProp131.xml><?xml version="1.0" encoding="utf-8"?>
<formControlPr xmlns="http://schemas.microsoft.com/office/spreadsheetml/2009/9/main" objectType="Drop" dropLines="16" dropStyle="combo" dx="16" fmlaLink="$D$69" fmlaRange="'Labour Rates'!$B$1:$B$46" noThreeD="1" val="0"/>
</file>

<file path=xl/ctrlProps/ctrlProp132.xml><?xml version="1.0" encoding="utf-8"?>
<formControlPr xmlns="http://schemas.microsoft.com/office/spreadsheetml/2009/9/main" objectType="Drop" dropLines="16" dropStyle="combo" dx="16" fmlaLink="$D$70" fmlaRange="'Labour Rates'!$B$1:$B$46" noThreeD="1" val="0"/>
</file>

<file path=xl/ctrlProps/ctrlProp133.xml><?xml version="1.0" encoding="utf-8"?>
<formControlPr xmlns="http://schemas.microsoft.com/office/spreadsheetml/2009/9/main" objectType="Drop" dropLines="16" dropStyle="combo" dx="16" fmlaLink="$D$71" fmlaRange="'Labour Rates'!$B$1:$B$46" noThreeD="1" val="0"/>
</file>

<file path=xl/ctrlProps/ctrlProp134.xml><?xml version="1.0" encoding="utf-8"?>
<formControlPr xmlns="http://schemas.microsoft.com/office/spreadsheetml/2009/9/main" objectType="Drop" dropLines="16" dropStyle="combo" dx="16" fmlaLink="$D$72" fmlaRange="'Labour Rates'!$B$1:$B$46" noThreeD="1" val="0"/>
</file>

<file path=xl/ctrlProps/ctrlProp135.xml><?xml version="1.0" encoding="utf-8"?>
<formControlPr xmlns="http://schemas.microsoft.com/office/spreadsheetml/2009/9/main" objectType="Drop" dropLines="16" dropStyle="combo" dx="16" fmlaLink="$D$73" fmlaRange="'Labour Rates'!$B$1:$B$46" noThreeD="1" val="0"/>
</file>

<file path=xl/ctrlProps/ctrlProp14.xml><?xml version="1.0" encoding="utf-8"?>
<formControlPr xmlns="http://schemas.microsoft.com/office/spreadsheetml/2009/9/main" objectType="Drop" dropLines="16" dropStyle="combo" dx="16" fmlaLink="$D$42" fmlaRange="'Labour Rates'!$B$1:$B$46" noThreeD="1" val="0"/>
</file>

<file path=xl/ctrlProps/ctrlProp15.xml><?xml version="1.0" encoding="utf-8"?>
<formControlPr xmlns="http://schemas.microsoft.com/office/spreadsheetml/2009/9/main" objectType="Drop" dropLines="16" dropStyle="combo" dx="16" fmlaLink="$D$43" fmlaRange="'Labour Rates'!$B$1:$B$46" noThreeD="1" val="0"/>
</file>

<file path=xl/ctrlProps/ctrlProp16.xml><?xml version="1.0" encoding="utf-8"?>
<formControlPr xmlns="http://schemas.microsoft.com/office/spreadsheetml/2009/9/main" objectType="Drop" dropLines="16" dropStyle="combo" dx="16" fmlaLink="$D$44" fmlaRange="'Labour Rates'!$B$1:$B$46" noThreeD="1" val="0"/>
</file>

<file path=xl/ctrlProps/ctrlProp17.xml><?xml version="1.0" encoding="utf-8"?>
<formControlPr xmlns="http://schemas.microsoft.com/office/spreadsheetml/2009/9/main" objectType="Drop" dropLines="16" dropStyle="combo" dx="16" fmlaLink="$D$45" fmlaRange="'Labour Rates'!$B$1:$B$46" noThreeD="1" val="0"/>
</file>

<file path=xl/ctrlProps/ctrlProp18.xml><?xml version="1.0" encoding="utf-8"?>
<formControlPr xmlns="http://schemas.microsoft.com/office/spreadsheetml/2009/9/main" objectType="Drop" dropLines="16" dropStyle="combo" dx="16" fmlaLink="$D$46" fmlaRange="'Labour Rates'!$B$1:$B$46" noThreeD="1" val="0"/>
</file>

<file path=xl/ctrlProps/ctrlProp19.xml><?xml version="1.0" encoding="utf-8"?>
<formControlPr xmlns="http://schemas.microsoft.com/office/spreadsheetml/2009/9/main" objectType="Drop" dropLines="16" dropStyle="combo" dx="16" fmlaLink="$D$47" fmlaRange="'Labour Rates'!$B$1:$B$46" noThreeD="1" val="0"/>
</file>

<file path=xl/ctrlProps/ctrlProp2.xml><?xml version="1.0" encoding="utf-8"?>
<formControlPr xmlns="http://schemas.microsoft.com/office/spreadsheetml/2009/9/main" objectType="Drop" dropLines="16" dropStyle="combo" dx="16" fmlaLink="$D$30" fmlaRange="'Labour Rates'!$B$1:$B$46" noThreeD="1" sel="39" val="30"/>
</file>

<file path=xl/ctrlProps/ctrlProp20.xml><?xml version="1.0" encoding="utf-8"?>
<formControlPr xmlns="http://schemas.microsoft.com/office/spreadsheetml/2009/9/main" objectType="Drop" dropLines="16" dropStyle="combo" dx="16" fmlaLink="$D$48" fmlaRange="'Labour Rates'!$B$1:$B$46" noThreeD="1" val="0"/>
</file>

<file path=xl/ctrlProps/ctrlProp21.xml><?xml version="1.0" encoding="utf-8"?>
<formControlPr xmlns="http://schemas.microsoft.com/office/spreadsheetml/2009/9/main" objectType="Drop" dropLines="16" dropStyle="combo" dx="16" fmlaLink="$D$49" fmlaRange="'Labour Rates'!$B$1:$B$46" noThreeD="1" val="0"/>
</file>

<file path=xl/ctrlProps/ctrlProp22.xml><?xml version="1.0" encoding="utf-8"?>
<formControlPr xmlns="http://schemas.microsoft.com/office/spreadsheetml/2009/9/main" objectType="Drop" dropLines="16" dropStyle="combo" dx="16" fmlaLink="$D$50" fmlaRange="'Labour Rates'!$B$1:$B$46" noThreeD="1" val="0"/>
</file>

<file path=xl/ctrlProps/ctrlProp23.xml><?xml version="1.0" encoding="utf-8"?>
<formControlPr xmlns="http://schemas.microsoft.com/office/spreadsheetml/2009/9/main" objectType="Drop" dropLines="16" dropStyle="combo" dx="16" fmlaLink="$D$51" fmlaRange="'Labour Rates'!$B$1:$B$46" noThreeD="1" val="0"/>
</file>

<file path=xl/ctrlProps/ctrlProp24.xml><?xml version="1.0" encoding="utf-8"?>
<formControlPr xmlns="http://schemas.microsoft.com/office/spreadsheetml/2009/9/main" objectType="Drop" dropLines="16" dropStyle="combo" dx="16" fmlaLink="$D$52" fmlaRange="'Labour Rates'!$B$1:$B$46" noThreeD="1" val="0"/>
</file>

<file path=xl/ctrlProps/ctrlProp25.xml><?xml version="1.0" encoding="utf-8"?>
<formControlPr xmlns="http://schemas.microsoft.com/office/spreadsheetml/2009/9/main" objectType="Drop" dropLines="16" dropStyle="combo" dx="16" fmlaLink="$D$53" fmlaRange="'Labour Rates'!$B$1:$B$46" noThreeD="1" val="0"/>
</file>

<file path=xl/ctrlProps/ctrlProp26.xml><?xml version="1.0" encoding="utf-8"?>
<formControlPr xmlns="http://schemas.microsoft.com/office/spreadsheetml/2009/9/main" objectType="Drop" dropLines="16" dropStyle="combo" dx="16" fmlaLink="$D$54" fmlaRange="'Labour Rates'!$B$1:$B$46" noThreeD="1" val="0"/>
</file>

<file path=xl/ctrlProps/ctrlProp27.xml><?xml version="1.0" encoding="utf-8"?>
<formControlPr xmlns="http://schemas.microsoft.com/office/spreadsheetml/2009/9/main" objectType="Drop" dropLines="16" dropStyle="combo" dx="16" fmlaLink="$D$55" fmlaRange="'Labour Rates'!$B$1:$B$46" noThreeD="1" val="0"/>
</file>

<file path=xl/ctrlProps/ctrlProp28.xml><?xml version="1.0" encoding="utf-8"?>
<formControlPr xmlns="http://schemas.microsoft.com/office/spreadsheetml/2009/9/main" objectType="Drop" dropLines="16" dropStyle="combo" dx="16" fmlaLink="$D$56" fmlaRange="'Labour Rates'!$B$1:$B$46" noThreeD="1" val="0"/>
</file>

<file path=xl/ctrlProps/ctrlProp29.xml><?xml version="1.0" encoding="utf-8"?>
<formControlPr xmlns="http://schemas.microsoft.com/office/spreadsheetml/2009/9/main" objectType="Drop" dropLines="16" dropStyle="combo" dx="16" fmlaLink="$D$57" fmlaRange="'Labour Rates'!$B$1:$B$46" noThreeD="1" val="0"/>
</file>

<file path=xl/ctrlProps/ctrlProp3.xml><?xml version="1.0" encoding="utf-8"?>
<formControlPr xmlns="http://schemas.microsoft.com/office/spreadsheetml/2009/9/main" objectType="Drop" dropLines="16" dropStyle="combo" dx="16" fmlaLink="$D$31" fmlaRange="'Labour Rates'!$B$1:$B$46" noThreeD="1" sel="9" val="8"/>
</file>

<file path=xl/ctrlProps/ctrlProp30.xml><?xml version="1.0" encoding="utf-8"?>
<formControlPr xmlns="http://schemas.microsoft.com/office/spreadsheetml/2009/9/main" objectType="Drop" dropLines="16" dropStyle="combo" dx="16" fmlaLink="$D$58" fmlaRange="'Labour Rates'!$B$1:$B$46" noThreeD="1" val="0"/>
</file>

<file path=xl/ctrlProps/ctrlProp31.xml><?xml version="1.0" encoding="utf-8"?>
<formControlPr xmlns="http://schemas.microsoft.com/office/spreadsheetml/2009/9/main" objectType="Drop" dropLines="16" dropStyle="combo" dx="16" fmlaLink="$D$59" fmlaRange="'Labour Rates'!$B$1:$B$46" noThreeD="1" val="0"/>
</file>

<file path=xl/ctrlProps/ctrlProp32.xml><?xml version="1.0" encoding="utf-8"?>
<formControlPr xmlns="http://schemas.microsoft.com/office/spreadsheetml/2009/9/main" objectType="Drop" dropLines="16" dropStyle="combo" dx="16" fmlaLink="$D$60" fmlaRange="'Labour Rates'!$B$1:$B$46" noThreeD="1" val="0"/>
</file>

<file path=xl/ctrlProps/ctrlProp33.xml><?xml version="1.0" encoding="utf-8"?>
<formControlPr xmlns="http://schemas.microsoft.com/office/spreadsheetml/2009/9/main" objectType="Drop" dropLines="16" dropStyle="combo" dx="16" fmlaLink="$D$61" fmlaRange="'Labour Rates'!$B$1:$B$46" noThreeD="1" val="0"/>
</file>

<file path=xl/ctrlProps/ctrlProp34.xml><?xml version="1.0" encoding="utf-8"?>
<formControlPr xmlns="http://schemas.microsoft.com/office/spreadsheetml/2009/9/main" objectType="Drop" dropLines="16" dropStyle="combo" dx="16" fmlaLink="$D$62" fmlaRange="'Labour Rates'!$B$1:$B$46" noThreeD="1" val="0"/>
</file>

<file path=xl/ctrlProps/ctrlProp35.xml><?xml version="1.0" encoding="utf-8"?>
<formControlPr xmlns="http://schemas.microsoft.com/office/spreadsheetml/2009/9/main" objectType="Drop" dropLines="16" dropStyle="combo" dx="16" fmlaLink="$D$63" fmlaRange="'Labour Rates'!$B$1:$B$46" noThreeD="1" val="0"/>
</file>

<file path=xl/ctrlProps/ctrlProp36.xml><?xml version="1.0" encoding="utf-8"?>
<formControlPr xmlns="http://schemas.microsoft.com/office/spreadsheetml/2009/9/main" objectType="Drop" dropLines="16" dropStyle="combo" dx="16" fmlaLink="$D$64" fmlaRange="'Labour Rates'!$B$1:$B$46" noThreeD="1" val="0"/>
</file>

<file path=xl/ctrlProps/ctrlProp37.xml><?xml version="1.0" encoding="utf-8"?>
<formControlPr xmlns="http://schemas.microsoft.com/office/spreadsheetml/2009/9/main" objectType="Drop" dropLines="16" dropStyle="combo" dx="16" fmlaLink="$D$65" fmlaRange="'Labour Rates'!$B$1:$B$46" noThreeD="1" val="0"/>
</file>

<file path=xl/ctrlProps/ctrlProp38.xml><?xml version="1.0" encoding="utf-8"?>
<formControlPr xmlns="http://schemas.microsoft.com/office/spreadsheetml/2009/9/main" objectType="Drop" dropLines="16" dropStyle="combo" dx="16" fmlaLink="$D$66" fmlaRange="'Labour Rates'!$B$1:$B$46" noThreeD="1" val="0"/>
</file>

<file path=xl/ctrlProps/ctrlProp39.xml><?xml version="1.0" encoding="utf-8"?>
<formControlPr xmlns="http://schemas.microsoft.com/office/spreadsheetml/2009/9/main" objectType="Drop" dropLines="16" dropStyle="combo" dx="16" fmlaLink="$D$67" fmlaRange="'Labour Rates'!$B$1:$B$46" noThreeD="1" val="0"/>
</file>

<file path=xl/ctrlProps/ctrlProp4.xml><?xml version="1.0" encoding="utf-8"?>
<formControlPr xmlns="http://schemas.microsoft.com/office/spreadsheetml/2009/9/main" objectType="Drop" dropLines="16" dropStyle="combo" dx="16" fmlaLink="$D$32" fmlaRange="'Labour Rates'!$B$1:$B$46" noThreeD="1" sel="27" val="18"/>
</file>

<file path=xl/ctrlProps/ctrlProp40.xml><?xml version="1.0" encoding="utf-8"?>
<formControlPr xmlns="http://schemas.microsoft.com/office/spreadsheetml/2009/9/main" objectType="Drop" dropLines="16" dropStyle="combo" dx="16" fmlaLink="$D$68" fmlaRange="'Labour Rates'!$B$1:$B$46" noThreeD="1" val="0"/>
</file>

<file path=xl/ctrlProps/ctrlProp41.xml><?xml version="1.0" encoding="utf-8"?>
<formControlPr xmlns="http://schemas.microsoft.com/office/spreadsheetml/2009/9/main" objectType="Drop" dropLines="16" dropStyle="combo" dx="16" fmlaLink="$D$69" fmlaRange="'Labour Rates'!$B$1:$B$46" noThreeD="1" val="0"/>
</file>

<file path=xl/ctrlProps/ctrlProp42.xml><?xml version="1.0" encoding="utf-8"?>
<formControlPr xmlns="http://schemas.microsoft.com/office/spreadsheetml/2009/9/main" objectType="Drop" dropLines="16" dropStyle="combo" dx="16" fmlaLink="$D$70" fmlaRange="'Labour Rates'!$B$1:$B$46" noThreeD="1" val="0"/>
</file>

<file path=xl/ctrlProps/ctrlProp43.xml><?xml version="1.0" encoding="utf-8"?>
<formControlPr xmlns="http://schemas.microsoft.com/office/spreadsheetml/2009/9/main" objectType="Drop" dropLines="16" dropStyle="combo" dx="16" fmlaLink="$D$71" fmlaRange="'Labour Rates'!$B$1:$B$46" noThreeD="1" val="0"/>
</file>

<file path=xl/ctrlProps/ctrlProp44.xml><?xml version="1.0" encoding="utf-8"?>
<formControlPr xmlns="http://schemas.microsoft.com/office/spreadsheetml/2009/9/main" objectType="Drop" dropLines="16" dropStyle="combo" dx="16" fmlaLink="$D$72" fmlaRange="'Labour Rates'!$B$1:$B$46" noThreeD="1" val="0"/>
</file>

<file path=xl/ctrlProps/ctrlProp45.xml><?xml version="1.0" encoding="utf-8"?>
<formControlPr xmlns="http://schemas.microsoft.com/office/spreadsheetml/2009/9/main" objectType="Drop" dropLines="16" dropStyle="combo" dx="16" fmlaLink="$D$73" fmlaRange="'Labour Rates'!$B$1:$B$46" noThreeD="1" val="0"/>
</file>

<file path=xl/ctrlProps/ctrlProp46.xml><?xml version="1.0" encoding="utf-8"?>
<formControlPr xmlns="http://schemas.microsoft.com/office/spreadsheetml/2009/9/main" objectType="Drop" dropLines="16" dropStyle="combo" dx="16" fmlaLink="$D$29" fmlaRange="'Labour Rates'!$B$1:$B$46" noThreeD="1" sel="32" val="18"/>
</file>

<file path=xl/ctrlProps/ctrlProp47.xml><?xml version="1.0" encoding="utf-8"?>
<formControlPr xmlns="http://schemas.microsoft.com/office/spreadsheetml/2009/9/main" objectType="Drop" dropLines="16" dropStyle="combo" dx="16" fmlaLink="$D$30" fmlaRange="'Labour Rates'!$B$1:$B$46" noThreeD="1" sel="39" val="27"/>
</file>

<file path=xl/ctrlProps/ctrlProp48.xml><?xml version="1.0" encoding="utf-8"?>
<formControlPr xmlns="http://schemas.microsoft.com/office/spreadsheetml/2009/9/main" objectType="Drop" dropLines="16" dropStyle="combo" dx="16" fmlaLink="$D$31" fmlaRange="'Labour Rates'!$B$1:$B$46" noThreeD="1" sel="9" val="0"/>
</file>

<file path=xl/ctrlProps/ctrlProp49.xml><?xml version="1.0" encoding="utf-8"?>
<formControlPr xmlns="http://schemas.microsoft.com/office/spreadsheetml/2009/9/main" objectType="Drop" dropLines="16" dropStyle="combo" dx="16" fmlaLink="$D$32" fmlaRange="'Labour Rates'!$B$1:$B$46" noThreeD="1" sel="27" val="19"/>
</file>

<file path=xl/ctrlProps/ctrlProp5.xml><?xml version="1.0" encoding="utf-8"?>
<formControlPr xmlns="http://schemas.microsoft.com/office/spreadsheetml/2009/9/main" objectType="Drop" dropLines="16" dropStyle="combo" dx="16" fmlaLink="$D$33" fmlaRange="'Labour Rates'!$B$1:$B$46" noThreeD="1" sel="28" val="27"/>
</file>

<file path=xl/ctrlProps/ctrlProp50.xml><?xml version="1.0" encoding="utf-8"?>
<formControlPr xmlns="http://schemas.microsoft.com/office/spreadsheetml/2009/9/main" objectType="Drop" dropLines="16" dropStyle="combo" dx="16" fmlaLink="$D$33" fmlaRange="'Labour Rates'!$B$1:$B$46" noThreeD="1" sel="28" val="19"/>
</file>

<file path=xl/ctrlProps/ctrlProp51.xml><?xml version="1.0" encoding="utf-8"?>
<formControlPr xmlns="http://schemas.microsoft.com/office/spreadsheetml/2009/9/main" objectType="Drop" dropLines="16" dropStyle="combo" dx="16" fmlaLink="$D$34" fmlaRange="'Labour Rates'!$B$1:$B$46" noThreeD="1" val="0"/>
</file>

<file path=xl/ctrlProps/ctrlProp52.xml><?xml version="1.0" encoding="utf-8"?>
<formControlPr xmlns="http://schemas.microsoft.com/office/spreadsheetml/2009/9/main" objectType="Drop" dropLines="16" dropStyle="combo" dx="16" fmlaLink="$D$35" fmlaRange="'Labour Rates'!$B$1:$B$46" noThreeD="1" val="0"/>
</file>

<file path=xl/ctrlProps/ctrlProp53.xml><?xml version="1.0" encoding="utf-8"?>
<formControlPr xmlns="http://schemas.microsoft.com/office/spreadsheetml/2009/9/main" objectType="Drop" dropLines="16" dropStyle="combo" dx="16" fmlaLink="$D$36" fmlaRange="'Labour Rates'!$B$1:$B$46" noThreeD="1" val="0"/>
</file>

<file path=xl/ctrlProps/ctrlProp54.xml><?xml version="1.0" encoding="utf-8"?>
<formControlPr xmlns="http://schemas.microsoft.com/office/spreadsheetml/2009/9/main" objectType="Drop" dropLines="16" dropStyle="combo" dx="16" fmlaLink="$D$37" fmlaRange="'Labour Rates'!$B$1:$B$46" noThreeD="1" val="0"/>
</file>

<file path=xl/ctrlProps/ctrlProp55.xml><?xml version="1.0" encoding="utf-8"?>
<formControlPr xmlns="http://schemas.microsoft.com/office/spreadsheetml/2009/9/main" objectType="Drop" dropLines="16" dropStyle="combo" dx="16" fmlaLink="$D$38" fmlaRange="'Labour Rates'!$B$1:$B$46" noThreeD="1" val="0"/>
</file>

<file path=xl/ctrlProps/ctrlProp56.xml><?xml version="1.0" encoding="utf-8"?>
<formControlPr xmlns="http://schemas.microsoft.com/office/spreadsheetml/2009/9/main" objectType="Drop" dropLines="16" dropStyle="combo" dx="16" fmlaLink="$D$39" fmlaRange="'Labour Rates'!$B$1:$B$46" noThreeD="1" val="0"/>
</file>

<file path=xl/ctrlProps/ctrlProp57.xml><?xml version="1.0" encoding="utf-8"?>
<formControlPr xmlns="http://schemas.microsoft.com/office/spreadsheetml/2009/9/main" objectType="Drop" dropLines="16" dropStyle="combo" dx="16" fmlaLink="$D$40" fmlaRange="'Labour Rates'!$B$1:$B$46" noThreeD="1" val="0"/>
</file>

<file path=xl/ctrlProps/ctrlProp58.xml><?xml version="1.0" encoding="utf-8"?>
<formControlPr xmlns="http://schemas.microsoft.com/office/spreadsheetml/2009/9/main" objectType="Drop" dropLines="16" dropStyle="combo" dx="16" fmlaLink="$D$41" fmlaRange="'Labour Rates'!$B$1:$B$46" noThreeD="1" val="0"/>
</file>

<file path=xl/ctrlProps/ctrlProp59.xml><?xml version="1.0" encoding="utf-8"?>
<formControlPr xmlns="http://schemas.microsoft.com/office/spreadsheetml/2009/9/main" objectType="Drop" dropLines="16" dropStyle="combo" dx="16" fmlaLink="$D$42" fmlaRange="'Labour Rates'!$B$1:$B$46" noThreeD="1" val="0"/>
</file>

<file path=xl/ctrlProps/ctrlProp6.xml><?xml version="1.0" encoding="utf-8"?>
<formControlPr xmlns="http://schemas.microsoft.com/office/spreadsheetml/2009/9/main" objectType="Drop" dropLines="16" dropStyle="combo" dx="16" fmlaLink="$D$34" fmlaRange="'Labour Rates'!$B$1:$B$46" noThreeD="1" val="0"/>
</file>

<file path=xl/ctrlProps/ctrlProp60.xml><?xml version="1.0" encoding="utf-8"?>
<formControlPr xmlns="http://schemas.microsoft.com/office/spreadsheetml/2009/9/main" objectType="Drop" dropLines="16" dropStyle="combo" dx="16" fmlaLink="$D$43" fmlaRange="'Labour Rates'!$B$1:$B$46" noThreeD="1" val="0"/>
</file>

<file path=xl/ctrlProps/ctrlProp61.xml><?xml version="1.0" encoding="utf-8"?>
<formControlPr xmlns="http://schemas.microsoft.com/office/spreadsheetml/2009/9/main" objectType="Drop" dropLines="16" dropStyle="combo" dx="16" fmlaLink="$D$44" fmlaRange="'Labour Rates'!$B$1:$B$46" noThreeD="1" val="0"/>
</file>

<file path=xl/ctrlProps/ctrlProp62.xml><?xml version="1.0" encoding="utf-8"?>
<formControlPr xmlns="http://schemas.microsoft.com/office/spreadsheetml/2009/9/main" objectType="Drop" dropLines="16" dropStyle="combo" dx="16" fmlaLink="$D$45" fmlaRange="'Labour Rates'!$B$1:$B$46" noThreeD="1" val="0"/>
</file>

<file path=xl/ctrlProps/ctrlProp63.xml><?xml version="1.0" encoding="utf-8"?>
<formControlPr xmlns="http://schemas.microsoft.com/office/spreadsheetml/2009/9/main" objectType="Drop" dropLines="16" dropStyle="combo" dx="16" fmlaLink="$D$46" fmlaRange="'Labour Rates'!$B$1:$B$46" noThreeD="1" val="0"/>
</file>

<file path=xl/ctrlProps/ctrlProp64.xml><?xml version="1.0" encoding="utf-8"?>
<formControlPr xmlns="http://schemas.microsoft.com/office/spreadsheetml/2009/9/main" objectType="Drop" dropLines="16" dropStyle="combo" dx="16" fmlaLink="$D$47" fmlaRange="'Labour Rates'!$B$1:$B$46" noThreeD="1" val="0"/>
</file>

<file path=xl/ctrlProps/ctrlProp65.xml><?xml version="1.0" encoding="utf-8"?>
<formControlPr xmlns="http://schemas.microsoft.com/office/spreadsheetml/2009/9/main" objectType="Drop" dropLines="16" dropStyle="combo" dx="16" fmlaLink="$D$48" fmlaRange="'Labour Rates'!$B$1:$B$46" noThreeD="1" val="0"/>
</file>

<file path=xl/ctrlProps/ctrlProp66.xml><?xml version="1.0" encoding="utf-8"?>
<formControlPr xmlns="http://schemas.microsoft.com/office/spreadsheetml/2009/9/main" objectType="Drop" dropLines="16" dropStyle="combo" dx="16" fmlaLink="$D$49" fmlaRange="'Labour Rates'!$B$1:$B$46" noThreeD="1" val="0"/>
</file>

<file path=xl/ctrlProps/ctrlProp67.xml><?xml version="1.0" encoding="utf-8"?>
<formControlPr xmlns="http://schemas.microsoft.com/office/spreadsheetml/2009/9/main" objectType="Drop" dropLines="16" dropStyle="combo" dx="16" fmlaLink="$D$50" fmlaRange="'Labour Rates'!$B$1:$B$46" noThreeD="1" val="0"/>
</file>

<file path=xl/ctrlProps/ctrlProp68.xml><?xml version="1.0" encoding="utf-8"?>
<formControlPr xmlns="http://schemas.microsoft.com/office/spreadsheetml/2009/9/main" objectType="Drop" dropLines="16" dropStyle="combo" dx="16" fmlaLink="$D$51" fmlaRange="'Labour Rates'!$B$1:$B$46" noThreeD="1" val="0"/>
</file>

<file path=xl/ctrlProps/ctrlProp69.xml><?xml version="1.0" encoding="utf-8"?>
<formControlPr xmlns="http://schemas.microsoft.com/office/spreadsheetml/2009/9/main" objectType="Drop" dropLines="16" dropStyle="combo" dx="16" fmlaLink="$D$52" fmlaRange="'Labour Rates'!$B$1:$B$46" noThreeD="1" val="0"/>
</file>

<file path=xl/ctrlProps/ctrlProp7.xml><?xml version="1.0" encoding="utf-8"?>
<formControlPr xmlns="http://schemas.microsoft.com/office/spreadsheetml/2009/9/main" objectType="Drop" dropLines="16" dropStyle="combo" dx="16" fmlaLink="$D$35" fmlaRange="'Labour Rates'!$B$1:$B$46" noThreeD="1" val="0"/>
</file>

<file path=xl/ctrlProps/ctrlProp70.xml><?xml version="1.0" encoding="utf-8"?>
<formControlPr xmlns="http://schemas.microsoft.com/office/spreadsheetml/2009/9/main" objectType="Drop" dropLines="16" dropStyle="combo" dx="16" fmlaLink="$D$53" fmlaRange="'Labour Rates'!$B$1:$B$46" noThreeD="1" val="0"/>
</file>

<file path=xl/ctrlProps/ctrlProp71.xml><?xml version="1.0" encoding="utf-8"?>
<formControlPr xmlns="http://schemas.microsoft.com/office/spreadsheetml/2009/9/main" objectType="Drop" dropLines="16" dropStyle="combo" dx="16" fmlaLink="$D$54" fmlaRange="'Labour Rates'!$B$1:$B$46" noThreeD="1" val="0"/>
</file>

<file path=xl/ctrlProps/ctrlProp72.xml><?xml version="1.0" encoding="utf-8"?>
<formControlPr xmlns="http://schemas.microsoft.com/office/spreadsheetml/2009/9/main" objectType="Drop" dropLines="16" dropStyle="combo" dx="16" fmlaLink="$D$55" fmlaRange="'Labour Rates'!$B$1:$B$46" noThreeD="1" val="0"/>
</file>

<file path=xl/ctrlProps/ctrlProp73.xml><?xml version="1.0" encoding="utf-8"?>
<formControlPr xmlns="http://schemas.microsoft.com/office/spreadsheetml/2009/9/main" objectType="Drop" dropLines="16" dropStyle="combo" dx="16" fmlaLink="$D$56" fmlaRange="'Labour Rates'!$B$1:$B$46" noThreeD="1" val="0"/>
</file>

<file path=xl/ctrlProps/ctrlProp74.xml><?xml version="1.0" encoding="utf-8"?>
<formControlPr xmlns="http://schemas.microsoft.com/office/spreadsheetml/2009/9/main" objectType="Drop" dropLines="16" dropStyle="combo" dx="16" fmlaLink="$D$57" fmlaRange="'Labour Rates'!$B$1:$B$46" noThreeD="1" val="0"/>
</file>

<file path=xl/ctrlProps/ctrlProp75.xml><?xml version="1.0" encoding="utf-8"?>
<formControlPr xmlns="http://schemas.microsoft.com/office/spreadsheetml/2009/9/main" objectType="Drop" dropLines="16" dropStyle="combo" dx="16" fmlaLink="$D$58" fmlaRange="'Labour Rates'!$B$1:$B$46" noThreeD="1" val="0"/>
</file>

<file path=xl/ctrlProps/ctrlProp76.xml><?xml version="1.0" encoding="utf-8"?>
<formControlPr xmlns="http://schemas.microsoft.com/office/spreadsheetml/2009/9/main" objectType="Drop" dropLines="16" dropStyle="combo" dx="16" fmlaLink="$D$59" fmlaRange="'Labour Rates'!$B$1:$B$46" noThreeD="1" val="0"/>
</file>

<file path=xl/ctrlProps/ctrlProp77.xml><?xml version="1.0" encoding="utf-8"?>
<formControlPr xmlns="http://schemas.microsoft.com/office/spreadsheetml/2009/9/main" objectType="Drop" dropLines="16" dropStyle="combo" dx="16" fmlaLink="$D$60" fmlaRange="'Labour Rates'!$B$1:$B$46" noThreeD="1" val="0"/>
</file>

<file path=xl/ctrlProps/ctrlProp78.xml><?xml version="1.0" encoding="utf-8"?>
<formControlPr xmlns="http://schemas.microsoft.com/office/spreadsheetml/2009/9/main" objectType="Drop" dropLines="16" dropStyle="combo" dx="16" fmlaLink="$D$61" fmlaRange="'Labour Rates'!$B$1:$B$46" noThreeD="1" val="0"/>
</file>

<file path=xl/ctrlProps/ctrlProp79.xml><?xml version="1.0" encoding="utf-8"?>
<formControlPr xmlns="http://schemas.microsoft.com/office/spreadsheetml/2009/9/main" objectType="Drop" dropLines="16" dropStyle="combo" dx="16" fmlaLink="$D$62" fmlaRange="'Labour Rates'!$B$1:$B$46" noThreeD="1" val="0"/>
</file>

<file path=xl/ctrlProps/ctrlProp8.xml><?xml version="1.0" encoding="utf-8"?>
<formControlPr xmlns="http://schemas.microsoft.com/office/spreadsheetml/2009/9/main" objectType="Drop" dropLines="16" dropStyle="combo" dx="16" fmlaLink="$D$36" fmlaRange="'Labour Rates'!$B$1:$B$46" noThreeD="1" val="0"/>
</file>

<file path=xl/ctrlProps/ctrlProp80.xml><?xml version="1.0" encoding="utf-8"?>
<formControlPr xmlns="http://schemas.microsoft.com/office/spreadsheetml/2009/9/main" objectType="Drop" dropLines="16" dropStyle="combo" dx="16" fmlaLink="$D$63" fmlaRange="'Labour Rates'!$B$1:$B$46" noThreeD="1" val="0"/>
</file>

<file path=xl/ctrlProps/ctrlProp81.xml><?xml version="1.0" encoding="utf-8"?>
<formControlPr xmlns="http://schemas.microsoft.com/office/spreadsheetml/2009/9/main" objectType="Drop" dropLines="16" dropStyle="combo" dx="16" fmlaLink="$D$64" fmlaRange="'Labour Rates'!$B$1:$B$46" noThreeD="1" val="0"/>
</file>

<file path=xl/ctrlProps/ctrlProp82.xml><?xml version="1.0" encoding="utf-8"?>
<formControlPr xmlns="http://schemas.microsoft.com/office/spreadsheetml/2009/9/main" objectType="Drop" dropLines="16" dropStyle="combo" dx="16" fmlaLink="$D$65" fmlaRange="'Labour Rates'!$B$1:$B$46" noThreeD="1" val="0"/>
</file>

<file path=xl/ctrlProps/ctrlProp83.xml><?xml version="1.0" encoding="utf-8"?>
<formControlPr xmlns="http://schemas.microsoft.com/office/spreadsheetml/2009/9/main" objectType="Drop" dropLines="16" dropStyle="combo" dx="16" fmlaLink="$D$66" fmlaRange="'Labour Rates'!$B$1:$B$46" noThreeD="1" val="0"/>
</file>

<file path=xl/ctrlProps/ctrlProp84.xml><?xml version="1.0" encoding="utf-8"?>
<formControlPr xmlns="http://schemas.microsoft.com/office/spreadsheetml/2009/9/main" objectType="Drop" dropLines="16" dropStyle="combo" dx="16" fmlaLink="$D$67" fmlaRange="'Labour Rates'!$B$1:$B$46" noThreeD="1" val="0"/>
</file>

<file path=xl/ctrlProps/ctrlProp85.xml><?xml version="1.0" encoding="utf-8"?>
<formControlPr xmlns="http://schemas.microsoft.com/office/spreadsheetml/2009/9/main" objectType="Drop" dropLines="16" dropStyle="combo" dx="16" fmlaLink="$D$68" fmlaRange="'Labour Rates'!$B$1:$B$46" noThreeD="1" val="0"/>
</file>

<file path=xl/ctrlProps/ctrlProp86.xml><?xml version="1.0" encoding="utf-8"?>
<formControlPr xmlns="http://schemas.microsoft.com/office/spreadsheetml/2009/9/main" objectType="Drop" dropLines="16" dropStyle="combo" dx="16" fmlaLink="$D$69" fmlaRange="'Labour Rates'!$B$1:$B$46" noThreeD="1" val="0"/>
</file>

<file path=xl/ctrlProps/ctrlProp87.xml><?xml version="1.0" encoding="utf-8"?>
<formControlPr xmlns="http://schemas.microsoft.com/office/spreadsheetml/2009/9/main" objectType="Drop" dropLines="16" dropStyle="combo" dx="16" fmlaLink="$D$70" fmlaRange="'Labour Rates'!$B$1:$B$46" noThreeD="1" val="0"/>
</file>

<file path=xl/ctrlProps/ctrlProp88.xml><?xml version="1.0" encoding="utf-8"?>
<formControlPr xmlns="http://schemas.microsoft.com/office/spreadsheetml/2009/9/main" objectType="Drop" dropLines="16" dropStyle="combo" dx="16" fmlaLink="$D$71" fmlaRange="'Labour Rates'!$B$1:$B$46" noThreeD="1" val="0"/>
</file>

<file path=xl/ctrlProps/ctrlProp89.xml><?xml version="1.0" encoding="utf-8"?>
<formControlPr xmlns="http://schemas.microsoft.com/office/spreadsheetml/2009/9/main" objectType="Drop" dropLines="16" dropStyle="combo" dx="16" fmlaLink="$D$72" fmlaRange="'Labour Rates'!$B$1:$B$46" noThreeD="1" val="0"/>
</file>

<file path=xl/ctrlProps/ctrlProp9.xml><?xml version="1.0" encoding="utf-8"?>
<formControlPr xmlns="http://schemas.microsoft.com/office/spreadsheetml/2009/9/main" objectType="Drop" dropLines="16" dropStyle="combo" dx="16" fmlaLink="$D$37" fmlaRange="'Labour Rates'!$B$1:$B$46" noThreeD="1" val="0"/>
</file>

<file path=xl/ctrlProps/ctrlProp90.xml><?xml version="1.0" encoding="utf-8"?>
<formControlPr xmlns="http://schemas.microsoft.com/office/spreadsheetml/2009/9/main" objectType="Drop" dropLines="16" dropStyle="combo" dx="16" fmlaLink="$D$73" fmlaRange="'Labour Rates'!$B$1:$B$46" noThreeD="1" val="0"/>
</file>

<file path=xl/ctrlProps/ctrlProp91.xml><?xml version="1.0" encoding="utf-8"?>
<formControlPr xmlns="http://schemas.microsoft.com/office/spreadsheetml/2009/9/main" objectType="Drop" dropLines="16" dropStyle="combo" dx="16" fmlaLink="$D$29" fmlaRange="'Labour Rates'!$B$1:$B$46" noThreeD="1" sel="32" val="20"/>
</file>

<file path=xl/ctrlProps/ctrlProp92.xml><?xml version="1.0" encoding="utf-8"?>
<formControlPr xmlns="http://schemas.microsoft.com/office/spreadsheetml/2009/9/main" objectType="Drop" dropLines="16" dropStyle="combo" dx="16" fmlaLink="$D$30" fmlaRange="'Labour Rates'!$B$1:$B$46" noThreeD="1" sel="39" val="27"/>
</file>

<file path=xl/ctrlProps/ctrlProp93.xml><?xml version="1.0" encoding="utf-8"?>
<formControlPr xmlns="http://schemas.microsoft.com/office/spreadsheetml/2009/9/main" objectType="Drop" dropLines="16" dropStyle="combo" dx="16" fmlaLink="$D$31" fmlaRange="'Labour Rates'!$B$1:$B$46" noThreeD="1" sel="9" val="0"/>
</file>

<file path=xl/ctrlProps/ctrlProp94.xml><?xml version="1.0" encoding="utf-8"?>
<formControlPr xmlns="http://schemas.microsoft.com/office/spreadsheetml/2009/9/main" objectType="Drop" dropLines="16" dropStyle="combo" dx="16" fmlaLink="$D$32" fmlaRange="'Labour Rates'!$B$1:$B$46" noThreeD="1" sel="27" val="19"/>
</file>

<file path=xl/ctrlProps/ctrlProp95.xml><?xml version="1.0" encoding="utf-8"?>
<formControlPr xmlns="http://schemas.microsoft.com/office/spreadsheetml/2009/9/main" objectType="Drop" dropLines="16" dropStyle="combo" dx="16" fmlaLink="$D$33" fmlaRange="'Labour Rates'!$B$1:$B$46" noThreeD="1" sel="28" val="19"/>
</file>

<file path=xl/ctrlProps/ctrlProp96.xml><?xml version="1.0" encoding="utf-8"?>
<formControlPr xmlns="http://schemas.microsoft.com/office/spreadsheetml/2009/9/main" objectType="Drop" dropLines="16" dropStyle="combo" dx="16" fmlaLink="$D$34" fmlaRange="'Labour Rates'!$B$1:$B$46" noThreeD="1" val="0"/>
</file>

<file path=xl/ctrlProps/ctrlProp97.xml><?xml version="1.0" encoding="utf-8"?>
<formControlPr xmlns="http://schemas.microsoft.com/office/spreadsheetml/2009/9/main" objectType="Drop" dropLines="16" dropStyle="combo" dx="16" fmlaLink="$D$35" fmlaRange="'Labour Rates'!$B$1:$B$46" noThreeD="1" val="0"/>
</file>

<file path=xl/ctrlProps/ctrlProp98.xml><?xml version="1.0" encoding="utf-8"?>
<formControlPr xmlns="http://schemas.microsoft.com/office/spreadsheetml/2009/9/main" objectType="Drop" dropLines="16" dropStyle="combo" dx="16" fmlaLink="$D$36" fmlaRange="'Labour Rates'!$B$1:$B$46" noThreeD="1" val="0"/>
</file>

<file path=xl/ctrlProps/ctrlProp99.xml><?xml version="1.0" encoding="utf-8"?>
<formControlPr xmlns="http://schemas.microsoft.com/office/spreadsheetml/2009/9/main" objectType="Drop" dropLines="16" dropStyle="combo" dx="16" fmlaLink="$D$37" fmlaRange="'Labour Rates'!$B$1:$B$46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0</xdr:row>
      <xdr:rowOff>0</xdr:rowOff>
    </xdr:from>
    <xdr:to>
      <xdr:col>12</xdr:col>
      <xdr:colOff>9525</xdr:colOff>
      <xdr:row>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1809750" cy="1552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152400</xdr:rowOff>
        </xdr:from>
        <xdr:to>
          <xdr:col>3</xdr:col>
          <xdr:colOff>0</xdr:colOff>
          <xdr:row>28</xdr:row>
          <xdr:rowOff>161925</xdr:rowOff>
        </xdr:to>
        <xdr:sp macro="" textlink="">
          <xdr:nvSpPr>
            <xdr:cNvPr id="2050" name="ComboBox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28</xdr:row>
          <xdr:rowOff>171450</xdr:rowOff>
        </xdr:from>
        <xdr:to>
          <xdr:col>3</xdr:col>
          <xdr:colOff>0</xdr:colOff>
          <xdr:row>29</xdr:row>
          <xdr:rowOff>161925</xdr:rowOff>
        </xdr:to>
        <xdr:sp macro="" textlink="">
          <xdr:nvSpPr>
            <xdr:cNvPr id="2051" name="ComboBox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29</xdr:row>
          <xdr:rowOff>161925</xdr:rowOff>
        </xdr:from>
        <xdr:to>
          <xdr:col>3</xdr:col>
          <xdr:colOff>0</xdr:colOff>
          <xdr:row>30</xdr:row>
          <xdr:rowOff>161925</xdr:rowOff>
        </xdr:to>
        <xdr:sp macro="" textlink="">
          <xdr:nvSpPr>
            <xdr:cNvPr id="2052" name="ComboBox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171450</xdr:rowOff>
        </xdr:from>
        <xdr:to>
          <xdr:col>3</xdr:col>
          <xdr:colOff>0</xdr:colOff>
          <xdr:row>31</xdr:row>
          <xdr:rowOff>161925</xdr:rowOff>
        </xdr:to>
        <xdr:sp macro="" textlink="">
          <xdr:nvSpPr>
            <xdr:cNvPr id="2053" name="ComboBox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31</xdr:row>
          <xdr:rowOff>171450</xdr:rowOff>
        </xdr:from>
        <xdr:to>
          <xdr:col>3</xdr:col>
          <xdr:colOff>0</xdr:colOff>
          <xdr:row>32</xdr:row>
          <xdr:rowOff>161925</xdr:rowOff>
        </xdr:to>
        <xdr:sp macro="" textlink="">
          <xdr:nvSpPr>
            <xdr:cNvPr id="2054" name="ComboBox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32</xdr:row>
          <xdr:rowOff>161925</xdr:rowOff>
        </xdr:from>
        <xdr:to>
          <xdr:col>3</xdr:col>
          <xdr:colOff>0</xdr:colOff>
          <xdr:row>33</xdr:row>
          <xdr:rowOff>161925</xdr:rowOff>
        </xdr:to>
        <xdr:sp macro="" textlink="">
          <xdr:nvSpPr>
            <xdr:cNvPr id="2055" name="ComboBox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33</xdr:row>
          <xdr:rowOff>171450</xdr:rowOff>
        </xdr:from>
        <xdr:to>
          <xdr:col>3</xdr:col>
          <xdr:colOff>0</xdr:colOff>
          <xdr:row>34</xdr:row>
          <xdr:rowOff>161925</xdr:rowOff>
        </xdr:to>
        <xdr:sp macro="" textlink="">
          <xdr:nvSpPr>
            <xdr:cNvPr id="2056" name="ComboBox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34</xdr:row>
          <xdr:rowOff>171450</xdr:rowOff>
        </xdr:from>
        <xdr:to>
          <xdr:col>3</xdr:col>
          <xdr:colOff>0</xdr:colOff>
          <xdr:row>35</xdr:row>
          <xdr:rowOff>161925</xdr:rowOff>
        </xdr:to>
        <xdr:sp macro="" textlink="">
          <xdr:nvSpPr>
            <xdr:cNvPr id="2057" name="ComboBox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35</xdr:row>
          <xdr:rowOff>161925</xdr:rowOff>
        </xdr:from>
        <xdr:to>
          <xdr:col>3</xdr:col>
          <xdr:colOff>0</xdr:colOff>
          <xdr:row>36</xdr:row>
          <xdr:rowOff>161925</xdr:rowOff>
        </xdr:to>
        <xdr:sp macro="" textlink="">
          <xdr:nvSpPr>
            <xdr:cNvPr id="2058" name="ComboBox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36</xdr:row>
          <xdr:rowOff>171450</xdr:rowOff>
        </xdr:from>
        <xdr:to>
          <xdr:col>3</xdr:col>
          <xdr:colOff>0</xdr:colOff>
          <xdr:row>37</xdr:row>
          <xdr:rowOff>161925</xdr:rowOff>
        </xdr:to>
        <xdr:sp macro="" textlink="">
          <xdr:nvSpPr>
            <xdr:cNvPr id="2059" name="ComboBox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37</xdr:row>
          <xdr:rowOff>171450</xdr:rowOff>
        </xdr:from>
        <xdr:to>
          <xdr:col>3</xdr:col>
          <xdr:colOff>0</xdr:colOff>
          <xdr:row>38</xdr:row>
          <xdr:rowOff>161925</xdr:rowOff>
        </xdr:to>
        <xdr:sp macro="" textlink="">
          <xdr:nvSpPr>
            <xdr:cNvPr id="2060" name="ComboBox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38</xdr:row>
          <xdr:rowOff>161925</xdr:rowOff>
        </xdr:from>
        <xdr:to>
          <xdr:col>3</xdr:col>
          <xdr:colOff>0</xdr:colOff>
          <xdr:row>39</xdr:row>
          <xdr:rowOff>161925</xdr:rowOff>
        </xdr:to>
        <xdr:sp macro="" textlink="">
          <xdr:nvSpPr>
            <xdr:cNvPr id="2061" name="ComboBox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39</xdr:row>
          <xdr:rowOff>161925</xdr:rowOff>
        </xdr:from>
        <xdr:to>
          <xdr:col>3</xdr:col>
          <xdr:colOff>0</xdr:colOff>
          <xdr:row>40</xdr:row>
          <xdr:rowOff>161925</xdr:rowOff>
        </xdr:to>
        <xdr:sp macro="" textlink="">
          <xdr:nvSpPr>
            <xdr:cNvPr id="2062" name="ComboBox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40</xdr:row>
          <xdr:rowOff>171450</xdr:rowOff>
        </xdr:from>
        <xdr:to>
          <xdr:col>3</xdr:col>
          <xdr:colOff>0</xdr:colOff>
          <xdr:row>41</xdr:row>
          <xdr:rowOff>161925</xdr:rowOff>
        </xdr:to>
        <xdr:sp macro="" textlink="">
          <xdr:nvSpPr>
            <xdr:cNvPr id="2063" name="ComboBox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41</xdr:row>
          <xdr:rowOff>161925</xdr:rowOff>
        </xdr:from>
        <xdr:to>
          <xdr:col>3</xdr:col>
          <xdr:colOff>0</xdr:colOff>
          <xdr:row>42</xdr:row>
          <xdr:rowOff>161925</xdr:rowOff>
        </xdr:to>
        <xdr:sp macro="" textlink="">
          <xdr:nvSpPr>
            <xdr:cNvPr id="2064" name="ComboBox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42</xdr:row>
          <xdr:rowOff>161925</xdr:rowOff>
        </xdr:from>
        <xdr:to>
          <xdr:col>3</xdr:col>
          <xdr:colOff>0</xdr:colOff>
          <xdr:row>43</xdr:row>
          <xdr:rowOff>161925</xdr:rowOff>
        </xdr:to>
        <xdr:sp macro="" textlink="">
          <xdr:nvSpPr>
            <xdr:cNvPr id="2065" name="ComboBox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43</xdr:row>
          <xdr:rowOff>171450</xdr:rowOff>
        </xdr:from>
        <xdr:to>
          <xdr:col>3</xdr:col>
          <xdr:colOff>0</xdr:colOff>
          <xdr:row>44</xdr:row>
          <xdr:rowOff>161925</xdr:rowOff>
        </xdr:to>
        <xdr:sp macro="" textlink="">
          <xdr:nvSpPr>
            <xdr:cNvPr id="2066" name="ComboBox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161925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2067" name="ComboBox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45</xdr:row>
          <xdr:rowOff>161925</xdr:rowOff>
        </xdr:from>
        <xdr:to>
          <xdr:col>3</xdr:col>
          <xdr:colOff>0</xdr:colOff>
          <xdr:row>46</xdr:row>
          <xdr:rowOff>161925</xdr:rowOff>
        </xdr:to>
        <xdr:sp macro="" textlink="">
          <xdr:nvSpPr>
            <xdr:cNvPr id="2068" name="ComboBox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46</xdr:row>
          <xdr:rowOff>171450</xdr:rowOff>
        </xdr:from>
        <xdr:to>
          <xdr:col>3</xdr:col>
          <xdr:colOff>0</xdr:colOff>
          <xdr:row>47</xdr:row>
          <xdr:rowOff>161925</xdr:rowOff>
        </xdr:to>
        <xdr:sp macro="" textlink="">
          <xdr:nvSpPr>
            <xdr:cNvPr id="2069" name="ComboBox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47</xdr:row>
          <xdr:rowOff>161925</xdr:rowOff>
        </xdr:from>
        <xdr:to>
          <xdr:col>3</xdr:col>
          <xdr:colOff>0</xdr:colOff>
          <xdr:row>48</xdr:row>
          <xdr:rowOff>161925</xdr:rowOff>
        </xdr:to>
        <xdr:sp macro="" textlink="">
          <xdr:nvSpPr>
            <xdr:cNvPr id="2070" name="ComboBox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48</xdr:row>
          <xdr:rowOff>161925</xdr:rowOff>
        </xdr:from>
        <xdr:to>
          <xdr:col>3</xdr:col>
          <xdr:colOff>0</xdr:colOff>
          <xdr:row>49</xdr:row>
          <xdr:rowOff>161925</xdr:rowOff>
        </xdr:to>
        <xdr:sp macro="" textlink="">
          <xdr:nvSpPr>
            <xdr:cNvPr id="2071" name="ComboBox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49</xdr:row>
          <xdr:rowOff>171450</xdr:rowOff>
        </xdr:from>
        <xdr:to>
          <xdr:col>3</xdr:col>
          <xdr:colOff>0</xdr:colOff>
          <xdr:row>50</xdr:row>
          <xdr:rowOff>161925</xdr:rowOff>
        </xdr:to>
        <xdr:sp macro="" textlink="">
          <xdr:nvSpPr>
            <xdr:cNvPr id="2072" name="ComboBox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50</xdr:row>
          <xdr:rowOff>171450</xdr:rowOff>
        </xdr:from>
        <xdr:to>
          <xdr:col>3</xdr:col>
          <xdr:colOff>0</xdr:colOff>
          <xdr:row>51</xdr:row>
          <xdr:rowOff>161925</xdr:rowOff>
        </xdr:to>
        <xdr:sp macro="" textlink="">
          <xdr:nvSpPr>
            <xdr:cNvPr id="2073" name="ComboBox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51</xdr:row>
          <xdr:rowOff>161925</xdr:rowOff>
        </xdr:from>
        <xdr:to>
          <xdr:col>3</xdr:col>
          <xdr:colOff>0</xdr:colOff>
          <xdr:row>52</xdr:row>
          <xdr:rowOff>161925</xdr:rowOff>
        </xdr:to>
        <xdr:sp macro="" textlink="">
          <xdr:nvSpPr>
            <xdr:cNvPr id="2074" name="ComboBox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52</xdr:row>
          <xdr:rowOff>171450</xdr:rowOff>
        </xdr:from>
        <xdr:to>
          <xdr:col>3</xdr:col>
          <xdr:colOff>0</xdr:colOff>
          <xdr:row>53</xdr:row>
          <xdr:rowOff>161925</xdr:rowOff>
        </xdr:to>
        <xdr:sp macro="" textlink="">
          <xdr:nvSpPr>
            <xdr:cNvPr id="2075" name="ComboBox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53</xdr:row>
          <xdr:rowOff>171450</xdr:rowOff>
        </xdr:from>
        <xdr:to>
          <xdr:col>3</xdr:col>
          <xdr:colOff>0</xdr:colOff>
          <xdr:row>54</xdr:row>
          <xdr:rowOff>161925</xdr:rowOff>
        </xdr:to>
        <xdr:sp macro="" textlink="">
          <xdr:nvSpPr>
            <xdr:cNvPr id="2076" name="ComboBox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54</xdr:row>
          <xdr:rowOff>161925</xdr:rowOff>
        </xdr:from>
        <xdr:to>
          <xdr:col>3</xdr:col>
          <xdr:colOff>0</xdr:colOff>
          <xdr:row>55</xdr:row>
          <xdr:rowOff>161925</xdr:rowOff>
        </xdr:to>
        <xdr:sp macro="" textlink="">
          <xdr:nvSpPr>
            <xdr:cNvPr id="2077" name="ComboBox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</xdr:row>
          <xdr:rowOff>171450</xdr:rowOff>
        </xdr:from>
        <xdr:to>
          <xdr:col>3</xdr:col>
          <xdr:colOff>0</xdr:colOff>
          <xdr:row>56</xdr:row>
          <xdr:rowOff>161925</xdr:rowOff>
        </xdr:to>
        <xdr:sp macro="" textlink="">
          <xdr:nvSpPr>
            <xdr:cNvPr id="2078" name="ComboBox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56</xdr:row>
          <xdr:rowOff>171450</xdr:rowOff>
        </xdr:from>
        <xdr:to>
          <xdr:col>3</xdr:col>
          <xdr:colOff>0</xdr:colOff>
          <xdr:row>57</xdr:row>
          <xdr:rowOff>161925</xdr:rowOff>
        </xdr:to>
        <xdr:sp macro="" textlink="">
          <xdr:nvSpPr>
            <xdr:cNvPr id="2079" name="ComboBox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57</xdr:row>
          <xdr:rowOff>161925</xdr:rowOff>
        </xdr:from>
        <xdr:to>
          <xdr:col>3</xdr:col>
          <xdr:colOff>0</xdr:colOff>
          <xdr:row>58</xdr:row>
          <xdr:rowOff>161925</xdr:rowOff>
        </xdr:to>
        <xdr:sp macro="" textlink="">
          <xdr:nvSpPr>
            <xdr:cNvPr id="2080" name="ComboBox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58</xdr:row>
          <xdr:rowOff>171450</xdr:rowOff>
        </xdr:from>
        <xdr:to>
          <xdr:col>3</xdr:col>
          <xdr:colOff>0</xdr:colOff>
          <xdr:row>59</xdr:row>
          <xdr:rowOff>161925</xdr:rowOff>
        </xdr:to>
        <xdr:sp macro="" textlink="">
          <xdr:nvSpPr>
            <xdr:cNvPr id="2081" name="ComboBox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59</xdr:row>
          <xdr:rowOff>171450</xdr:rowOff>
        </xdr:from>
        <xdr:to>
          <xdr:col>3</xdr:col>
          <xdr:colOff>0</xdr:colOff>
          <xdr:row>60</xdr:row>
          <xdr:rowOff>161925</xdr:rowOff>
        </xdr:to>
        <xdr:sp macro="" textlink="">
          <xdr:nvSpPr>
            <xdr:cNvPr id="2082" name="ComboBox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60</xdr:row>
          <xdr:rowOff>161925</xdr:rowOff>
        </xdr:from>
        <xdr:to>
          <xdr:col>3</xdr:col>
          <xdr:colOff>0</xdr:colOff>
          <xdr:row>61</xdr:row>
          <xdr:rowOff>161925</xdr:rowOff>
        </xdr:to>
        <xdr:sp macro="" textlink="">
          <xdr:nvSpPr>
            <xdr:cNvPr id="2083" name="ComboBox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61</xdr:row>
          <xdr:rowOff>171450</xdr:rowOff>
        </xdr:from>
        <xdr:to>
          <xdr:col>3</xdr:col>
          <xdr:colOff>0</xdr:colOff>
          <xdr:row>62</xdr:row>
          <xdr:rowOff>161925</xdr:rowOff>
        </xdr:to>
        <xdr:sp macro="" textlink="">
          <xdr:nvSpPr>
            <xdr:cNvPr id="2084" name="ComboBox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62</xdr:row>
          <xdr:rowOff>171450</xdr:rowOff>
        </xdr:from>
        <xdr:to>
          <xdr:col>3</xdr:col>
          <xdr:colOff>0</xdr:colOff>
          <xdr:row>63</xdr:row>
          <xdr:rowOff>161925</xdr:rowOff>
        </xdr:to>
        <xdr:sp macro="" textlink="">
          <xdr:nvSpPr>
            <xdr:cNvPr id="2085" name="ComboBox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63</xdr:row>
          <xdr:rowOff>161925</xdr:rowOff>
        </xdr:from>
        <xdr:to>
          <xdr:col>3</xdr:col>
          <xdr:colOff>0</xdr:colOff>
          <xdr:row>64</xdr:row>
          <xdr:rowOff>161925</xdr:rowOff>
        </xdr:to>
        <xdr:sp macro="" textlink="">
          <xdr:nvSpPr>
            <xdr:cNvPr id="2086" name="ComboBox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64</xdr:row>
          <xdr:rowOff>171450</xdr:rowOff>
        </xdr:from>
        <xdr:to>
          <xdr:col>3</xdr:col>
          <xdr:colOff>0</xdr:colOff>
          <xdr:row>65</xdr:row>
          <xdr:rowOff>161925</xdr:rowOff>
        </xdr:to>
        <xdr:sp macro="" textlink="">
          <xdr:nvSpPr>
            <xdr:cNvPr id="2087" name="ComboBox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65</xdr:row>
          <xdr:rowOff>171450</xdr:rowOff>
        </xdr:from>
        <xdr:to>
          <xdr:col>3</xdr:col>
          <xdr:colOff>0</xdr:colOff>
          <xdr:row>66</xdr:row>
          <xdr:rowOff>161925</xdr:rowOff>
        </xdr:to>
        <xdr:sp macro="" textlink="">
          <xdr:nvSpPr>
            <xdr:cNvPr id="2088" name="ComboBox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66</xdr:row>
          <xdr:rowOff>161925</xdr:rowOff>
        </xdr:from>
        <xdr:to>
          <xdr:col>3</xdr:col>
          <xdr:colOff>0</xdr:colOff>
          <xdr:row>67</xdr:row>
          <xdr:rowOff>161925</xdr:rowOff>
        </xdr:to>
        <xdr:sp macro="" textlink="">
          <xdr:nvSpPr>
            <xdr:cNvPr id="2089" name="ComboBox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67</xdr:row>
          <xdr:rowOff>161925</xdr:rowOff>
        </xdr:from>
        <xdr:to>
          <xdr:col>3</xdr:col>
          <xdr:colOff>0</xdr:colOff>
          <xdr:row>68</xdr:row>
          <xdr:rowOff>161925</xdr:rowOff>
        </xdr:to>
        <xdr:sp macro="" textlink="">
          <xdr:nvSpPr>
            <xdr:cNvPr id="2090" name="ComboBox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68</xdr:row>
          <xdr:rowOff>171450</xdr:rowOff>
        </xdr:from>
        <xdr:to>
          <xdr:col>3</xdr:col>
          <xdr:colOff>0</xdr:colOff>
          <xdr:row>69</xdr:row>
          <xdr:rowOff>161925</xdr:rowOff>
        </xdr:to>
        <xdr:sp macro="" textlink="">
          <xdr:nvSpPr>
            <xdr:cNvPr id="2091" name="ComboBox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69</xdr:row>
          <xdr:rowOff>161925</xdr:rowOff>
        </xdr:from>
        <xdr:to>
          <xdr:col>3</xdr:col>
          <xdr:colOff>0</xdr:colOff>
          <xdr:row>70</xdr:row>
          <xdr:rowOff>161925</xdr:rowOff>
        </xdr:to>
        <xdr:sp macro="" textlink="">
          <xdr:nvSpPr>
            <xdr:cNvPr id="2092" name="ComboBox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70</xdr:row>
          <xdr:rowOff>161925</xdr:rowOff>
        </xdr:from>
        <xdr:to>
          <xdr:col>3</xdr:col>
          <xdr:colOff>0</xdr:colOff>
          <xdr:row>71</xdr:row>
          <xdr:rowOff>161925</xdr:rowOff>
        </xdr:to>
        <xdr:sp macro="" textlink="">
          <xdr:nvSpPr>
            <xdr:cNvPr id="2093" name="ComboBox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71</xdr:row>
          <xdr:rowOff>171450</xdr:rowOff>
        </xdr:from>
        <xdr:to>
          <xdr:col>3</xdr:col>
          <xdr:colOff>0</xdr:colOff>
          <xdr:row>72</xdr:row>
          <xdr:rowOff>161925</xdr:rowOff>
        </xdr:to>
        <xdr:sp macro="" textlink="">
          <xdr:nvSpPr>
            <xdr:cNvPr id="2094" name="ComboBox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9</xdr:col>
      <xdr:colOff>161925</xdr:colOff>
      <xdr:row>0</xdr:row>
      <xdr:rowOff>38100</xdr:rowOff>
    </xdr:from>
    <xdr:to>
      <xdr:col>12</xdr:col>
      <xdr:colOff>143794</xdr:colOff>
      <xdr:row>8</xdr:row>
      <xdr:rowOff>68715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8100"/>
          <a:ext cx="1810669" cy="15546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152400</xdr:rowOff>
        </xdr:from>
        <xdr:to>
          <xdr:col>3</xdr:col>
          <xdr:colOff>0</xdr:colOff>
          <xdr:row>28</xdr:row>
          <xdr:rowOff>161925</xdr:rowOff>
        </xdr:to>
        <xdr:sp macro="" textlink="">
          <xdr:nvSpPr>
            <xdr:cNvPr id="3073" name="ComboBox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28</xdr:row>
          <xdr:rowOff>171450</xdr:rowOff>
        </xdr:from>
        <xdr:to>
          <xdr:col>3</xdr:col>
          <xdr:colOff>0</xdr:colOff>
          <xdr:row>29</xdr:row>
          <xdr:rowOff>161925</xdr:rowOff>
        </xdr:to>
        <xdr:sp macro="" textlink="">
          <xdr:nvSpPr>
            <xdr:cNvPr id="3074" name="ComboBox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29</xdr:row>
          <xdr:rowOff>161925</xdr:rowOff>
        </xdr:from>
        <xdr:to>
          <xdr:col>3</xdr:col>
          <xdr:colOff>0</xdr:colOff>
          <xdr:row>30</xdr:row>
          <xdr:rowOff>161925</xdr:rowOff>
        </xdr:to>
        <xdr:sp macro="" textlink="">
          <xdr:nvSpPr>
            <xdr:cNvPr id="3075" name="ComboBox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171450</xdr:rowOff>
        </xdr:from>
        <xdr:to>
          <xdr:col>3</xdr:col>
          <xdr:colOff>0</xdr:colOff>
          <xdr:row>31</xdr:row>
          <xdr:rowOff>161925</xdr:rowOff>
        </xdr:to>
        <xdr:sp macro="" textlink="">
          <xdr:nvSpPr>
            <xdr:cNvPr id="3076" name="ComboBox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31</xdr:row>
          <xdr:rowOff>171450</xdr:rowOff>
        </xdr:from>
        <xdr:to>
          <xdr:col>3</xdr:col>
          <xdr:colOff>0</xdr:colOff>
          <xdr:row>32</xdr:row>
          <xdr:rowOff>161925</xdr:rowOff>
        </xdr:to>
        <xdr:sp macro="" textlink="">
          <xdr:nvSpPr>
            <xdr:cNvPr id="3077" name="ComboBox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32</xdr:row>
          <xdr:rowOff>161925</xdr:rowOff>
        </xdr:from>
        <xdr:to>
          <xdr:col>3</xdr:col>
          <xdr:colOff>0</xdr:colOff>
          <xdr:row>33</xdr:row>
          <xdr:rowOff>161925</xdr:rowOff>
        </xdr:to>
        <xdr:sp macro="" textlink="">
          <xdr:nvSpPr>
            <xdr:cNvPr id="3078" name="ComboBox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33</xdr:row>
          <xdr:rowOff>171450</xdr:rowOff>
        </xdr:from>
        <xdr:to>
          <xdr:col>3</xdr:col>
          <xdr:colOff>0</xdr:colOff>
          <xdr:row>34</xdr:row>
          <xdr:rowOff>161925</xdr:rowOff>
        </xdr:to>
        <xdr:sp macro="" textlink="">
          <xdr:nvSpPr>
            <xdr:cNvPr id="3079" name="ComboBox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34</xdr:row>
          <xdr:rowOff>171450</xdr:rowOff>
        </xdr:from>
        <xdr:to>
          <xdr:col>3</xdr:col>
          <xdr:colOff>0</xdr:colOff>
          <xdr:row>35</xdr:row>
          <xdr:rowOff>161925</xdr:rowOff>
        </xdr:to>
        <xdr:sp macro="" textlink="">
          <xdr:nvSpPr>
            <xdr:cNvPr id="3080" name="ComboBox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35</xdr:row>
          <xdr:rowOff>161925</xdr:rowOff>
        </xdr:from>
        <xdr:to>
          <xdr:col>3</xdr:col>
          <xdr:colOff>0</xdr:colOff>
          <xdr:row>36</xdr:row>
          <xdr:rowOff>161925</xdr:rowOff>
        </xdr:to>
        <xdr:sp macro="" textlink="">
          <xdr:nvSpPr>
            <xdr:cNvPr id="3081" name="ComboBox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36</xdr:row>
          <xdr:rowOff>171450</xdr:rowOff>
        </xdr:from>
        <xdr:to>
          <xdr:col>3</xdr:col>
          <xdr:colOff>0</xdr:colOff>
          <xdr:row>37</xdr:row>
          <xdr:rowOff>161925</xdr:rowOff>
        </xdr:to>
        <xdr:sp macro="" textlink="">
          <xdr:nvSpPr>
            <xdr:cNvPr id="3082" name="ComboBox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37</xdr:row>
          <xdr:rowOff>171450</xdr:rowOff>
        </xdr:from>
        <xdr:to>
          <xdr:col>3</xdr:col>
          <xdr:colOff>0</xdr:colOff>
          <xdr:row>38</xdr:row>
          <xdr:rowOff>161925</xdr:rowOff>
        </xdr:to>
        <xdr:sp macro="" textlink="">
          <xdr:nvSpPr>
            <xdr:cNvPr id="3083" name="ComboBox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38</xdr:row>
          <xdr:rowOff>161925</xdr:rowOff>
        </xdr:from>
        <xdr:to>
          <xdr:col>3</xdr:col>
          <xdr:colOff>0</xdr:colOff>
          <xdr:row>39</xdr:row>
          <xdr:rowOff>161925</xdr:rowOff>
        </xdr:to>
        <xdr:sp macro="" textlink="">
          <xdr:nvSpPr>
            <xdr:cNvPr id="3084" name="ComboBox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39</xdr:row>
          <xdr:rowOff>161925</xdr:rowOff>
        </xdr:from>
        <xdr:to>
          <xdr:col>3</xdr:col>
          <xdr:colOff>0</xdr:colOff>
          <xdr:row>40</xdr:row>
          <xdr:rowOff>161925</xdr:rowOff>
        </xdr:to>
        <xdr:sp macro="" textlink="">
          <xdr:nvSpPr>
            <xdr:cNvPr id="3085" name="ComboBox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40</xdr:row>
          <xdr:rowOff>171450</xdr:rowOff>
        </xdr:from>
        <xdr:to>
          <xdr:col>3</xdr:col>
          <xdr:colOff>0</xdr:colOff>
          <xdr:row>41</xdr:row>
          <xdr:rowOff>161925</xdr:rowOff>
        </xdr:to>
        <xdr:sp macro="" textlink="">
          <xdr:nvSpPr>
            <xdr:cNvPr id="3086" name="ComboBox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41</xdr:row>
          <xdr:rowOff>161925</xdr:rowOff>
        </xdr:from>
        <xdr:to>
          <xdr:col>3</xdr:col>
          <xdr:colOff>0</xdr:colOff>
          <xdr:row>42</xdr:row>
          <xdr:rowOff>161925</xdr:rowOff>
        </xdr:to>
        <xdr:sp macro="" textlink="">
          <xdr:nvSpPr>
            <xdr:cNvPr id="3087" name="ComboBox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42</xdr:row>
          <xdr:rowOff>161925</xdr:rowOff>
        </xdr:from>
        <xdr:to>
          <xdr:col>3</xdr:col>
          <xdr:colOff>0</xdr:colOff>
          <xdr:row>43</xdr:row>
          <xdr:rowOff>161925</xdr:rowOff>
        </xdr:to>
        <xdr:sp macro="" textlink="">
          <xdr:nvSpPr>
            <xdr:cNvPr id="3088" name="ComboBox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43</xdr:row>
          <xdr:rowOff>171450</xdr:rowOff>
        </xdr:from>
        <xdr:to>
          <xdr:col>3</xdr:col>
          <xdr:colOff>0</xdr:colOff>
          <xdr:row>44</xdr:row>
          <xdr:rowOff>161925</xdr:rowOff>
        </xdr:to>
        <xdr:sp macro="" textlink="">
          <xdr:nvSpPr>
            <xdr:cNvPr id="3089" name="ComboBox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161925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3090" name="ComboBox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45</xdr:row>
          <xdr:rowOff>161925</xdr:rowOff>
        </xdr:from>
        <xdr:to>
          <xdr:col>3</xdr:col>
          <xdr:colOff>0</xdr:colOff>
          <xdr:row>46</xdr:row>
          <xdr:rowOff>161925</xdr:rowOff>
        </xdr:to>
        <xdr:sp macro="" textlink="">
          <xdr:nvSpPr>
            <xdr:cNvPr id="3091" name="ComboBox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46</xdr:row>
          <xdr:rowOff>171450</xdr:rowOff>
        </xdr:from>
        <xdr:to>
          <xdr:col>3</xdr:col>
          <xdr:colOff>0</xdr:colOff>
          <xdr:row>47</xdr:row>
          <xdr:rowOff>161925</xdr:rowOff>
        </xdr:to>
        <xdr:sp macro="" textlink="">
          <xdr:nvSpPr>
            <xdr:cNvPr id="3092" name="ComboBox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47</xdr:row>
          <xdr:rowOff>161925</xdr:rowOff>
        </xdr:from>
        <xdr:to>
          <xdr:col>3</xdr:col>
          <xdr:colOff>0</xdr:colOff>
          <xdr:row>48</xdr:row>
          <xdr:rowOff>161925</xdr:rowOff>
        </xdr:to>
        <xdr:sp macro="" textlink="">
          <xdr:nvSpPr>
            <xdr:cNvPr id="3093" name="ComboBox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48</xdr:row>
          <xdr:rowOff>161925</xdr:rowOff>
        </xdr:from>
        <xdr:to>
          <xdr:col>3</xdr:col>
          <xdr:colOff>0</xdr:colOff>
          <xdr:row>49</xdr:row>
          <xdr:rowOff>161925</xdr:rowOff>
        </xdr:to>
        <xdr:sp macro="" textlink="">
          <xdr:nvSpPr>
            <xdr:cNvPr id="3094" name="ComboBox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49</xdr:row>
          <xdr:rowOff>171450</xdr:rowOff>
        </xdr:from>
        <xdr:to>
          <xdr:col>3</xdr:col>
          <xdr:colOff>0</xdr:colOff>
          <xdr:row>50</xdr:row>
          <xdr:rowOff>161925</xdr:rowOff>
        </xdr:to>
        <xdr:sp macro="" textlink="">
          <xdr:nvSpPr>
            <xdr:cNvPr id="3095" name="ComboBox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50</xdr:row>
          <xdr:rowOff>171450</xdr:rowOff>
        </xdr:from>
        <xdr:to>
          <xdr:col>3</xdr:col>
          <xdr:colOff>0</xdr:colOff>
          <xdr:row>51</xdr:row>
          <xdr:rowOff>161925</xdr:rowOff>
        </xdr:to>
        <xdr:sp macro="" textlink="">
          <xdr:nvSpPr>
            <xdr:cNvPr id="3096" name="ComboBox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51</xdr:row>
          <xdr:rowOff>161925</xdr:rowOff>
        </xdr:from>
        <xdr:to>
          <xdr:col>3</xdr:col>
          <xdr:colOff>0</xdr:colOff>
          <xdr:row>52</xdr:row>
          <xdr:rowOff>161925</xdr:rowOff>
        </xdr:to>
        <xdr:sp macro="" textlink="">
          <xdr:nvSpPr>
            <xdr:cNvPr id="3097" name="ComboBox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52</xdr:row>
          <xdr:rowOff>171450</xdr:rowOff>
        </xdr:from>
        <xdr:to>
          <xdr:col>3</xdr:col>
          <xdr:colOff>0</xdr:colOff>
          <xdr:row>53</xdr:row>
          <xdr:rowOff>161925</xdr:rowOff>
        </xdr:to>
        <xdr:sp macro="" textlink="">
          <xdr:nvSpPr>
            <xdr:cNvPr id="3098" name="ComboBox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53</xdr:row>
          <xdr:rowOff>171450</xdr:rowOff>
        </xdr:from>
        <xdr:to>
          <xdr:col>3</xdr:col>
          <xdr:colOff>0</xdr:colOff>
          <xdr:row>54</xdr:row>
          <xdr:rowOff>161925</xdr:rowOff>
        </xdr:to>
        <xdr:sp macro="" textlink="">
          <xdr:nvSpPr>
            <xdr:cNvPr id="3099" name="ComboBox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54</xdr:row>
          <xdr:rowOff>161925</xdr:rowOff>
        </xdr:from>
        <xdr:to>
          <xdr:col>3</xdr:col>
          <xdr:colOff>0</xdr:colOff>
          <xdr:row>55</xdr:row>
          <xdr:rowOff>161925</xdr:rowOff>
        </xdr:to>
        <xdr:sp macro="" textlink="">
          <xdr:nvSpPr>
            <xdr:cNvPr id="3100" name="ComboBox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</xdr:row>
          <xdr:rowOff>171450</xdr:rowOff>
        </xdr:from>
        <xdr:to>
          <xdr:col>3</xdr:col>
          <xdr:colOff>0</xdr:colOff>
          <xdr:row>56</xdr:row>
          <xdr:rowOff>161925</xdr:rowOff>
        </xdr:to>
        <xdr:sp macro="" textlink="">
          <xdr:nvSpPr>
            <xdr:cNvPr id="3101" name="ComboBox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56</xdr:row>
          <xdr:rowOff>171450</xdr:rowOff>
        </xdr:from>
        <xdr:to>
          <xdr:col>3</xdr:col>
          <xdr:colOff>0</xdr:colOff>
          <xdr:row>57</xdr:row>
          <xdr:rowOff>161925</xdr:rowOff>
        </xdr:to>
        <xdr:sp macro="" textlink="">
          <xdr:nvSpPr>
            <xdr:cNvPr id="3102" name="ComboBox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57</xdr:row>
          <xdr:rowOff>161925</xdr:rowOff>
        </xdr:from>
        <xdr:to>
          <xdr:col>3</xdr:col>
          <xdr:colOff>0</xdr:colOff>
          <xdr:row>58</xdr:row>
          <xdr:rowOff>161925</xdr:rowOff>
        </xdr:to>
        <xdr:sp macro="" textlink="">
          <xdr:nvSpPr>
            <xdr:cNvPr id="3103" name="ComboBox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58</xdr:row>
          <xdr:rowOff>171450</xdr:rowOff>
        </xdr:from>
        <xdr:to>
          <xdr:col>3</xdr:col>
          <xdr:colOff>0</xdr:colOff>
          <xdr:row>59</xdr:row>
          <xdr:rowOff>161925</xdr:rowOff>
        </xdr:to>
        <xdr:sp macro="" textlink="">
          <xdr:nvSpPr>
            <xdr:cNvPr id="3104" name="ComboBox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59</xdr:row>
          <xdr:rowOff>171450</xdr:rowOff>
        </xdr:from>
        <xdr:to>
          <xdr:col>3</xdr:col>
          <xdr:colOff>0</xdr:colOff>
          <xdr:row>60</xdr:row>
          <xdr:rowOff>161925</xdr:rowOff>
        </xdr:to>
        <xdr:sp macro="" textlink="">
          <xdr:nvSpPr>
            <xdr:cNvPr id="3105" name="ComboBox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60</xdr:row>
          <xdr:rowOff>161925</xdr:rowOff>
        </xdr:from>
        <xdr:to>
          <xdr:col>3</xdr:col>
          <xdr:colOff>0</xdr:colOff>
          <xdr:row>61</xdr:row>
          <xdr:rowOff>161925</xdr:rowOff>
        </xdr:to>
        <xdr:sp macro="" textlink="">
          <xdr:nvSpPr>
            <xdr:cNvPr id="3106" name="ComboBox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61</xdr:row>
          <xdr:rowOff>171450</xdr:rowOff>
        </xdr:from>
        <xdr:to>
          <xdr:col>3</xdr:col>
          <xdr:colOff>0</xdr:colOff>
          <xdr:row>62</xdr:row>
          <xdr:rowOff>161925</xdr:rowOff>
        </xdr:to>
        <xdr:sp macro="" textlink="">
          <xdr:nvSpPr>
            <xdr:cNvPr id="3107" name="ComboBox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62</xdr:row>
          <xdr:rowOff>171450</xdr:rowOff>
        </xdr:from>
        <xdr:to>
          <xdr:col>3</xdr:col>
          <xdr:colOff>0</xdr:colOff>
          <xdr:row>63</xdr:row>
          <xdr:rowOff>161925</xdr:rowOff>
        </xdr:to>
        <xdr:sp macro="" textlink="">
          <xdr:nvSpPr>
            <xdr:cNvPr id="3108" name="ComboBox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63</xdr:row>
          <xdr:rowOff>161925</xdr:rowOff>
        </xdr:from>
        <xdr:to>
          <xdr:col>3</xdr:col>
          <xdr:colOff>0</xdr:colOff>
          <xdr:row>64</xdr:row>
          <xdr:rowOff>161925</xdr:rowOff>
        </xdr:to>
        <xdr:sp macro="" textlink="">
          <xdr:nvSpPr>
            <xdr:cNvPr id="3109" name="ComboBox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64</xdr:row>
          <xdr:rowOff>171450</xdr:rowOff>
        </xdr:from>
        <xdr:to>
          <xdr:col>3</xdr:col>
          <xdr:colOff>0</xdr:colOff>
          <xdr:row>65</xdr:row>
          <xdr:rowOff>161925</xdr:rowOff>
        </xdr:to>
        <xdr:sp macro="" textlink="">
          <xdr:nvSpPr>
            <xdr:cNvPr id="3110" name="ComboBox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65</xdr:row>
          <xdr:rowOff>171450</xdr:rowOff>
        </xdr:from>
        <xdr:to>
          <xdr:col>3</xdr:col>
          <xdr:colOff>0</xdr:colOff>
          <xdr:row>66</xdr:row>
          <xdr:rowOff>161925</xdr:rowOff>
        </xdr:to>
        <xdr:sp macro="" textlink="">
          <xdr:nvSpPr>
            <xdr:cNvPr id="3111" name="ComboBox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66</xdr:row>
          <xdr:rowOff>161925</xdr:rowOff>
        </xdr:from>
        <xdr:to>
          <xdr:col>3</xdr:col>
          <xdr:colOff>0</xdr:colOff>
          <xdr:row>67</xdr:row>
          <xdr:rowOff>161925</xdr:rowOff>
        </xdr:to>
        <xdr:sp macro="" textlink="">
          <xdr:nvSpPr>
            <xdr:cNvPr id="3112" name="ComboBox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67</xdr:row>
          <xdr:rowOff>161925</xdr:rowOff>
        </xdr:from>
        <xdr:to>
          <xdr:col>3</xdr:col>
          <xdr:colOff>0</xdr:colOff>
          <xdr:row>68</xdr:row>
          <xdr:rowOff>161925</xdr:rowOff>
        </xdr:to>
        <xdr:sp macro="" textlink="">
          <xdr:nvSpPr>
            <xdr:cNvPr id="3113" name="ComboBox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68</xdr:row>
          <xdr:rowOff>171450</xdr:rowOff>
        </xdr:from>
        <xdr:to>
          <xdr:col>3</xdr:col>
          <xdr:colOff>0</xdr:colOff>
          <xdr:row>69</xdr:row>
          <xdr:rowOff>161925</xdr:rowOff>
        </xdr:to>
        <xdr:sp macro="" textlink="">
          <xdr:nvSpPr>
            <xdr:cNvPr id="3114" name="ComboBox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69</xdr:row>
          <xdr:rowOff>161925</xdr:rowOff>
        </xdr:from>
        <xdr:to>
          <xdr:col>3</xdr:col>
          <xdr:colOff>0</xdr:colOff>
          <xdr:row>70</xdr:row>
          <xdr:rowOff>161925</xdr:rowOff>
        </xdr:to>
        <xdr:sp macro="" textlink="">
          <xdr:nvSpPr>
            <xdr:cNvPr id="3115" name="ComboBox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70</xdr:row>
          <xdr:rowOff>161925</xdr:rowOff>
        </xdr:from>
        <xdr:to>
          <xdr:col>3</xdr:col>
          <xdr:colOff>0</xdr:colOff>
          <xdr:row>71</xdr:row>
          <xdr:rowOff>161925</xdr:rowOff>
        </xdr:to>
        <xdr:sp macro="" textlink="">
          <xdr:nvSpPr>
            <xdr:cNvPr id="3116" name="ComboBox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71</xdr:row>
          <xdr:rowOff>171450</xdr:rowOff>
        </xdr:from>
        <xdr:to>
          <xdr:col>3</xdr:col>
          <xdr:colOff>0</xdr:colOff>
          <xdr:row>72</xdr:row>
          <xdr:rowOff>161925</xdr:rowOff>
        </xdr:to>
        <xdr:sp macro="" textlink="">
          <xdr:nvSpPr>
            <xdr:cNvPr id="3117" name="ComboBox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9</xdr:col>
      <xdr:colOff>142875</xdr:colOff>
      <xdr:row>0</xdr:row>
      <xdr:rowOff>0</xdr:rowOff>
    </xdr:from>
    <xdr:to>
      <xdr:col>12</xdr:col>
      <xdr:colOff>124744</xdr:colOff>
      <xdr:row>7</xdr:row>
      <xdr:rowOff>192540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0"/>
          <a:ext cx="1810669" cy="15546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152400</xdr:rowOff>
        </xdr:from>
        <xdr:to>
          <xdr:col>3</xdr:col>
          <xdr:colOff>0</xdr:colOff>
          <xdr:row>28</xdr:row>
          <xdr:rowOff>161925</xdr:rowOff>
        </xdr:to>
        <xdr:sp macro="" textlink="">
          <xdr:nvSpPr>
            <xdr:cNvPr id="4097" name="ComboBox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28</xdr:row>
          <xdr:rowOff>171450</xdr:rowOff>
        </xdr:from>
        <xdr:to>
          <xdr:col>3</xdr:col>
          <xdr:colOff>0</xdr:colOff>
          <xdr:row>29</xdr:row>
          <xdr:rowOff>161925</xdr:rowOff>
        </xdr:to>
        <xdr:sp macro="" textlink="">
          <xdr:nvSpPr>
            <xdr:cNvPr id="4098" name="ComboBox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29</xdr:row>
          <xdr:rowOff>161925</xdr:rowOff>
        </xdr:from>
        <xdr:to>
          <xdr:col>3</xdr:col>
          <xdr:colOff>0</xdr:colOff>
          <xdr:row>30</xdr:row>
          <xdr:rowOff>161925</xdr:rowOff>
        </xdr:to>
        <xdr:sp macro="" textlink="">
          <xdr:nvSpPr>
            <xdr:cNvPr id="4099" name="Combo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171450</xdr:rowOff>
        </xdr:from>
        <xdr:to>
          <xdr:col>3</xdr:col>
          <xdr:colOff>0</xdr:colOff>
          <xdr:row>31</xdr:row>
          <xdr:rowOff>161925</xdr:rowOff>
        </xdr:to>
        <xdr:sp macro="" textlink="">
          <xdr:nvSpPr>
            <xdr:cNvPr id="4100" name="ComboBox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31</xdr:row>
          <xdr:rowOff>171450</xdr:rowOff>
        </xdr:from>
        <xdr:to>
          <xdr:col>3</xdr:col>
          <xdr:colOff>0</xdr:colOff>
          <xdr:row>32</xdr:row>
          <xdr:rowOff>161925</xdr:rowOff>
        </xdr:to>
        <xdr:sp macro="" textlink="">
          <xdr:nvSpPr>
            <xdr:cNvPr id="4101" name="ComboBox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32</xdr:row>
          <xdr:rowOff>161925</xdr:rowOff>
        </xdr:from>
        <xdr:to>
          <xdr:col>3</xdr:col>
          <xdr:colOff>0</xdr:colOff>
          <xdr:row>33</xdr:row>
          <xdr:rowOff>161925</xdr:rowOff>
        </xdr:to>
        <xdr:sp macro="" textlink="">
          <xdr:nvSpPr>
            <xdr:cNvPr id="4102" name="ComboBox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33</xdr:row>
          <xdr:rowOff>171450</xdr:rowOff>
        </xdr:from>
        <xdr:to>
          <xdr:col>3</xdr:col>
          <xdr:colOff>0</xdr:colOff>
          <xdr:row>34</xdr:row>
          <xdr:rowOff>161925</xdr:rowOff>
        </xdr:to>
        <xdr:sp macro="" textlink="">
          <xdr:nvSpPr>
            <xdr:cNvPr id="4103" name="ComboBox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34</xdr:row>
          <xdr:rowOff>171450</xdr:rowOff>
        </xdr:from>
        <xdr:to>
          <xdr:col>3</xdr:col>
          <xdr:colOff>0</xdr:colOff>
          <xdr:row>35</xdr:row>
          <xdr:rowOff>161925</xdr:rowOff>
        </xdr:to>
        <xdr:sp macro="" textlink="">
          <xdr:nvSpPr>
            <xdr:cNvPr id="4104" name="ComboBox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35</xdr:row>
          <xdr:rowOff>161925</xdr:rowOff>
        </xdr:from>
        <xdr:to>
          <xdr:col>3</xdr:col>
          <xdr:colOff>0</xdr:colOff>
          <xdr:row>36</xdr:row>
          <xdr:rowOff>161925</xdr:rowOff>
        </xdr:to>
        <xdr:sp macro="" textlink="">
          <xdr:nvSpPr>
            <xdr:cNvPr id="4105" name="ComboBox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36</xdr:row>
          <xdr:rowOff>171450</xdr:rowOff>
        </xdr:from>
        <xdr:to>
          <xdr:col>3</xdr:col>
          <xdr:colOff>0</xdr:colOff>
          <xdr:row>37</xdr:row>
          <xdr:rowOff>161925</xdr:rowOff>
        </xdr:to>
        <xdr:sp macro="" textlink="">
          <xdr:nvSpPr>
            <xdr:cNvPr id="4106" name="ComboBox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37</xdr:row>
          <xdr:rowOff>171450</xdr:rowOff>
        </xdr:from>
        <xdr:to>
          <xdr:col>3</xdr:col>
          <xdr:colOff>0</xdr:colOff>
          <xdr:row>38</xdr:row>
          <xdr:rowOff>161925</xdr:rowOff>
        </xdr:to>
        <xdr:sp macro="" textlink="">
          <xdr:nvSpPr>
            <xdr:cNvPr id="4107" name="ComboBox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38</xdr:row>
          <xdr:rowOff>161925</xdr:rowOff>
        </xdr:from>
        <xdr:to>
          <xdr:col>3</xdr:col>
          <xdr:colOff>0</xdr:colOff>
          <xdr:row>39</xdr:row>
          <xdr:rowOff>161925</xdr:rowOff>
        </xdr:to>
        <xdr:sp macro="" textlink="">
          <xdr:nvSpPr>
            <xdr:cNvPr id="4108" name="ComboBox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39</xdr:row>
          <xdr:rowOff>161925</xdr:rowOff>
        </xdr:from>
        <xdr:to>
          <xdr:col>3</xdr:col>
          <xdr:colOff>0</xdr:colOff>
          <xdr:row>40</xdr:row>
          <xdr:rowOff>161925</xdr:rowOff>
        </xdr:to>
        <xdr:sp macro="" textlink="">
          <xdr:nvSpPr>
            <xdr:cNvPr id="4109" name="ComboBox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40</xdr:row>
          <xdr:rowOff>171450</xdr:rowOff>
        </xdr:from>
        <xdr:to>
          <xdr:col>3</xdr:col>
          <xdr:colOff>0</xdr:colOff>
          <xdr:row>41</xdr:row>
          <xdr:rowOff>161925</xdr:rowOff>
        </xdr:to>
        <xdr:sp macro="" textlink="">
          <xdr:nvSpPr>
            <xdr:cNvPr id="4110" name="ComboBox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41</xdr:row>
          <xdr:rowOff>161925</xdr:rowOff>
        </xdr:from>
        <xdr:to>
          <xdr:col>3</xdr:col>
          <xdr:colOff>0</xdr:colOff>
          <xdr:row>42</xdr:row>
          <xdr:rowOff>161925</xdr:rowOff>
        </xdr:to>
        <xdr:sp macro="" textlink="">
          <xdr:nvSpPr>
            <xdr:cNvPr id="4111" name="ComboBox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42</xdr:row>
          <xdr:rowOff>161925</xdr:rowOff>
        </xdr:from>
        <xdr:to>
          <xdr:col>3</xdr:col>
          <xdr:colOff>0</xdr:colOff>
          <xdr:row>43</xdr:row>
          <xdr:rowOff>161925</xdr:rowOff>
        </xdr:to>
        <xdr:sp macro="" textlink="">
          <xdr:nvSpPr>
            <xdr:cNvPr id="4112" name="Combo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43</xdr:row>
          <xdr:rowOff>171450</xdr:rowOff>
        </xdr:from>
        <xdr:to>
          <xdr:col>3</xdr:col>
          <xdr:colOff>0</xdr:colOff>
          <xdr:row>44</xdr:row>
          <xdr:rowOff>161925</xdr:rowOff>
        </xdr:to>
        <xdr:sp macro="" textlink="">
          <xdr:nvSpPr>
            <xdr:cNvPr id="4113" name="ComboBox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161925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4114" name="ComboBox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45</xdr:row>
          <xdr:rowOff>161925</xdr:rowOff>
        </xdr:from>
        <xdr:to>
          <xdr:col>3</xdr:col>
          <xdr:colOff>0</xdr:colOff>
          <xdr:row>46</xdr:row>
          <xdr:rowOff>161925</xdr:rowOff>
        </xdr:to>
        <xdr:sp macro="" textlink="">
          <xdr:nvSpPr>
            <xdr:cNvPr id="4115" name="ComboBox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46</xdr:row>
          <xdr:rowOff>171450</xdr:rowOff>
        </xdr:from>
        <xdr:to>
          <xdr:col>3</xdr:col>
          <xdr:colOff>0</xdr:colOff>
          <xdr:row>47</xdr:row>
          <xdr:rowOff>161925</xdr:rowOff>
        </xdr:to>
        <xdr:sp macro="" textlink="">
          <xdr:nvSpPr>
            <xdr:cNvPr id="4116" name="ComboBox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47</xdr:row>
          <xdr:rowOff>161925</xdr:rowOff>
        </xdr:from>
        <xdr:to>
          <xdr:col>3</xdr:col>
          <xdr:colOff>0</xdr:colOff>
          <xdr:row>48</xdr:row>
          <xdr:rowOff>161925</xdr:rowOff>
        </xdr:to>
        <xdr:sp macro="" textlink="">
          <xdr:nvSpPr>
            <xdr:cNvPr id="4117" name="ComboBox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48</xdr:row>
          <xdr:rowOff>161925</xdr:rowOff>
        </xdr:from>
        <xdr:to>
          <xdr:col>3</xdr:col>
          <xdr:colOff>0</xdr:colOff>
          <xdr:row>49</xdr:row>
          <xdr:rowOff>161925</xdr:rowOff>
        </xdr:to>
        <xdr:sp macro="" textlink="">
          <xdr:nvSpPr>
            <xdr:cNvPr id="4118" name="ComboBox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49</xdr:row>
          <xdr:rowOff>171450</xdr:rowOff>
        </xdr:from>
        <xdr:to>
          <xdr:col>3</xdr:col>
          <xdr:colOff>0</xdr:colOff>
          <xdr:row>50</xdr:row>
          <xdr:rowOff>161925</xdr:rowOff>
        </xdr:to>
        <xdr:sp macro="" textlink="">
          <xdr:nvSpPr>
            <xdr:cNvPr id="4119" name="ComboBox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50</xdr:row>
          <xdr:rowOff>171450</xdr:rowOff>
        </xdr:from>
        <xdr:to>
          <xdr:col>3</xdr:col>
          <xdr:colOff>0</xdr:colOff>
          <xdr:row>51</xdr:row>
          <xdr:rowOff>161925</xdr:rowOff>
        </xdr:to>
        <xdr:sp macro="" textlink="">
          <xdr:nvSpPr>
            <xdr:cNvPr id="4120" name="ComboBox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51</xdr:row>
          <xdr:rowOff>161925</xdr:rowOff>
        </xdr:from>
        <xdr:to>
          <xdr:col>3</xdr:col>
          <xdr:colOff>0</xdr:colOff>
          <xdr:row>52</xdr:row>
          <xdr:rowOff>161925</xdr:rowOff>
        </xdr:to>
        <xdr:sp macro="" textlink="">
          <xdr:nvSpPr>
            <xdr:cNvPr id="4121" name="ComboBox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52</xdr:row>
          <xdr:rowOff>171450</xdr:rowOff>
        </xdr:from>
        <xdr:to>
          <xdr:col>3</xdr:col>
          <xdr:colOff>0</xdr:colOff>
          <xdr:row>53</xdr:row>
          <xdr:rowOff>161925</xdr:rowOff>
        </xdr:to>
        <xdr:sp macro="" textlink="">
          <xdr:nvSpPr>
            <xdr:cNvPr id="4122" name="ComboBox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53</xdr:row>
          <xdr:rowOff>171450</xdr:rowOff>
        </xdr:from>
        <xdr:to>
          <xdr:col>3</xdr:col>
          <xdr:colOff>0</xdr:colOff>
          <xdr:row>54</xdr:row>
          <xdr:rowOff>161925</xdr:rowOff>
        </xdr:to>
        <xdr:sp macro="" textlink="">
          <xdr:nvSpPr>
            <xdr:cNvPr id="4123" name="ComboBox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54</xdr:row>
          <xdr:rowOff>161925</xdr:rowOff>
        </xdr:from>
        <xdr:to>
          <xdr:col>3</xdr:col>
          <xdr:colOff>0</xdr:colOff>
          <xdr:row>55</xdr:row>
          <xdr:rowOff>161925</xdr:rowOff>
        </xdr:to>
        <xdr:sp macro="" textlink="">
          <xdr:nvSpPr>
            <xdr:cNvPr id="4124" name="ComboBox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</xdr:row>
          <xdr:rowOff>171450</xdr:rowOff>
        </xdr:from>
        <xdr:to>
          <xdr:col>3</xdr:col>
          <xdr:colOff>0</xdr:colOff>
          <xdr:row>56</xdr:row>
          <xdr:rowOff>161925</xdr:rowOff>
        </xdr:to>
        <xdr:sp macro="" textlink="">
          <xdr:nvSpPr>
            <xdr:cNvPr id="4125" name="ComboBox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56</xdr:row>
          <xdr:rowOff>171450</xdr:rowOff>
        </xdr:from>
        <xdr:to>
          <xdr:col>3</xdr:col>
          <xdr:colOff>0</xdr:colOff>
          <xdr:row>57</xdr:row>
          <xdr:rowOff>161925</xdr:rowOff>
        </xdr:to>
        <xdr:sp macro="" textlink="">
          <xdr:nvSpPr>
            <xdr:cNvPr id="4126" name="ComboBox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57</xdr:row>
          <xdr:rowOff>161925</xdr:rowOff>
        </xdr:from>
        <xdr:to>
          <xdr:col>3</xdr:col>
          <xdr:colOff>0</xdr:colOff>
          <xdr:row>58</xdr:row>
          <xdr:rowOff>161925</xdr:rowOff>
        </xdr:to>
        <xdr:sp macro="" textlink="">
          <xdr:nvSpPr>
            <xdr:cNvPr id="4127" name="ComboBox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58</xdr:row>
          <xdr:rowOff>171450</xdr:rowOff>
        </xdr:from>
        <xdr:to>
          <xdr:col>3</xdr:col>
          <xdr:colOff>0</xdr:colOff>
          <xdr:row>59</xdr:row>
          <xdr:rowOff>161925</xdr:rowOff>
        </xdr:to>
        <xdr:sp macro="" textlink="">
          <xdr:nvSpPr>
            <xdr:cNvPr id="4128" name="ComboBox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59</xdr:row>
          <xdr:rowOff>171450</xdr:rowOff>
        </xdr:from>
        <xdr:to>
          <xdr:col>3</xdr:col>
          <xdr:colOff>0</xdr:colOff>
          <xdr:row>60</xdr:row>
          <xdr:rowOff>161925</xdr:rowOff>
        </xdr:to>
        <xdr:sp macro="" textlink="">
          <xdr:nvSpPr>
            <xdr:cNvPr id="4129" name="ComboBox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60</xdr:row>
          <xdr:rowOff>161925</xdr:rowOff>
        </xdr:from>
        <xdr:to>
          <xdr:col>3</xdr:col>
          <xdr:colOff>0</xdr:colOff>
          <xdr:row>61</xdr:row>
          <xdr:rowOff>161925</xdr:rowOff>
        </xdr:to>
        <xdr:sp macro="" textlink="">
          <xdr:nvSpPr>
            <xdr:cNvPr id="4130" name="ComboBox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61</xdr:row>
          <xdr:rowOff>171450</xdr:rowOff>
        </xdr:from>
        <xdr:to>
          <xdr:col>3</xdr:col>
          <xdr:colOff>0</xdr:colOff>
          <xdr:row>62</xdr:row>
          <xdr:rowOff>161925</xdr:rowOff>
        </xdr:to>
        <xdr:sp macro="" textlink="">
          <xdr:nvSpPr>
            <xdr:cNvPr id="4131" name="ComboBox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62</xdr:row>
          <xdr:rowOff>171450</xdr:rowOff>
        </xdr:from>
        <xdr:to>
          <xdr:col>3</xdr:col>
          <xdr:colOff>0</xdr:colOff>
          <xdr:row>63</xdr:row>
          <xdr:rowOff>161925</xdr:rowOff>
        </xdr:to>
        <xdr:sp macro="" textlink="">
          <xdr:nvSpPr>
            <xdr:cNvPr id="4132" name="ComboBox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63</xdr:row>
          <xdr:rowOff>161925</xdr:rowOff>
        </xdr:from>
        <xdr:to>
          <xdr:col>3</xdr:col>
          <xdr:colOff>0</xdr:colOff>
          <xdr:row>64</xdr:row>
          <xdr:rowOff>161925</xdr:rowOff>
        </xdr:to>
        <xdr:sp macro="" textlink="">
          <xdr:nvSpPr>
            <xdr:cNvPr id="4133" name="ComboBox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64</xdr:row>
          <xdr:rowOff>171450</xdr:rowOff>
        </xdr:from>
        <xdr:to>
          <xdr:col>3</xdr:col>
          <xdr:colOff>0</xdr:colOff>
          <xdr:row>65</xdr:row>
          <xdr:rowOff>161925</xdr:rowOff>
        </xdr:to>
        <xdr:sp macro="" textlink="">
          <xdr:nvSpPr>
            <xdr:cNvPr id="4134" name="ComboBox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65</xdr:row>
          <xdr:rowOff>171450</xdr:rowOff>
        </xdr:from>
        <xdr:to>
          <xdr:col>3</xdr:col>
          <xdr:colOff>0</xdr:colOff>
          <xdr:row>66</xdr:row>
          <xdr:rowOff>161925</xdr:rowOff>
        </xdr:to>
        <xdr:sp macro="" textlink="">
          <xdr:nvSpPr>
            <xdr:cNvPr id="4135" name="ComboBox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66</xdr:row>
          <xdr:rowOff>161925</xdr:rowOff>
        </xdr:from>
        <xdr:to>
          <xdr:col>3</xdr:col>
          <xdr:colOff>0</xdr:colOff>
          <xdr:row>67</xdr:row>
          <xdr:rowOff>161925</xdr:rowOff>
        </xdr:to>
        <xdr:sp macro="" textlink="">
          <xdr:nvSpPr>
            <xdr:cNvPr id="4136" name="ComboBox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67</xdr:row>
          <xdr:rowOff>161925</xdr:rowOff>
        </xdr:from>
        <xdr:to>
          <xdr:col>3</xdr:col>
          <xdr:colOff>0</xdr:colOff>
          <xdr:row>68</xdr:row>
          <xdr:rowOff>161925</xdr:rowOff>
        </xdr:to>
        <xdr:sp macro="" textlink="">
          <xdr:nvSpPr>
            <xdr:cNvPr id="4137" name="ComboBox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68</xdr:row>
          <xdr:rowOff>171450</xdr:rowOff>
        </xdr:from>
        <xdr:to>
          <xdr:col>3</xdr:col>
          <xdr:colOff>0</xdr:colOff>
          <xdr:row>69</xdr:row>
          <xdr:rowOff>161925</xdr:rowOff>
        </xdr:to>
        <xdr:sp macro="" textlink="">
          <xdr:nvSpPr>
            <xdr:cNvPr id="4138" name="ComboBox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69</xdr:row>
          <xdr:rowOff>161925</xdr:rowOff>
        </xdr:from>
        <xdr:to>
          <xdr:col>3</xdr:col>
          <xdr:colOff>0</xdr:colOff>
          <xdr:row>70</xdr:row>
          <xdr:rowOff>161925</xdr:rowOff>
        </xdr:to>
        <xdr:sp macro="" textlink="">
          <xdr:nvSpPr>
            <xdr:cNvPr id="4139" name="ComboBox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70</xdr:row>
          <xdr:rowOff>161925</xdr:rowOff>
        </xdr:from>
        <xdr:to>
          <xdr:col>3</xdr:col>
          <xdr:colOff>0</xdr:colOff>
          <xdr:row>71</xdr:row>
          <xdr:rowOff>161925</xdr:rowOff>
        </xdr:to>
        <xdr:sp macro="" textlink="">
          <xdr:nvSpPr>
            <xdr:cNvPr id="4140" name="ComboBox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71</xdr:row>
          <xdr:rowOff>171450</xdr:rowOff>
        </xdr:from>
        <xdr:to>
          <xdr:col>3</xdr:col>
          <xdr:colOff>0</xdr:colOff>
          <xdr:row>72</xdr:row>
          <xdr:rowOff>161925</xdr:rowOff>
        </xdr:to>
        <xdr:sp macro="" textlink="">
          <xdr:nvSpPr>
            <xdr:cNvPr id="4141" name="ComboBox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9</xdr:col>
      <xdr:colOff>19050</xdr:colOff>
      <xdr:row>0</xdr:row>
      <xdr:rowOff>9525</xdr:rowOff>
    </xdr:from>
    <xdr:to>
      <xdr:col>12</xdr:col>
      <xdr:colOff>919</xdr:colOff>
      <xdr:row>8</xdr:row>
      <xdr:rowOff>40140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9925" y="9525"/>
          <a:ext cx="1810669" cy="1554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omments" Target="../comments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.xml"/><Relationship Id="rId18" Type="http://schemas.openxmlformats.org/officeDocument/2006/relationships/ctrlProp" Target="../ctrlProps/ctrlProp61.xml"/><Relationship Id="rId26" Type="http://schemas.openxmlformats.org/officeDocument/2006/relationships/ctrlProp" Target="../ctrlProps/ctrlProp69.xml"/><Relationship Id="rId39" Type="http://schemas.openxmlformats.org/officeDocument/2006/relationships/ctrlProp" Target="../ctrlProps/ctrlProp82.xml"/><Relationship Id="rId21" Type="http://schemas.openxmlformats.org/officeDocument/2006/relationships/ctrlProp" Target="../ctrlProps/ctrlProp64.xml"/><Relationship Id="rId34" Type="http://schemas.openxmlformats.org/officeDocument/2006/relationships/ctrlProp" Target="../ctrlProps/ctrlProp77.xml"/><Relationship Id="rId42" Type="http://schemas.openxmlformats.org/officeDocument/2006/relationships/ctrlProp" Target="../ctrlProps/ctrlProp85.xml"/><Relationship Id="rId47" Type="http://schemas.openxmlformats.org/officeDocument/2006/relationships/ctrlProp" Target="../ctrlProps/ctrlProp90.xml"/><Relationship Id="rId7" Type="http://schemas.openxmlformats.org/officeDocument/2006/relationships/ctrlProp" Target="../ctrlProps/ctrlProp50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59.xml"/><Relationship Id="rId29" Type="http://schemas.openxmlformats.org/officeDocument/2006/relationships/ctrlProp" Target="../ctrlProps/ctrlProp72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9.xml"/><Relationship Id="rId11" Type="http://schemas.openxmlformats.org/officeDocument/2006/relationships/ctrlProp" Target="../ctrlProps/ctrlProp54.xml"/><Relationship Id="rId24" Type="http://schemas.openxmlformats.org/officeDocument/2006/relationships/ctrlProp" Target="../ctrlProps/ctrlProp67.xml"/><Relationship Id="rId32" Type="http://schemas.openxmlformats.org/officeDocument/2006/relationships/ctrlProp" Target="../ctrlProps/ctrlProp75.xml"/><Relationship Id="rId37" Type="http://schemas.openxmlformats.org/officeDocument/2006/relationships/ctrlProp" Target="../ctrlProps/ctrlProp80.xml"/><Relationship Id="rId40" Type="http://schemas.openxmlformats.org/officeDocument/2006/relationships/ctrlProp" Target="../ctrlProps/ctrlProp83.xml"/><Relationship Id="rId45" Type="http://schemas.openxmlformats.org/officeDocument/2006/relationships/ctrlProp" Target="../ctrlProps/ctrlProp88.xml"/><Relationship Id="rId5" Type="http://schemas.openxmlformats.org/officeDocument/2006/relationships/ctrlProp" Target="../ctrlProps/ctrlProp48.xml"/><Relationship Id="rId15" Type="http://schemas.openxmlformats.org/officeDocument/2006/relationships/ctrlProp" Target="../ctrlProps/ctrlProp58.xml"/><Relationship Id="rId23" Type="http://schemas.openxmlformats.org/officeDocument/2006/relationships/ctrlProp" Target="../ctrlProps/ctrlProp66.xml"/><Relationship Id="rId28" Type="http://schemas.openxmlformats.org/officeDocument/2006/relationships/ctrlProp" Target="../ctrlProps/ctrlProp71.xml"/><Relationship Id="rId36" Type="http://schemas.openxmlformats.org/officeDocument/2006/relationships/ctrlProp" Target="../ctrlProps/ctrlProp79.xml"/><Relationship Id="rId10" Type="http://schemas.openxmlformats.org/officeDocument/2006/relationships/ctrlProp" Target="../ctrlProps/ctrlProp53.xml"/><Relationship Id="rId19" Type="http://schemas.openxmlformats.org/officeDocument/2006/relationships/ctrlProp" Target="../ctrlProps/ctrlProp62.xml"/><Relationship Id="rId31" Type="http://schemas.openxmlformats.org/officeDocument/2006/relationships/ctrlProp" Target="../ctrlProps/ctrlProp74.xml"/><Relationship Id="rId44" Type="http://schemas.openxmlformats.org/officeDocument/2006/relationships/ctrlProp" Target="../ctrlProps/ctrlProp87.xml"/><Relationship Id="rId4" Type="http://schemas.openxmlformats.org/officeDocument/2006/relationships/ctrlProp" Target="../ctrlProps/ctrlProp47.xml"/><Relationship Id="rId9" Type="http://schemas.openxmlformats.org/officeDocument/2006/relationships/ctrlProp" Target="../ctrlProps/ctrlProp52.xml"/><Relationship Id="rId14" Type="http://schemas.openxmlformats.org/officeDocument/2006/relationships/ctrlProp" Target="../ctrlProps/ctrlProp57.xml"/><Relationship Id="rId22" Type="http://schemas.openxmlformats.org/officeDocument/2006/relationships/ctrlProp" Target="../ctrlProps/ctrlProp65.xml"/><Relationship Id="rId27" Type="http://schemas.openxmlformats.org/officeDocument/2006/relationships/ctrlProp" Target="../ctrlProps/ctrlProp70.xml"/><Relationship Id="rId30" Type="http://schemas.openxmlformats.org/officeDocument/2006/relationships/ctrlProp" Target="../ctrlProps/ctrlProp73.xml"/><Relationship Id="rId35" Type="http://schemas.openxmlformats.org/officeDocument/2006/relationships/ctrlProp" Target="../ctrlProps/ctrlProp78.xml"/><Relationship Id="rId43" Type="http://schemas.openxmlformats.org/officeDocument/2006/relationships/ctrlProp" Target="../ctrlProps/ctrlProp86.xml"/><Relationship Id="rId8" Type="http://schemas.openxmlformats.org/officeDocument/2006/relationships/ctrlProp" Target="../ctrlProps/ctrlProp51.xml"/><Relationship Id="rId3" Type="http://schemas.openxmlformats.org/officeDocument/2006/relationships/ctrlProp" Target="../ctrlProps/ctrlProp46.xml"/><Relationship Id="rId12" Type="http://schemas.openxmlformats.org/officeDocument/2006/relationships/ctrlProp" Target="../ctrlProps/ctrlProp55.xml"/><Relationship Id="rId17" Type="http://schemas.openxmlformats.org/officeDocument/2006/relationships/ctrlProp" Target="../ctrlProps/ctrlProp60.xml"/><Relationship Id="rId25" Type="http://schemas.openxmlformats.org/officeDocument/2006/relationships/ctrlProp" Target="../ctrlProps/ctrlProp68.xml"/><Relationship Id="rId33" Type="http://schemas.openxmlformats.org/officeDocument/2006/relationships/ctrlProp" Target="../ctrlProps/ctrlProp76.xml"/><Relationship Id="rId38" Type="http://schemas.openxmlformats.org/officeDocument/2006/relationships/ctrlProp" Target="../ctrlProps/ctrlProp81.xml"/><Relationship Id="rId46" Type="http://schemas.openxmlformats.org/officeDocument/2006/relationships/ctrlProp" Target="../ctrlProps/ctrlProp89.xml"/><Relationship Id="rId20" Type="http://schemas.openxmlformats.org/officeDocument/2006/relationships/ctrlProp" Target="../ctrlProps/ctrlProp63.xml"/><Relationship Id="rId41" Type="http://schemas.openxmlformats.org/officeDocument/2006/relationships/ctrlProp" Target="../ctrlProps/ctrlProp8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1.xml"/><Relationship Id="rId18" Type="http://schemas.openxmlformats.org/officeDocument/2006/relationships/ctrlProp" Target="../ctrlProps/ctrlProp106.xml"/><Relationship Id="rId26" Type="http://schemas.openxmlformats.org/officeDocument/2006/relationships/ctrlProp" Target="../ctrlProps/ctrlProp114.xml"/><Relationship Id="rId39" Type="http://schemas.openxmlformats.org/officeDocument/2006/relationships/ctrlProp" Target="../ctrlProps/ctrlProp127.xml"/><Relationship Id="rId21" Type="http://schemas.openxmlformats.org/officeDocument/2006/relationships/ctrlProp" Target="../ctrlProps/ctrlProp109.xml"/><Relationship Id="rId34" Type="http://schemas.openxmlformats.org/officeDocument/2006/relationships/ctrlProp" Target="../ctrlProps/ctrlProp122.xml"/><Relationship Id="rId42" Type="http://schemas.openxmlformats.org/officeDocument/2006/relationships/ctrlProp" Target="../ctrlProps/ctrlProp130.xml"/><Relationship Id="rId47" Type="http://schemas.openxmlformats.org/officeDocument/2006/relationships/ctrlProp" Target="../ctrlProps/ctrlProp135.xml"/><Relationship Id="rId7" Type="http://schemas.openxmlformats.org/officeDocument/2006/relationships/ctrlProp" Target="../ctrlProps/ctrlProp95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104.xml"/><Relationship Id="rId29" Type="http://schemas.openxmlformats.org/officeDocument/2006/relationships/ctrlProp" Target="../ctrlProps/ctrlProp11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94.xml"/><Relationship Id="rId11" Type="http://schemas.openxmlformats.org/officeDocument/2006/relationships/ctrlProp" Target="../ctrlProps/ctrlProp99.xml"/><Relationship Id="rId24" Type="http://schemas.openxmlformats.org/officeDocument/2006/relationships/ctrlProp" Target="../ctrlProps/ctrlProp112.xml"/><Relationship Id="rId32" Type="http://schemas.openxmlformats.org/officeDocument/2006/relationships/ctrlProp" Target="../ctrlProps/ctrlProp120.xml"/><Relationship Id="rId37" Type="http://schemas.openxmlformats.org/officeDocument/2006/relationships/ctrlProp" Target="../ctrlProps/ctrlProp125.xml"/><Relationship Id="rId40" Type="http://schemas.openxmlformats.org/officeDocument/2006/relationships/ctrlProp" Target="../ctrlProps/ctrlProp128.xml"/><Relationship Id="rId45" Type="http://schemas.openxmlformats.org/officeDocument/2006/relationships/ctrlProp" Target="../ctrlProps/ctrlProp133.xml"/><Relationship Id="rId5" Type="http://schemas.openxmlformats.org/officeDocument/2006/relationships/ctrlProp" Target="../ctrlProps/ctrlProp93.xml"/><Relationship Id="rId15" Type="http://schemas.openxmlformats.org/officeDocument/2006/relationships/ctrlProp" Target="../ctrlProps/ctrlProp103.xml"/><Relationship Id="rId23" Type="http://schemas.openxmlformats.org/officeDocument/2006/relationships/ctrlProp" Target="../ctrlProps/ctrlProp111.xml"/><Relationship Id="rId28" Type="http://schemas.openxmlformats.org/officeDocument/2006/relationships/ctrlProp" Target="../ctrlProps/ctrlProp116.xml"/><Relationship Id="rId36" Type="http://schemas.openxmlformats.org/officeDocument/2006/relationships/ctrlProp" Target="../ctrlProps/ctrlProp124.xml"/><Relationship Id="rId10" Type="http://schemas.openxmlformats.org/officeDocument/2006/relationships/ctrlProp" Target="../ctrlProps/ctrlProp98.xml"/><Relationship Id="rId19" Type="http://schemas.openxmlformats.org/officeDocument/2006/relationships/ctrlProp" Target="../ctrlProps/ctrlProp107.xml"/><Relationship Id="rId31" Type="http://schemas.openxmlformats.org/officeDocument/2006/relationships/ctrlProp" Target="../ctrlProps/ctrlProp119.xml"/><Relationship Id="rId44" Type="http://schemas.openxmlformats.org/officeDocument/2006/relationships/ctrlProp" Target="../ctrlProps/ctrlProp132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Relationship Id="rId14" Type="http://schemas.openxmlformats.org/officeDocument/2006/relationships/ctrlProp" Target="../ctrlProps/ctrlProp102.xml"/><Relationship Id="rId22" Type="http://schemas.openxmlformats.org/officeDocument/2006/relationships/ctrlProp" Target="../ctrlProps/ctrlProp110.xml"/><Relationship Id="rId27" Type="http://schemas.openxmlformats.org/officeDocument/2006/relationships/ctrlProp" Target="../ctrlProps/ctrlProp115.xml"/><Relationship Id="rId30" Type="http://schemas.openxmlformats.org/officeDocument/2006/relationships/ctrlProp" Target="../ctrlProps/ctrlProp118.xml"/><Relationship Id="rId35" Type="http://schemas.openxmlformats.org/officeDocument/2006/relationships/ctrlProp" Target="../ctrlProps/ctrlProp123.xml"/><Relationship Id="rId43" Type="http://schemas.openxmlformats.org/officeDocument/2006/relationships/ctrlProp" Target="../ctrlProps/ctrlProp131.xml"/><Relationship Id="rId8" Type="http://schemas.openxmlformats.org/officeDocument/2006/relationships/ctrlProp" Target="../ctrlProps/ctrlProp96.xml"/><Relationship Id="rId3" Type="http://schemas.openxmlformats.org/officeDocument/2006/relationships/ctrlProp" Target="../ctrlProps/ctrlProp91.xml"/><Relationship Id="rId12" Type="http://schemas.openxmlformats.org/officeDocument/2006/relationships/ctrlProp" Target="../ctrlProps/ctrlProp100.xml"/><Relationship Id="rId17" Type="http://schemas.openxmlformats.org/officeDocument/2006/relationships/ctrlProp" Target="../ctrlProps/ctrlProp105.xml"/><Relationship Id="rId25" Type="http://schemas.openxmlformats.org/officeDocument/2006/relationships/ctrlProp" Target="../ctrlProps/ctrlProp113.xml"/><Relationship Id="rId33" Type="http://schemas.openxmlformats.org/officeDocument/2006/relationships/ctrlProp" Target="../ctrlProps/ctrlProp121.xml"/><Relationship Id="rId38" Type="http://schemas.openxmlformats.org/officeDocument/2006/relationships/ctrlProp" Target="../ctrlProps/ctrlProp126.xml"/><Relationship Id="rId46" Type="http://schemas.openxmlformats.org/officeDocument/2006/relationships/ctrlProp" Target="../ctrlProps/ctrlProp134.xml"/><Relationship Id="rId20" Type="http://schemas.openxmlformats.org/officeDocument/2006/relationships/ctrlProp" Target="../ctrlProps/ctrlProp108.xml"/><Relationship Id="rId41" Type="http://schemas.openxmlformats.org/officeDocument/2006/relationships/ctrlProp" Target="../ctrlProps/ctrlProp12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21"/>
  <sheetViews>
    <sheetView tabSelected="1" workbookViewId="0">
      <selection activeCell="I26" sqref="I26"/>
    </sheetView>
  </sheetViews>
  <sheetFormatPr defaultRowHeight="15" x14ac:dyDescent="0.25"/>
  <cols>
    <col min="1" max="1" width="18.140625" customWidth="1"/>
    <col min="2" max="2" width="58" customWidth="1"/>
    <col min="3" max="3" width="11.28515625" customWidth="1"/>
    <col min="4" max="8" width="10.5703125" customWidth="1"/>
    <col min="9" max="9" width="11.5703125" customWidth="1"/>
    <col min="10" max="10" width="10.5703125" customWidth="1"/>
    <col min="12" max="12" width="11.5703125" customWidth="1"/>
  </cols>
  <sheetData>
    <row r="1" spans="1:77" ht="20.25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</row>
    <row r="2" spans="1:77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</row>
    <row r="3" spans="1:77" x14ac:dyDescent="0.25">
      <c r="A3" s="40" t="s">
        <v>1</v>
      </c>
      <c r="B3" s="70" t="s">
        <v>167</v>
      </c>
      <c r="C3" s="39"/>
      <c r="D3" s="39"/>
      <c r="E3" s="39"/>
      <c r="F3" s="39"/>
      <c r="G3" s="41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</row>
    <row r="4" spans="1:77" x14ac:dyDescent="0.25">
      <c r="A4" s="40" t="s">
        <v>2</v>
      </c>
      <c r="B4" s="70" t="s">
        <v>168</v>
      </c>
      <c r="C4" s="39"/>
      <c r="D4" s="39"/>
      <c r="E4" s="39"/>
      <c r="F4" s="39"/>
      <c r="G4" s="41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</row>
    <row r="5" spans="1:77" x14ac:dyDescent="0.25">
      <c r="A5" s="40" t="s">
        <v>3</v>
      </c>
      <c r="B5" s="70" t="s">
        <v>168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</row>
    <row r="6" spans="1:77" x14ac:dyDescent="0.25">
      <c r="A6" s="40" t="s">
        <v>4</v>
      </c>
      <c r="B6" s="70" t="s">
        <v>169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</row>
    <row r="7" spans="1:77" x14ac:dyDescent="0.25">
      <c r="A7" s="40" t="s">
        <v>5</v>
      </c>
      <c r="B7" s="177">
        <v>42045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</row>
    <row r="8" spans="1:77" x14ac:dyDescent="0.25">
      <c r="A8" s="40" t="s">
        <v>60</v>
      </c>
      <c r="B8" s="132">
        <v>1.6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</row>
    <row r="9" spans="1:77" x14ac:dyDescent="0.25">
      <c r="A9" s="40"/>
      <c r="B9" s="133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</row>
    <row r="10" spans="1:77" x14ac:dyDescent="0.25">
      <c r="A10" s="39"/>
      <c r="B10" s="1"/>
      <c r="C10" s="67" t="s">
        <v>6</v>
      </c>
      <c r="D10" s="2"/>
      <c r="E10" s="2"/>
      <c r="F10" s="2" t="s">
        <v>7</v>
      </c>
      <c r="G10" s="2"/>
      <c r="H10" s="3"/>
      <c r="I10" s="46"/>
      <c r="J10" s="47" t="s">
        <v>8</v>
      </c>
      <c r="K10" s="47"/>
      <c r="L10" s="48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</row>
    <row r="11" spans="1:77" x14ac:dyDescent="0.25">
      <c r="A11" s="4"/>
      <c r="B11" s="5"/>
      <c r="C11" s="68" t="s">
        <v>9</v>
      </c>
      <c r="D11" s="6" t="s">
        <v>7</v>
      </c>
      <c r="E11" s="6" t="s">
        <v>7</v>
      </c>
      <c r="F11" s="7" t="s">
        <v>10</v>
      </c>
      <c r="G11" s="8" t="s">
        <v>11</v>
      </c>
      <c r="H11" s="7" t="s">
        <v>12</v>
      </c>
      <c r="I11" s="49" t="s">
        <v>13</v>
      </c>
      <c r="J11" s="50" t="s">
        <v>13</v>
      </c>
      <c r="K11" s="50" t="s">
        <v>10</v>
      </c>
      <c r="L11" s="51" t="s">
        <v>10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</row>
    <row r="12" spans="1:77" x14ac:dyDescent="0.25">
      <c r="A12" s="9" t="s">
        <v>154</v>
      </c>
      <c r="B12" s="10" t="s">
        <v>61</v>
      </c>
      <c r="C12" s="69" t="s">
        <v>14</v>
      </c>
      <c r="D12" s="11" t="s">
        <v>15</v>
      </c>
      <c r="E12" s="11" t="s">
        <v>16</v>
      </c>
      <c r="F12" s="12" t="s">
        <v>17</v>
      </c>
      <c r="G12" s="13" t="s">
        <v>18</v>
      </c>
      <c r="H12" s="12" t="s">
        <v>19</v>
      </c>
      <c r="I12" s="52" t="s">
        <v>20</v>
      </c>
      <c r="J12" s="53" t="s">
        <v>21</v>
      </c>
      <c r="K12" s="53" t="s">
        <v>22</v>
      </c>
      <c r="L12" s="54" t="s">
        <v>23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</row>
    <row r="13" spans="1:77" x14ac:dyDescent="0.25">
      <c r="A13" s="14"/>
      <c r="B13" s="15"/>
      <c r="C13" s="64"/>
      <c r="D13" s="16"/>
      <c r="E13" s="16"/>
      <c r="F13" s="16"/>
      <c r="G13" s="17"/>
      <c r="H13" s="18"/>
      <c r="I13" s="55"/>
      <c r="J13" s="56"/>
      <c r="K13" s="56"/>
      <c r="L13" s="57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</row>
    <row r="14" spans="1:77" x14ac:dyDescent="0.25">
      <c r="A14" s="19" t="s">
        <v>164</v>
      </c>
      <c r="B14" s="20" t="s">
        <v>172</v>
      </c>
      <c r="C14" s="65"/>
      <c r="D14" s="16">
        <f>WP_1!B13</f>
        <v>204600</v>
      </c>
      <c r="E14" s="16">
        <f>WP_1!B14</f>
        <v>40920</v>
      </c>
      <c r="F14" s="21">
        <f>WP_1!B15</f>
        <v>327360</v>
      </c>
      <c r="G14" s="17">
        <f t="shared" ref="G14:G16" si="0">SUM(D14:F14)</f>
        <v>572880</v>
      </c>
      <c r="H14" s="18">
        <f t="shared" ref="H14:H16" si="1">C14-G14</f>
        <v>-572880</v>
      </c>
      <c r="I14" s="58" t="str">
        <f t="shared" ref="I14:I16" si="2">IF(C14&gt;0,(E14/C14)*100,"")</f>
        <v/>
      </c>
      <c r="J14" s="59">
        <f t="shared" ref="J14:J16" si="3">IF(G14&gt;0,(E14/G14)*100,"")</f>
        <v>7.1428571428571423</v>
      </c>
      <c r="K14" s="59">
        <f t="shared" ref="K14:K16" si="4">IF(OR(D14&gt;0,E14&gt;0),(F14/(D14+E14))*100,"")</f>
        <v>133.33333333333331</v>
      </c>
      <c r="L14" s="60" t="str">
        <f t="shared" ref="L14:L16" si="5">IF(C14&gt;0,(F14/C14)*100,"")</f>
        <v/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</row>
    <row r="15" spans="1:77" x14ac:dyDescent="0.25">
      <c r="A15" s="19" t="s">
        <v>165</v>
      </c>
      <c r="B15" s="20" t="s">
        <v>173</v>
      </c>
      <c r="C15" s="65"/>
      <c r="D15" s="16">
        <f>WP_2!B13</f>
        <v>204600</v>
      </c>
      <c r="E15" s="16">
        <f>WP_2!B14</f>
        <v>40920</v>
      </c>
      <c r="F15" s="21">
        <f>WP_2!B15</f>
        <v>327360</v>
      </c>
      <c r="G15" s="17">
        <f t="shared" si="0"/>
        <v>572880</v>
      </c>
      <c r="H15" s="18">
        <f t="shared" si="1"/>
        <v>-572880</v>
      </c>
      <c r="I15" s="58" t="str">
        <f t="shared" si="2"/>
        <v/>
      </c>
      <c r="J15" s="59">
        <f t="shared" si="3"/>
        <v>7.1428571428571423</v>
      </c>
      <c r="K15" s="59">
        <f t="shared" si="4"/>
        <v>133.33333333333331</v>
      </c>
      <c r="L15" s="60" t="str">
        <f t="shared" si="5"/>
        <v/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</row>
    <row r="16" spans="1:77" x14ac:dyDescent="0.25">
      <c r="A16" s="19" t="s">
        <v>166</v>
      </c>
      <c r="B16" s="20" t="s">
        <v>174</v>
      </c>
      <c r="C16" s="65"/>
      <c r="D16" s="16">
        <f>WP_3!B13</f>
        <v>108600</v>
      </c>
      <c r="E16" s="16">
        <f>WP_3!B14</f>
        <v>21720</v>
      </c>
      <c r="F16" s="21">
        <f>WP_3!B15</f>
        <v>173760</v>
      </c>
      <c r="G16" s="17">
        <f t="shared" si="0"/>
        <v>304080</v>
      </c>
      <c r="H16" s="18">
        <f t="shared" si="1"/>
        <v>-304080</v>
      </c>
      <c r="I16" s="58" t="str">
        <f t="shared" si="2"/>
        <v/>
      </c>
      <c r="J16" s="59">
        <f t="shared" si="3"/>
        <v>7.1428571428571423</v>
      </c>
      <c r="K16" s="59">
        <f t="shared" si="4"/>
        <v>133.33333333333331</v>
      </c>
      <c r="L16" s="60" t="str">
        <f t="shared" si="5"/>
        <v/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</row>
    <row r="17" spans="1:77" x14ac:dyDescent="0.25">
      <c r="A17" s="22"/>
      <c r="B17" s="23"/>
      <c r="C17" s="66"/>
      <c r="D17" s="16"/>
      <c r="E17" s="16"/>
      <c r="F17" s="21"/>
      <c r="G17" s="17"/>
      <c r="H17" s="18"/>
      <c r="I17" s="58"/>
      <c r="J17" s="59"/>
      <c r="K17" s="59"/>
      <c r="L17" s="60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</row>
    <row r="18" spans="1:77" x14ac:dyDescent="0.25">
      <c r="A18" s="24"/>
      <c r="B18" s="25" t="s">
        <v>24</v>
      </c>
      <c r="C18" s="45">
        <f t="shared" ref="C18:H18" si="6">SUM(C13:C17)</f>
        <v>0</v>
      </c>
      <c r="D18" s="26">
        <f t="shared" si="6"/>
        <v>517800</v>
      </c>
      <c r="E18" s="26">
        <f t="shared" si="6"/>
        <v>103560</v>
      </c>
      <c r="F18" s="27">
        <f t="shared" si="6"/>
        <v>828480</v>
      </c>
      <c r="G18" s="28">
        <f t="shared" si="6"/>
        <v>1449840</v>
      </c>
      <c r="H18" s="29">
        <f t="shared" si="6"/>
        <v>-1449840</v>
      </c>
      <c r="I18" s="61" t="str">
        <f>IF(C18&gt;0,(E18/C18)*100,"")</f>
        <v/>
      </c>
      <c r="J18" s="62">
        <f>IF(G18&gt;0,(E18/G18)*100,"")</f>
        <v>7.1428571428571423</v>
      </c>
      <c r="K18" s="62">
        <f>IF(OR(D18&gt;0,E18&gt;0),(F18/(D18+E18))*100,"")</f>
        <v>133.33333333333331</v>
      </c>
      <c r="L18" s="63" t="str">
        <f>IF(C18&gt;0,(F18/C18)*100,"")</f>
        <v/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</row>
    <row r="19" spans="1:77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</row>
    <row r="20" spans="1:77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</row>
    <row r="21" spans="1:77" x14ac:dyDescent="0.25">
      <c r="A21" s="39"/>
      <c r="B21" s="39" t="s">
        <v>25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</row>
    <row r="22" spans="1:77" x14ac:dyDescent="0.25">
      <c r="A22" s="39"/>
      <c r="B22" s="39" t="s">
        <v>26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</row>
    <row r="23" spans="1:77" x14ac:dyDescent="0.25">
      <c r="A23" s="39"/>
      <c r="B23" s="39" t="s">
        <v>27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</row>
    <row r="24" spans="1:77" x14ac:dyDescent="0.25">
      <c r="A24" s="39"/>
      <c r="B24" s="39" t="s">
        <v>28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</row>
    <row r="25" spans="1:77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</row>
    <row r="26" spans="1:77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</row>
    <row r="27" spans="1:77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</row>
    <row r="28" spans="1:77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</row>
    <row r="29" spans="1:77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</row>
    <row r="30" spans="1:77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</row>
    <row r="31" spans="1:77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</row>
    <row r="32" spans="1:77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</row>
    <row r="33" spans="1:77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</row>
    <row r="34" spans="1:77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</row>
    <row r="35" spans="1:77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</row>
    <row r="36" spans="1:77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</row>
    <row r="37" spans="1:77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</row>
    <row r="38" spans="1:77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</row>
    <row r="39" spans="1:77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</row>
    <row r="40" spans="1:77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</row>
    <row r="41" spans="1:77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</row>
    <row r="42" spans="1:77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</row>
    <row r="43" spans="1:77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</row>
    <row r="44" spans="1:77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</row>
    <row r="45" spans="1:77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</row>
    <row r="46" spans="1:77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</row>
    <row r="47" spans="1:77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</row>
    <row r="48" spans="1:77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</row>
    <row r="49" spans="1:77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</row>
    <row r="50" spans="1:77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</row>
    <row r="51" spans="1:77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</row>
    <row r="52" spans="1:77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</row>
    <row r="53" spans="1:77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</row>
    <row r="54" spans="1:77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</row>
    <row r="55" spans="1:77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</row>
    <row r="56" spans="1:77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</row>
    <row r="57" spans="1:77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</row>
    <row r="58" spans="1:77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</row>
    <row r="59" spans="1:77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</row>
    <row r="60" spans="1:77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</row>
    <row r="61" spans="1:77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</row>
    <row r="62" spans="1:77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</row>
    <row r="63" spans="1:77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</row>
    <row r="64" spans="1:77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</row>
    <row r="65" spans="1:77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</row>
    <row r="66" spans="1:77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</row>
    <row r="67" spans="1:77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</row>
    <row r="68" spans="1:77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</row>
    <row r="69" spans="1:77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</row>
    <row r="70" spans="1:77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</row>
    <row r="71" spans="1:77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</row>
    <row r="72" spans="1:77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</row>
    <row r="73" spans="1:77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</row>
    <row r="74" spans="1:77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</row>
    <row r="75" spans="1:77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</row>
    <row r="76" spans="1:77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</row>
    <row r="77" spans="1:77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</row>
    <row r="78" spans="1:77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</row>
    <row r="79" spans="1:77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</row>
    <row r="80" spans="1:77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</row>
    <row r="81" spans="1:77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</row>
    <row r="82" spans="1:77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</row>
    <row r="83" spans="1:77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</row>
    <row r="84" spans="1:77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</row>
    <row r="85" spans="1:77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</row>
    <row r="86" spans="1:77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</row>
    <row r="87" spans="1:77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</row>
    <row r="88" spans="1:77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</row>
    <row r="89" spans="1:77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</row>
    <row r="90" spans="1:77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</row>
    <row r="91" spans="1:77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</row>
    <row r="92" spans="1:77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</row>
    <row r="93" spans="1:77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</row>
    <row r="94" spans="1:77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</row>
    <row r="95" spans="1:77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</row>
    <row r="96" spans="1:77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</row>
    <row r="97" spans="1:77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</row>
    <row r="98" spans="1:77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</row>
    <row r="99" spans="1:77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</row>
    <row r="100" spans="1:77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</row>
    <row r="101" spans="1:77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</row>
    <row r="102" spans="1:77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</row>
    <row r="103" spans="1:77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</row>
    <row r="104" spans="1:77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</row>
    <row r="105" spans="1:77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</row>
    <row r="106" spans="1:77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</row>
    <row r="107" spans="1:77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</row>
    <row r="108" spans="1:77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</row>
    <row r="109" spans="1:77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</row>
    <row r="110" spans="1:77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</row>
    <row r="111" spans="1:77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</row>
    <row r="112" spans="1:77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</row>
    <row r="113" spans="1:77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</row>
    <row r="114" spans="1:77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</row>
    <row r="115" spans="1:77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</row>
    <row r="116" spans="1:77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</row>
    <row r="117" spans="1:77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</row>
    <row r="118" spans="1:77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</row>
    <row r="119" spans="1:77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</row>
    <row r="120" spans="1:77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</row>
    <row r="121" spans="1:77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</row>
    <row r="122" spans="1:77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</row>
    <row r="123" spans="1:77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</row>
    <row r="124" spans="1:77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</row>
    <row r="125" spans="1:77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</row>
    <row r="126" spans="1:77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</row>
    <row r="127" spans="1:77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</row>
    <row r="128" spans="1:77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</row>
    <row r="129" spans="1:77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</row>
    <row r="130" spans="1:77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</row>
    <row r="131" spans="1:77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</row>
    <row r="132" spans="1:77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</row>
    <row r="133" spans="1:77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</row>
    <row r="134" spans="1:77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</row>
    <row r="135" spans="1:77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</row>
    <row r="136" spans="1:77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</row>
    <row r="137" spans="1:77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</row>
    <row r="138" spans="1:77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</row>
    <row r="139" spans="1:77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</row>
    <row r="140" spans="1:77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</row>
    <row r="141" spans="1:77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</row>
    <row r="142" spans="1:77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</row>
    <row r="143" spans="1:77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</row>
    <row r="144" spans="1:77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</row>
    <row r="145" spans="1:77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</row>
    <row r="146" spans="1:77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</row>
    <row r="147" spans="1:77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</row>
    <row r="148" spans="1:77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</row>
    <row r="149" spans="1:77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</row>
    <row r="150" spans="1:77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</row>
    <row r="151" spans="1:77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</row>
    <row r="152" spans="1:77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</row>
    <row r="153" spans="1:77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</row>
    <row r="154" spans="1:77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</row>
    <row r="155" spans="1:77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</row>
    <row r="156" spans="1:77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</row>
    <row r="157" spans="1:77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</row>
    <row r="158" spans="1:77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</row>
    <row r="159" spans="1:77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</row>
    <row r="160" spans="1:77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</row>
    <row r="161" spans="1:77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</row>
    <row r="162" spans="1:77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</row>
    <row r="163" spans="1:77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</row>
    <row r="164" spans="1:77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</row>
    <row r="165" spans="1:77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</row>
    <row r="166" spans="1:77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</row>
    <row r="167" spans="1:77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</row>
    <row r="168" spans="1:77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</row>
    <row r="169" spans="1:77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</row>
    <row r="170" spans="1:77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</row>
    <row r="171" spans="1:77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</row>
    <row r="172" spans="1:77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</row>
    <row r="173" spans="1:77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</row>
    <row r="174" spans="1:77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</row>
    <row r="175" spans="1:77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</row>
    <row r="176" spans="1:77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</row>
    <row r="177" spans="1:77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</row>
    <row r="178" spans="1:77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</row>
    <row r="179" spans="1:77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</row>
    <row r="180" spans="1:77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</row>
    <row r="181" spans="1:77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</row>
    <row r="182" spans="1:77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</row>
    <row r="183" spans="1:77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</row>
    <row r="184" spans="1:77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</row>
    <row r="185" spans="1:77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</row>
    <row r="186" spans="1:77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</row>
    <row r="187" spans="1:77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</row>
    <row r="188" spans="1:77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</row>
    <row r="189" spans="1:77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</row>
    <row r="190" spans="1:77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</row>
    <row r="191" spans="1:77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</row>
    <row r="192" spans="1:77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</row>
    <row r="193" spans="1:77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</row>
    <row r="194" spans="1:77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</row>
    <row r="195" spans="1:77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</row>
    <row r="196" spans="1:77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</row>
    <row r="197" spans="1:77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</row>
    <row r="198" spans="1:77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</row>
    <row r="199" spans="1:77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</row>
    <row r="200" spans="1:77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</row>
    <row r="201" spans="1:77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</row>
    <row r="202" spans="1:77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</row>
    <row r="203" spans="1:77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</row>
    <row r="204" spans="1:77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</row>
    <row r="205" spans="1:77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</row>
    <row r="206" spans="1:77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</row>
    <row r="207" spans="1:77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</row>
    <row r="208" spans="1:77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</row>
    <row r="209" spans="1:77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</row>
    <row r="210" spans="1:77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</row>
    <row r="211" spans="1:77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</row>
    <row r="212" spans="1:77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</row>
    <row r="213" spans="1:77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</row>
    <row r="214" spans="1:77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</row>
    <row r="215" spans="1:77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</row>
    <row r="216" spans="1:77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</row>
    <row r="217" spans="1:77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</row>
    <row r="218" spans="1:77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</row>
    <row r="219" spans="1:77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</row>
    <row r="220" spans="1:77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</row>
    <row r="221" spans="1:77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</row>
    <row r="222" spans="1:77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</row>
    <row r="223" spans="1:77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</row>
    <row r="224" spans="1:77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</row>
    <row r="225" spans="1:77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</row>
    <row r="226" spans="1:77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</row>
    <row r="227" spans="1:77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</row>
    <row r="228" spans="1:77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</row>
    <row r="229" spans="1:77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</row>
    <row r="230" spans="1:77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</row>
    <row r="231" spans="1:77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</row>
    <row r="232" spans="1:77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</row>
    <row r="233" spans="1:77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</row>
    <row r="234" spans="1:77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</row>
    <row r="235" spans="1:77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</row>
    <row r="236" spans="1:77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</row>
    <row r="237" spans="1:77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</row>
    <row r="238" spans="1:77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</row>
    <row r="239" spans="1:77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</row>
    <row r="240" spans="1:77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</row>
    <row r="241" spans="1:77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</row>
    <row r="242" spans="1:77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</row>
    <row r="243" spans="1:77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</row>
    <row r="244" spans="1:77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</row>
    <row r="245" spans="1:77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</row>
    <row r="246" spans="1:77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</row>
    <row r="247" spans="1:77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</row>
    <row r="248" spans="1:77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</row>
    <row r="249" spans="1:77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</row>
    <row r="250" spans="1:77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</row>
    <row r="251" spans="1:77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</row>
    <row r="252" spans="1:77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</row>
    <row r="253" spans="1:77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</row>
    <row r="254" spans="1:77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</row>
    <row r="255" spans="1:77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</row>
    <row r="256" spans="1:77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</row>
    <row r="257" spans="1:77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</row>
    <row r="258" spans="1:77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</row>
    <row r="259" spans="1:77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</row>
    <row r="260" spans="1:77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</row>
    <row r="261" spans="1:77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</row>
    <row r="262" spans="1:77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</row>
    <row r="263" spans="1:77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</row>
    <row r="264" spans="1:77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</row>
    <row r="265" spans="1:77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</row>
    <row r="266" spans="1:77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</row>
    <row r="267" spans="1:77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</row>
    <row r="268" spans="1:77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</row>
    <row r="269" spans="1:77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</row>
    <row r="270" spans="1:77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</row>
    <row r="271" spans="1:77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</row>
    <row r="272" spans="1:77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</row>
    <row r="273" spans="1:77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</row>
    <row r="274" spans="1:77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</row>
    <row r="275" spans="1:77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</row>
    <row r="276" spans="1:77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</row>
    <row r="277" spans="1:77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</row>
    <row r="278" spans="1:77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</row>
    <row r="279" spans="1:77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</row>
    <row r="280" spans="1:77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</row>
    <row r="281" spans="1:77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</row>
    <row r="282" spans="1:77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</row>
    <row r="283" spans="1:77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</row>
    <row r="284" spans="1:77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</row>
    <row r="285" spans="1:77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</row>
    <row r="286" spans="1:77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</row>
    <row r="287" spans="1:77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</row>
    <row r="288" spans="1:77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</row>
    <row r="289" spans="1:77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</row>
    <row r="290" spans="1:77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</row>
    <row r="291" spans="1:77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</row>
    <row r="292" spans="1:77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</row>
    <row r="293" spans="1:77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</row>
    <row r="294" spans="1:77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</row>
    <row r="295" spans="1:77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</row>
    <row r="296" spans="1:77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</row>
    <row r="297" spans="1:77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</row>
    <row r="298" spans="1:77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</row>
    <row r="299" spans="1:77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</row>
    <row r="300" spans="1:77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</row>
    <row r="301" spans="1:77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</row>
    <row r="302" spans="1:77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</row>
    <row r="303" spans="1:77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</row>
    <row r="304" spans="1:77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</row>
    <row r="305" spans="1:77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</row>
    <row r="306" spans="1:77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</row>
    <row r="307" spans="1:77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</row>
    <row r="308" spans="1:77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</row>
    <row r="309" spans="1:77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</row>
    <row r="310" spans="1:77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</row>
    <row r="311" spans="1:77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</row>
    <row r="312" spans="1:77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</row>
    <row r="313" spans="1:77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</row>
    <row r="314" spans="1:77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</row>
    <row r="315" spans="1:77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</row>
    <row r="316" spans="1:77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</row>
    <row r="317" spans="1:77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</row>
    <row r="318" spans="1:77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</row>
    <row r="319" spans="1:77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</row>
    <row r="320" spans="1:77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</row>
    <row r="321" spans="1:77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</row>
    <row r="322" spans="1:77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</row>
    <row r="323" spans="1:77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</row>
    <row r="324" spans="1:77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</row>
    <row r="325" spans="1:77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</row>
    <row r="326" spans="1:77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</row>
    <row r="327" spans="1:77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</row>
    <row r="328" spans="1:77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</row>
    <row r="329" spans="1:77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</row>
    <row r="330" spans="1:77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</row>
    <row r="331" spans="1:77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</row>
    <row r="332" spans="1:77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</row>
    <row r="333" spans="1:77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</row>
    <row r="334" spans="1:77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</row>
    <row r="335" spans="1:77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</row>
    <row r="336" spans="1:77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</row>
    <row r="337" spans="1:77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</row>
    <row r="338" spans="1:77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</row>
    <row r="339" spans="1:77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</row>
    <row r="340" spans="1:77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</row>
    <row r="341" spans="1:77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</row>
    <row r="342" spans="1:77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</row>
    <row r="343" spans="1:77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</row>
    <row r="344" spans="1:77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</row>
    <row r="345" spans="1:77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</row>
    <row r="346" spans="1:77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</row>
    <row r="347" spans="1:77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</row>
    <row r="348" spans="1:77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</row>
    <row r="349" spans="1:77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</row>
    <row r="350" spans="1:77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</row>
    <row r="351" spans="1:77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</row>
    <row r="352" spans="1:77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</row>
    <row r="353" spans="1:77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</row>
    <row r="354" spans="1:77" x14ac:dyDescent="0.2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</row>
    <row r="355" spans="1:77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</row>
    <row r="356" spans="1:77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</row>
    <row r="357" spans="1:77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</row>
    <row r="358" spans="1:77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</row>
    <row r="359" spans="1:77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</row>
    <row r="360" spans="1:77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</row>
    <row r="361" spans="1:77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</row>
    <row r="362" spans="1:77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</row>
    <row r="363" spans="1:77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</row>
    <row r="364" spans="1:77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</row>
    <row r="365" spans="1:77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</row>
    <row r="366" spans="1:77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</row>
    <row r="367" spans="1:77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</row>
    <row r="368" spans="1:77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</row>
    <row r="369" spans="1:77" x14ac:dyDescent="0.2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</row>
    <row r="370" spans="1:77" x14ac:dyDescent="0.2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</row>
    <row r="371" spans="1:77" x14ac:dyDescent="0.2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</row>
    <row r="372" spans="1:77" x14ac:dyDescent="0.2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</row>
    <row r="373" spans="1:77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</row>
    <row r="374" spans="1:77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</row>
    <row r="375" spans="1:77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</row>
    <row r="376" spans="1:77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</row>
    <row r="377" spans="1:77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</row>
    <row r="378" spans="1:77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</row>
    <row r="379" spans="1:77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</row>
    <row r="380" spans="1:77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</row>
    <row r="381" spans="1:77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</row>
    <row r="382" spans="1:77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</row>
    <row r="383" spans="1:77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</row>
    <row r="384" spans="1:77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</row>
    <row r="385" spans="1:77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</row>
    <row r="386" spans="1:77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</row>
    <row r="387" spans="1:77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</row>
    <row r="388" spans="1:77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</row>
    <row r="389" spans="1:77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</row>
    <row r="390" spans="1:77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</row>
    <row r="391" spans="1:77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</row>
    <row r="392" spans="1:77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</row>
    <row r="393" spans="1:77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</row>
    <row r="394" spans="1:77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</row>
    <row r="395" spans="1:77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</row>
    <row r="396" spans="1:77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</row>
    <row r="397" spans="1:77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</row>
    <row r="398" spans="1:77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</row>
    <row r="399" spans="1:77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</row>
    <row r="400" spans="1:77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</row>
    <row r="401" spans="1:77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</row>
    <row r="402" spans="1:77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</row>
    <row r="403" spans="1:77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</row>
    <row r="404" spans="1:77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</row>
    <row r="405" spans="1:77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</row>
    <row r="406" spans="1:77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</row>
    <row r="407" spans="1:77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</row>
    <row r="408" spans="1:77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</row>
    <row r="409" spans="1:77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</row>
    <row r="410" spans="1:77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</row>
    <row r="411" spans="1:77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</row>
    <row r="412" spans="1:77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</row>
    <row r="413" spans="1:77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</row>
    <row r="414" spans="1:77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</row>
    <row r="415" spans="1:77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</row>
    <row r="416" spans="1:77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</row>
    <row r="417" spans="1:77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</row>
    <row r="418" spans="1:77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</row>
    <row r="419" spans="1:77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</row>
    <row r="420" spans="1:77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</row>
    <row r="421" spans="1:77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</row>
    <row r="422" spans="1:77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</row>
    <row r="423" spans="1:77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</row>
    <row r="424" spans="1:77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</row>
    <row r="425" spans="1:77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</row>
    <row r="426" spans="1:77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</row>
    <row r="427" spans="1:77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</row>
    <row r="428" spans="1:77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</row>
    <row r="429" spans="1:77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</row>
    <row r="430" spans="1:77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</row>
    <row r="431" spans="1:77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</row>
    <row r="432" spans="1:77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</row>
    <row r="433" spans="1:77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</row>
    <row r="434" spans="1:77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</row>
    <row r="435" spans="1:77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</row>
    <row r="436" spans="1:77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</row>
    <row r="437" spans="1:77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</row>
    <row r="438" spans="1:77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</row>
    <row r="439" spans="1:77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</row>
    <row r="440" spans="1:77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</row>
    <row r="441" spans="1:77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</row>
    <row r="442" spans="1:77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</row>
    <row r="443" spans="1:77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</row>
    <row r="444" spans="1:77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</row>
    <row r="445" spans="1:77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</row>
    <row r="446" spans="1:77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</row>
    <row r="447" spans="1:77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</row>
    <row r="448" spans="1:77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</row>
    <row r="449" spans="1:77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</row>
    <row r="450" spans="1:77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</row>
    <row r="451" spans="1:77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</row>
    <row r="452" spans="1:77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</row>
    <row r="453" spans="1:77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</row>
    <row r="454" spans="1:77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</row>
    <row r="455" spans="1:77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</row>
    <row r="456" spans="1:77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</row>
    <row r="457" spans="1:77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</row>
    <row r="458" spans="1:77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</row>
    <row r="459" spans="1:77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</row>
    <row r="460" spans="1:77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</row>
    <row r="461" spans="1:77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</row>
    <row r="462" spans="1:77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</row>
    <row r="463" spans="1:77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</row>
    <row r="464" spans="1:77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</row>
    <row r="465" spans="1:77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</row>
    <row r="466" spans="1:77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</row>
    <row r="467" spans="1:77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</row>
    <row r="468" spans="1:77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</row>
    <row r="469" spans="1:77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</row>
    <row r="470" spans="1:77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</row>
    <row r="471" spans="1:77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</row>
    <row r="472" spans="1:77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</row>
    <row r="473" spans="1:77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</row>
    <row r="474" spans="1:77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</row>
    <row r="475" spans="1:77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</row>
    <row r="476" spans="1:77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</row>
    <row r="477" spans="1:77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</row>
    <row r="478" spans="1:77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</row>
    <row r="479" spans="1:77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</row>
    <row r="480" spans="1:77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</row>
    <row r="481" spans="1:77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</row>
    <row r="482" spans="1:77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</row>
    <row r="483" spans="1:77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</row>
    <row r="484" spans="1:77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</row>
    <row r="485" spans="1:77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</row>
    <row r="486" spans="1:77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</row>
    <row r="487" spans="1:77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</row>
    <row r="488" spans="1:77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</row>
    <row r="489" spans="1:77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</row>
    <row r="490" spans="1:77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</row>
    <row r="491" spans="1:77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</row>
    <row r="492" spans="1:77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</row>
    <row r="493" spans="1:77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</row>
    <row r="494" spans="1:77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</row>
    <row r="495" spans="1:77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</row>
    <row r="496" spans="1:77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</row>
    <row r="497" spans="1:77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</row>
    <row r="498" spans="1:77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</row>
    <row r="499" spans="1:77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</row>
    <row r="500" spans="1:77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</row>
    <row r="501" spans="1:77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</row>
    <row r="502" spans="1:77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</row>
    <row r="503" spans="1:77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</row>
    <row r="504" spans="1:77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</row>
    <row r="505" spans="1:77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</row>
    <row r="506" spans="1:77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</row>
    <row r="507" spans="1:77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</row>
    <row r="508" spans="1:77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</row>
    <row r="509" spans="1:77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</row>
    <row r="510" spans="1:77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</row>
    <row r="511" spans="1:77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</row>
    <row r="512" spans="1:77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</row>
    <row r="513" spans="1:77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</row>
    <row r="514" spans="1:77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</row>
    <row r="515" spans="1:77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</row>
    <row r="516" spans="1:77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</row>
    <row r="517" spans="1:77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</row>
    <row r="518" spans="1:77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</row>
    <row r="519" spans="1:77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</row>
    <row r="520" spans="1:77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</row>
    <row r="521" spans="1:77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84"/>
  <sheetViews>
    <sheetView topLeftCell="A10" workbookViewId="0">
      <selection activeCell="B15" sqref="B15"/>
    </sheetView>
  </sheetViews>
  <sheetFormatPr defaultRowHeight="15" x14ac:dyDescent="0.25"/>
  <cols>
    <col min="1" max="1" width="18" customWidth="1"/>
    <col min="2" max="2" width="33" customWidth="1"/>
    <col min="3" max="3" width="16.5703125" customWidth="1"/>
    <col min="4" max="5" width="9.140625" hidden="1" customWidth="1"/>
  </cols>
  <sheetData>
    <row r="1" spans="1:57" x14ac:dyDescent="0.25">
      <c r="A1" s="75" t="s">
        <v>1</v>
      </c>
      <c r="B1" s="72" t="str">
        <f>Summary!$B$3</f>
        <v>Chevron Aerial Drone</v>
      </c>
      <c r="C1" s="74"/>
      <c r="D1" s="73"/>
      <c r="E1" s="73"/>
      <c r="F1" s="73"/>
      <c r="G1" s="73"/>
      <c r="H1" s="73"/>
      <c r="I1" s="73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</row>
    <row r="2" spans="1:57" x14ac:dyDescent="0.25">
      <c r="A2" s="76" t="s">
        <v>29</v>
      </c>
      <c r="B2" s="73" t="str">
        <f>Summary!$B$4</f>
        <v>-</v>
      </c>
      <c r="C2" s="74"/>
      <c r="D2" s="73"/>
      <c r="E2" s="73"/>
      <c r="F2" s="73"/>
      <c r="G2" s="73"/>
      <c r="H2" s="73"/>
      <c r="I2" s="73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</row>
    <row r="3" spans="1:57" x14ac:dyDescent="0.25">
      <c r="A3" s="76" t="s">
        <v>3</v>
      </c>
      <c r="B3" s="73" t="str">
        <f>Summary!$B$5</f>
        <v>-</v>
      </c>
      <c r="C3" s="74"/>
      <c r="D3" s="73"/>
      <c r="E3" s="73"/>
      <c r="F3" s="73"/>
      <c r="G3" s="73"/>
      <c r="H3" s="73"/>
      <c r="I3" s="73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</row>
    <row r="4" spans="1:57" x14ac:dyDescent="0.25">
      <c r="A4" s="76" t="s">
        <v>30</v>
      </c>
      <c r="B4" s="71" t="s">
        <v>169</v>
      </c>
      <c r="C4" s="74"/>
      <c r="D4" s="73"/>
      <c r="E4" s="73"/>
      <c r="F4" s="73"/>
      <c r="G4" s="73"/>
      <c r="H4" s="73"/>
      <c r="I4" s="73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</row>
    <row r="5" spans="1:57" x14ac:dyDescent="0.25">
      <c r="A5" s="77" t="s">
        <v>5</v>
      </c>
      <c r="B5" s="78">
        <f>Summary!$B$7</f>
        <v>42045</v>
      </c>
      <c r="C5" s="74"/>
      <c r="D5" s="73"/>
      <c r="E5" s="73"/>
      <c r="F5" s="73"/>
      <c r="G5" s="73"/>
      <c r="H5" s="73"/>
      <c r="I5" s="73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</row>
    <row r="6" spans="1:5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:57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1:57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</row>
    <row r="9" spans="1:57" ht="16.5" thickTop="1" thickBot="1" x14ac:dyDescent="0.3">
      <c r="A9" s="79" t="s">
        <v>155</v>
      </c>
      <c r="B9" s="80"/>
      <c r="C9" s="79" t="s">
        <v>31</v>
      </c>
      <c r="D9" s="81"/>
      <c r="E9" s="81"/>
      <c r="F9" s="81"/>
      <c r="G9" s="81"/>
      <c r="H9" s="81"/>
      <c r="I9" s="8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</row>
    <row r="10" spans="1:57" ht="15.75" thickTop="1" x14ac:dyDescent="0.25">
      <c r="A10" s="82"/>
      <c r="B10" s="83"/>
      <c r="C10" s="127"/>
      <c r="D10" s="84" t="s">
        <v>32</v>
      </c>
      <c r="E10" s="85"/>
      <c r="F10" s="86" t="s">
        <v>33</v>
      </c>
      <c r="G10" s="86" t="s">
        <v>34</v>
      </c>
      <c r="H10" s="86" t="s">
        <v>35</v>
      </c>
      <c r="I10" s="87" t="s">
        <v>34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</row>
    <row r="11" spans="1:57" ht="15.75" thickBot="1" x14ac:dyDescent="0.3">
      <c r="A11" s="88" t="s">
        <v>36</v>
      </c>
      <c r="B11" s="89" t="s">
        <v>37</v>
      </c>
      <c r="C11" s="128" t="s">
        <v>38</v>
      </c>
      <c r="D11" s="84" t="s">
        <v>39</v>
      </c>
      <c r="E11" s="91"/>
      <c r="F11" s="92" t="s">
        <v>40</v>
      </c>
      <c r="G11" s="92" t="s">
        <v>41</v>
      </c>
      <c r="H11" s="92" t="s">
        <v>42</v>
      </c>
      <c r="I11" s="93" t="s">
        <v>43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</row>
    <row r="12" spans="1:57" ht="15.95" customHeight="1" thickTop="1" x14ac:dyDescent="0.25">
      <c r="A12" s="82" t="s">
        <v>44</v>
      </c>
      <c r="B12" s="94">
        <f>G74</f>
        <v>1640</v>
      </c>
      <c r="C12" s="102" t="str">
        <f>IF(D12&gt;1,INDEX('Labour Rates'!$B$1:$E$46,D12,1),"")</f>
        <v>Oosthuizen D</v>
      </c>
      <c r="D12" s="124">
        <f>IFERROR(INDEX($D$29:$D$73,MATCH(0,INDEX(COUNTIF($D$11:D11,$D$29:$D$73),0,0),0)),1)</f>
        <v>32</v>
      </c>
      <c r="E12" s="121"/>
      <c r="F12" s="97" t="str">
        <f>IF(D12&gt;1,INDEX('Labour Rates'!$B$1:$E$46,D12,2),"")</f>
        <v>304596</v>
      </c>
      <c r="G12" s="97">
        <f>IF(D12&gt;1,INDEX('Labour Rates'!$B$1:$E$46,D12,3),"")</f>
        <v>315</v>
      </c>
      <c r="H12" s="98">
        <f t="shared" ref="H12:H23" si="0">IF(ISBLANK(D12),"",IF(D12&lt;2,"",SUMIF($D$29:$D$73,D12,$G$29:$G$73)))</f>
        <v>40</v>
      </c>
      <c r="I12" s="99">
        <f t="shared" ref="I12:I23" si="1">IF(ISBLANK(D12),"",IF(D12&lt;2,"",SUMIF($D$29:$D$73,D12,$H$29:$H$73)))</f>
        <v>12600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</row>
    <row r="13" spans="1:57" ht="15.95" customHeight="1" x14ac:dyDescent="0.25">
      <c r="A13" s="100" t="s">
        <v>45</v>
      </c>
      <c r="B13" s="101">
        <f>J74</f>
        <v>204600</v>
      </c>
      <c r="C13" s="102" t="str">
        <f>IF(D13&gt;1,INDEX('Labour Rates'!$B$1:$E$46,D13,1),"")</f>
        <v>Steele AW</v>
      </c>
      <c r="D13" s="124">
        <f>IFERROR(INDEX($D$29:$D$73,MATCH(0,INDEX(COUNTIF($D$11:D12,$D$29:$D$73),0,0),0)),1)</f>
        <v>39</v>
      </c>
      <c r="E13" s="124"/>
      <c r="F13" s="103" t="str">
        <f>IF(D13&gt;1,INDEX('Labour Rates'!$B$1:$E$46,D13,2),"")</f>
        <v>303884</v>
      </c>
      <c r="G13" s="103">
        <f>IF(D13&gt;1,INDEX('Labour Rates'!$B$1:$E$46,D13,3),"")</f>
        <v>120</v>
      </c>
      <c r="H13" s="104">
        <f t="shared" si="0"/>
        <v>1600</v>
      </c>
      <c r="I13" s="105">
        <f t="shared" si="1"/>
        <v>192000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spans="1:57" ht="15.95" customHeight="1" x14ac:dyDescent="0.25">
      <c r="A14" s="100" t="s">
        <v>46</v>
      </c>
      <c r="B14" s="101">
        <f>K74</f>
        <v>40920</v>
      </c>
      <c r="C14" s="102" t="str">
        <f>IF(D14&gt;1,INDEX('Labour Rates'!$B$1:$E$46,D14,1),"")</f>
        <v>Dickens J.S</v>
      </c>
      <c r="D14" s="124">
        <f>IFERROR(INDEX($D$29:$D$73,MATCH(0,INDEX(COUNTIF($D$11:D13,$D$29:$D$73),0,0),0)),1)</f>
        <v>9</v>
      </c>
      <c r="E14" s="124"/>
      <c r="F14" s="103" t="str">
        <f>IF(D14&gt;1,INDEX('Labour Rates'!$B$1:$E$46,D14,2),"")</f>
        <v>304032</v>
      </c>
      <c r="G14" s="103">
        <f>IF(D14&gt;1,INDEX('Labour Rates'!$B$1:$E$46,D14,3),"")</f>
        <v>195</v>
      </c>
      <c r="H14" s="104">
        <f t="shared" si="0"/>
        <v>0</v>
      </c>
      <c r="I14" s="105">
        <f t="shared" si="1"/>
        <v>0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</row>
    <row r="15" spans="1:57" ht="15.95" customHeight="1" x14ac:dyDescent="0.25">
      <c r="A15" s="100" t="s">
        <v>47</v>
      </c>
      <c r="B15" s="101">
        <f>B13*'Labour Rates'!B49+B14*'Labour Rates'!B50</f>
        <v>327360</v>
      </c>
      <c r="C15" s="102" t="str">
        <f>IF(D15&gt;1,INDEX('Labour Rates'!$B$1:$E$46,D15,1),"")</f>
        <v>Naicker D.M</v>
      </c>
      <c r="D15" s="124">
        <f>IFERROR(INDEX($D$29:$D$73,MATCH(0,INDEX(COUNTIF($D$11:D14,$D$29:$D$73),0,0),0)),1)</f>
        <v>27</v>
      </c>
      <c r="E15" s="124"/>
      <c r="F15" s="103" t="str">
        <f>IF(D15&gt;1,INDEX('Labour Rates'!$B$1:$E$46,D15,2),"")</f>
        <v>250555</v>
      </c>
      <c r="G15" s="103">
        <f>IF(D15&gt;1,INDEX('Labour Rates'!$B$1:$E$46,D15,3),"")</f>
        <v>510</v>
      </c>
      <c r="H15" s="104">
        <f t="shared" si="0"/>
        <v>0</v>
      </c>
      <c r="I15" s="105">
        <f t="shared" si="1"/>
        <v>0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</row>
    <row r="16" spans="1:57" ht="15.95" customHeight="1" x14ac:dyDescent="0.25">
      <c r="A16" s="100" t="s">
        <v>48</v>
      </c>
      <c r="B16" s="101">
        <f>B15+L74</f>
        <v>572880</v>
      </c>
      <c r="C16" s="102" t="str">
        <f>IF(D16&gt;1,INDEX('Labour Rates'!$B$1:$E$46,D16,1),"")</f>
        <v>Naidoo T.</v>
      </c>
      <c r="D16" s="124">
        <f>IFERROR(INDEX($D$29:$D$73,MATCH(0,INDEX(COUNTIF($D$11:D15,$D$29:$D$73),0,0),0)),1)</f>
        <v>28</v>
      </c>
      <c r="E16" s="124"/>
      <c r="F16" s="103" t="str">
        <f>IF(D16&gt;1,INDEX('Labour Rates'!$B$1:$E$46,D16,2),"")</f>
        <v>235705</v>
      </c>
      <c r="G16" s="103">
        <f>IF(D16&gt;1,INDEX('Labour Rates'!$B$1:$E$46,D16,3),"")</f>
        <v>315</v>
      </c>
      <c r="H16" s="104">
        <f t="shared" si="0"/>
        <v>0</v>
      </c>
      <c r="I16" s="105">
        <f t="shared" si="1"/>
        <v>0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</row>
    <row r="17" spans="1:57" ht="15.95" customHeight="1" x14ac:dyDescent="0.25">
      <c r="A17" s="100"/>
      <c r="B17" s="106"/>
      <c r="C17" s="102" t="str">
        <f>IF(D17&gt;1,INDEX('Labour Rates'!$B$1:$E$46,D17,1),"")</f>
        <v/>
      </c>
      <c r="D17" s="124">
        <f>IFERROR(INDEX($D$29:$D$73,MATCH(0,INDEX(COUNTIF($D$11:D16,$D$29:$D$73),0,0),0)),1)</f>
        <v>1</v>
      </c>
      <c r="E17" s="124"/>
      <c r="F17" s="103" t="str">
        <f>IF(D17&gt;1,INDEX('Labour Rates'!$B$1:$E$46,D17,2),"")</f>
        <v/>
      </c>
      <c r="G17" s="103" t="str">
        <f>IF(D17&gt;1,INDEX('Labour Rates'!$B$1:$E$46,D17,3),"")</f>
        <v/>
      </c>
      <c r="H17" s="104" t="str">
        <f t="shared" si="0"/>
        <v/>
      </c>
      <c r="I17" s="105" t="str">
        <f t="shared" si="1"/>
        <v/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</row>
    <row r="18" spans="1:57" ht="15.95" customHeight="1" x14ac:dyDescent="0.25">
      <c r="A18" s="100"/>
      <c r="B18" s="106"/>
      <c r="C18" s="102" t="str">
        <f>IF(D18&gt;1,INDEX('Labour Rates'!$B$1:$E$46,D18,1),"")</f>
        <v/>
      </c>
      <c r="D18" s="124">
        <f>IFERROR(INDEX($D$29:$D$73,MATCH(0,INDEX(COUNTIF($D$11:D17,$D$29:$D$73),0,0),0)),1)</f>
        <v>1</v>
      </c>
      <c r="E18" s="124"/>
      <c r="F18" s="103" t="str">
        <f>IF(D18&gt;1,INDEX('Labour Rates'!$B$1:$E$46,D18,2),"")</f>
        <v/>
      </c>
      <c r="G18" s="103" t="str">
        <f>IF(D18&gt;1,INDEX('Labour Rates'!$B$1:$E$46,D18,3),"")</f>
        <v/>
      </c>
      <c r="H18" s="104" t="str">
        <f t="shared" si="0"/>
        <v/>
      </c>
      <c r="I18" s="105" t="str">
        <f t="shared" si="1"/>
        <v/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</row>
    <row r="19" spans="1:57" ht="15.95" customHeight="1" x14ac:dyDescent="0.25">
      <c r="A19" s="100"/>
      <c r="B19" s="106"/>
      <c r="C19" s="102" t="str">
        <f>IF(D19&gt;1,INDEX('Labour Rates'!$B$1:$E$46,D19,1),"")</f>
        <v/>
      </c>
      <c r="D19" s="124">
        <f>IFERROR(INDEX($D$29:$D$73,MATCH(0,INDEX(COUNTIF($D$11:D18,$D$29:$D$73),0,0),0)),1)</f>
        <v>1</v>
      </c>
      <c r="E19" s="124"/>
      <c r="F19" s="103" t="str">
        <f>IF(D19&gt;1,INDEX('Labour Rates'!$B$1:$E$46,D19,2),"")</f>
        <v/>
      </c>
      <c r="G19" s="103" t="str">
        <f>IF(D19&gt;1,INDEX('Labour Rates'!$B$1:$E$46,D19,3),"")</f>
        <v/>
      </c>
      <c r="H19" s="104" t="str">
        <f t="shared" si="0"/>
        <v/>
      </c>
      <c r="I19" s="105" t="str">
        <f t="shared" si="1"/>
        <v/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</row>
    <row r="20" spans="1:57" ht="15.95" customHeight="1" x14ac:dyDescent="0.25">
      <c r="A20" s="100"/>
      <c r="B20" s="106"/>
      <c r="C20" s="102" t="str">
        <f>IF(D20&gt;1,INDEX('Labour Rates'!$B$1:$E$46,D20,1),"")</f>
        <v/>
      </c>
      <c r="D20" s="124">
        <f>IFERROR(INDEX($D$29:$D$73,MATCH(0,INDEX(COUNTIF($D$11:D19,$D$29:$D$73),0,0),0)),1)</f>
        <v>1</v>
      </c>
      <c r="E20" s="124"/>
      <c r="F20" s="103" t="str">
        <f>IF(D20&gt;1,INDEX('Labour Rates'!$B$1:$E$46,D20,2),"")</f>
        <v/>
      </c>
      <c r="G20" s="103" t="str">
        <f>IF(D20&gt;1,INDEX('Labour Rates'!$B$1:$E$46,D20,3),"")</f>
        <v/>
      </c>
      <c r="H20" s="104" t="str">
        <f t="shared" si="0"/>
        <v/>
      </c>
      <c r="I20" s="105" t="str">
        <f t="shared" si="1"/>
        <v/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</row>
    <row r="21" spans="1:57" ht="15.95" customHeight="1" x14ac:dyDescent="0.25">
      <c r="A21" s="100"/>
      <c r="B21" s="106"/>
      <c r="C21" s="102" t="str">
        <f>IF(D21&gt;1,INDEX('Labour Rates'!$B$1:$E$46,D21,1),"")</f>
        <v/>
      </c>
      <c r="D21" s="124">
        <f>IFERROR(INDEX($D$29:$D$73,MATCH(0,INDEX(COUNTIF($D$11:D20,$D$29:$D$73),0,0),0)),1)</f>
        <v>1</v>
      </c>
      <c r="E21" s="124"/>
      <c r="F21" s="103" t="str">
        <f>IF(D21&gt;1,INDEX('Labour Rates'!$B$1:$E$46,D21,2),"")</f>
        <v/>
      </c>
      <c r="G21" s="103" t="str">
        <f>IF(D21&gt;1,INDEX('Labour Rates'!$B$1:$E$46,D21,3),"")</f>
        <v/>
      </c>
      <c r="H21" s="104" t="str">
        <f t="shared" si="0"/>
        <v/>
      </c>
      <c r="I21" s="105" t="str">
        <f t="shared" si="1"/>
        <v/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</row>
    <row r="22" spans="1:57" ht="15.95" customHeight="1" x14ac:dyDescent="0.25">
      <c r="A22" s="100"/>
      <c r="B22" s="106"/>
      <c r="C22" s="102" t="str">
        <f>IF(D22&gt;1,INDEX('Labour Rates'!$B$1:$E$46,D22,1),"")</f>
        <v/>
      </c>
      <c r="D22" s="124">
        <f>IFERROR(INDEX($D$29:$D$73,MATCH(0,INDEX(COUNTIF($D$11:D21,$D$29:$D$73),0,0),0)),1)</f>
        <v>1</v>
      </c>
      <c r="E22" s="124"/>
      <c r="F22" s="103" t="str">
        <f>IF(D22&gt;1,INDEX('Labour Rates'!$B$1:$E$46,D22,2),"")</f>
        <v/>
      </c>
      <c r="G22" s="103" t="str">
        <f>IF(D22&gt;1,INDEX('Labour Rates'!$B$1:$E$46,D22,3),"")</f>
        <v/>
      </c>
      <c r="H22" s="104" t="str">
        <f t="shared" si="0"/>
        <v/>
      </c>
      <c r="I22" s="105" t="str">
        <f t="shared" si="1"/>
        <v/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:57" ht="15.95" customHeight="1" thickBot="1" x14ac:dyDescent="0.3">
      <c r="A23" s="107"/>
      <c r="B23" s="108"/>
      <c r="C23" s="153" t="str">
        <f>IF(D23&gt;1,INDEX('Labour Rates'!$B$1:$E$46,D23,1),"")</f>
        <v/>
      </c>
      <c r="D23" s="124">
        <f>IFERROR(INDEX($D$29:$D$73,MATCH(0,INDEX(COUNTIF($D$11:D22,$D$29:$D$73),0,0),0)),1)</f>
        <v>1</v>
      </c>
      <c r="E23" s="126"/>
      <c r="F23" s="111" t="str">
        <f>IF(D23&gt;1,INDEX('Labour Rates'!$B$1:$E$46,D23,2),"")</f>
        <v/>
      </c>
      <c r="G23" s="111" t="str">
        <f>IF(D23&gt;1,INDEX('Labour Rates'!$B$1:$E$46,D23,3),"")</f>
        <v/>
      </c>
      <c r="H23" s="112" t="str">
        <f t="shared" si="0"/>
        <v/>
      </c>
      <c r="I23" s="113" t="str">
        <f t="shared" si="1"/>
        <v/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</row>
    <row r="24" spans="1:57" ht="15.75" thickTop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</row>
    <row r="25" spans="1:57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</row>
    <row r="26" spans="1:57" x14ac:dyDescent="0.25">
      <c r="A26" s="114" t="s">
        <v>49</v>
      </c>
      <c r="B26" s="39"/>
      <c r="C26" s="39"/>
      <c r="D26" s="39"/>
      <c r="E26" s="39"/>
      <c r="F26" s="115"/>
      <c r="G26" s="81"/>
      <c r="H26" s="81"/>
      <c r="I26" s="116" t="s">
        <v>50</v>
      </c>
      <c r="J26" s="81"/>
      <c r="K26" s="81"/>
      <c r="L26" s="8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</row>
    <row r="27" spans="1:57" ht="15.75" thickTop="1" x14ac:dyDescent="0.25">
      <c r="A27" s="117"/>
      <c r="B27" s="117"/>
      <c r="C27" s="117"/>
      <c r="D27" s="118" t="s">
        <v>32</v>
      </c>
      <c r="E27" s="119" t="s">
        <v>51</v>
      </c>
      <c r="F27" s="119" t="s">
        <v>33</v>
      </c>
      <c r="G27" s="117" t="s">
        <v>34</v>
      </c>
      <c r="H27" s="119" t="s">
        <v>34</v>
      </c>
      <c r="I27" s="117" t="s">
        <v>13</v>
      </c>
      <c r="J27" s="119" t="s">
        <v>34</v>
      </c>
      <c r="K27" s="119" t="s">
        <v>13</v>
      </c>
      <c r="L27" s="119" t="s">
        <v>51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</row>
    <row r="28" spans="1:57" ht="15.75" thickBot="1" x14ac:dyDescent="0.3">
      <c r="A28" s="90" t="s">
        <v>52</v>
      </c>
      <c r="B28" s="90" t="s">
        <v>36</v>
      </c>
      <c r="C28" s="90" t="s">
        <v>32</v>
      </c>
      <c r="D28" s="89" t="s">
        <v>39</v>
      </c>
      <c r="E28" s="43" t="s">
        <v>53</v>
      </c>
      <c r="F28" s="43" t="s">
        <v>40</v>
      </c>
      <c r="G28" s="90" t="s">
        <v>42</v>
      </c>
      <c r="H28" s="43" t="s">
        <v>54</v>
      </c>
      <c r="I28" s="90"/>
      <c r="J28" s="43" t="s">
        <v>35</v>
      </c>
      <c r="K28" s="43" t="s">
        <v>35</v>
      </c>
      <c r="L28" s="43" t="s">
        <v>35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</row>
    <row r="29" spans="1:57" ht="15.95" customHeight="1" thickTop="1" x14ac:dyDescent="0.25">
      <c r="A29" s="129">
        <v>1</v>
      </c>
      <c r="B29" s="172" t="s">
        <v>170</v>
      </c>
      <c r="C29" s="120"/>
      <c r="D29" s="121">
        <v>32</v>
      </c>
      <c r="E29" s="121">
        <f t="shared" ref="E29:E73" si="2">+IF(ISBLANK(A29),E28,A29)</f>
        <v>1</v>
      </c>
      <c r="F29" s="42" t="str">
        <f>IF(D29&gt;1,INDEX('Labour Rates'!$B$1:$E$46,D29,2),"")</f>
        <v>304596</v>
      </c>
      <c r="G29" s="129">
        <v>40</v>
      </c>
      <c r="H29" s="122">
        <f>IF(G29&lt;&gt;"",IF(F29&lt;&gt;"",INDEX('Labour Rates'!$B$1:$E$46,D29,3)*G29,""),"")</f>
        <v>12600</v>
      </c>
      <c r="I29" s="129">
        <v>1</v>
      </c>
      <c r="J29" s="42">
        <f t="shared" ref="J29:J73" si="3">IF(ISBLANK(A29),"",SUMIF($E$29:$E$73,A29,$H$29:$H$73))</f>
        <v>12600</v>
      </c>
      <c r="K29" s="42">
        <f>0.2*J29</f>
        <v>2520</v>
      </c>
      <c r="L29" s="83">
        <f t="shared" ref="L29:L73" si="4">IF(OR(ISNUMBER(J29),ISNUMBER(K29)),J29+K29,"")</f>
        <v>15120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</row>
    <row r="30" spans="1:57" ht="15.95" customHeight="1" x14ac:dyDescent="0.25">
      <c r="A30" s="130">
        <v>2</v>
      </c>
      <c r="B30" s="173" t="s">
        <v>171</v>
      </c>
      <c r="C30" s="123"/>
      <c r="D30" s="124">
        <v>39</v>
      </c>
      <c r="E30" s="124">
        <f t="shared" si="2"/>
        <v>2</v>
      </c>
      <c r="F30" s="95" t="str">
        <f>IF(D30&gt;1,INDEX('Labour Rates'!$B$1:$E$46,D30,2),"")</f>
        <v>303884</v>
      </c>
      <c r="G30" s="130">
        <v>1600</v>
      </c>
      <c r="H30" s="124">
        <f>IF(G30&lt;&gt;"",IF(F30&lt;&gt;"",INDEX('Labour Rates'!$B$1:$E$46,D30,3)*G30,""),"")</f>
        <v>192000</v>
      </c>
      <c r="I30" s="130">
        <v>1</v>
      </c>
      <c r="J30" s="95">
        <f t="shared" si="3"/>
        <v>192000</v>
      </c>
      <c r="K30" s="95">
        <f>0.2*J30</f>
        <v>38400</v>
      </c>
      <c r="L30" s="106">
        <f t="shared" si="4"/>
        <v>230400</v>
      </c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:57" ht="15.95" customHeight="1" x14ac:dyDescent="0.25">
      <c r="A31" s="130"/>
      <c r="B31" s="173"/>
      <c r="C31" s="123"/>
      <c r="D31" s="124">
        <v>9</v>
      </c>
      <c r="E31" s="124">
        <f t="shared" si="2"/>
        <v>2</v>
      </c>
      <c r="F31" s="95"/>
      <c r="G31" s="130"/>
      <c r="H31" s="124" t="str">
        <f>IF(G31&lt;&gt;"",IF(F31&lt;&gt;"",INDEX('Labour Rates'!$B$1:$E$46,D31,3)*G31,""),"")</f>
        <v/>
      </c>
      <c r="I31" s="130"/>
      <c r="J31" s="95" t="str">
        <f t="shared" si="3"/>
        <v/>
      </c>
      <c r="K31" s="95" t="str">
        <f t="shared" ref="K29:K73" si="5">IF(ISBLANK(A31),"",SUMIF($E$29:$E$73,A31,$I$29:$I$73))</f>
        <v/>
      </c>
      <c r="L31" s="106" t="str">
        <f t="shared" si="4"/>
        <v/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</row>
    <row r="32" spans="1:57" ht="15.95" customHeight="1" x14ac:dyDescent="0.25">
      <c r="A32" s="130"/>
      <c r="B32" s="173"/>
      <c r="C32" s="123"/>
      <c r="D32" s="124">
        <v>27</v>
      </c>
      <c r="E32" s="124">
        <f t="shared" si="2"/>
        <v>2</v>
      </c>
      <c r="F32" s="95"/>
      <c r="G32" s="130"/>
      <c r="H32" s="124" t="str">
        <f>IF(G32&lt;&gt;"",IF(F32&lt;&gt;"",INDEX('Labour Rates'!$B$1:$E$46,D32,3)*G32,""),"")</f>
        <v/>
      </c>
      <c r="I32" s="130"/>
      <c r="J32" s="95" t="str">
        <f t="shared" si="3"/>
        <v/>
      </c>
      <c r="K32" s="95" t="str">
        <f t="shared" si="5"/>
        <v/>
      </c>
      <c r="L32" s="106" t="str">
        <f t="shared" si="4"/>
        <v/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</row>
    <row r="33" spans="1:57" ht="15.95" customHeight="1" x14ac:dyDescent="0.25">
      <c r="A33" s="130"/>
      <c r="B33" s="130"/>
      <c r="C33" s="123"/>
      <c r="D33" s="124">
        <v>28</v>
      </c>
      <c r="E33" s="124">
        <f t="shared" si="2"/>
        <v>2</v>
      </c>
      <c r="F33" s="95"/>
      <c r="G33" s="130"/>
      <c r="H33" s="124" t="str">
        <f>IF(G33&lt;&gt;"",IF(F33&lt;&gt;"",INDEX('Labour Rates'!$B$1:$E$46,D33,3)*G33,""),"")</f>
        <v/>
      </c>
      <c r="I33" s="130"/>
      <c r="J33" s="95" t="str">
        <f t="shared" si="3"/>
        <v/>
      </c>
      <c r="K33" s="95" t="str">
        <f t="shared" si="5"/>
        <v/>
      </c>
      <c r="L33" s="106" t="str">
        <f t="shared" si="4"/>
        <v/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</row>
    <row r="34" spans="1:57" ht="15.95" customHeight="1" x14ac:dyDescent="0.25">
      <c r="A34" s="130"/>
      <c r="B34" s="130"/>
      <c r="C34" s="123"/>
      <c r="D34" s="124">
        <v>1</v>
      </c>
      <c r="E34" s="124">
        <f t="shared" si="2"/>
        <v>2</v>
      </c>
      <c r="F34" s="95" t="str">
        <f>IF(D34&gt;1,INDEX('Labour Rates'!$B$1:$E$46,D34,2),"")</f>
        <v/>
      </c>
      <c r="G34" s="130"/>
      <c r="H34" s="124" t="str">
        <f>IF(G34&lt;&gt;"",IF(F34&lt;&gt;"",INDEX('Labour Rates'!$B$1:$E$46,D34,3)*G34,""),"")</f>
        <v/>
      </c>
      <c r="I34" s="130"/>
      <c r="J34" s="95" t="str">
        <f t="shared" si="3"/>
        <v/>
      </c>
      <c r="K34" s="95" t="str">
        <f t="shared" si="5"/>
        <v/>
      </c>
      <c r="L34" s="106" t="str">
        <f t="shared" si="4"/>
        <v/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</row>
    <row r="35" spans="1:57" ht="15.95" customHeight="1" x14ac:dyDescent="0.25">
      <c r="A35" s="130"/>
      <c r="B35" s="130"/>
      <c r="C35" s="123"/>
      <c r="D35" s="124">
        <v>1</v>
      </c>
      <c r="E35" s="124">
        <f t="shared" si="2"/>
        <v>2</v>
      </c>
      <c r="F35" s="95" t="str">
        <f>IF(D35&gt;1,INDEX('Labour Rates'!$B$1:$E$46,D35,2),"")</f>
        <v/>
      </c>
      <c r="G35" s="130"/>
      <c r="H35" s="124" t="str">
        <f>IF(G35&lt;&gt;"",IF(F35&lt;&gt;"",INDEX('Labour Rates'!$B$1:$E$46,D35,3)*G35,""),"")</f>
        <v/>
      </c>
      <c r="I35" s="130"/>
      <c r="J35" s="95" t="str">
        <f t="shared" si="3"/>
        <v/>
      </c>
      <c r="K35" s="95" t="str">
        <f t="shared" si="5"/>
        <v/>
      </c>
      <c r="L35" s="106" t="str">
        <f t="shared" si="4"/>
        <v/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</row>
    <row r="36" spans="1:57" ht="15.95" customHeight="1" x14ac:dyDescent="0.25">
      <c r="A36" s="130"/>
      <c r="B36" s="130"/>
      <c r="C36" s="123"/>
      <c r="D36" s="124">
        <v>1</v>
      </c>
      <c r="E36" s="124">
        <f t="shared" si="2"/>
        <v>2</v>
      </c>
      <c r="F36" s="95" t="str">
        <f>IF(D36&gt;1,INDEX('Labour Rates'!$B$1:$E$46,D36,2),"")</f>
        <v/>
      </c>
      <c r="G36" s="130"/>
      <c r="H36" s="124" t="str">
        <f>IF(G36&lt;&gt;"",IF(F36&lt;&gt;"",INDEX('Labour Rates'!$B$1:$E$46,D36,3)*G36,""),"")</f>
        <v/>
      </c>
      <c r="I36" s="130"/>
      <c r="J36" s="95" t="str">
        <f t="shared" si="3"/>
        <v/>
      </c>
      <c r="K36" s="95" t="str">
        <f t="shared" si="5"/>
        <v/>
      </c>
      <c r="L36" s="106" t="str">
        <f t="shared" si="4"/>
        <v/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</row>
    <row r="37" spans="1:57" ht="15.95" customHeight="1" x14ac:dyDescent="0.25">
      <c r="A37" s="130"/>
      <c r="B37" s="130"/>
      <c r="C37" s="123"/>
      <c r="D37" s="124">
        <v>1</v>
      </c>
      <c r="E37" s="124">
        <f t="shared" si="2"/>
        <v>2</v>
      </c>
      <c r="F37" s="95" t="str">
        <f>IF(D37&gt;1,INDEX('Labour Rates'!$B$1:$E$46,D37,2),"")</f>
        <v/>
      </c>
      <c r="G37" s="130"/>
      <c r="H37" s="124" t="str">
        <f>IF(G37&lt;&gt;"",IF(F37&lt;&gt;"",INDEX('Labour Rates'!$B$1:$E$46,D37,3)*G37,""),"")</f>
        <v/>
      </c>
      <c r="I37" s="130"/>
      <c r="J37" s="95" t="str">
        <f t="shared" si="3"/>
        <v/>
      </c>
      <c r="K37" s="95" t="str">
        <f t="shared" si="5"/>
        <v/>
      </c>
      <c r="L37" s="106" t="str">
        <f t="shared" si="4"/>
        <v/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</row>
    <row r="38" spans="1:57" ht="15.95" customHeight="1" x14ac:dyDescent="0.25">
      <c r="A38" s="130"/>
      <c r="B38" s="130"/>
      <c r="C38" s="123"/>
      <c r="D38" s="124">
        <v>1</v>
      </c>
      <c r="E38" s="124">
        <f t="shared" si="2"/>
        <v>2</v>
      </c>
      <c r="F38" s="95" t="str">
        <f>IF(D38&gt;1,INDEX('Labour Rates'!$B$1:$E$46,D38,2),"")</f>
        <v/>
      </c>
      <c r="G38" s="130"/>
      <c r="H38" s="124" t="str">
        <f>IF(G38&lt;&gt;"",IF(F38&lt;&gt;"",INDEX('Labour Rates'!$B$1:$E$46,D38,3)*G38,""),"")</f>
        <v/>
      </c>
      <c r="I38" s="130"/>
      <c r="J38" s="95" t="str">
        <f t="shared" si="3"/>
        <v/>
      </c>
      <c r="K38" s="95" t="str">
        <f t="shared" si="5"/>
        <v/>
      </c>
      <c r="L38" s="106" t="str">
        <f t="shared" si="4"/>
        <v/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:57" ht="15.95" customHeight="1" x14ac:dyDescent="0.25">
      <c r="A39" s="130"/>
      <c r="B39" s="130"/>
      <c r="C39" s="123"/>
      <c r="D39" s="124">
        <v>1</v>
      </c>
      <c r="E39" s="124">
        <f t="shared" si="2"/>
        <v>2</v>
      </c>
      <c r="F39" s="95" t="str">
        <f>IF(D39&gt;1,INDEX('Labour Rates'!$B$1:$E$46,D39,2),"")</f>
        <v/>
      </c>
      <c r="G39" s="130"/>
      <c r="H39" s="124" t="str">
        <f>IF(G39&lt;&gt;"",IF(F39&lt;&gt;"",INDEX('Labour Rates'!$B$1:$E$46,D39,3)*G39,""),"")</f>
        <v/>
      </c>
      <c r="I39" s="130"/>
      <c r="J39" s="95" t="str">
        <f t="shared" si="3"/>
        <v/>
      </c>
      <c r="K39" s="95" t="str">
        <f t="shared" si="5"/>
        <v/>
      </c>
      <c r="L39" s="106" t="str">
        <f t="shared" si="4"/>
        <v/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</row>
    <row r="40" spans="1:57" ht="15.95" customHeight="1" x14ac:dyDescent="0.25">
      <c r="A40" s="130"/>
      <c r="B40" s="130"/>
      <c r="C40" s="123"/>
      <c r="D40" s="124">
        <v>1</v>
      </c>
      <c r="E40" s="124">
        <f t="shared" si="2"/>
        <v>2</v>
      </c>
      <c r="F40" s="95" t="str">
        <f>IF(D40&gt;1,INDEX('Labour Rates'!$B$1:$E$46,D40,2),"")</f>
        <v/>
      </c>
      <c r="G40" s="130"/>
      <c r="H40" s="124" t="str">
        <f>IF(G40&lt;&gt;"",IF(F40&lt;&gt;"",INDEX('Labour Rates'!$B$1:$E$46,D40,3)*G40,""),"")</f>
        <v/>
      </c>
      <c r="I40" s="130"/>
      <c r="J40" s="95" t="str">
        <f t="shared" si="3"/>
        <v/>
      </c>
      <c r="K40" s="95" t="str">
        <f t="shared" si="5"/>
        <v/>
      </c>
      <c r="L40" s="106" t="str">
        <f t="shared" si="4"/>
        <v/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</row>
    <row r="41" spans="1:57" ht="15.95" customHeight="1" x14ac:dyDescent="0.25">
      <c r="A41" s="130"/>
      <c r="B41" s="130"/>
      <c r="C41" s="123"/>
      <c r="D41" s="124">
        <v>1</v>
      </c>
      <c r="E41" s="124">
        <f t="shared" si="2"/>
        <v>2</v>
      </c>
      <c r="F41" s="95" t="str">
        <f>IF(D41&gt;1,INDEX('Labour Rates'!$B$1:$E$46,D41,2),"")</f>
        <v/>
      </c>
      <c r="G41" s="130"/>
      <c r="H41" s="124" t="str">
        <f>IF(G41&lt;&gt;"",IF(F41&lt;&gt;"",INDEX('Labour Rates'!$B$1:$E$46,D41,3)*G41,""),"")</f>
        <v/>
      </c>
      <c r="I41" s="130"/>
      <c r="J41" s="95" t="str">
        <f t="shared" si="3"/>
        <v/>
      </c>
      <c r="K41" s="95" t="str">
        <f t="shared" si="5"/>
        <v/>
      </c>
      <c r="L41" s="106" t="str">
        <f t="shared" si="4"/>
        <v/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</row>
    <row r="42" spans="1:57" ht="15.95" customHeight="1" x14ac:dyDescent="0.25">
      <c r="A42" s="130"/>
      <c r="B42" s="130"/>
      <c r="C42" s="123"/>
      <c r="D42" s="124">
        <v>1</v>
      </c>
      <c r="E42" s="124">
        <f t="shared" si="2"/>
        <v>2</v>
      </c>
      <c r="F42" s="95" t="str">
        <f>IF(D42&gt;1,INDEX('Labour Rates'!$B$1:$E$46,D42,2),"")</f>
        <v/>
      </c>
      <c r="G42" s="130"/>
      <c r="H42" s="124" t="str">
        <f>IF(G42&lt;&gt;"",IF(F42&lt;&gt;"",INDEX('Labour Rates'!$B$1:$E$46,D42,3)*G42,""),"")</f>
        <v/>
      </c>
      <c r="I42" s="130"/>
      <c r="J42" s="95" t="str">
        <f t="shared" si="3"/>
        <v/>
      </c>
      <c r="K42" s="95" t="str">
        <f t="shared" si="5"/>
        <v/>
      </c>
      <c r="L42" s="106" t="str">
        <f t="shared" si="4"/>
        <v/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</row>
    <row r="43" spans="1:57" ht="15.95" customHeight="1" x14ac:dyDescent="0.25">
      <c r="A43" s="130"/>
      <c r="B43" s="130"/>
      <c r="C43" s="123"/>
      <c r="D43" s="124">
        <v>1</v>
      </c>
      <c r="E43" s="124">
        <f t="shared" si="2"/>
        <v>2</v>
      </c>
      <c r="F43" s="95" t="str">
        <f>IF(D43&gt;1,INDEX('Labour Rates'!$B$1:$E$46,D43,2),"")</f>
        <v/>
      </c>
      <c r="G43" s="130"/>
      <c r="H43" s="124" t="str">
        <f>IF(G43&lt;&gt;"",IF(F43&lt;&gt;"",INDEX('Labour Rates'!$B$1:$E$46,D43,3)*G43,""),"")</f>
        <v/>
      </c>
      <c r="I43" s="130"/>
      <c r="J43" s="95" t="str">
        <f t="shared" si="3"/>
        <v/>
      </c>
      <c r="K43" s="95" t="str">
        <f t="shared" si="5"/>
        <v/>
      </c>
      <c r="L43" s="106" t="str">
        <f t="shared" si="4"/>
        <v/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</row>
    <row r="44" spans="1:57" ht="15.95" customHeight="1" x14ac:dyDescent="0.25">
      <c r="A44" s="130"/>
      <c r="B44" s="130"/>
      <c r="C44" s="123"/>
      <c r="D44" s="124">
        <v>1</v>
      </c>
      <c r="E44" s="124">
        <f t="shared" si="2"/>
        <v>2</v>
      </c>
      <c r="F44" s="95" t="str">
        <f>IF(D44&gt;1,INDEX('Labour Rates'!$B$1:$E$46,D44,2),"")</f>
        <v/>
      </c>
      <c r="G44" s="130"/>
      <c r="H44" s="124" t="str">
        <f>IF(G44&lt;&gt;"",IF(F44&lt;&gt;"",INDEX('Labour Rates'!$B$1:$E$46,D44,3)*G44,""),"")</f>
        <v/>
      </c>
      <c r="I44" s="130"/>
      <c r="J44" s="95" t="str">
        <f t="shared" si="3"/>
        <v/>
      </c>
      <c r="K44" s="95" t="str">
        <f t="shared" si="5"/>
        <v/>
      </c>
      <c r="L44" s="106" t="str">
        <f t="shared" si="4"/>
        <v/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spans="1:57" ht="15.95" customHeight="1" x14ac:dyDescent="0.25">
      <c r="A45" s="130"/>
      <c r="B45" s="130"/>
      <c r="C45" s="123"/>
      <c r="D45" s="124">
        <v>1</v>
      </c>
      <c r="E45" s="124">
        <f t="shared" si="2"/>
        <v>2</v>
      </c>
      <c r="F45" s="95" t="str">
        <f>IF(D45&gt;1,INDEX('Labour Rates'!$B$1:$E$46,D45,2),"")</f>
        <v/>
      </c>
      <c r="G45" s="130"/>
      <c r="H45" s="124" t="str">
        <f>IF(G45&lt;&gt;"",IF(F45&lt;&gt;"",INDEX('Labour Rates'!$B$1:$E$46,D45,3)*G45,""),"")</f>
        <v/>
      </c>
      <c r="I45" s="130"/>
      <c r="J45" s="95" t="str">
        <f t="shared" si="3"/>
        <v/>
      </c>
      <c r="K45" s="95" t="str">
        <f t="shared" si="5"/>
        <v/>
      </c>
      <c r="L45" s="106" t="str">
        <f t="shared" si="4"/>
        <v/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</row>
    <row r="46" spans="1:57" ht="15.95" customHeight="1" x14ac:dyDescent="0.25">
      <c r="A46" s="130"/>
      <c r="B46" s="130"/>
      <c r="C46" s="123"/>
      <c r="D46" s="124">
        <v>1</v>
      </c>
      <c r="E46" s="124">
        <f t="shared" si="2"/>
        <v>2</v>
      </c>
      <c r="F46" s="95" t="str">
        <f>IF(D46&gt;1,INDEX('Labour Rates'!$B$1:$E$46,D46,2),"")</f>
        <v/>
      </c>
      <c r="G46" s="130"/>
      <c r="H46" s="124" t="str">
        <f>IF(G46&lt;&gt;"",IF(F46&lt;&gt;"",INDEX('Labour Rates'!$B$1:$E$46,D46,3)*G46,""),"")</f>
        <v/>
      </c>
      <c r="I46" s="130"/>
      <c r="J46" s="95" t="str">
        <f t="shared" si="3"/>
        <v/>
      </c>
      <c r="K46" s="95" t="str">
        <f t="shared" si="5"/>
        <v/>
      </c>
      <c r="L46" s="106" t="str">
        <f t="shared" si="4"/>
        <v/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:57" ht="15.95" customHeight="1" x14ac:dyDescent="0.25">
      <c r="A47" s="130"/>
      <c r="B47" s="130"/>
      <c r="C47" s="123"/>
      <c r="D47" s="124">
        <v>1</v>
      </c>
      <c r="E47" s="124">
        <f t="shared" si="2"/>
        <v>2</v>
      </c>
      <c r="F47" s="95" t="str">
        <f>IF(D47&gt;1,INDEX('Labour Rates'!$B$1:$E$46,D47,2),"")</f>
        <v/>
      </c>
      <c r="G47" s="130"/>
      <c r="H47" s="124" t="str">
        <f>IF(G47&lt;&gt;"",IF(F47&lt;&gt;"",INDEX('Labour Rates'!$B$1:$E$46,D47,3)*G47,""),"")</f>
        <v/>
      </c>
      <c r="I47" s="130"/>
      <c r="J47" s="95" t="str">
        <f t="shared" si="3"/>
        <v/>
      </c>
      <c r="K47" s="95" t="str">
        <f t="shared" si="5"/>
        <v/>
      </c>
      <c r="L47" s="106" t="str">
        <f t="shared" si="4"/>
        <v/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</row>
    <row r="48" spans="1:57" ht="15.95" customHeight="1" x14ac:dyDescent="0.25">
      <c r="A48" s="130"/>
      <c r="B48" s="130"/>
      <c r="C48" s="123"/>
      <c r="D48" s="124">
        <v>1</v>
      </c>
      <c r="E48" s="124">
        <f t="shared" si="2"/>
        <v>2</v>
      </c>
      <c r="F48" s="95" t="str">
        <f>IF(D48&gt;1,INDEX('Labour Rates'!$B$1:$E$46,D48,2),"")</f>
        <v/>
      </c>
      <c r="G48" s="130"/>
      <c r="H48" s="124" t="str">
        <f>IF(G48&lt;&gt;"",IF(F48&lt;&gt;"",INDEX('Labour Rates'!$B$1:$E$46,D48,3)*G48,""),"")</f>
        <v/>
      </c>
      <c r="I48" s="130"/>
      <c r="J48" s="95" t="str">
        <f t="shared" si="3"/>
        <v/>
      </c>
      <c r="K48" s="95" t="str">
        <f t="shared" si="5"/>
        <v/>
      </c>
      <c r="L48" s="106" t="str">
        <f t="shared" si="4"/>
        <v/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</row>
    <row r="49" spans="1:57" ht="15.95" customHeight="1" x14ac:dyDescent="0.25">
      <c r="A49" s="130"/>
      <c r="B49" s="130"/>
      <c r="C49" s="123"/>
      <c r="D49" s="124">
        <v>1</v>
      </c>
      <c r="E49" s="124">
        <f t="shared" si="2"/>
        <v>2</v>
      </c>
      <c r="F49" s="95" t="str">
        <f>IF(D49&gt;1,INDEX('Labour Rates'!$B$1:$E$46,D49,2),"")</f>
        <v/>
      </c>
      <c r="G49" s="130"/>
      <c r="H49" s="124" t="str">
        <f>IF(G49&lt;&gt;"",IF(F49&lt;&gt;"",INDEX('Labour Rates'!$B$1:$E$46,D49,3)*G49,""),"")</f>
        <v/>
      </c>
      <c r="I49" s="130"/>
      <c r="J49" s="95" t="str">
        <f t="shared" si="3"/>
        <v/>
      </c>
      <c r="K49" s="95" t="str">
        <f t="shared" si="5"/>
        <v/>
      </c>
      <c r="L49" s="106" t="str">
        <f t="shared" si="4"/>
        <v/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</row>
    <row r="50" spans="1:57" ht="15.95" customHeight="1" x14ac:dyDescent="0.25">
      <c r="A50" s="130"/>
      <c r="B50" s="130"/>
      <c r="C50" s="123"/>
      <c r="D50" s="124">
        <v>1</v>
      </c>
      <c r="E50" s="124">
        <f t="shared" si="2"/>
        <v>2</v>
      </c>
      <c r="F50" s="95" t="str">
        <f>IF(D50&gt;1,INDEX('Labour Rates'!$B$1:$E$46,D50,2),"")</f>
        <v/>
      </c>
      <c r="G50" s="130"/>
      <c r="H50" s="124" t="str">
        <f>IF(G50&lt;&gt;"",IF(F50&lt;&gt;"",INDEX('Labour Rates'!$B$1:$E$46,D50,3)*G50,""),"")</f>
        <v/>
      </c>
      <c r="I50" s="130"/>
      <c r="J50" s="95" t="str">
        <f t="shared" si="3"/>
        <v/>
      </c>
      <c r="K50" s="95" t="str">
        <f t="shared" si="5"/>
        <v/>
      </c>
      <c r="L50" s="106" t="str">
        <f t="shared" si="4"/>
        <v/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</row>
    <row r="51" spans="1:57" ht="15.95" customHeight="1" x14ac:dyDescent="0.25">
      <c r="A51" s="130"/>
      <c r="B51" s="130"/>
      <c r="C51" s="123"/>
      <c r="D51" s="124">
        <v>1</v>
      </c>
      <c r="E51" s="124">
        <f t="shared" si="2"/>
        <v>2</v>
      </c>
      <c r="F51" s="95" t="str">
        <f>IF(D51&gt;1,INDEX('Labour Rates'!$B$1:$E$46,D51,2),"")</f>
        <v/>
      </c>
      <c r="G51" s="130"/>
      <c r="H51" s="124" t="str">
        <f>IF(G51&lt;&gt;"",IF(F51&lt;&gt;"",INDEX('Labour Rates'!$B$1:$E$46,D51,3)*G51,""),"")</f>
        <v/>
      </c>
      <c r="I51" s="130"/>
      <c r="J51" s="95" t="str">
        <f t="shared" si="3"/>
        <v/>
      </c>
      <c r="K51" s="95" t="str">
        <f t="shared" si="5"/>
        <v/>
      </c>
      <c r="L51" s="106" t="str">
        <f t="shared" si="4"/>
        <v/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</row>
    <row r="52" spans="1:57" ht="15.95" customHeight="1" x14ac:dyDescent="0.25">
      <c r="A52" s="130"/>
      <c r="B52" s="130"/>
      <c r="C52" s="123"/>
      <c r="D52" s="124">
        <v>1</v>
      </c>
      <c r="E52" s="124">
        <f t="shared" si="2"/>
        <v>2</v>
      </c>
      <c r="F52" s="95" t="str">
        <f>IF(D52&gt;1,INDEX('Labour Rates'!$B$1:$E$46,D52,2),"")</f>
        <v/>
      </c>
      <c r="G52" s="130"/>
      <c r="H52" s="124" t="str">
        <f>IF(G52&lt;&gt;"",IF(F52&lt;&gt;"",INDEX('Labour Rates'!$B$1:$E$46,D52,3)*G52,""),"")</f>
        <v/>
      </c>
      <c r="I52" s="130"/>
      <c r="J52" s="95" t="str">
        <f t="shared" si="3"/>
        <v/>
      </c>
      <c r="K52" s="95" t="str">
        <f t="shared" si="5"/>
        <v/>
      </c>
      <c r="L52" s="106" t="str">
        <f t="shared" si="4"/>
        <v/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</row>
    <row r="53" spans="1:57" ht="15.95" customHeight="1" x14ac:dyDescent="0.25">
      <c r="A53" s="130"/>
      <c r="B53" s="130"/>
      <c r="C53" s="123"/>
      <c r="D53" s="124">
        <v>1</v>
      </c>
      <c r="E53" s="124">
        <f t="shared" si="2"/>
        <v>2</v>
      </c>
      <c r="F53" s="95" t="str">
        <f>IF(D53&gt;1,INDEX('Labour Rates'!$B$1:$E$46,D53,2),"")</f>
        <v/>
      </c>
      <c r="G53" s="130"/>
      <c r="H53" s="124" t="str">
        <f>IF(G53&lt;&gt;"",IF(F53&lt;&gt;"",INDEX('Labour Rates'!$B$1:$E$46,D53,3)*G53,""),"")</f>
        <v/>
      </c>
      <c r="I53" s="130"/>
      <c r="J53" s="95" t="str">
        <f t="shared" si="3"/>
        <v/>
      </c>
      <c r="K53" s="95" t="str">
        <f t="shared" si="5"/>
        <v/>
      </c>
      <c r="L53" s="106" t="str">
        <f t="shared" si="4"/>
        <v/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</row>
    <row r="54" spans="1:57" ht="15.95" customHeight="1" x14ac:dyDescent="0.25">
      <c r="A54" s="130"/>
      <c r="B54" s="130"/>
      <c r="C54" s="123"/>
      <c r="D54" s="124">
        <v>1</v>
      </c>
      <c r="E54" s="124">
        <f t="shared" si="2"/>
        <v>2</v>
      </c>
      <c r="F54" s="95" t="str">
        <f>IF(D54&gt;1,INDEX('Labour Rates'!$B$1:$E$46,D54,2),"")</f>
        <v/>
      </c>
      <c r="G54" s="130"/>
      <c r="H54" s="124" t="str">
        <f>IF(G54&lt;&gt;"",IF(F54&lt;&gt;"",INDEX('Labour Rates'!$B$1:$E$46,D54,3)*G54,""),"")</f>
        <v/>
      </c>
      <c r="I54" s="130"/>
      <c r="J54" s="95" t="str">
        <f t="shared" si="3"/>
        <v/>
      </c>
      <c r="K54" s="95" t="str">
        <f t="shared" si="5"/>
        <v/>
      </c>
      <c r="L54" s="106" t="str">
        <f t="shared" si="4"/>
        <v/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</row>
    <row r="55" spans="1:57" ht="15.95" customHeight="1" x14ac:dyDescent="0.25">
      <c r="A55" s="130"/>
      <c r="B55" s="130"/>
      <c r="C55" s="123"/>
      <c r="D55" s="124">
        <v>1</v>
      </c>
      <c r="E55" s="124">
        <f t="shared" si="2"/>
        <v>2</v>
      </c>
      <c r="F55" s="95" t="str">
        <f>IF(D55&gt;1,INDEX('Labour Rates'!$B$1:$E$46,D55,2),"")</f>
        <v/>
      </c>
      <c r="G55" s="130"/>
      <c r="H55" s="124" t="str">
        <f>IF(G55&lt;&gt;"",IF(F55&lt;&gt;"",INDEX('Labour Rates'!$B$1:$E$46,D55,3)*G55,""),"")</f>
        <v/>
      </c>
      <c r="I55" s="130"/>
      <c r="J55" s="95" t="str">
        <f t="shared" si="3"/>
        <v/>
      </c>
      <c r="K55" s="95" t="str">
        <f t="shared" si="5"/>
        <v/>
      </c>
      <c r="L55" s="106" t="str">
        <f t="shared" si="4"/>
        <v/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</row>
    <row r="56" spans="1:57" ht="15.95" customHeight="1" x14ac:dyDescent="0.25">
      <c r="A56" s="130"/>
      <c r="B56" s="130"/>
      <c r="C56" s="123"/>
      <c r="D56" s="124">
        <v>1</v>
      </c>
      <c r="E56" s="124">
        <f t="shared" si="2"/>
        <v>2</v>
      </c>
      <c r="F56" s="95" t="str">
        <f>IF(D56&gt;1,INDEX('Labour Rates'!$B$1:$E$46,D56,2),"")</f>
        <v/>
      </c>
      <c r="G56" s="130"/>
      <c r="H56" s="124" t="str">
        <f>IF(G56&lt;&gt;"",IF(F56&lt;&gt;"",INDEX('Labour Rates'!$B$1:$E$46,D56,3)*G56,""),"")</f>
        <v/>
      </c>
      <c r="I56" s="130"/>
      <c r="J56" s="95" t="str">
        <f t="shared" si="3"/>
        <v/>
      </c>
      <c r="K56" s="95" t="str">
        <f t="shared" si="5"/>
        <v/>
      </c>
      <c r="L56" s="106" t="str">
        <f t="shared" si="4"/>
        <v/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</row>
    <row r="57" spans="1:57" ht="15.95" customHeight="1" x14ac:dyDescent="0.25">
      <c r="A57" s="130"/>
      <c r="B57" s="130"/>
      <c r="C57" s="123"/>
      <c r="D57" s="124">
        <v>1</v>
      </c>
      <c r="E57" s="124">
        <f t="shared" si="2"/>
        <v>2</v>
      </c>
      <c r="F57" s="95" t="str">
        <f>IF(D57&gt;1,INDEX('Labour Rates'!$B$1:$E$46,D57,2),"")</f>
        <v/>
      </c>
      <c r="G57" s="130"/>
      <c r="H57" s="124" t="str">
        <f>IF(G57&lt;&gt;"",IF(F57&lt;&gt;"",INDEX('Labour Rates'!$B$1:$E$46,D57,3)*G57,""),"")</f>
        <v/>
      </c>
      <c r="I57" s="130"/>
      <c r="J57" s="95" t="str">
        <f t="shared" si="3"/>
        <v/>
      </c>
      <c r="K57" s="95" t="str">
        <f t="shared" si="5"/>
        <v/>
      </c>
      <c r="L57" s="106" t="str">
        <f t="shared" si="4"/>
        <v/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</row>
    <row r="58" spans="1:57" ht="15.95" customHeight="1" x14ac:dyDescent="0.25">
      <c r="A58" s="130"/>
      <c r="B58" s="130"/>
      <c r="C58" s="123"/>
      <c r="D58" s="124">
        <v>1</v>
      </c>
      <c r="E58" s="124">
        <f t="shared" si="2"/>
        <v>2</v>
      </c>
      <c r="F58" s="95" t="str">
        <f>IF(D58&gt;1,INDEX('Labour Rates'!$B$1:$E$46,D58,2),"")</f>
        <v/>
      </c>
      <c r="G58" s="130"/>
      <c r="H58" s="124" t="str">
        <f>IF(G58&lt;&gt;"",IF(F58&lt;&gt;"",INDEX('Labour Rates'!$B$1:$E$46,D58,3)*G58,""),"")</f>
        <v/>
      </c>
      <c r="I58" s="130"/>
      <c r="J58" s="95" t="str">
        <f t="shared" si="3"/>
        <v/>
      </c>
      <c r="K58" s="95" t="str">
        <f t="shared" si="5"/>
        <v/>
      </c>
      <c r="L58" s="106" t="str">
        <f t="shared" si="4"/>
        <v/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</row>
    <row r="59" spans="1:57" ht="15.95" customHeight="1" x14ac:dyDescent="0.25">
      <c r="A59" s="130"/>
      <c r="B59" s="130"/>
      <c r="C59" s="123"/>
      <c r="D59" s="124">
        <v>1</v>
      </c>
      <c r="E59" s="124">
        <f t="shared" si="2"/>
        <v>2</v>
      </c>
      <c r="F59" s="95" t="str">
        <f>IF(D59&gt;1,INDEX('Labour Rates'!$B$1:$E$46,D59,2),"")</f>
        <v/>
      </c>
      <c r="G59" s="130"/>
      <c r="H59" s="124" t="str">
        <f>IF(G59&lt;&gt;"",IF(F59&lt;&gt;"",INDEX('Labour Rates'!$B$1:$E$46,D59,3)*G59,""),"")</f>
        <v/>
      </c>
      <c r="I59" s="130"/>
      <c r="J59" s="95" t="str">
        <f t="shared" si="3"/>
        <v/>
      </c>
      <c r="K59" s="95" t="str">
        <f t="shared" si="5"/>
        <v/>
      </c>
      <c r="L59" s="106" t="str">
        <f t="shared" si="4"/>
        <v/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</row>
    <row r="60" spans="1:57" ht="15.95" customHeight="1" x14ac:dyDescent="0.25">
      <c r="A60" s="130"/>
      <c r="B60" s="130"/>
      <c r="C60" s="123"/>
      <c r="D60" s="124">
        <v>1</v>
      </c>
      <c r="E60" s="124">
        <f t="shared" si="2"/>
        <v>2</v>
      </c>
      <c r="F60" s="95" t="str">
        <f>IF(D60&gt;1,INDEX('Labour Rates'!$B$1:$E$46,D60,2),"")</f>
        <v/>
      </c>
      <c r="G60" s="130"/>
      <c r="H60" s="124" t="str">
        <f>IF(G60&lt;&gt;"",IF(F60&lt;&gt;"",INDEX('Labour Rates'!$B$1:$E$46,D60,3)*G60,""),"")</f>
        <v/>
      </c>
      <c r="I60" s="130"/>
      <c r="J60" s="95" t="str">
        <f t="shared" si="3"/>
        <v/>
      </c>
      <c r="K60" s="95" t="str">
        <f t="shared" si="5"/>
        <v/>
      </c>
      <c r="L60" s="106" t="str">
        <f t="shared" si="4"/>
        <v/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</row>
    <row r="61" spans="1:57" ht="15.95" customHeight="1" x14ac:dyDescent="0.25">
      <c r="A61" s="130"/>
      <c r="B61" s="130"/>
      <c r="C61" s="123"/>
      <c r="D61" s="124">
        <v>1</v>
      </c>
      <c r="E61" s="124">
        <f t="shared" si="2"/>
        <v>2</v>
      </c>
      <c r="F61" s="95" t="str">
        <f>IF(D61&gt;1,INDEX('Labour Rates'!$B$1:$E$46,D61,2),"")</f>
        <v/>
      </c>
      <c r="G61" s="130"/>
      <c r="H61" s="124" t="str">
        <f>IF(G61&lt;&gt;"",IF(F61&lt;&gt;"",INDEX('Labour Rates'!$B$1:$E$46,D61,3)*G61,""),"")</f>
        <v/>
      </c>
      <c r="I61" s="130"/>
      <c r="J61" s="95" t="str">
        <f t="shared" si="3"/>
        <v/>
      </c>
      <c r="K61" s="95" t="str">
        <f t="shared" si="5"/>
        <v/>
      </c>
      <c r="L61" s="106" t="str">
        <f t="shared" si="4"/>
        <v/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</row>
    <row r="62" spans="1:57" ht="15.95" customHeight="1" x14ac:dyDescent="0.25">
      <c r="A62" s="130"/>
      <c r="B62" s="130"/>
      <c r="C62" s="123"/>
      <c r="D62" s="124">
        <v>1</v>
      </c>
      <c r="E62" s="124">
        <f t="shared" si="2"/>
        <v>2</v>
      </c>
      <c r="F62" s="95" t="str">
        <f>IF(D62&gt;1,INDEX('Labour Rates'!$B$1:$E$46,D62,2),"")</f>
        <v/>
      </c>
      <c r="G62" s="130"/>
      <c r="H62" s="124" t="str">
        <f>IF(G62&lt;&gt;"",IF(F62&lt;&gt;"",INDEX('Labour Rates'!$B$1:$E$46,D62,3)*G62,""),"")</f>
        <v/>
      </c>
      <c r="I62" s="130"/>
      <c r="J62" s="95" t="str">
        <f t="shared" si="3"/>
        <v/>
      </c>
      <c r="K62" s="95" t="str">
        <f t="shared" si="5"/>
        <v/>
      </c>
      <c r="L62" s="106" t="str">
        <f t="shared" si="4"/>
        <v/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</row>
    <row r="63" spans="1:57" ht="15.95" customHeight="1" x14ac:dyDescent="0.25">
      <c r="A63" s="130"/>
      <c r="B63" s="130"/>
      <c r="C63" s="123"/>
      <c r="D63" s="124">
        <v>1</v>
      </c>
      <c r="E63" s="124">
        <f t="shared" si="2"/>
        <v>2</v>
      </c>
      <c r="F63" s="95" t="str">
        <f>IF(D63&gt;1,INDEX('Labour Rates'!$B$1:$E$46,D63,2),"")</f>
        <v/>
      </c>
      <c r="G63" s="130"/>
      <c r="H63" s="124" t="str">
        <f>IF(G63&lt;&gt;"",IF(F63&lt;&gt;"",INDEX('Labour Rates'!$B$1:$E$46,D63,3)*G63,""),"")</f>
        <v/>
      </c>
      <c r="I63" s="130"/>
      <c r="J63" s="95" t="str">
        <f t="shared" si="3"/>
        <v/>
      </c>
      <c r="K63" s="95" t="str">
        <f t="shared" si="5"/>
        <v/>
      </c>
      <c r="L63" s="106" t="str">
        <f t="shared" si="4"/>
        <v/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</row>
    <row r="64" spans="1:57" ht="15.95" customHeight="1" x14ac:dyDescent="0.25">
      <c r="A64" s="130"/>
      <c r="B64" s="130"/>
      <c r="C64" s="123"/>
      <c r="D64" s="124">
        <v>1</v>
      </c>
      <c r="E64" s="124">
        <f t="shared" si="2"/>
        <v>2</v>
      </c>
      <c r="F64" s="95" t="str">
        <f>IF(D64&gt;1,INDEX('Labour Rates'!$B$1:$E$46,D64,2),"")</f>
        <v/>
      </c>
      <c r="G64" s="130"/>
      <c r="H64" s="124" t="str">
        <f>IF(G64&lt;&gt;"",IF(F64&lt;&gt;"",INDEX('Labour Rates'!$B$1:$E$46,D64,3)*G64,""),"")</f>
        <v/>
      </c>
      <c r="I64" s="130"/>
      <c r="J64" s="95" t="str">
        <f t="shared" si="3"/>
        <v/>
      </c>
      <c r="K64" s="95" t="str">
        <f t="shared" si="5"/>
        <v/>
      </c>
      <c r="L64" s="106" t="str">
        <f t="shared" si="4"/>
        <v/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</row>
    <row r="65" spans="1:57" ht="15.95" customHeight="1" x14ac:dyDescent="0.25">
      <c r="A65" s="130"/>
      <c r="B65" s="130"/>
      <c r="C65" s="123"/>
      <c r="D65" s="124">
        <v>1</v>
      </c>
      <c r="E65" s="124">
        <f t="shared" si="2"/>
        <v>2</v>
      </c>
      <c r="F65" s="95" t="str">
        <f>IF(D65&gt;1,INDEX('Labour Rates'!$B$1:$E$46,D65,2),"")</f>
        <v/>
      </c>
      <c r="G65" s="130"/>
      <c r="H65" s="124" t="str">
        <f>IF(G65&lt;&gt;"",IF(F65&lt;&gt;"",INDEX('Labour Rates'!$B$1:$E$46,D65,3)*G65,""),"")</f>
        <v/>
      </c>
      <c r="I65" s="130"/>
      <c r="J65" s="95" t="str">
        <f t="shared" si="3"/>
        <v/>
      </c>
      <c r="K65" s="95" t="str">
        <f t="shared" si="5"/>
        <v/>
      </c>
      <c r="L65" s="106" t="str">
        <f t="shared" si="4"/>
        <v/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</row>
    <row r="66" spans="1:57" ht="15.95" customHeight="1" x14ac:dyDescent="0.25">
      <c r="A66" s="130"/>
      <c r="B66" s="130"/>
      <c r="C66" s="123"/>
      <c r="D66" s="124">
        <v>1</v>
      </c>
      <c r="E66" s="124">
        <f t="shared" si="2"/>
        <v>2</v>
      </c>
      <c r="F66" s="95" t="str">
        <f>IF(D66&gt;1,INDEX('Labour Rates'!$B$1:$E$46,D66,2),"")</f>
        <v/>
      </c>
      <c r="G66" s="130"/>
      <c r="H66" s="124" t="str">
        <f>IF(G66&lt;&gt;"",IF(F66&lt;&gt;"",INDEX('Labour Rates'!$B$1:$E$46,D66,3)*G66,""),"")</f>
        <v/>
      </c>
      <c r="I66" s="130"/>
      <c r="J66" s="95" t="str">
        <f t="shared" si="3"/>
        <v/>
      </c>
      <c r="K66" s="95" t="str">
        <f t="shared" si="5"/>
        <v/>
      </c>
      <c r="L66" s="106" t="str">
        <f t="shared" si="4"/>
        <v/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</row>
    <row r="67" spans="1:57" ht="15.95" customHeight="1" x14ac:dyDescent="0.25">
      <c r="A67" s="130"/>
      <c r="B67" s="130"/>
      <c r="C67" s="123"/>
      <c r="D67" s="124">
        <v>1</v>
      </c>
      <c r="E67" s="124">
        <f t="shared" si="2"/>
        <v>2</v>
      </c>
      <c r="F67" s="95" t="str">
        <f>IF(D67&gt;1,INDEX('Labour Rates'!$B$1:$E$46,D67,2),"")</f>
        <v/>
      </c>
      <c r="G67" s="130"/>
      <c r="H67" s="124" t="str">
        <f>IF(G67&lt;&gt;"",IF(F67&lt;&gt;"",INDEX('Labour Rates'!$B$1:$E$46,D67,3)*G67,""),"")</f>
        <v/>
      </c>
      <c r="I67" s="130"/>
      <c r="J67" s="95" t="str">
        <f t="shared" si="3"/>
        <v/>
      </c>
      <c r="K67" s="95" t="str">
        <f t="shared" si="5"/>
        <v/>
      </c>
      <c r="L67" s="106" t="str">
        <f t="shared" si="4"/>
        <v/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</row>
    <row r="68" spans="1:57" ht="15.95" customHeight="1" x14ac:dyDescent="0.25">
      <c r="A68" s="130"/>
      <c r="B68" s="130"/>
      <c r="C68" s="123"/>
      <c r="D68" s="124">
        <v>1</v>
      </c>
      <c r="E68" s="124">
        <f t="shared" si="2"/>
        <v>2</v>
      </c>
      <c r="F68" s="95" t="str">
        <f>IF(D68&gt;1,INDEX('Labour Rates'!$B$1:$E$46,D68,2),"")</f>
        <v/>
      </c>
      <c r="G68" s="130"/>
      <c r="H68" s="124" t="str">
        <f>IF(G68&lt;&gt;"",IF(F68&lt;&gt;"",INDEX('Labour Rates'!$B$1:$E$46,D68,3)*G68,""),"")</f>
        <v/>
      </c>
      <c r="I68" s="130"/>
      <c r="J68" s="95" t="str">
        <f t="shared" si="3"/>
        <v/>
      </c>
      <c r="K68" s="95" t="str">
        <f t="shared" si="5"/>
        <v/>
      </c>
      <c r="L68" s="106" t="str">
        <f t="shared" si="4"/>
        <v/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</row>
    <row r="69" spans="1:57" ht="15.95" customHeight="1" x14ac:dyDescent="0.25">
      <c r="A69" s="130"/>
      <c r="B69" s="130"/>
      <c r="C69" s="123"/>
      <c r="D69" s="124">
        <v>1</v>
      </c>
      <c r="E69" s="124">
        <f t="shared" si="2"/>
        <v>2</v>
      </c>
      <c r="F69" s="95" t="str">
        <f>IF(D69&gt;1,INDEX('Labour Rates'!$B$1:$E$46,D69,2),"")</f>
        <v/>
      </c>
      <c r="G69" s="130"/>
      <c r="H69" s="124" t="str">
        <f>IF(G69&lt;&gt;"",IF(F69&lt;&gt;"",INDEX('Labour Rates'!$B$1:$E$46,D69,3)*G69,""),"")</f>
        <v/>
      </c>
      <c r="I69" s="130"/>
      <c r="J69" s="95" t="str">
        <f t="shared" si="3"/>
        <v/>
      </c>
      <c r="K69" s="95" t="str">
        <f t="shared" si="5"/>
        <v/>
      </c>
      <c r="L69" s="106" t="str">
        <f t="shared" si="4"/>
        <v/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</row>
    <row r="70" spans="1:57" ht="15.95" customHeight="1" x14ac:dyDescent="0.25">
      <c r="A70" s="130"/>
      <c r="B70" s="130"/>
      <c r="C70" s="123"/>
      <c r="D70" s="124">
        <v>1</v>
      </c>
      <c r="E70" s="124">
        <f t="shared" si="2"/>
        <v>2</v>
      </c>
      <c r="F70" s="95" t="str">
        <f>IF(D70&gt;1,INDEX('Labour Rates'!$B$1:$E$46,D70,2),"")</f>
        <v/>
      </c>
      <c r="G70" s="130"/>
      <c r="H70" s="124" t="str">
        <f>IF(G70&lt;&gt;"",IF(F70&lt;&gt;"",INDEX('Labour Rates'!$B$1:$E$46,D70,3)*G70,""),"")</f>
        <v/>
      </c>
      <c r="I70" s="130"/>
      <c r="J70" s="95" t="str">
        <f t="shared" si="3"/>
        <v/>
      </c>
      <c r="K70" s="95" t="str">
        <f t="shared" si="5"/>
        <v/>
      </c>
      <c r="L70" s="106" t="str">
        <f t="shared" si="4"/>
        <v/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</row>
    <row r="71" spans="1:57" ht="15.95" customHeight="1" x14ac:dyDescent="0.25">
      <c r="A71" s="130"/>
      <c r="B71" s="130"/>
      <c r="C71" s="123"/>
      <c r="D71" s="124">
        <v>1</v>
      </c>
      <c r="E71" s="124">
        <f t="shared" si="2"/>
        <v>2</v>
      </c>
      <c r="F71" s="95" t="str">
        <f>IF(D71&gt;1,INDEX('Labour Rates'!$B$1:$E$46,D71,2),"")</f>
        <v/>
      </c>
      <c r="G71" s="130"/>
      <c r="H71" s="124" t="str">
        <f>IF(G71&lt;&gt;"",IF(F71&lt;&gt;"",INDEX('Labour Rates'!$B$1:$E$46,D71,3)*G71,""),"")</f>
        <v/>
      </c>
      <c r="I71" s="130"/>
      <c r="J71" s="95" t="str">
        <f t="shared" si="3"/>
        <v/>
      </c>
      <c r="K71" s="95" t="str">
        <f t="shared" si="5"/>
        <v/>
      </c>
      <c r="L71" s="106" t="str">
        <f t="shared" si="4"/>
        <v/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</row>
    <row r="72" spans="1:57" ht="15.95" customHeight="1" x14ac:dyDescent="0.25">
      <c r="A72" s="130"/>
      <c r="B72" s="130"/>
      <c r="C72" s="123"/>
      <c r="D72" s="124">
        <v>1</v>
      </c>
      <c r="E72" s="124">
        <f t="shared" si="2"/>
        <v>2</v>
      </c>
      <c r="F72" s="95" t="str">
        <f>IF(D72&gt;1,INDEX('Labour Rates'!$B$1:$E$46,D72,2),"")</f>
        <v/>
      </c>
      <c r="G72" s="130"/>
      <c r="H72" s="124" t="str">
        <f>IF(G72&lt;&gt;"",IF(F72&lt;&gt;"",INDEX('Labour Rates'!$B$1:$E$46,D72,3)*G72,""),"")</f>
        <v/>
      </c>
      <c r="I72" s="130"/>
      <c r="J72" s="95" t="str">
        <f t="shared" si="3"/>
        <v/>
      </c>
      <c r="K72" s="95" t="str">
        <f t="shared" si="5"/>
        <v/>
      </c>
      <c r="L72" s="106" t="str">
        <f t="shared" si="4"/>
        <v/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</row>
    <row r="73" spans="1:57" ht="15.95" customHeight="1" x14ac:dyDescent="0.25">
      <c r="A73" s="131"/>
      <c r="B73" s="131"/>
      <c r="C73" s="125"/>
      <c r="D73" s="126">
        <v>1</v>
      </c>
      <c r="E73" s="126">
        <f t="shared" si="2"/>
        <v>2</v>
      </c>
      <c r="F73" s="109" t="str">
        <f>IF(D73&gt;1,INDEX('Labour Rates'!$B$1:$E$46,D73,2),"")</f>
        <v/>
      </c>
      <c r="G73" s="131"/>
      <c r="H73" s="126" t="str">
        <f>IF(G73&lt;&gt;"",IF(F73&lt;&gt;"",INDEX('Labour Rates'!$B$1:$E$46,D73,3)*G73,""),"")</f>
        <v/>
      </c>
      <c r="I73" s="131"/>
      <c r="J73" s="109" t="str">
        <f t="shared" si="3"/>
        <v/>
      </c>
      <c r="K73" s="109" t="str">
        <f t="shared" si="5"/>
        <v/>
      </c>
      <c r="L73" s="108" t="str">
        <f t="shared" si="4"/>
        <v/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</row>
    <row r="74" spans="1:57" x14ac:dyDescent="0.25">
      <c r="A74" s="115" t="s">
        <v>55</v>
      </c>
      <c r="B74" s="81"/>
      <c r="C74" s="81"/>
      <c r="D74" s="81"/>
      <c r="E74" s="81"/>
      <c r="F74" s="81"/>
      <c r="G74" s="44">
        <f>SUM(G29:G73)</f>
        <v>1640</v>
      </c>
      <c r="H74" s="81"/>
      <c r="I74" s="81"/>
      <c r="J74" s="44">
        <f>SUM(J29:J73)</f>
        <v>204600</v>
      </c>
      <c r="K74" s="44">
        <f>SUM(K29:K73)</f>
        <v>40920</v>
      </c>
      <c r="L74" s="44">
        <f>SUM(L29:L73)</f>
        <v>245520</v>
      </c>
      <c r="M74" s="10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</row>
    <row r="75" spans="1:57" x14ac:dyDescent="0.25">
      <c r="A75" s="39"/>
      <c r="B75" s="39"/>
      <c r="C75" s="39"/>
      <c r="D75" s="39"/>
      <c r="E75" s="39"/>
      <c r="F75" s="39"/>
      <c r="G75" s="121"/>
      <c r="H75" s="39"/>
      <c r="I75" s="39"/>
      <c r="J75" s="121"/>
      <c r="K75" s="121"/>
      <c r="L75" s="121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</row>
    <row r="76" spans="1:57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</row>
    <row r="77" spans="1:57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</row>
    <row r="78" spans="1:57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</row>
    <row r="79" spans="1:57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</row>
    <row r="80" spans="1:57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</row>
    <row r="81" spans="1:57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</row>
    <row r="82" spans="1:57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</row>
    <row r="83" spans="1:57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</row>
    <row r="84" spans="1:57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</row>
  </sheetData>
  <sheetProtection selectLockedCells="1" selectUnlockedCells="1"/>
  <conditionalFormatting sqref="A34:L73 A30:A33 C30:L33">
    <cfRule type="expression" dxfId="8" priority="1" stopIfTrue="1">
      <formula>NOT(ISBLANK(#REF!))</formula>
    </cfRule>
  </conditionalFormatting>
  <conditionalFormatting sqref="G74 J74:L74">
    <cfRule type="expression" dxfId="7" priority="2" stopIfTrue="1">
      <formula>NOT(ISBLANK(#REF!))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omboBox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152400</xdr:rowOff>
                  </from>
                  <to>
                    <xdr:col>3</xdr:col>
                    <xdr:colOff>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Drop Down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28</xdr:row>
                    <xdr:rowOff>171450</xdr:rowOff>
                  </from>
                  <to>
                    <xdr:col>3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29</xdr:row>
                    <xdr:rowOff>161925</xdr:rowOff>
                  </from>
                  <to>
                    <xdr:col>3</xdr:col>
                    <xdr:colOff>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Drop Down 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30</xdr:row>
                    <xdr:rowOff>171450</xdr:rowOff>
                  </from>
                  <to>
                    <xdr:col>3</xdr:col>
                    <xdr:colOff>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Drop Down 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31</xdr:row>
                    <xdr:rowOff>171450</xdr:rowOff>
                  </from>
                  <to>
                    <xdr:col>3</xdr:col>
                    <xdr:colOff>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Drop Down 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32</xdr:row>
                    <xdr:rowOff>161925</xdr:rowOff>
                  </from>
                  <to>
                    <xdr:col>3</xdr:col>
                    <xdr:colOff>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Drop Down 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33</xdr:row>
                    <xdr:rowOff>171450</xdr:rowOff>
                  </from>
                  <to>
                    <xdr:col>3</xdr:col>
                    <xdr:colOff>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Drop Down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34</xdr:row>
                    <xdr:rowOff>171450</xdr:rowOff>
                  </from>
                  <to>
                    <xdr:col>3</xdr:col>
                    <xdr:colOff>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Drop Down 1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35</xdr:row>
                    <xdr:rowOff>161925</xdr:rowOff>
                  </from>
                  <to>
                    <xdr:col>3</xdr:col>
                    <xdr:colOff>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Drop Down 1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36</xdr:row>
                    <xdr:rowOff>171450</xdr:rowOff>
                  </from>
                  <to>
                    <xdr:col>3</xdr:col>
                    <xdr:colOff>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Drop Down 1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37</xdr:row>
                    <xdr:rowOff>171450</xdr:rowOff>
                  </from>
                  <to>
                    <xdr:col>3</xdr:col>
                    <xdr:colOff>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Drop Down 1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38</xdr:row>
                    <xdr:rowOff>161925</xdr:rowOff>
                  </from>
                  <to>
                    <xdr:col>3</xdr:col>
                    <xdr:colOff>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Drop Down 1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39</xdr:row>
                    <xdr:rowOff>161925</xdr:rowOff>
                  </from>
                  <to>
                    <xdr:col>3</xdr:col>
                    <xdr:colOff>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Drop Down 1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40</xdr:row>
                    <xdr:rowOff>171450</xdr:rowOff>
                  </from>
                  <to>
                    <xdr:col>3</xdr:col>
                    <xdr:colOff>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Drop Down 1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41</xdr:row>
                    <xdr:rowOff>161925</xdr:rowOff>
                  </from>
                  <to>
                    <xdr:col>3</xdr:col>
                    <xdr:colOff>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Drop Down 1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42</xdr:row>
                    <xdr:rowOff>161925</xdr:rowOff>
                  </from>
                  <to>
                    <xdr:col>3</xdr:col>
                    <xdr:colOff>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Drop Down 1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43</xdr:row>
                    <xdr:rowOff>171450</xdr:rowOff>
                  </from>
                  <to>
                    <xdr:col>3</xdr:col>
                    <xdr:colOff>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Drop Down 1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44</xdr:row>
                    <xdr:rowOff>161925</xdr:rowOff>
                  </from>
                  <to>
                    <xdr:col>3</xdr:col>
                    <xdr:colOff>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Drop Down 2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45</xdr:row>
                    <xdr:rowOff>161925</xdr:rowOff>
                  </from>
                  <to>
                    <xdr:col>3</xdr:col>
                    <xdr:colOff>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Drop Down 2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46</xdr:row>
                    <xdr:rowOff>171450</xdr:rowOff>
                  </from>
                  <to>
                    <xdr:col>3</xdr:col>
                    <xdr:colOff>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Drop Down 2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47</xdr:row>
                    <xdr:rowOff>161925</xdr:rowOff>
                  </from>
                  <to>
                    <xdr:col>3</xdr:col>
                    <xdr:colOff>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Drop Down 2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48</xdr:row>
                    <xdr:rowOff>161925</xdr:rowOff>
                  </from>
                  <to>
                    <xdr:col>3</xdr:col>
                    <xdr:colOff>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Drop Down 2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49</xdr:row>
                    <xdr:rowOff>171450</xdr:rowOff>
                  </from>
                  <to>
                    <xdr:col>3</xdr:col>
                    <xdr:colOff>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Drop Down 2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50</xdr:row>
                    <xdr:rowOff>171450</xdr:rowOff>
                  </from>
                  <to>
                    <xdr:col>3</xdr:col>
                    <xdr:colOff>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Drop Down 2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51</xdr:row>
                    <xdr:rowOff>161925</xdr:rowOff>
                  </from>
                  <to>
                    <xdr:col>3</xdr:col>
                    <xdr:colOff>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Drop Down 2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52</xdr:row>
                    <xdr:rowOff>171450</xdr:rowOff>
                  </from>
                  <to>
                    <xdr:col>3</xdr:col>
                    <xdr:colOff>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Drop Down 2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53</xdr:row>
                    <xdr:rowOff>171450</xdr:rowOff>
                  </from>
                  <to>
                    <xdr:col>3</xdr:col>
                    <xdr:colOff>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Drop Down 2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54</xdr:row>
                    <xdr:rowOff>161925</xdr:rowOff>
                  </from>
                  <to>
                    <xdr:col>3</xdr:col>
                    <xdr:colOff>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Drop Down 3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55</xdr:row>
                    <xdr:rowOff>171450</xdr:rowOff>
                  </from>
                  <to>
                    <xdr:col>3</xdr:col>
                    <xdr:colOff>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Drop Down 3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56</xdr:row>
                    <xdr:rowOff>171450</xdr:rowOff>
                  </from>
                  <to>
                    <xdr:col>3</xdr:col>
                    <xdr:colOff>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Drop Down 3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57</xdr:row>
                    <xdr:rowOff>161925</xdr:rowOff>
                  </from>
                  <to>
                    <xdr:col>3</xdr:col>
                    <xdr:colOff>0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Drop Down 3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58</xdr:row>
                    <xdr:rowOff>171450</xdr:rowOff>
                  </from>
                  <to>
                    <xdr:col>3</xdr:col>
                    <xdr:colOff>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Drop Down 3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3</xdr:col>
                    <xdr:colOff>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Drop Down 3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60</xdr:row>
                    <xdr:rowOff>161925</xdr:rowOff>
                  </from>
                  <to>
                    <xdr:col>3</xdr:col>
                    <xdr:colOff>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Drop Down 3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61</xdr:row>
                    <xdr:rowOff>171450</xdr:rowOff>
                  </from>
                  <to>
                    <xdr:col>3</xdr:col>
                    <xdr:colOff>0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Drop Down 3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62</xdr:row>
                    <xdr:rowOff>171450</xdr:rowOff>
                  </from>
                  <to>
                    <xdr:col>3</xdr:col>
                    <xdr:colOff>0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Drop Down 3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63</xdr:row>
                    <xdr:rowOff>161925</xdr:rowOff>
                  </from>
                  <to>
                    <xdr:col>3</xdr:col>
                    <xdr:colOff>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Drop Down 3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64</xdr:row>
                    <xdr:rowOff>171450</xdr:rowOff>
                  </from>
                  <to>
                    <xdr:col>3</xdr:col>
                    <xdr:colOff>0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Drop Down 4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65</xdr:row>
                    <xdr:rowOff>171450</xdr:rowOff>
                  </from>
                  <to>
                    <xdr:col>3</xdr:col>
                    <xdr:colOff>0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Drop Down 4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66</xdr:row>
                    <xdr:rowOff>161925</xdr:rowOff>
                  </from>
                  <to>
                    <xdr:col>3</xdr:col>
                    <xdr:colOff>0</xdr:colOff>
                    <xdr:row>67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Drop Down 4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67</xdr:row>
                    <xdr:rowOff>161925</xdr:rowOff>
                  </from>
                  <to>
                    <xdr:col>3</xdr:col>
                    <xdr:colOff>0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Drop Down 4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68</xdr:row>
                    <xdr:rowOff>171450</xdr:rowOff>
                  </from>
                  <to>
                    <xdr:col>3</xdr:col>
                    <xdr:colOff>0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Drop Down 4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69</xdr:row>
                    <xdr:rowOff>161925</xdr:rowOff>
                  </from>
                  <to>
                    <xdr:col>3</xdr:col>
                    <xdr:colOff>0</xdr:colOff>
                    <xdr:row>70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Drop Down 4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70</xdr:row>
                    <xdr:rowOff>161925</xdr:rowOff>
                  </from>
                  <to>
                    <xdr:col>3</xdr:col>
                    <xdr:colOff>0</xdr:colOff>
                    <xdr:row>71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Drop Down 4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71</xdr:row>
                    <xdr:rowOff>171450</xdr:rowOff>
                  </from>
                  <to>
                    <xdr:col>3</xdr:col>
                    <xdr:colOff>0</xdr:colOff>
                    <xdr:row>72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19"/>
  <sheetViews>
    <sheetView topLeftCell="A10" workbookViewId="0">
      <selection activeCell="P32" sqref="P32"/>
    </sheetView>
  </sheetViews>
  <sheetFormatPr defaultRowHeight="15" x14ac:dyDescent="0.25"/>
  <cols>
    <col min="1" max="1" width="17.85546875" customWidth="1"/>
    <col min="2" max="2" width="33" customWidth="1"/>
    <col min="3" max="3" width="16.5703125" customWidth="1"/>
    <col min="4" max="5" width="9.140625" hidden="1" customWidth="1"/>
  </cols>
  <sheetData>
    <row r="1" spans="1:45" ht="15.75" thickTop="1" x14ac:dyDescent="0.25">
      <c r="A1" s="75" t="s">
        <v>1</v>
      </c>
      <c r="B1" s="72" t="str">
        <f>Summary!$B$3</f>
        <v>Chevron Aerial Drone</v>
      </c>
      <c r="C1" s="74"/>
      <c r="D1" s="73"/>
      <c r="E1" s="73"/>
      <c r="F1" s="73"/>
      <c r="G1" s="73"/>
      <c r="H1" s="73"/>
      <c r="I1" s="73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</row>
    <row r="2" spans="1:45" x14ac:dyDescent="0.25">
      <c r="A2" s="76" t="s">
        <v>29</v>
      </c>
      <c r="B2" s="73" t="str">
        <f>Summary!$B$4</f>
        <v>-</v>
      </c>
      <c r="C2" s="74"/>
      <c r="D2" s="73"/>
      <c r="E2" s="73"/>
      <c r="F2" s="73"/>
      <c r="G2" s="73"/>
      <c r="H2" s="73"/>
      <c r="I2" s="73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</row>
    <row r="3" spans="1:45" x14ac:dyDescent="0.25">
      <c r="A3" s="76" t="s">
        <v>3</v>
      </c>
      <c r="B3" s="73" t="str">
        <f>Summary!$B$5</f>
        <v>-</v>
      </c>
      <c r="C3" s="74"/>
      <c r="D3" s="73"/>
      <c r="E3" s="73"/>
      <c r="F3" s="73"/>
      <c r="G3" s="73"/>
      <c r="H3" s="73"/>
      <c r="I3" s="73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</row>
    <row r="4" spans="1:45" x14ac:dyDescent="0.25">
      <c r="A4" s="76" t="s">
        <v>30</v>
      </c>
      <c r="B4" s="71" t="s">
        <v>169</v>
      </c>
      <c r="C4" s="74"/>
      <c r="D4" s="73"/>
      <c r="E4" s="73"/>
      <c r="F4" s="73"/>
      <c r="G4" s="73"/>
      <c r="H4" s="73"/>
      <c r="I4" s="73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</row>
    <row r="5" spans="1:45" ht="15.75" thickBot="1" x14ac:dyDescent="0.3">
      <c r="A5" s="77" t="s">
        <v>5</v>
      </c>
      <c r="B5" s="78">
        <f>Summary!$B$7</f>
        <v>42045</v>
      </c>
      <c r="C5" s="74"/>
      <c r="D5" s="73"/>
      <c r="E5" s="73"/>
      <c r="F5" s="73"/>
      <c r="G5" s="73"/>
      <c r="H5" s="73"/>
      <c r="I5" s="73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</row>
    <row r="6" spans="1:45" ht="15.75" thickTop="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</row>
    <row r="7" spans="1:45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</row>
    <row r="8" spans="1:45" ht="15.75" thickBot="1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</row>
    <row r="9" spans="1:45" ht="16.5" thickTop="1" thickBot="1" x14ac:dyDescent="0.3">
      <c r="A9" s="79" t="s">
        <v>156</v>
      </c>
      <c r="B9" s="80"/>
      <c r="C9" s="79" t="s">
        <v>31</v>
      </c>
      <c r="D9" s="81"/>
      <c r="E9" s="81"/>
      <c r="F9" s="81"/>
      <c r="G9" s="81"/>
      <c r="H9" s="81"/>
      <c r="I9" s="8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ht="15.75" thickTop="1" x14ac:dyDescent="0.25">
      <c r="A10" s="82"/>
      <c r="B10" s="83"/>
      <c r="C10" s="127"/>
      <c r="D10" s="84" t="s">
        <v>32</v>
      </c>
      <c r="E10" s="85"/>
      <c r="F10" s="86" t="s">
        <v>33</v>
      </c>
      <c r="G10" s="86" t="s">
        <v>34</v>
      </c>
      <c r="H10" s="86" t="s">
        <v>35</v>
      </c>
      <c r="I10" s="87" t="s">
        <v>34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15.75" thickBot="1" x14ac:dyDescent="0.3">
      <c r="A11" s="88" t="s">
        <v>36</v>
      </c>
      <c r="B11" s="89" t="s">
        <v>37</v>
      </c>
      <c r="C11" s="128" t="s">
        <v>38</v>
      </c>
      <c r="D11" s="89" t="s">
        <v>39</v>
      </c>
      <c r="E11" s="91"/>
      <c r="F11" s="92" t="s">
        <v>40</v>
      </c>
      <c r="G11" s="92" t="s">
        <v>41</v>
      </c>
      <c r="H11" s="92" t="s">
        <v>42</v>
      </c>
      <c r="I11" s="93" t="s">
        <v>43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</row>
    <row r="12" spans="1:45" ht="15.95" customHeight="1" thickTop="1" x14ac:dyDescent="0.25">
      <c r="A12" s="82" t="s">
        <v>44</v>
      </c>
      <c r="B12" s="94">
        <f>G74</f>
        <v>1640</v>
      </c>
      <c r="C12" s="95" t="str">
        <f>IF(D12&gt;1,INDEX('Labour Rates'!$B$1:$E$46,D12,1),"")</f>
        <v>Oosthuizen D</v>
      </c>
      <c r="D12" s="42">
        <f>IFERROR(INDEX($D$29:$D$73,MATCH(0,INDEX(COUNTIF($D$11:D11,$D$29:$D$73),0,0),0)),1)</f>
        <v>32</v>
      </c>
      <c r="E12" s="96"/>
      <c r="F12" s="97" t="str">
        <f>IF(D12&gt;1,INDEX('Labour Rates'!$B$1:$E$46,D12,2),"")</f>
        <v>304596</v>
      </c>
      <c r="G12" s="97">
        <f>IF(D12&gt;1,INDEX('Labour Rates'!$B$1:$E$46,D12,3),"")</f>
        <v>315</v>
      </c>
      <c r="H12" s="98">
        <f t="shared" ref="H12:H23" si="0">IF(ISBLANK(D12),"",IF(D12&lt;2,"",SUMIF($D$29:$D$73,D12,$G$29:$G$73)))</f>
        <v>40</v>
      </c>
      <c r="I12" s="99">
        <f t="shared" ref="I12:I23" si="1">IF(ISBLANK(D12),"",IF(D12&lt;2,"",SUMIF($D$29:$D$73,D12,$H$29:$H$73)))</f>
        <v>12600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</row>
    <row r="13" spans="1:45" ht="15.95" customHeight="1" x14ac:dyDescent="0.25">
      <c r="A13" s="100" t="s">
        <v>45</v>
      </c>
      <c r="B13" s="101">
        <f>J74</f>
        <v>204600</v>
      </c>
      <c r="C13" s="95" t="str">
        <f>IF(D13&gt;1,INDEX('Labour Rates'!$B$1:$E$46,D13,1),"")</f>
        <v>Steele AW</v>
      </c>
      <c r="D13" s="95">
        <f>IFERROR(INDEX($D$29:$D$73,MATCH(0,INDEX(COUNTIF($D$11:D12,$D$29:$D$73),0,0),0)),1)</f>
        <v>39</v>
      </c>
      <c r="E13" s="102"/>
      <c r="F13" s="103" t="str">
        <f>IF(D13&gt;1,INDEX('Labour Rates'!$B$1:$E$46,D13,2),"")</f>
        <v>303884</v>
      </c>
      <c r="G13" s="103">
        <f>IF(D13&gt;1,INDEX('Labour Rates'!$B$1:$E$46,D13,3),"")</f>
        <v>120</v>
      </c>
      <c r="H13" s="104">
        <f t="shared" si="0"/>
        <v>1600</v>
      </c>
      <c r="I13" s="105">
        <f t="shared" si="1"/>
        <v>192000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</row>
    <row r="14" spans="1:45" ht="15.95" customHeight="1" x14ac:dyDescent="0.25">
      <c r="A14" s="100" t="s">
        <v>46</v>
      </c>
      <c r="B14" s="101">
        <f>K74</f>
        <v>40920</v>
      </c>
      <c r="C14" s="95" t="str">
        <f>IF(D14&gt;1,INDEX('Labour Rates'!$B$1:$E$46,D14,1),"")</f>
        <v>Dickens J.S</v>
      </c>
      <c r="D14" s="95">
        <f>IFERROR(INDEX($D$29:$D$73,MATCH(0,INDEX(COUNTIF($D$11:D13,$D$29:$D$73),0,0),0)),1)</f>
        <v>9</v>
      </c>
      <c r="E14" s="102"/>
      <c r="F14" s="103" t="str">
        <f>IF(D14&gt;1,INDEX('Labour Rates'!$B$1:$E$46,D14,2),"")</f>
        <v>304032</v>
      </c>
      <c r="G14" s="103">
        <f>IF(D14&gt;1,INDEX('Labour Rates'!$B$1:$E$46,D14,3),"")</f>
        <v>195</v>
      </c>
      <c r="H14" s="104">
        <f t="shared" si="0"/>
        <v>0</v>
      </c>
      <c r="I14" s="105">
        <f t="shared" si="1"/>
        <v>0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</row>
    <row r="15" spans="1:45" ht="15.95" customHeight="1" x14ac:dyDescent="0.25">
      <c r="A15" s="100" t="s">
        <v>47</v>
      </c>
      <c r="B15" s="101">
        <f>B13*'Labour Rates'!B49+B14*'Labour Rates'!B50</f>
        <v>327360</v>
      </c>
      <c r="C15" s="95" t="str">
        <f>IF(D15&gt;1,INDEX('Labour Rates'!$B$1:$E$46,D15,1),"")</f>
        <v>Naicker D.M</v>
      </c>
      <c r="D15" s="95">
        <f>IFERROR(INDEX($D$29:$D$73,MATCH(0,INDEX(COUNTIF($D$11:D14,$D$29:$D$73),0,0),0)),1)</f>
        <v>27</v>
      </c>
      <c r="E15" s="102"/>
      <c r="F15" s="103" t="str">
        <f>IF(D15&gt;1,INDEX('Labour Rates'!$B$1:$E$46,D15,2),"")</f>
        <v>250555</v>
      </c>
      <c r="G15" s="103">
        <f>IF(D15&gt;1,INDEX('Labour Rates'!$B$1:$E$46,D15,3),"")</f>
        <v>510</v>
      </c>
      <c r="H15" s="104">
        <f t="shared" si="0"/>
        <v>0</v>
      </c>
      <c r="I15" s="105">
        <f t="shared" si="1"/>
        <v>0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</row>
    <row r="16" spans="1:45" ht="15.95" customHeight="1" x14ac:dyDescent="0.25">
      <c r="A16" s="100" t="s">
        <v>48</v>
      </c>
      <c r="B16" s="101">
        <f>B15+L74</f>
        <v>572880</v>
      </c>
      <c r="C16" s="95" t="str">
        <f>IF(D16&gt;1,INDEX('Labour Rates'!$B$1:$E$46,D16,1),"")</f>
        <v>Naidoo T.</v>
      </c>
      <c r="D16" s="95">
        <f>IFERROR(INDEX($D$29:$D$73,MATCH(0,INDEX(COUNTIF($D$11:D15,$D$29:$D$73),0,0),0)),1)</f>
        <v>28</v>
      </c>
      <c r="E16" s="102"/>
      <c r="F16" s="103" t="str">
        <f>IF(D16&gt;1,INDEX('Labour Rates'!$B$1:$E$46,D16,2),"")</f>
        <v>235705</v>
      </c>
      <c r="G16" s="103">
        <f>IF(D16&gt;1,INDEX('Labour Rates'!$B$1:$E$46,D16,3),"")</f>
        <v>315</v>
      </c>
      <c r="H16" s="104">
        <f t="shared" si="0"/>
        <v>0</v>
      </c>
      <c r="I16" s="105">
        <f t="shared" si="1"/>
        <v>0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</row>
    <row r="17" spans="1:45" ht="15.95" customHeight="1" x14ac:dyDescent="0.25">
      <c r="A17" s="100"/>
      <c r="B17" s="106"/>
      <c r="C17" s="95" t="str">
        <f>IF(D17&gt;1,INDEX('Labour Rates'!$B$1:$E$46,D17,1),"")</f>
        <v/>
      </c>
      <c r="D17" s="95">
        <f>IFERROR(INDEX($D$29:$D$73,MATCH(0,INDEX(COUNTIF($D$11:D16,$D$29:$D$73),0,0),0)),1)</f>
        <v>1</v>
      </c>
      <c r="E17" s="102"/>
      <c r="F17" s="103" t="str">
        <f>IF(D17&gt;1,INDEX('Labour Rates'!$B$1:$E$46,D17,2),"")</f>
        <v/>
      </c>
      <c r="G17" s="103" t="str">
        <f>IF(D17&gt;1,INDEX('Labour Rates'!$B$1:$E$46,D17,3),"")</f>
        <v/>
      </c>
      <c r="H17" s="104" t="str">
        <f t="shared" si="0"/>
        <v/>
      </c>
      <c r="I17" s="105" t="str">
        <f t="shared" si="1"/>
        <v/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</row>
    <row r="18" spans="1:45" ht="15.95" customHeight="1" x14ac:dyDescent="0.25">
      <c r="A18" s="100"/>
      <c r="B18" s="106"/>
      <c r="C18" s="95" t="str">
        <f>IF(D18&gt;1,INDEX('Labour Rates'!$B$1:$E$46,D18,1),"")</f>
        <v/>
      </c>
      <c r="D18" s="95">
        <f>IFERROR(INDEX($D$29:$D$73,MATCH(0,INDEX(COUNTIF($D$11:D17,$D$29:$D$73),0,0),0)),1)</f>
        <v>1</v>
      </c>
      <c r="E18" s="102"/>
      <c r="F18" s="103" t="str">
        <f>IF(D18&gt;1,INDEX('Labour Rates'!$B$1:$E$46,D18,2),"")</f>
        <v/>
      </c>
      <c r="G18" s="103" t="str">
        <f>IF(D18&gt;1,INDEX('Labour Rates'!$B$1:$E$46,D18,3),"")</f>
        <v/>
      </c>
      <c r="H18" s="104" t="str">
        <f t="shared" si="0"/>
        <v/>
      </c>
      <c r="I18" s="105" t="str">
        <f t="shared" si="1"/>
        <v/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</row>
    <row r="19" spans="1:45" ht="15.95" customHeight="1" x14ac:dyDescent="0.25">
      <c r="A19" s="100"/>
      <c r="B19" s="106"/>
      <c r="C19" s="95" t="str">
        <f>IF(D19&gt;1,INDEX('Labour Rates'!$B$1:$E$46,D19,1),"")</f>
        <v/>
      </c>
      <c r="D19" s="95">
        <f>IFERROR(INDEX($D$29:$D$73,MATCH(0,INDEX(COUNTIF($D$11:D18,$D$29:$D$73),0,0),0)),1)</f>
        <v>1</v>
      </c>
      <c r="E19" s="102"/>
      <c r="F19" s="103" t="str">
        <f>IF(D19&gt;1,INDEX('Labour Rates'!$B$1:$E$46,D19,2),"")</f>
        <v/>
      </c>
      <c r="G19" s="103" t="str">
        <f>IF(D19&gt;1,INDEX('Labour Rates'!$B$1:$E$46,D19,3),"")</f>
        <v/>
      </c>
      <c r="H19" s="104" t="str">
        <f t="shared" si="0"/>
        <v/>
      </c>
      <c r="I19" s="105" t="str">
        <f t="shared" si="1"/>
        <v/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</row>
    <row r="20" spans="1:45" ht="15.95" customHeight="1" x14ac:dyDescent="0.25">
      <c r="A20" s="100"/>
      <c r="B20" s="106"/>
      <c r="C20" s="95" t="str">
        <f>IF(D20&gt;1,INDEX('Labour Rates'!$B$1:$E$46,D20,1),"")</f>
        <v/>
      </c>
      <c r="D20" s="95">
        <f>IFERROR(INDEX($D$29:$D$73,MATCH(0,INDEX(COUNTIF($D$11:D19,$D$29:$D$73),0,0),0)),1)</f>
        <v>1</v>
      </c>
      <c r="E20" s="102"/>
      <c r="F20" s="103" t="str">
        <f>IF(D20&gt;1,INDEX('Labour Rates'!$B$1:$E$46,D20,2),"")</f>
        <v/>
      </c>
      <c r="G20" s="103" t="str">
        <f>IF(D20&gt;1,INDEX('Labour Rates'!$B$1:$E$46,D20,3),"")</f>
        <v/>
      </c>
      <c r="H20" s="104" t="str">
        <f t="shared" si="0"/>
        <v/>
      </c>
      <c r="I20" s="105" t="str">
        <f t="shared" si="1"/>
        <v/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</row>
    <row r="21" spans="1:45" ht="15.95" customHeight="1" x14ac:dyDescent="0.25">
      <c r="A21" s="100"/>
      <c r="B21" s="106"/>
      <c r="C21" s="95" t="str">
        <f>IF(D21&gt;1,INDEX('Labour Rates'!$B$1:$E$46,D21,1),"")</f>
        <v/>
      </c>
      <c r="D21" s="95">
        <f>IFERROR(INDEX($D$29:$D$73,MATCH(0,INDEX(COUNTIF($D$11:D20,$D$29:$D$73),0,0),0)),1)</f>
        <v>1</v>
      </c>
      <c r="E21" s="102"/>
      <c r="F21" s="103" t="str">
        <f>IF(D21&gt;1,INDEX('Labour Rates'!$B$1:$E$46,D21,2),"")</f>
        <v/>
      </c>
      <c r="G21" s="103" t="str">
        <f>IF(D21&gt;1,INDEX('Labour Rates'!$B$1:$E$46,D21,3),"")</f>
        <v/>
      </c>
      <c r="H21" s="104" t="str">
        <f t="shared" si="0"/>
        <v/>
      </c>
      <c r="I21" s="105" t="str">
        <f t="shared" si="1"/>
        <v/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</row>
    <row r="22" spans="1:45" ht="15.95" customHeight="1" x14ac:dyDescent="0.25">
      <c r="A22" s="100"/>
      <c r="B22" s="106"/>
      <c r="C22" s="95" t="str">
        <f>IF(D22&gt;1,INDEX('Labour Rates'!$B$1:$E$46,D22,1),"")</f>
        <v/>
      </c>
      <c r="D22" s="95">
        <f>IFERROR(INDEX($D$29:$D$73,MATCH(0,INDEX(COUNTIF($D$11:D21,$D$29:$D$73),0,0),0)),1)</f>
        <v>1</v>
      </c>
      <c r="E22" s="102"/>
      <c r="F22" s="103" t="str">
        <f>IF(D22&gt;1,INDEX('Labour Rates'!$B$1:$E$46,D22,2),"")</f>
        <v/>
      </c>
      <c r="G22" s="103" t="str">
        <f>IF(D22&gt;1,INDEX('Labour Rates'!$B$1:$E$46,D22,3),"")</f>
        <v/>
      </c>
      <c r="H22" s="104" t="str">
        <f t="shared" si="0"/>
        <v/>
      </c>
      <c r="I22" s="105" t="str">
        <f t="shared" si="1"/>
        <v/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</row>
    <row r="23" spans="1:45" ht="15.95" customHeight="1" thickBot="1" x14ac:dyDescent="0.3">
      <c r="A23" s="107"/>
      <c r="B23" s="108"/>
      <c r="C23" s="109" t="str">
        <f>IF(D23&gt;1,INDEX('Labour Rates'!$B$1:$E$46,D23,1),"")</f>
        <v/>
      </c>
      <c r="D23" s="109">
        <f>IFERROR(INDEX($D$29:$D$73,MATCH(0,INDEX(COUNTIF($D$11:D22,$D$29:$D$73),0,0),0)),1)</f>
        <v>1</v>
      </c>
      <c r="E23" s="110"/>
      <c r="F23" s="111" t="str">
        <f>IF(D23&gt;1,INDEX('Labour Rates'!$B$1:$E$46,D23,2),"")</f>
        <v/>
      </c>
      <c r="G23" s="111" t="str">
        <f>IF(D23&gt;1,INDEX('Labour Rates'!$B$1:$E$46,D23,3),"")</f>
        <v/>
      </c>
      <c r="H23" s="112" t="str">
        <f t="shared" si="0"/>
        <v/>
      </c>
      <c r="I23" s="113" t="str">
        <f t="shared" si="1"/>
        <v/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</row>
    <row r="24" spans="1:45" ht="15.75" thickTop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</row>
    <row r="25" spans="1:45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</row>
    <row r="26" spans="1:45" ht="16.5" thickTop="1" thickBot="1" x14ac:dyDescent="0.3">
      <c r="A26" s="114" t="s">
        <v>49</v>
      </c>
      <c r="B26" s="39"/>
      <c r="C26" s="39"/>
      <c r="D26" s="39"/>
      <c r="E26" s="39"/>
      <c r="F26" s="115"/>
      <c r="G26" s="81"/>
      <c r="H26" s="81"/>
      <c r="I26" s="116" t="s">
        <v>50</v>
      </c>
      <c r="J26" s="81"/>
      <c r="K26" s="81"/>
      <c r="L26" s="8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</row>
    <row r="27" spans="1:45" ht="15.75" thickTop="1" x14ac:dyDescent="0.25">
      <c r="A27" s="117"/>
      <c r="B27" s="117"/>
      <c r="C27" s="134"/>
      <c r="D27" s="118" t="s">
        <v>32</v>
      </c>
      <c r="E27" s="119" t="s">
        <v>51</v>
      </c>
      <c r="F27" s="119" t="s">
        <v>33</v>
      </c>
      <c r="G27" s="117" t="s">
        <v>34</v>
      </c>
      <c r="H27" s="119" t="s">
        <v>34</v>
      </c>
      <c r="I27" s="117" t="s">
        <v>13</v>
      </c>
      <c r="J27" s="119" t="s">
        <v>34</v>
      </c>
      <c r="K27" s="119" t="s">
        <v>13</v>
      </c>
      <c r="L27" s="119" t="s">
        <v>51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</row>
    <row r="28" spans="1:45" ht="15.75" thickBot="1" x14ac:dyDescent="0.3">
      <c r="A28" s="90" t="s">
        <v>52</v>
      </c>
      <c r="B28" s="90" t="s">
        <v>36</v>
      </c>
      <c r="C28" s="128" t="s">
        <v>32</v>
      </c>
      <c r="D28" s="89" t="s">
        <v>39</v>
      </c>
      <c r="E28" s="43" t="s">
        <v>53</v>
      </c>
      <c r="F28" s="43" t="s">
        <v>40</v>
      </c>
      <c r="G28" s="90" t="s">
        <v>42</v>
      </c>
      <c r="H28" s="43" t="s">
        <v>54</v>
      </c>
      <c r="I28" s="90"/>
      <c r="J28" s="43" t="s">
        <v>35</v>
      </c>
      <c r="K28" s="43" t="s">
        <v>35</v>
      </c>
      <c r="L28" s="43" t="s">
        <v>35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</row>
    <row r="29" spans="1:45" ht="15.95" customHeight="1" thickTop="1" x14ac:dyDescent="0.25">
      <c r="A29" s="129">
        <v>1</v>
      </c>
      <c r="B29" s="172" t="s">
        <v>170</v>
      </c>
      <c r="C29" s="120"/>
      <c r="D29" s="121">
        <v>32</v>
      </c>
      <c r="E29" s="121">
        <f t="shared" ref="E29:E73" si="2">+IF(ISBLANK(A29),E28,A29)</f>
        <v>1</v>
      </c>
      <c r="F29" s="42" t="str">
        <f>IF(D29&gt;1,INDEX('Labour Rates'!$B$1:$E$46,D29,2),"")</f>
        <v>304596</v>
      </c>
      <c r="G29" s="129">
        <v>40</v>
      </c>
      <c r="H29" s="122">
        <f>IF(G29&lt;&gt;"",IF(F29&lt;&gt;"",INDEX('Labour Rates'!$B$1:$E$46,D29,3)*G29,""),"")</f>
        <v>12600</v>
      </c>
      <c r="I29" s="129">
        <v>1</v>
      </c>
      <c r="J29" s="42">
        <f t="shared" ref="J29:J73" si="3">IF(ISBLANK(A29),"",SUMIF($E$29:$E$73,A29,$H$29:$H$73))</f>
        <v>12600</v>
      </c>
      <c r="K29" s="42">
        <f>0.2*J29</f>
        <v>2520</v>
      </c>
      <c r="L29" s="83">
        <f t="shared" ref="L29:L73" si="4">IF(OR(ISNUMBER(J29),ISNUMBER(K29)),J29+K29,"")</f>
        <v>15120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</row>
    <row r="30" spans="1:45" ht="15.95" customHeight="1" x14ac:dyDescent="0.25">
      <c r="A30" s="130">
        <v>2</v>
      </c>
      <c r="B30" s="173" t="s">
        <v>171</v>
      </c>
      <c r="C30" s="123"/>
      <c r="D30" s="124">
        <v>39</v>
      </c>
      <c r="E30" s="124">
        <f t="shared" si="2"/>
        <v>2</v>
      </c>
      <c r="F30" s="95" t="str">
        <f>IF(D30&gt;1,INDEX('Labour Rates'!$B$1:$E$46,D30,2),"")</f>
        <v>303884</v>
      </c>
      <c r="G30" s="130">
        <v>1600</v>
      </c>
      <c r="H30" s="124">
        <f>IF(G30&lt;&gt;"",IF(F30&lt;&gt;"",INDEX('Labour Rates'!$B$1:$E$46,D30,3)*G30,""),"")</f>
        <v>192000</v>
      </c>
      <c r="I30" s="130">
        <v>1</v>
      </c>
      <c r="J30" s="95">
        <f t="shared" si="3"/>
        <v>192000</v>
      </c>
      <c r="K30" s="95">
        <f>0.2*J30</f>
        <v>38400</v>
      </c>
      <c r="L30" s="106">
        <f t="shared" si="4"/>
        <v>230400</v>
      </c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</row>
    <row r="31" spans="1:45" ht="15.95" customHeight="1" x14ac:dyDescent="0.25">
      <c r="A31" s="130"/>
      <c r="B31" s="173"/>
      <c r="C31" s="123"/>
      <c r="D31" s="124">
        <v>9</v>
      </c>
      <c r="E31" s="124">
        <f t="shared" si="2"/>
        <v>2</v>
      </c>
      <c r="F31" s="95"/>
      <c r="G31" s="130"/>
      <c r="H31" s="124" t="str">
        <f>IF(G31&lt;&gt;"",IF(F31&lt;&gt;"",INDEX('Labour Rates'!$B$1:$E$46,D31,3)*G31,""),"")</f>
        <v/>
      </c>
      <c r="I31" s="130"/>
      <c r="J31" s="95" t="str">
        <f t="shared" si="3"/>
        <v/>
      </c>
      <c r="K31" s="95" t="str">
        <f t="shared" ref="K29:K73" si="5">IF(ISBLANK(A31),"",SUMIF($E$29:$E$73,A31,$I$29:$I$73))</f>
        <v/>
      </c>
      <c r="L31" s="106" t="str">
        <f t="shared" si="4"/>
        <v/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</row>
    <row r="32" spans="1:45" ht="15.95" customHeight="1" x14ac:dyDescent="0.25">
      <c r="A32" s="130"/>
      <c r="B32" s="173"/>
      <c r="C32" s="123"/>
      <c r="D32" s="124">
        <v>27</v>
      </c>
      <c r="E32" s="124">
        <f t="shared" si="2"/>
        <v>2</v>
      </c>
      <c r="F32" s="95"/>
      <c r="G32" s="130"/>
      <c r="H32" s="124" t="str">
        <f>IF(G32&lt;&gt;"",IF(F32&lt;&gt;"",INDEX('Labour Rates'!$B$1:$E$46,D32,3)*G32,""),"")</f>
        <v/>
      </c>
      <c r="I32" s="130"/>
      <c r="J32" s="95" t="str">
        <f t="shared" si="3"/>
        <v/>
      </c>
      <c r="K32" s="95" t="str">
        <f t="shared" si="5"/>
        <v/>
      </c>
      <c r="L32" s="106" t="str">
        <f t="shared" si="4"/>
        <v/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</row>
    <row r="33" spans="1:45" ht="15.95" customHeight="1" x14ac:dyDescent="0.25">
      <c r="A33" s="130"/>
      <c r="B33" s="130"/>
      <c r="C33" s="123"/>
      <c r="D33" s="124">
        <v>28</v>
      </c>
      <c r="E33" s="124">
        <f t="shared" si="2"/>
        <v>2</v>
      </c>
      <c r="F33" s="95"/>
      <c r="G33" s="130"/>
      <c r="H33" s="124" t="str">
        <f>IF(G33&lt;&gt;"",IF(F33&lt;&gt;"",INDEX('Labour Rates'!$B$1:$E$46,D33,3)*G33,""),"")</f>
        <v/>
      </c>
      <c r="I33" s="130"/>
      <c r="J33" s="95" t="str">
        <f t="shared" si="3"/>
        <v/>
      </c>
      <c r="K33" s="95" t="str">
        <f t="shared" si="5"/>
        <v/>
      </c>
      <c r="L33" s="106" t="str">
        <f t="shared" si="4"/>
        <v/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</row>
    <row r="34" spans="1:45" ht="15.95" customHeight="1" x14ac:dyDescent="0.25">
      <c r="A34" s="130"/>
      <c r="B34" s="130"/>
      <c r="C34" s="123"/>
      <c r="D34" s="124">
        <v>1</v>
      </c>
      <c r="E34" s="124">
        <f t="shared" si="2"/>
        <v>2</v>
      </c>
      <c r="F34" s="95" t="str">
        <f>IF(D34&gt;1,INDEX('Labour Rates'!$B$1:$E$46,D34,2),"")</f>
        <v/>
      </c>
      <c r="G34" s="130"/>
      <c r="H34" s="124" t="str">
        <f>IF(G34&lt;&gt;"",IF(F34&lt;&gt;"",INDEX('Labour Rates'!$B$1:$E$46,D34,3)*G34,""),"")</f>
        <v/>
      </c>
      <c r="I34" s="130"/>
      <c r="J34" s="95" t="str">
        <f t="shared" si="3"/>
        <v/>
      </c>
      <c r="K34" s="95" t="str">
        <f t="shared" si="5"/>
        <v/>
      </c>
      <c r="L34" s="106" t="str">
        <f t="shared" si="4"/>
        <v/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</row>
    <row r="35" spans="1:45" ht="15.95" customHeight="1" x14ac:dyDescent="0.25">
      <c r="A35" s="130"/>
      <c r="B35" s="130"/>
      <c r="C35" s="123"/>
      <c r="D35" s="124">
        <v>1</v>
      </c>
      <c r="E35" s="124">
        <f t="shared" si="2"/>
        <v>2</v>
      </c>
      <c r="F35" s="95" t="str">
        <f>IF(D35&gt;1,INDEX('Labour Rates'!$B$1:$E$46,D35,2),"")</f>
        <v/>
      </c>
      <c r="G35" s="130"/>
      <c r="H35" s="124" t="str">
        <f>IF(G35&lt;&gt;"",IF(F35&lt;&gt;"",INDEX('Labour Rates'!$B$1:$E$46,D35,3)*G35,""),"")</f>
        <v/>
      </c>
      <c r="I35" s="130"/>
      <c r="J35" s="95" t="str">
        <f t="shared" si="3"/>
        <v/>
      </c>
      <c r="K35" s="95" t="str">
        <f t="shared" si="5"/>
        <v/>
      </c>
      <c r="L35" s="106" t="str">
        <f t="shared" si="4"/>
        <v/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</row>
    <row r="36" spans="1:45" ht="15.95" customHeight="1" x14ac:dyDescent="0.25">
      <c r="A36" s="130"/>
      <c r="B36" s="130"/>
      <c r="C36" s="123"/>
      <c r="D36" s="124">
        <v>1</v>
      </c>
      <c r="E36" s="124">
        <f t="shared" si="2"/>
        <v>2</v>
      </c>
      <c r="F36" s="95" t="str">
        <f>IF(D36&gt;1,INDEX('Labour Rates'!$B$1:$E$46,D36,2),"")</f>
        <v/>
      </c>
      <c r="G36" s="130"/>
      <c r="H36" s="124" t="str">
        <f>IF(G36&lt;&gt;"",IF(F36&lt;&gt;"",INDEX('Labour Rates'!$B$1:$E$46,D36,3)*G36,""),"")</f>
        <v/>
      </c>
      <c r="I36" s="130"/>
      <c r="J36" s="95" t="str">
        <f t="shared" si="3"/>
        <v/>
      </c>
      <c r="K36" s="95" t="str">
        <f t="shared" si="5"/>
        <v/>
      </c>
      <c r="L36" s="106" t="str">
        <f t="shared" si="4"/>
        <v/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</row>
    <row r="37" spans="1:45" ht="15.95" customHeight="1" x14ac:dyDescent="0.25">
      <c r="A37" s="130"/>
      <c r="B37" s="130"/>
      <c r="C37" s="123"/>
      <c r="D37" s="124">
        <v>1</v>
      </c>
      <c r="E37" s="124">
        <f t="shared" si="2"/>
        <v>2</v>
      </c>
      <c r="F37" s="95" t="str">
        <f>IF(D37&gt;1,INDEX('Labour Rates'!$B$1:$E$46,D37,2),"")</f>
        <v/>
      </c>
      <c r="G37" s="130"/>
      <c r="H37" s="124" t="str">
        <f>IF(G37&lt;&gt;"",IF(F37&lt;&gt;"",INDEX('Labour Rates'!$B$1:$E$46,D37,3)*G37,""),"")</f>
        <v/>
      </c>
      <c r="I37" s="130"/>
      <c r="J37" s="95" t="str">
        <f t="shared" si="3"/>
        <v/>
      </c>
      <c r="K37" s="95" t="str">
        <f t="shared" si="5"/>
        <v/>
      </c>
      <c r="L37" s="106" t="str">
        <f t="shared" si="4"/>
        <v/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</row>
    <row r="38" spans="1:45" ht="15.95" customHeight="1" x14ac:dyDescent="0.25">
      <c r="A38" s="130"/>
      <c r="B38" s="130"/>
      <c r="C38" s="123"/>
      <c r="D38" s="124">
        <v>1</v>
      </c>
      <c r="E38" s="124">
        <f t="shared" si="2"/>
        <v>2</v>
      </c>
      <c r="F38" s="95" t="str">
        <f>IF(D38&gt;1,INDEX('Labour Rates'!$B$1:$E$46,D38,2),"")</f>
        <v/>
      </c>
      <c r="G38" s="130"/>
      <c r="H38" s="124" t="str">
        <f>IF(G38&lt;&gt;"",IF(F38&lt;&gt;"",INDEX('Labour Rates'!$B$1:$E$46,D38,3)*G38,""),"")</f>
        <v/>
      </c>
      <c r="I38" s="130"/>
      <c r="J38" s="95" t="str">
        <f t="shared" si="3"/>
        <v/>
      </c>
      <c r="K38" s="95" t="str">
        <f t="shared" si="5"/>
        <v/>
      </c>
      <c r="L38" s="106" t="str">
        <f t="shared" si="4"/>
        <v/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</row>
    <row r="39" spans="1:45" ht="15.95" customHeight="1" x14ac:dyDescent="0.25">
      <c r="A39" s="130"/>
      <c r="B39" s="130"/>
      <c r="C39" s="123"/>
      <c r="D39" s="124">
        <v>1</v>
      </c>
      <c r="E39" s="124">
        <f t="shared" si="2"/>
        <v>2</v>
      </c>
      <c r="F39" s="95" t="str">
        <f>IF(D39&gt;1,INDEX('Labour Rates'!$B$1:$E$46,D39,2),"")</f>
        <v/>
      </c>
      <c r="G39" s="130"/>
      <c r="H39" s="124" t="str">
        <f>IF(G39&lt;&gt;"",IF(F39&lt;&gt;"",INDEX('Labour Rates'!$B$1:$E$46,D39,3)*G39,""),"")</f>
        <v/>
      </c>
      <c r="I39" s="130"/>
      <c r="J39" s="95" t="str">
        <f t="shared" si="3"/>
        <v/>
      </c>
      <c r="K39" s="95" t="str">
        <f t="shared" si="5"/>
        <v/>
      </c>
      <c r="L39" s="106" t="str">
        <f t="shared" si="4"/>
        <v/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0" spans="1:45" ht="15.95" customHeight="1" x14ac:dyDescent="0.25">
      <c r="A40" s="130"/>
      <c r="B40" s="130"/>
      <c r="C40" s="123"/>
      <c r="D40" s="124">
        <v>1</v>
      </c>
      <c r="E40" s="124">
        <f t="shared" si="2"/>
        <v>2</v>
      </c>
      <c r="F40" s="95" t="str">
        <f>IF(D40&gt;1,INDEX('Labour Rates'!$B$1:$E$46,D40,2),"")</f>
        <v/>
      </c>
      <c r="G40" s="130"/>
      <c r="H40" s="124" t="str">
        <f>IF(G40&lt;&gt;"",IF(F40&lt;&gt;"",INDEX('Labour Rates'!$B$1:$E$46,D40,3)*G40,""),"")</f>
        <v/>
      </c>
      <c r="I40" s="130"/>
      <c r="J40" s="95" t="str">
        <f t="shared" si="3"/>
        <v/>
      </c>
      <c r="K40" s="95" t="str">
        <f t="shared" si="5"/>
        <v/>
      </c>
      <c r="L40" s="106" t="str">
        <f t="shared" si="4"/>
        <v/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</row>
    <row r="41" spans="1:45" ht="15.95" customHeight="1" x14ac:dyDescent="0.25">
      <c r="A41" s="130"/>
      <c r="B41" s="130"/>
      <c r="C41" s="123"/>
      <c r="D41" s="124">
        <v>1</v>
      </c>
      <c r="E41" s="124">
        <f t="shared" si="2"/>
        <v>2</v>
      </c>
      <c r="F41" s="95" t="str">
        <f>IF(D41&gt;1,INDEX('Labour Rates'!$B$1:$E$46,D41,2),"")</f>
        <v/>
      </c>
      <c r="G41" s="130"/>
      <c r="H41" s="124" t="str">
        <f>IF(G41&lt;&gt;"",IF(F41&lt;&gt;"",INDEX('Labour Rates'!$B$1:$E$46,D41,3)*G41,""),"")</f>
        <v/>
      </c>
      <c r="I41" s="130"/>
      <c r="J41" s="95" t="str">
        <f t="shared" si="3"/>
        <v/>
      </c>
      <c r="K41" s="95" t="str">
        <f t="shared" si="5"/>
        <v/>
      </c>
      <c r="L41" s="106" t="str">
        <f t="shared" si="4"/>
        <v/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</row>
    <row r="42" spans="1:45" ht="15.95" customHeight="1" x14ac:dyDescent="0.25">
      <c r="A42" s="130"/>
      <c r="B42" s="130"/>
      <c r="C42" s="123"/>
      <c r="D42" s="124">
        <v>1</v>
      </c>
      <c r="E42" s="124">
        <f t="shared" si="2"/>
        <v>2</v>
      </c>
      <c r="F42" s="95" t="str">
        <f>IF(D42&gt;1,INDEX('Labour Rates'!$B$1:$E$46,D42,2),"")</f>
        <v/>
      </c>
      <c r="G42" s="130"/>
      <c r="H42" s="124" t="str">
        <f>IF(G42&lt;&gt;"",IF(F42&lt;&gt;"",INDEX('Labour Rates'!$B$1:$E$46,D42,3)*G42,""),"")</f>
        <v/>
      </c>
      <c r="I42" s="130"/>
      <c r="J42" s="95" t="str">
        <f t="shared" si="3"/>
        <v/>
      </c>
      <c r="K42" s="95" t="str">
        <f t="shared" si="5"/>
        <v/>
      </c>
      <c r="L42" s="106" t="str">
        <f t="shared" si="4"/>
        <v/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</row>
    <row r="43" spans="1:45" ht="15.95" customHeight="1" x14ac:dyDescent="0.25">
      <c r="A43" s="130"/>
      <c r="B43" s="130"/>
      <c r="C43" s="123"/>
      <c r="D43" s="124">
        <v>1</v>
      </c>
      <c r="E43" s="124">
        <f t="shared" si="2"/>
        <v>2</v>
      </c>
      <c r="F43" s="95" t="str">
        <f>IF(D43&gt;1,INDEX('Labour Rates'!$B$1:$E$46,D43,2),"")</f>
        <v/>
      </c>
      <c r="G43" s="130"/>
      <c r="H43" s="124" t="str">
        <f>IF(G43&lt;&gt;"",IF(F43&lt;&gt;"",INDEX('Labour Rates'!$B$1:$E$46,D43,3)*G43,""),"")</f>
        <v/>
      </c>
      <c r="I43" s="130"/>
      <c r="J43" s="95" t="str">
        <f t="shared" si="3"/>
        <v/>
      </c>
      <c r="K43" s="95" t="str">
        <f t="shared" si="5"/>
        <v/>
      </c>
      <c r="L43" s="106" t="str">
        <f t="shared" si="4"/>
        <v/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</row>
    <row r="44" spans="1:45" ht="15.95" customHeight="1" x14ac:dyDescent="0.25">
      <c r="A44" s="130"/>
      <c r="B44" s="130"/>
      <c r="C44" s="123"/>
      <c r="D44" s="124">
        <v>1</v>
      </c>
      <c r="E44" s="124">
        <f t="shared" si="2"/>
        <v>2</v>
      </c>
      <c r="F44" s="95" t="str">
        <f>IF(D44&gt;1,INDEX('Labour Rates'!$B$1:$E$46,D44,2),"")</f>
        <v/>
      </c>
      <c r="G44" s="130"/>
      <c r="H44" s="124" t="str">
        <f>IF(G44&lt;&gt;"",IF(F44&lt;&gt;"",INDEX('Labour Rates'!$B$1:$E$46,D44,3)*G44,""),"")</f>
        <v/>
      </c>
      <c r="I44" s="130"/>
      <c r="J44" s="95" t="str">
        <f t="shared" si="3"/>
        <v/>
      </c>
      <c r="K44" s="95" t="str">
        <f t="shared" si="5"/>
        <v/>
      </c>
      <c r="L44" s="106" t="str">
        <f t="shared" si="4"/>
        <v/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</row>
    <row r="45" spans="1:45" ht="15.95" customHeight="1" x14ac:dyDescent="0.25">
      <c r="A45" s="130"/>
      <c r="B45" s="130"/>
      <c r="C45" s="123"/>
      <c r="D45" s="124">
        <v>1</v>
      </c>
      <c r="E45" s="124">
        <f t="shared" si="2"/>
        <v>2</v>
      </c>
      <c r="F45" s="95" t="str">
        <f>IF(D45&gt;1,INDEX('Labour Rates'!$B$1:$E$46,D45,2),"")</f>
        <v/>
      </c>
      <c r="G45" s="130"/>
      <c r="H45" s="124" t="str">
        <f>IF(G45&lt;&gt;"",IF(F45&lt;&gt;"",INDEX('Labour Rates'!$B$1:$E$46,D45,3)*G45,""),"")</f>
        <v/>
      </c>
      <c r="I45" s="130"/>
      <c r="J45" s="95" t="str">
        <f t="shared" si="3"/>
        <v/>
      </c>
      <c r="K45" s="95" t="str">
        <f t="shared" si="5"/>
        <v/>
      </c>
      <c r="L45" s="106" t="str">
        <f t="shared" si="4"/>
        <v/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</row>
    <row r="46" spans="1:45" ht="15.95" customHeight="1" x14ac:dyDescent="0.25">
      <c r="A46" s="130"/>
      <c r="B46" s="130"/>
      <c r="C46" s="123"/>
      <c r="D46" s="124">
        <v>1</v>
      </c>
      <c r="E46" s="124">
        <f t="shared" si="2"/>
        <v>2</v>
      </c>
      <c r="F46" s="95" t="str">
        <f>IF(D46&gt;1,INDEX('Labour Rates'!$B$1:$E$46,D46,2),"")</f>
        <v/>
      </c>
      <c r="G46" s="130"/>
      <c r="H46" s="124" t="str">
        <f>IF(G46&lt;&gt;"",IF(F46&lt;&gt;"",INDEX('Labour Rates'!$B$1:$E$46,D46,3)*G46,""),"")</f>
        <v/>
      </c>
      <c r="I46" s="130"/>
      <c r="J46" s="95" t="str">
        <f t="shared" si="3"/>
        <v/>
      </c>
      <c r="K46" s="95" t="str">
        <f t="shared" si="5"/>
        <v/>
      </c>
      <c r="L46" s="106" t="str">
        <f t="shared" si="4"/>
        <v/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</row>
    <row r="47" spans="1:45" ht="15.95" customHeight="1" x14ac:dyDescent="0.25">
      <c r="A47" s="130"/>
      <c r="B47" s="130"/>
      <c r="C47" s="123"/>
      <c r="D47" s="124">
        <v>1</v>
      </c>
      <c r="E47" s="124">
        <f t="shared" si="2"/>
        <v>2</v>
      </c>
      <c r="F47" s="95" t="str">
        <f>IF(D47&gt;1,INDEX('Labour Rates'!$B$1:$E$46,D47,2),"")</f>
        <v/>
      </c>
      <c r="G47" s="130"/>
      <c r="H47" s="124" t="str">
        <f>IF(G47&lt;&gt;"",IF(F47&lt;&gt;"",INDEX('Labour Rates'!$B$1:$E$46,D47,3)*G47,""),"")</f>
        <v/>
      </c>
      <c r="I47" s="130"/>
      <c r="J47" s="95" t="str">
        <f t="shared" si="3"/>
        <v/>
      </c>
      <c r="K47" s="95" t="str">
        <f t="shared" si="5"/>
        <v/>
      </c>
      <c r="L47" s="106" t="str">
        <f t="shared" si="4"/>
        <v/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</row>
    <row r="48" spans="1:45" ht="15.95" customHeight="1" x14ac:dyDescent="0.25">
      <c r="A48" s="130"/>
      <c r="B48" s="130"/>
      <c r="C48" s="123"/>
      <c r="D48" s="124">
        <v>1</v>
      </c>
      <c r="E48" s="124">
        <f t="shared" si="2"/>
        <v>2</v>
      </c>
      <c r="F48" s="95" t="str">
        <f>IF(D48&gt;1,INDEX('Labour Rates'!$B$1:$E$46,D48,2),"")</f>
        <v/>
      </c>
      <c r="G48" s="130"/>
      <c r="H48" s="124" t="str">
        <f>IF(G48&lt;&gt;"",IF(F48&lt;&gt;"",INDEX('Labour Rates'!$B$1:$E$46,D48,3)*G48,""),"")</f>
        <v/>
      </c>
      <c r="I48" s="130"/>
      <c r="J48" s="95" t="str">
        <f t="shared" si="3"/>
        <v/>
      </c>
      <c r="K48" s="95" t="str">
        <f t="shared" si="5"/>
        <v/>
      </c>
      <c r="L48" s="106" t="str">
        <f t="shared" si="4"/>
        <v/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</row>
    <row r="49" spans="1:45" ht="15.95" customHeight="1" x14ac:dyDescent="0.25">
      <c r="A49" s="130"/>
      <c r="B49" s="130"/>
      <c r="C49" s="123"/>
      <c r="D49" s="124">
        <v>1</v>
      </c>
      <c r="E49" s="124">
        <f t="shared" si="2"/>
        <v>2</v>
      </c>
      <c r="F49" s="95" t="str">
        <f>IF(D49&gt;1,INDEX('Labour Rates'!$B$1:$E$46,D49,2),"")</f>
        <v/>
      </c>
      <c r="G49" s="130"/>
      <c r="H49" s="124" t="str">
        <f>IF(G49&lt;&gt;"",IF(F49&lt;&gt;"",INDEX('Labour Rates'!$B$1:$E$46,D49,3)*G49,""),"")</f>
        <v/>
      </c>
      <c r="I49" s="130"/>
      <c r="J49" s="95" t="str">
        <f t="shared" si="3"/>
        <v/>
      </c>
      <c r="K49" s="95" t="str">
        <f t="shared" si="5"/>
        <v/>
      </c>
      <c r="L49" s="106" t="str">
        <f t="shared" si="4"/>
        <v/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</row>
    <row r="50" spans="1:45" ht="15.95" customHeight="1" x14ac:dyDescent="0.25">
      <c r="A50" s="130"/>
      <c r="B50" s="130"/>
      <c r="C50" s="123"/>
      <c r="D50" s="124">
        <v>1</v>
      </c>
      <c r="E50" s="124">
        <f t="shared" si="2"/>
        <v>2</v>
      </c>
      <c r="F50" s="95" t="str">
        <f>IF(D50&gt;1,INDEX('Labour Rates'!$B$1:$E$46,D50,2),"")</f>
        <v/>
      </c>
      <c r="G50" s="130"/>
      <c r="H50" s="124" t="str">
        <f>IF(G50&lt;&gt;"",IF(F50&lt;&gt;"",INDEX('Labour Rates'!$B$1:$E$46,D50,3)*G50,""),"")</f>
        <v/>
      </c>
      <c r="I50" s="130"/>
      <c r="J50" s="95" t="str">
        <f t="shared" si="3"/>
        <v/>
      </c>
      <c r="K50" s="95" t="str">
        <f t="shared" si="5"/>
        <v/>
      </c>
      <c r="L50" s="106" t="str">
        <f t="shared" si="4"/>
        <v/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</row>
    <row r="51" spans="1:45" ht="15.95" customHeight="1" x14ac:dyDescent="0.25">
      <c r="A51" s="130"/>
      <c r="B51" s="130"/>
      <c r="C51" s="123"/>
      <c r="D51" s="124">
        <v>1</v>
      </c>
      <c r="E51" s="124">
        <f t="shared" si="2"/>
        <v>2</v>
      </c>
      <c r="F51" s="95" t="str">
        <f>IF(D51&gt;1,INDEX('Labour Rates'!$B$1:$E$46,D51,2),"")</f>
        <v/>
      </c>
      <c r="G51" s="130"/>
      <c r="H51" s="124" t="str">
        <f>IF(G51&lt;&gt;"",IF(F51&lt;&gt;"",INDEX('Labour Rates'!$B$1:$E$46,D51,3)*G51,""),"")</f>
        <v/>
      </c>
      <c r="I51" s="130"/>
      <c r="J51" s="95" t="str">
        <f t="shared" si="3"/>
        <v/>
      </c>
      <c r="K51" s="95" t="str">
        <f t="shared" si="5"/>
        <v/>
      </c>
      <c r="L51" s="106" t="str">
        <f t="shared" si="4"/>
        <v/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</row>
    <row r="52" spans="1:45" ht="15.95" customHeight="1" x14ac:dyDescent="0.25">
      <c r="A52" s="130"/>
      <c r="B52" s="130"/>
      <c r="C52" s="123"/>
      <c r="D52" s="124">
        <v>1</v>
      </c>
      <c r="E52" s="124">
        <f t="shared" si="2"/>
        <v>2</v>
      </c>
      <c r="F52" s="95" t="str">
        <f>IF(D52&gt;1,INDEX('Labour Rates'!$B$1:$E$46,D52,2),"")</f>
        <v/>
      </c>
      <c r="G52" s="130"/>
      <c r="H52" s="124" t="str">
        <f>IF(G52&lt;&gt;"",IF(F52&lt;&gt;"",INDEX('Labour Rates'!$B$1:$E$46,D52,3)*G52,""),"")</f>
        <v/>
      </c>
      <c r="I52" s="130"/>
      <c r="J52" s="95" t="str">
        <f t="shared" si="3"/>
        <v/>
      </c>
      <c r="K52" s="95" t="str">
        <f t="shared" si="5"/>
        <v/>
      </c>
      <c r="L52" s="106" t="str">
        <f t="shared" si="4"/>
        <v/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</row>
    <row r="53" spans="1:45" ht="15.95" customHeight="1" x14ac:dyDescent="0.25">
      <c r="A53" s="130"/>
      <c r="B53" s="130"/>
      <c r="C53" s="123"/>
      <c r="D53" s="124">
        <v>1</v>
      </c>
      <c r="E53" s="124">
        <f t="shared" si="2"/>
        <v>2</v>
      </c>
      <c r="F53" s="95" t="str">
        <f>IF(D53&gt;1,INDEX('Labour Rates'!$B$1:$E$46,D53,2),"")</f>
        <v/>
      </c>
      <c r="G53" s="130"/>
      <c r="H53" s="124" t="str">
        <f>IF(G53&lt;&gt;"",IF(F53&lt;&gt;"",INDEX('Labour Rates'!$B$1:$E$46,D53,3)*G53,""),"")</f>
        <v/>
      </c>
      <c r="I53" s="130"/>
      <c r="J53" s="95" t="str">
        <f t="shared" si="3"/>
        <v/>
      </c>
      <c r="K53" s="95" t="str">
        <f t="shared" si="5"/>
        <v/>
      </c>
      <c r="L53" s="106" t="str">
        <f t="shared" si="4"/>
        <v/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</row>
    <row r="54" spans="1:45" ht="15.95" customHeight="1" x14ac:dyDescent="0.25">
      <c r="A54" s="130"/>
      <c r="B54" s="130"/>
      <c r="C54" s="123"/>
      <c r="D54" s="124">
        <v>1</v>
      </c>
      <c r="E54" s="124">
        <f t="shared" si="2"/>
        <v>2</v>
      </c>
      <c r="F54" s="95" t="str">
        <f>IF(D54&gt;1,INDEX('Labour Rates'!$B$1:$E$46,D54,2),"")</f>
        <v/>
      </c>
      <c r="G54" s="130"/>
      <c r="H54" s="124" t="str">
        <f>IF(G54&lt;&gt;"",IF(F54&lt;&gt;"",INDEX('Labour Rates'!$B$1:$E$46,D54,3)*G54,""),"")</f>
        <v/>
      </c>
      <c r="I54" s="130"/>
      <c r="J54" s="95" t="str">
        <f t="shared" si="3"/>
        <v/>
      </c>
      <c r="K54" s="95" t="str">
        <f t="shared" si="5"/>
        <v/>
      </c>
      <c r="L54" s="106" t="str">
        <f t="shared" si="4"/>
        <v/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</row>
    <row r="55" spans="1:45" ht="15.95" customHeight="1" x14ac:dyDescent="0.25">
      <c r="A55" s="130"/>
      <c r="B55" s="130"/>
      <c r="C55" s="123"/>
      <c r="D55" s="124">
        <v>1</v>
      </c>
      <c r="E55" s="124">
        <f t="shared" si="2"/>
        <v>2</v>
      </c>
      <c r="F55" s="95" t="str">
        <f>IF(D55&gt;1,INDEX('Labour Rates'!$B$1:$E$46,D55,2),"")</f>
        <v/>
      </c>
      <c r="G55" s="130"/>
      <c r="H55" s="124" t="str">
        <f>IF(G55&lt;&gt;"",IF(F55&lt;&gt;"",INDEX('Labour Rates'!$B$1:$E$46,D55,3)*G55,""),"")</f>
        <v/>
      </c>
      <c r="I55" s="130"/>
      <c r="J55" s="95" t="str">
        <f t="shared" si="3"/>
        <v/>
      </c>
      <c r="K55" s="95" t="str">
        <f t="shared" si="5"/>
        <v/>
      </c>
      <c r="L55" s="106" t="str">
        <f t="shared" si="4"/>
        <v/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</row>
    <row r="56" spans="1:45" ht="15.95" customHeight="1" x14ac:dyDescent="0.25">
      <c r="A56" s="130"/>
      <c r="B56" s="130"/>
      <c r="C56" s="123"/>
      <c r="D56" s="124">
        <v>1</v>
      </c>
      <c r="E56" s="124">
        <f t="shared" si="2"/>
        <v>2</v>
      </c>
      <c r="F56" s="95" t="str">
        <f>IF(D56&gt;1,INDEX('Labour Rates'!$B$1:$E$46,D56,2),"")</f>
        <v/>
      </c>
      <c r="G56" s="130"/>
      <c r="H56" s="124" t="str">
        <f>IF(G56&lt;&gt;"",IF(F56&lt;&gt;"",INDEX('Labour Rates'!$B$1:$E$46,D56,3)*G56,""),"")</f>
        <v/>
      </c>
      <c r="I56" s="130"/>
      <c r="J56" s="95" t="str">
        <f t="shared" si="3"/>
        <v/>
      </c>
      <c r="K56" s="95" t="str">
        <f t="shared" si="5"/>
        <v/>
      </c>
      <c r="L56" s="106" t="str">
        <f t="shared" si="4"/>
        <v/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</row>
    <row r="57" spans="1:45" ht="15.95" customHeight="1" x14ac:dyDescent="0.25">
      <c r="A57" s="130"/>
      <c r="B57" s="130"/>
      <c r="C57" s="123"/>
      <c r="D57" s="124">
        <v>1</v>
      </c>
      <c r="E57" s="124">
        <f t="shared" si="2"/>
        <v>2</v>
      </c>
      <c r="F57" s="95" t="str">
        <f>IF(D57&gt;1,INDEX('Labour Rates'!$B$1:$E$46,D57,2),"")</f>
        <v/>
      </c>
      <c r="G57" s="130"/>
      <c r="H57" s="124" t="str">
        <f>IF(G57&lt;&gt;"",IF(F57&lt;&gt;"",INDEX('Labour Rates'!$B$1:$E$46,D57,3)*G57,""),"")</f>
        <v/>
      </c>
      <c r="I57" s="130"/>
      <c r="J57" s="95" t="str">
        <f t="shared" si="3"/>
        <v/>
      </c>
      <c r="K57" s="95" t="str">
        <f t="shared" si="5"/>
        <v/>
      </c>
      <c r="L57" s="106" t="str">
        <f t="shared" si="4"/>
        <v/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</row>
    <row r="58" spans="1:45" ht="15.95" customHeight="1" x14ac:dyDescent="0.25">
      <c r="A58" s="130"/>
      <c r="B58" s="130"/>
      <c r="C58" s="123"/>
      <c r="D58" s="124">
        <v>1</v>
      </c>
      <c r="E58" s="124">
        <f t="shared" si="2"/>
        <v>2</v>
      </c>
      <c r="F58" s="95" t="str">
        <f>IF(D58&gt;1,INDEX('Labour Rates'!$B$1:$E$46,D58,2),"")</f>
        <v/>
      </c>
      <c r="G58" s="130"/>
      <c r="H58" s="124" t="str">
        <f>IF(G58&lt;&gt;"",IF(F58&lt;&gt;"",INDEX('Labour Rates'!$B$1:$E$46,D58,3)*G58,""),"")</f>
        <v/>
      </c>
      <c r="I58" s="130"/>
      <c r="J58" s="95" t="str">
        <f t="shared" si="3"/>
        <v/>
      </c>
      <c r="K58" s="95" t="str">
        <f t="shared" si="5"/>
        <v/>
      </c>
      <c r="L58" s="106" t="str">
        <f t="shared" si="4"/>
        <v/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</row>
    <row r="59" spans="1:45" ht="15.95" customHeight="1" x14ac:dyDescent="0.25">
      <c r="A59" s="130"/>
      <c r="B59" s="130"/>
      <c r="C59" s="123"/>
      <c r="D59" s="124">
        <v>1</v>
      </c>
      <c r="E59" s="124">
        <f t="shared" si="2"/>
        <v>2</v>
      </c>
      <c r="F59" s="95" t="str">
        <f>IF(D59&gt;1,INDEX('Labour Rates'!$B$1:$E$46,D59,2),"")</f>
        <v/>
      </c>
      <c r="G59" s="130"/>
      <c r="H59" s="124" t="str">
        <f>IF(G59&lt;&gt;"",IF(F59&lt;&gt;"",INDEX('Labour Rates'!$B$1:$E$46,D59,3)*G59,""),"")</f>
        <v/>
      </c>
      <c r="I59" s="130"/>
      <c r="J59" s="95" t="str">
        <f t="shared" si="3"/>
        <v/>
      </c>
      <c r="K59" s="95" t="str">
        <f t="shared" si="5"/>
        <v/>
      </c>
      <c r="L59" s="106" t="str">
        <f t="shared" si="4"/>
        <v/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</row>
    <row r="60" spans="1:45" ht="15.95" customHeight="1" x14ac:dyDescent="0.25">
      <c r="A60" s="130"/>
      <c r="B60" s="130"/>
      <c r="C60" s="123"/>
      <c r="D60" s="124">
        <v>1</v>
      </c>
      <c r="E60" s="124">
        <f t="shared" si="2"/>
        <v>2</v>
      </c>
      <c r="F60" s="95" t="str">
        <f>IF(D60&gt;1,INDEX('Labour Rates'!$B$1:$E$46,D60,2),"")</f>
        <v/>
      </c>
      <c r="G60" s="130"/>
      <c r="H60" s="124" t="str">
        <f>IF(G60&lt;&gt;"",IF(F60&lt;&gt;"",INDEX('Labour Rates'!$B$1:$E$46,D60,3)*G60,""),"")</f>
        <v/>
      </c>
      <c r="I60" s="130"/>
      <c r="J60" s="95" t="str">
        <f t="shared" si="3"/>
        <v/>
      </c>
      <c r="K60" s="95" t="str">
        <f t="shared" si="5"/>
        <v/>
      </c>
      <c r="L60" s="106" t="str">
        <f t="shared" si="4"/>
        <v/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</row>
    <row r="61" spans="1:45" ht="15.95" customHeight="1" x14ac:dyDescent="0.25">
      <c r="A61" s="130"/>
      <c r="B61" s="130"/>
      <c r="C61" s="123"/>
      <c r="D61" s="124">
        <v>1</v>
      </c>
      <c r="E61" s="124">
        <f t="shared" si="2"/>
        <v>2</v>
      </c>
      <c r="F61" s="95" t="str">
        <f>IF(D61&gt;1,INDEX('Labour Rates'!$B$1:$E$46,D61,2),"")</f>
        <v/>
      </c>
      <c r="G61" s="130"/>
      <c r="H61" s="124" t="str">
        <f>IF(G61&lt;&gt;"",IF(F61&lt;&gt;"",INDEX('Labour Rates'!$B$1:$E$46,D61,3)*G61,""),"")</f>
        <v/>
      </c>
      <c r="I61" s="130"/>
      <c r="J61" s="95" t="str">
        <f t="shared" si="3"/>
        <v/>
      </c>
      <c r="K61" s="95" t="str">
        <f t="shared" si="5"/>
        <v/>
      </c>
      <c r="L61" s="106" t="str">
        <f t="shared" si="4"/>
        <v/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</row>
    <row r="62" spans="1:45" ht="15.95" customHeight="1" x14ac:dyDescent="0.25">
      <c r="A62" s="130"/>
      <c r="B62" s="130"/>
      <c r="C62" s="123"/>
      <c r="D62" s="124">
        <v>1</v>
      </c>
      <c r="E62" s="124">
        <f t="shared" si="2"/>
        <v>2</v>
      </c>
      <c r="F62" s="95" t="str">
        <f>IF(D62&gt;1,INDEX('Labour Rates'!$B$1:$E$46,D62,2),"")</f>
        <v/>
      </c>
      <c r="G62" s="130"/>
      <c r="H62" s="124" t="str">
        <f>IF(G62&lt;&gt;"",IF(F62&lt;&gt;"",INDEX('Labour Rates'!$B$1:$E$46,D62,3)*G62,""),"")</f>
        <v/>
      </c>
      <c r="I62" s="130"/>
      <c r="J62" s="95" t="str">
        <f t="shared" si="3"/>
        <v/>
      </c>
      <c r="K62" s="95" t="str">
        <f t="shared" si="5"/>
        <v/>
      </c>
      <c r="L62" s="106" t="str">
        <f t="shared" si="4"/>
        <v/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</row>
    <row r="63" spans="1:45" ht="15.95" customHeight="1" x14ac:dyDescent="0.25">
      <c r="A63" s="130"/>
      <c r="B63" s="130"/>
      <c r="C63" s="123"/>
      <c r="D63" s="124">
        <v>1</v>
      </c>
      <c r="E63" s="124">
        <f t="shared" si="2"/>
        <v>2</v>
      </c>
      <c r="F63" s="95" t="str">
        <f>IF(D63&gt;1,INDEX('Labour Rates'!$B$1:$E$46,D63,2),"")</f>
        <v/>
      </c>
      <c r="G63" s="130"/>
      <c r="H63" s="124" t="str">
        <f>IF(G63&lt;&gt;"",IF(F63&lt;&gt;"",INDEX('Labour Rates'!$B$1:$E$46,D63,3)*G63,""),"")</f>
        <v/>
      </c>
      <c r="I63" s="130"/>
      <c r="J63" s="95" t="str">
        <f t="shared" si="3"/>
        <v/>
      </c>
      <c r="K63" s="95" t="str">
        <f t="shared" si="5"/>
        <v/>
      </c>
      <c r="L63" s="106" t="str">
        <f t="shared" si="4"/>
        <v/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</row>
    <row r="64" spans="1:45" ht="15.95" customHeight="1" x14ac:dyDescent="0.25">
      <c r="A64" s="130"/>
      <c r="B64" s="130"/>
      <c r="C64" s="123"/>
      <c r="D64" s="124">
        <v>1</v>
      </c>
      <c r="E64" s="124">
        <f t="shared" si="2"/>
        <v>2</v>
      </c>
      <c r="F64" s="95" t="str">
        <f>IF(D64&gt;1,INDEX('Labour Rates'!$B$1:$E$46,D64,2),"")</f>
        <v/>
      </c>
      <c r="G64" s="130"/>
      <c r="H64" s="124" t="str">
        <f>IF(G64&lt;&gt;"",IF(F64&lt;&gt;"",INDEX('Labour Rates'!$B$1:$E$46,D64,3)*G64,""),"")</f>
        <v/>
      </c>
      <c r="I64" s="130"/>
      <c r="J64" s="95" t="str">
        <f t="shared" si="3"/>
        <v/>
      </c>
      <c r="K64" s="95" t="str">
        <f t="shared" si="5"/>
        <v/>
      </c>
      <c r="L64" s="106" t="str">
        <f t="shared" si="4"/>
        <v/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</row>
    <row r="65" spans="1:78" ht="15.95" customHeight="1" x14ac:dyDescent="0.25">
      <c r="A65" s="130"/>
      <c r="B65" s="130"/>
      <c r="C65" s="123"/>
      <c r="D65" s="124">
        <v>1</v>
      </c>
      <c r="E65" s="124">
        <f t="shared" si="2"/>
        <v>2</v>
      </c>
      <c r="F65" s="95" t="str">
        <f>IF(D65&gt;1,INDEX('Labour Rates'!$B$1:$E$46,D65,2),"")</f>
        <v/>
      </c>
      <c r="G65" s="130"/>
      <c r="H65" s="124" t="str">
        <f>IF(G65&lt;&gt;"",IF(F65&lt;&gt;"",INDEX('Labour Rates'!$B$1:$E$46,D65,3)*G65,""),"")</f>
        <v/>
      </c>
      <c r="I65" s="130"/>
      <c r="J65" s="95" t="str">
        <f t="shared" si="3"/>
        <v/>
      </c>
      <c r="K65" s="95" t="str">
        <f t="shared" si="5"/>
        <v/>
      </c>
      <c r="L65" s="106" t="str">
        <f t="shared" si="4"/>
        <v/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</row>
    <row r="66" spans="1:78" ht="15.95" customHeight="1" x14ac:dyDescent="0.25">
      <c r="A66" s="130"/>
      <c r="B66" s="130"/>
      <c r="C66" s="123"/>
      <c r="D66" s="124">
        <v>1</v>
      </c>
      <c r="E66" s="124">
        <f t="shared" si="2"/>
        <v>2</v>
      </c>
      <c r="F66" s="95" t="str">
        <f>IF(D66&gt;1,INDEX('Labour Rates'!$B$1:$E$46,D66,2),"")</f>
        <v/>
      </c>
      <c r="G66" s="130"/>
      <c r="H66" s="124" t="str">
        <f>IF(G66&lt;&gt;"",IF(F66&lt;&gt;"",INDEX('Labour Rates'!$B$1:$E$46,D66,3)*G66,""),"")</f>
        <v/>
      </c>
      <c r="I66" s="130"/>
      <c r="J66" s="95" t="str">
        <f t="shared" si="3"/>
        <v/>
      </c>
      <c r="K66" s="95" t="str">
        <f t="shared" si="5"/>
        <v/>
      </c>
      <c r="L66" s="106" t="str">
        <f t="shared" si="4"/>
        <v/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</row>
    <row r="67" spans="1:78" ht="15.95" customHeight="1" x14ac:dyDescent="0.25">
      <c r="A67" s="130"/>
      <c r="B67" s="130"/>
      <c r="C67" s="123"/>
      <c r="D67" s="124">
        <v>1</v>
      </c>
      <c r="E67" s="124">
        <f t="shared" si="2"/>
        <v>2</v>
      </c>
      <c r="F67" s="95" t="str">
        <f>IF(D67&gt;1,INDEX('Labour Rates'!$B$1:$E$46,D67,2),"")</f>
        <v/>
      </c>
      <c r="G67" s="130"/>
      <c r="H67" s="124" t="str">
        <f>IF(G67&lt;&gt;"",IF(F67&lt;&gt;"",INDEX('Labour Rates'!$B$1:$E$46,D67,3)*G67,""),"")</f>
        <v/>
      </c>
      <c r="I67" s="130"/>
      <c r="J67" s="95" t="str">
        <f t="shared" si="3"/>
        <v/>
      </c>
      <c r="K67" s="95" t="str">
        <f t="shared" si="5"/>
        <v/>
      </c>
      <c r="L67" s="106" t="str">
        <f t="shared" si="4"/>
        <v/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</row>
    <row r="68" spans="1:78" ht="15.95" customHeight="1" x14ac:dyDescent="0.25">
      <c r="A68" s="130"/>
      <c r="B68" s="130"/>
      <c r="C68" s="123"/>
      <c r="D68" s="124">
        <v>1</v>
      </c>
      <c r="E68" s="124">
        <f t="shared" si="2"/>
        <v>2</v>
      </c>
      <c r="F68" s="95" t="str">
        <f>IF(D68&gt;1,INDEX('Labour Rates'!$B$1:$E$46,D68,2),"")</f>
        <v/>
      </c>
      <c r="G68" s="130"/>
      <c r="H68" s="124" t="str">
        <f>IF(G68&lt;&gt;"",IF(F68&lt;&gt;"",INDEX('Labour Rates'!$B$1:$E$46,D68,3)*G68,""),"")</f>
        <v/>
      </c>
      <c r="I68" s="130"/>
      <c r="J68" s="95" t="str">
        <f t="shared" si="3"/>
        <v/>
      </c>
      <c r="K68" s="95" t="str">
        <f t="shared" si="5"/>
        <v/>
      </c>
      <c r="L68" s="106" t="str">
        <f t="shared" si="4"/>
        <v/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</row>
    <row r="69" spans="1:78" ht="15.95" customHeight="1" x14ac:dyDescent="0.25">
      <c r="A69" s="130"/>
      <c r="B69" s="130"/>
      <c r="C69" s="123"/>
      <c r="D69" s="124">
        <v>1</v>
      </c>
      <c r="E69" s="124">
        <f t="shared" si="2"/>
        <v>2</v>
      </c>
      <c r="F69" s="95" t="str">
        <f>IF(D69&gt;1,INDEX('Labour Rates'!$B$1:$E$46,D69,2),"")</f>
        <v/>
      </c>
      <c r="G69" s="130"/>
      <c r="H69" s="124" t="str">
        <f>IF(G69&lt;&gt;"",IF(F69&lt;&gt;"",INDEX('Labour Rates'!$B$1:$E$46,D69,3)*G69,""),"")</f>
        <v/>
      </c>
      <c r="I69" s="130"/>
      <c r="J69" s="95" t="str">
        <f t="shared" si="3"/>
        <v/>
      </c>
      <c r="K69" s="95" t="str">
        <f t="shared" si="5"/>
        <v/>
      </c>
      <c r="L69" s="106" t="str">
        <f t="shared" si="4"/>
        <v/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</row>
    <row r="70" spans="1:78" ht="15.95" customHeight="1" x14ac:dyDescent="0.25">
      <c r="A70" s="130"/>
      <c r="B70" s="130"/>
      <c r="C70" s="123"/>
      <c r="D70" s="124">
        <v>1</v>
      </c>
      <c r="E70" s="124">
        <f t="shared" si="2"/>
        <v>2</v>
      </c>
      <c r="F70" s="95" t="str">
        <f>IF(D70&gt;1,INDEX('Labour Rates'!$B$1:$E$46,D70,2),"")</f>
        <v/>
      </c>
      <c r="G70" s="130"/>
      <c r="H70" s="124" t="str">
        <f>IF(G70&lt;&gt;"",IF(F70&lt;&gt;"",INDEX('Labour Rates'!$B$1:$E$46,D70,3)*G70,""),"")</f>
        <v/>
      </c>
      <c r="I70" s="130"/>
      <c r="J70" s="95" t="str">
        <f t="shared" si="3"/>
        <v/>
      </c>
      <c r="K70" s="95" t="str">
        <f t="shared" si="5"/>
        <v/>
      </c>
      <c r="L70" s="106" t="str">
        <f t="shared" si="4"/>
        <v/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</row>
    <row r="71" spans="1:78" ht="15.95" customHeight="1" x14ac:dyDescent="0.25">
      <c r="A71" s="130"/>
      <c r="B71" s="130"/>
      <c r="C71" s="123"/>
      <c r="D71" s="124">
        <v>1</v>
      </c>
      <c r="E71" s="124">
        <f t="shared" si="2"/>
        <v>2</v>
      </c>
      <c r="F71" s="95" t="str">
        <f>IF(D71&gt;1,INDEX('Labour Rates'!$B$1:$E$46,D71,2),"")</f>
        <v/>
      </c>
      <c r="G71" s="130"/>
      <c r="H71" s="124" t="str">
        <f>IF(G71&lt;&gt;"",IF(F71&lt;&gt;"",INDEX('Labour Rates'!$B$1:$E$46,D71,3)*G71,""),"")</f>
        <v/>
      </c>
      <c r="I71" s="130"/>
      <c r="J71" s="95" t="str">
        <f t="shared" si="3"/>
        <v/>
      </c>
      <c r="K71" s="95" t="str">
        <f t="shared" si="5"/>
        <v/>
      </c>
      <c r="L71" s="106" t="str">
        <f t="shared" si="4"/>
        <v/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</row>
    <row r="72" spans="1:78" ht="15.95" customHeight="1" x14ac:dyDescent="0.25">
      <c r="A72" s="130"/>
      <c r="B72" s="130"/>
      <c r="C72" s="123"/>
      <c r="D72" s="124">
        <v>1</v>
      </c>
      <c r="E72" s="124">
        <f t="shared" si="2"/>
        <v>2</v>
      </c>
      <c r="F72" s="95" t="str">
        <f>IF(D72&gt;1,INDEX('Labour Rates'!$B$1:$E$46,D72,2),"")</f>
        <v/>
      </c>
      <c r="G72" s="130"/>
      <c r="H72" s="124" t="str">
        <f>IF(G72&lt;&gt;"",IF(F72&lt;&gt;"",INDEX('Labour Rates'!$B$1:$E$46,D72,3)*G72,""),"")</f>
        <v/>
      </c>
      <c r="I72" s="130"/>
      <c r="J72" s="95" t="str">
        <f t="shared" si="3"/>
        <v/>
      </c>
      <c r="K72" s="95" t="str">
        <f t="shared" si="5"/>
        <v/>
      </c>
      <c r="L72" s="106" t="str">
        <f t="shared" si="4"/>
        <v/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</row>
    <row r="73" spans="1:78" ht="15.95" customHeight="1" thickBot="1" x14ac:dyDescent="0.3">
      <c r="A73" s="131"/>
      <c r="B73" s="131"/>
      <c r="C73" s="125"/>
      <c r="D73" s="126">
        <v>1</v>
      </c>
      <c r="E73" s="126">
        <f t="shared" si="2"/>
        <v>2</v>
      </c>
      <c r="F73" s="109" t="str">
        <f>IF(D73&gt;1,INDEX('Labour Rates'!$B$1:$E$46,D73,2),"")</f>
        <v/>
      </c>
      <c r="G73" s="131"/>
      <c r="H73" s="126" t="str">
        <f>IF(G73&lt;&gt;"",IF(F73&lt;&gt;"",INDEX('Labour Rates'!$B$1:$E$46,D73,3)*G73,""),"")</f>
        <v/>
      </c>
      <c r="I73" s="131"/>
      <c r="J73" s="109" t="str">
        <f t="shared" si="3"/>
        <v/>
      </c>
      <c r="K73" s="109" t="str">
        <f t="shared" si="5"/>
        <v/>
      </c>
      <c r="L73" s="108" t="str">
        <f t="shared" si="4"/>
        <v/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</row>
    <row r="74" spans="1:78" ht="16.5" thickTop="1" thickBot="1" x14ac:dyDescent="0.3">
      <c r="A74" s="115" t="s">
        <v>55</v>
      </c>
      <c r="B74" s="81"/>
      <c r="C74" s="81"/>
      <c r="D74" s="81"/>
      <c r="E74" s="81"/>
      <c r="F74" s="81"/>
      <c r="G74" s="44">
        <f>SUM(G29:G73)</f>
        <v>1640</v>
      </c>
      <c r="H74" s="81"/>
      <c r="I74" s="81"/>
      <c r="J74" s="44">
        <f>SUM(J29:J73)</f>
        <v>204600</v>
      </c>
      <c r="K74" s="44">
        <f>SUM(K29:K73)</f>
        <v>40920</v>
      </c>
      <c r="L74" s="44">
        <f>SUM(L29:L73)</f>
        <v>245520</v>
      </c>
      <c r="M74" s="10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</row>
    <row r="75" spans="1:78" ht="15.75" thickTop="1" x14ac:dyDescent="0.25">
      <c r="A75" s="39"/>
      <c r="B75" s="39"/>
      <c r="C75" s="39"/>
      <c r="D75" s="39"/>
      <c r="E75" s="39"/>
      <c r="F75" s="39"/>
      <c r="G75" s="121"/>
      <c r="H75" s="121"/>
      <c r="I75" s="121"/>
      <c r="J75" s="121"/>
      <c r="K75" s="121"/>
      <c r="L75" s="121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</row>
    <row r="76" spans="1:78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</row>
    <row r="77" spans="1:78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</row>
    <row r="78" spans="1:78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</row>
    <row r="79" spans="1:78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</row>
    <row r="80" spans="1:78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</row>
    <row r="81" spans="1:78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</row>
    <row r="82" spans="1:78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</row>
    <row r="83" spans="1:78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</row>
    <row r="84" spans="1:78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</row>
    <row r="85" spans="1:78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</row>
    <row r="86" spans="1:78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</row>
    <row r="87" spans="1:78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</row>
    <row r="88" spans="1:78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</row>
    <row r="89" spans="1:78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</row>
    <row r="90" spans="1:78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</row>
    <row r="91" spans="1:78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</row>
    <row r="92" spans="1:78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</row>
    <row r="93" spans="1:78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</row>
    <row r="94" spans="1:78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</row>
    <row r="95" spans="1:78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</row>
    <row r="96" spans="1:78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</row>
    <row r="97" spans="1:78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</row>
    <row r="98" spans="1:78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</row>
    <row r="99" spans="1:78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</row>
    <row r="100" spans="1:78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</row>
    <row r="101" spans="1:78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</row>
    <row r="102" spans="1:78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</row>
    <row r="103" spans="1:78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</row>
    <row r="104" spans="1:78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</row>
    <row r="105" spans="1:78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</row>
    <row r="106" spans="1:78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</row>
    <row r="107" spans="1:78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</row>
    <row r="108" spans="1:78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</row>
    <row r="109" spans="1:78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</row>
    <row r="110" spans="1:78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</row>
    <row r="111" spans="1:78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</row>
    <row r="112" spans="1:78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</row>
    <row r="113" spans="1:78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</row>
    <row r="114" spans="1:78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</row>
    <row r="115" spans="1:78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</row>
    <row r="116" spans="1:78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</row>
    <row r="117" spans="1:78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</row>
    <row r="118" spans="1:78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</row>
    <row r="119" spans="1:78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</row>
  </sheetData>
  <sheetProtection selectLockedCells="1" selectUnlockedCells="1"/>
  <conditionalFormatting sqref="A34:L73 C30:F33 H30:L33">
    <cfRule type="expression" dxfId="6" priority="3" stopIfTrue="1">
      <formula>NOT(ISBLANK(#REF!))</formula>
    </cfRule>
  </conditionalFormatting>
  <conditionalFormatting sqref="G74 J74:L74">
    <cfRule type="expression" dxfId="5" priority="4" stopIfTrue="1">
      <formula>NOT(ISBLANK(#REF!))</formula>
    </cfRule>
  </conditionalFormatting>
  <conditionalFormatting sqref="A30:A33">
    <cfRule type="expression" dxfId="4" priority="2" stopIfTrue="1">
      <formula>NOT(ISBLANK(#REF!))</formula>
    </cfRule>
  </conditionalFormatting>
  <conditionalFormatting sqref="G30:G33">
    <cfRule type="expression" dxfId="3" priority="1" stopIfTrue="1">
      <formula>NOT(ISBLANK(#REF!))</formula>
    </cfRule>
  </conditionalFormatting>
  <pageMargins left="0.74791666666666667" right="0.74791666666666667" top="0.98402777777777772" bottom="0.98402777777777772" header="0.51180555555555551" footer="0.51180555555555551"/>
  <pageSetup paperSize="9" scale="65" firstPageNumber="0" orientation="landscape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omboBox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152400</xdr:rowOff>
                  </from>
                  <to>
                    <xdr:col>3</xdr:col>
                    <xdr:colOff>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28</xdr:row>
                    <xdr:rowOff>171450</xdr:rowOff>
                  </from>
                  <to>
                    <xdr:col>3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29</xdr:row>
                    <xdr:rowOff>161925</xdr:rowOff>
                  </from>
                  <to>
                    <xdr:col>3</xdr:col>
                    <xdr:colOff>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Drop Down 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30</xdr:row>
                    <xdr:rowOff>171450</xdr:rowOff>
                  </from>
                  <to>
                    <xdr:col>3</xdr:col>
                    <xdr:colOff>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Drop Down 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31</xdr:row>
                    <xdr:rowOff>171450</xdr:rowOff>
                  </from>
                  <to>
                    <xdr:col>3</xdr:col>
                    <xdr:colOff>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Drop Down 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32</xdr:row>
                    <xdr:rowOff>161925</xdr:rowOff>
                  </from>
                  <to>
                    <xdr:col>3</xdr:col>
                    <xdr:colOff>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Drop Down 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33</xdr:row>
                    <xdr:rowOff>171450</xdr:rowOff>
                  </from>
                  <to>
                    <xdr:col>3</xdr:col>
                    <xdr:colOff>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Drop Down 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34</xdr:row>
                    <xdr:rowOff>171450</xdr:rowOff>
                  </from>
                  <to>
                    <xdr:col>3</xdr:col>
                    <xdr:colOff>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Drop Down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35</xdr:row>
                    <xdr:rowOff>161925</xdr:rowOff>
                  </from>
                  <to>
                    <xdr:col>3</xdr:col>
                    <xdr:colOff>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Drop Down 1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36</xdr:row>
                    <xdr:rowOff>171450</xdr:rowOff>
                  </from>
                  <to>
                    <xdr:col>3</xdr:col>
                    <xdr:colOff>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Drop Down 1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37</xdr:row>
                    <xdr:rowOff>171450</xdr:rowOff>
                  </from>
                  <to>
                    <xdr:col>3</xdr:col>
                    <xdr:colOff>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Drop Down 1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38</xdr:row>
                    <xdr:rowOff>161925</xdr:rowOff>
                  </from>
                  <to>
                    <xdr:col>3</xdr:col>
                    <xdr:colOff>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Drop Down 1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39</xdr:row>
                    <xdr:rowOff>161925</xdr:rowOff>
                  </from>
                  <to>
                    <xdr:col>3</xdr:col>
                    <xdr:colOff>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Drop Down 1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40</xdr:row>
                    <xdr:rowOff>171450</xdr:rowOff>
                  </from>
                  <to>
                    <xdr:col>3</xdr:col>
                    <xdr:colOff>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Drop Down 1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41</xdr:row>
                    <xdr:rowOff>161925</xdr:rowOff>
                  </from>
                  <to>
                    <xdr:col>3</xdr:col>
                    <xdr:colOff>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Drop Down 1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42</xdr:row>
                    <xdr:rowOff>161925</xdr:rowOff>
                  </from>
                  <to>
                    <xdr:col>3</xdr:col>
                    <xdr:colOff>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Drop Down 1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43</xdr:row>
                    <xdr:rowOff>171450</xdr:rowOff>
                  </from>
                  <to>
                    <xdr:col>3</xdr:col>
                    <xdr:colOff>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Drop Down 1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44</xdr:row>
                    <xdr:rowOff>161925</xdr:rowOff>
                  </from>
                  <to>
                    <xdr:col>3</xdr:col>
                    <xdr:colOff>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Drop Down 1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45</xdr:row>
                    <xdr:rowOff>161925</xdr:rowOff>
                  </from>
                  <to>
                    <xdr:col>3</xdr:col>
                    <xdr:colOff>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Drop Down 2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46</xdr:row>
                    <xdr:rowOff>171450</xdr:rowOff>
                  </from>
                  <to>
                    <xdr:col>3</xdr:col>
                    <xdr:colOff>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Drop Down 2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47</xdr:row>
                    <xdr:rowOff>161925</xdr:rowOff>
                  </from>
                  <to>
                    <xdr:col>3</xdr:col>
                    <xdr:colOff>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Drop Down 2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48</xdr:row>
                    <xdr:rowOff>161925</xdr:rowOff>
                  </from>
                  <to>
                    <xdr:col>3</xdr:col>
                    <xdr:colOff>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Drop Down 2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49</xdr:row>
                    <xdr:rowOff>171450</xdr:rowOff>
                  </from>
                  <to>
                    <xdr:col>3</xdr:col>
                    <xdr:colOff>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Drop Down 2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50</xdr:row>
                    <xdr:rowOff>171450</xdr:rowOff>
                  </from>
                  <to>
                    <xdr:col>3</xdr:col>
                    <xdr:colOff>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Drop Down 2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51</xdr:row>
                    <xdr:rowOff>161925</xdr:rowOff>
                  </from>
                  <to>
                    <xdr:col>3</xdr:col>
                    <xdr:colOff>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Drop Down 2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52</xdr:row>
                    <xdr:rowOff>171450</xdr:rowOff>
                  </from>
                  <to>
                    <xdr:col>3</xdr:col>
                    <xdr:colOff>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Drop Down 2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53</xdr:row>
                    <xdr:rowOff>171450</xdr:rowOff>
                  </from>
                  <to>
                    <xdr:col>3</xdr:col>
                    <xdr:colOff>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Drop Down 2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54</xdr:row>
                    <xdr:rowOff>161925</xdr:rowOff>
                  </from>
                  <to>
                    <xdr:col>3</xdr:col>
                    <xdr:colOff>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Drop Down 2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55</xdr:row>
                    <xdr:rowOff>171450</xdr:rowOff>
                  </from>
                  <to>
                    <xdr:col>3</xdr:col>
                    <xdr:colOff>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Drop Down 3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56</xdr:row>
                    <xdr:rowOff>171450</xdr:rowOff>
                  </from>
                  <to>
                    <xdr:col>3</xdr:col>
                    <xdr:colOff>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Drop Down 3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57</xdr:row>
                    <xdr:rowOff>161925</xdr:rowOff>
                  </from>
                  <to>
                    <xdr:col>3</xdr:col>
                    <xdr:colOff>0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Drop Down 3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58</xdr:row>
                    <xdr:rowOff>171450</xdr:rowOff>
                  </from>
                  <to>
                    <xdr:col>3</xdr:col>
                    <xdr:colOff>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Drop Down 3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3</xdr:col>
                    <xdr:colOff>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Drop Down 3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60</xdr:row>
                    <xdr:rowOff>161925</xdr:rowOff>
                  </from>
                  <to>
                    <xdr:col>3</xdr:col>
                    <xdr:colOff>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Drop Down 3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61</xdr:row>
                    <xdr:rowOff>171450</xdr:rowOff>
                  </from>
                  <to>
                    <xdr:col>3</xdr:col>
                    <xdr:colOff>0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Drop Down 3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62</xdr:row>
                    <xdr:rowOff>171450</xdr:rowOff>
                  </from>
                  <to>
                    <xdr:col>3</xdr:col>
                    <xdr:colOff>0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Drop Down 3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63</xdr:row>
                    <xdr:rowOff>161925</xdr:rowOff>
                  </from>
                  <to>
                    <xdr:col>3</xdr:col>
                    <xdr:colOff>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Drop Down 3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64</xdr:row>
                    <xdr:rowOff>171450</xdr:rowOff>
                  </from>
                  <to>
                    <xdr:col>3</xdr:col>
                    <xdr:colOff>0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Drop Down 3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65</xdr:row>
                    <xdr:rowOff>171450</xdr:rowOff>
                  </from>
                  <to>
                    <xdr:col>3</xdr:col>
                    <xdr:colOff>0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Drop Down 4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66</xdr:row>
                    <xdr:rowOff>161925</xdr:rowOff>
                  </from>
                  <to>
                    <xdr:col>3</xdr:col>
                    <xdr:colOff>0</xdr:colOff>
                    <xdr:row>67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Drop Down 4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67</xdr:row>
                    <xdr:rowOff>161925</xdr:rowOff>
                  </from>
                  <to>
                    <xdr:col>3</xdr:col>
                    <xdr:colOff>0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Drop Down 4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68</xdr:row>
                    <xdr:rowOff>171450</xdr:rowOff>
                  </from>
                  <to>
                    <xdr:col>3</xdr:col>
                    <xdr:colOff>0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Drop Down 4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69</xdr:row>
                    <xdr:rowOff>161925</xdr:rowOff>
                  </from>
                  <to>
                    <xdr:col>3</xdr:col>
                    <xdr:colOff>0</xdr:colOff>
                    <xdr:row>70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Drop Down 4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70</xdr:row>
                    <xdr:rowOff>161925</xdr:rowOff>
                  </from>
                  <to>
                    <xdr:col>3</xdr:col>
                    <xdr:colOff>0</xdr:colOff>
                    <xdr:row>71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Drop Down 4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71</xdr:row>
                    <xdr:rowOff>171450</xdr:rowOff>
                  </from>
                  <to>
                    <xdr:col>3</xdr:col>
                    <xdr:colOff>0</xdr:colOff>
                    <xdr:row>72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8"/>
  <sheetViews>
    <sheetView topLeftCell="A7" workbookViewId="0">
      <selection activeCell="Q28" sqref="Q28"/>
    </sheetView>
  </sheetViews>
  <sheetFormatPr defaultRowHeight="15" x14ac:dyDescent="0.25"/>
  <cols>
    <col min="1" max="1" width="18.85546875" customWidth="1"/>
    <col min="2" max="2" width="33" customWidth="1"/>
    <col min="3" max="3" width="16.5703125" customWidth="1"/>
    <col min="4" max="5" width="9.140625" hidden="1" customWidth="1"/>
    <col min="10" max="38" width="9.140625" style="39"/>
  </cols>
  <sheetData>
    <row r="1" spans="1:9" x14ac:dyDescent="0.25">
      <c r="A1" s="75" t="s">
        <v>1</v>
      </c>
      <c r="B1" s="72" t="str">
        <f>Summary!$B$3</f>
        <v>Chevron Aerial Drone</v>
      </c>
      <c r="C1" s="74"/>
      <c r="D1" s="73"/>
      <c r="E1" s="73"/>
      <c r="F1" s="73"/>
      <c r="G1" s="73"/>
      <c r="H1" s="73"/>
      <c r="I1" s="73"/>
    </row>
    <row r="2" spans="1:9" x14ac:dyDescent="0.25">
      <c r="A2" s="76" t="s">
        <v>29</v>
      </c>
      <c r="B2" s="73" t="str">
        <f>Summary!$B$4</f>
        <v>-</v>
      </c>
      <c r="C2" s="74"/>
      <c r="D2" s="73"/>
      <c r="E2" s="73"/>
      <c r="F2" s="73"/>
      <c r="G2" s="73"/>
      <c r="H2" s="73"/>
      <c r="I2" s="73"/>
    </row>
    <row r="3" spans="1:9" x14ac:dyDescent="0.25">
      <c r="A3" s="76" t="s">
        <v>3</v>
      </c>
      <c r="B3" s="73" t="str">
        <f>Summary!$B$5</f>
        <v>-</v>
      </c>
      <c r="C3" s="74"/>
      <c r="D3" s="73"/>
      <c r="E3" s="73"/>
      <c r="F3" s="73"/>
      <c r="G3" s="73"/>
      <c r="H3" s="73"/>
      <c r="I3" s="73"/>
    </row>
    <row r="4" spans="1:9" x14ac:dyDescent="0.25">
      <c r="A4" s="76" t="s">
        <v>30</v>
      </c>
      <c r="B4" s="71" t="s">
        <v>169</v>
      </c>
      <c r="C4" s="74"/>
      <c r="D4" s="73"/>
      <c r="E4" s="73"/>
      <c r="F4" s="73"/>
      <c r="G4" s="73"/>
      <c r="H4" s="73"/>
      <c r="I4" s="73"/>
    </row>
    <row r="5" spans="1:9" x14ac:dyDescent="0.25">
      <c r="A5" s="77" t="s">
        <v>5</v>
      </c>
      <c r="B5" s="78">
        <f>Summary!$B$7</f>
        <v>42045</v>
      </c>
      <c r="C5" s="74"/>
      <c r="D5" s="73"/>
      <c r="E5" s="73"/>
      <c r="F5" s="73"/>
      <c r="G5" s="73"/>
      <c r="H5" s="73"/>
      <c r="I5" s="73"/>
    </row>
    <row r="6" spans="1:9" x14ac:dyDescent="0.25">
      <c r="A6" s="39"/>
      <c r="B6" s="39"/>
      <c r="C6" s="39"/>
      <c r="D6" s="39"/>
      <c r="E6" s="39"/>
      <c r="F6" s="39"/>
      <c r="G6" s="39"/>
      <c r="H6" s="39"/>
      <c r="I6" s="39"/>
    </row>
    <row r="7" spans="1:9" x14ac:dyDescent="0.25">
      <c r="A7" s="39"/>
      <c r="B7" s="39"/>
      <c r="C7" s="39"/>
      <c r="D7" s="39"/>
      <c r="E7" s="39"/>
      <c r="F7" s="39"/>
      <c r="G7" s="39"/>
      <c r="H7" s="39"/>
      <c r="I7" s="39"/>
    </row>
    <row r="8" spans="1:9" x14ac:dyDescent="0.25">
      <c r="A8" s="39"/>
      <c r="B8" s="39"/>
      <c r="C8" s="39"/>
      <c r="D8" s="39"/>
      <c r="E8" s="39"/>
      <c r="F8" s="39"/>
      <c r="G8" s="39"/>
      <c r="H8" s="39"/>
      <c r="I8" s="39"/>
    </row>
    <row r="9" spans="1:9" x14ac:dyDescent="0.25">
      <c r="A9" s="79" t="s">
        <v>157</v>
      </c>
      <c r="B9" s="80"/>
      <c r="C9" s="79" t="s">
        <v>31</v>
      </c>
      <c r="D9" s="81"/>
      <c r="E9" s="81"/>
      <c r="F9" s="81"/>
      <c r="G9" s="81"/>
      <c r="H9" s="81"/>
      <c r="I9" s="80"/>
    </row>
    <row r="10" spans="1:9" x14ac:dyDescent="0.25">
      <c r="A10" s="82"/>
      <c r="B10" s="83"/>
      <c r="C10" s="127"/>
      <c r="D10" s="84" t="s">
        <v>32</v>
      </c>
      <c r="E10" s="85"/>
      <c r="F10" s="86" t="s">
        <v>33</v>
      </c>
      <c r="G10" s="86" t="s">
        <v>34</v>
      </c>
      <c r="H10" s="86" t="s">
        <v>35</v>
      </c>
      <c r="I10" s="87" t="s">
        <v>34</v>
      </c>
    </row>
    <row r="11" spans="1:9" x14ac:dyDescent="0.25">
      <c r="A11" s="88" t="s">
        <v>36</v>
      </c>
      <c r="B11" s="89" t="s">
        <v>37</v>
      </c>
      <c r="C11" s="128" t="s">
        <v>38</v>
      </c>
      <c r="D11" s="89" t="s">
        <v>39</v>
      </c>
      <c r="E11" s="91"/>
      <c r="F11" s="92" t="s">
        <v>40</v>
      </c>
      <c r="G11" s="92" t="s">
        <v>41</v>
      </c>
      <c r="H11" s="92" t="s">
        <v>42</v>
      </c>
      <c r="I11" s="93" t="s">
        <v>43</v>
      </c>
    </row>
    <row r="12" spans="1:9" ht="15.95" customHeight="1" thickTop="1" x14ac:dyDescent="0.25">
      <c r="A12" s="82" t="s">
        <v>44</v>
      </c>
      <c r="B12" s="94">
        <f>G74</f>
        <v>840</v>
      </c>
      <c r="C12" s="95" t="str">
        <f>IF(D12&gt;1,INDEX('Labour Rates'!$B$1:$E$46,D12,1),"")</f>
        <v>Oosthuizen D</v>
      </c>
      <c r="D12" s="42">
        <f>IFERROR(INDEX($D$29:$D$73,MATCH(0,INDEX(COUNTIF($D$11:D11,$D$29:$D$73),0,0),0)),1)</f>
        <v>32</v>
      </c>
      <c r="E12" s="96"/>
      <c r="F12" s="97" t="str">
        <f>IF(D12&gt;1,INDEX('Labour Rates'!$B$1:$E$46,D12,2),"")</f>
        <v>304596</v>
      </c>
      <c r="G12" s="97">
        <f>IF(D12&gt;1,INDEX('Labour Rates'!$B$1:$E$46,D12,3),"")</f>
        <v>315</v>
      </c>
      <c r="H12" s="98">
        <f t="shared" ref="H12:H23" si="0">IF(ISBLANK(D12),"",IF(D12&lt;2,"",SUMIF($D$29:$D$73,D12,$G$29:$G$73)))</f>
        <v>40</v>
      </c>
      <c r="I12" s="99">
        <f t="shared" ref="I12:I23" si="1">IF(ISBLANK(D12),"",IF(D12&lt;2,"",SUMIF($D$29:$D$73,D12,$H$29:$H$73)))</f>
        <v>12600</v>
      </c>
    </row>
    <row r="13" spans="1:9" ht="15.95" customHeight="1" x14ac:dyDescent="0.25">
      <c r="A13" s="100" t="s">
        <v>45</v>
      </c>
      <c r="B13" s="101">
        <f>J74</f>
        <v>108600</v>
      </c>
      <c r="C13" s="95" t="str">
        <f>IF(D13&gt;1,INDEX('Labour Rates'!$B$1:$E$46,D13,1),"")</f>
        <v>Steele AW</v>
      </c>
      <c r="D13" s="95">
        <f>IFERROR(INDEX($D$29:$D$73,MATCH(0,INDEX(COUNTIF($D$11:D12,$D$29:$D$73),0,0),0)),1)</f>
        <v>39</v>
      </c>
      <c r="E13" s="102"/>
      <c r="F13" s="103" t="str">
        <f>IF(D13&gt;1,INDEX('Labour Rates'!$B$1:$E$46,D13,2),"")</f>
        <v>303884</v>
      </c>
      <c r="G13" s="103">
        <f>IF(D13&gt;1,INDEX('Labour Rates'!$B$1:$E$46,D13,3),"")</f>
        <v>120</v>
      </c>
      <c r="H13" s="104">
        <f t="shared" si="0"/>
        <v>800</v>
      </c>
      <c r="I13" s="105">
        <f t="shared" si="1"/>
        <v>96000</v>
      </c>
    </row>
    <row r="14" spans="1:9" ht="15.95" customHeight="1" x14ac:dyDescent="0.25">
      <c r="A14" s="100" t="s">
        <v>46</v>
      </c>
      <c r="B14" s="101">
        <f>K74</f>
        <v>21720</v>
      </c>
      <c r="C14" s="95" t="str">
        <f>IF(D14&gt;1,INDEX('Labour Rates'!$B$1:$E$46,D14,1),"")</f>
        <v>Dickens J.S</v>
      </c>
      <c r="D14" s="95">
        <f>IFERROR(INDEX($D$29:$D$73,MATCH(0,INDEX(COUNTIF($D$11:D13,$D$29:$D$73),0,0),0)),1)</f>
        <v>9</v>
      </c>
      <c r="E14" s="102"/>
      <c r="F14" s="103" t="str">
        <f>IF(D14&gt;1,INDEX('Labour Rates'!$B$1:$E$46,D14,2),"")</f>
        <v>304032</v>
      </c>
      <c r="G14" s="103">
        <f>IF(D14&gt;1,INDEX('Labour Rates'!$B$1:$E$46,D14,3),"")</f>
        <v>195</v>
      </c>
      <c r="H14" s="104">
        <f t="shared" si="0"/>
        <v>0</v>
      </c>
      <c r="I14" s="105">
        <f t="shared" si="1"/>
        <v>0</v>
      </c>
    </row>
    <row r="15" spans="1:9" ht="15.95" customHeight="1" x14ac:dyDescent="0.25">
      <c r="A15" s="100" t="s">
        <v>47</v>
      </c>
      <c r="B15" s="101">
        <f>B13*'Labour Rates'!B49+B14*'Labour Rates'!B50</f>
        <v>173760</v>
      </c>
      <c r="C15" s="95" t="str">
        <f>IF(D15&gt;1,INDEX('Labour Rates'!$B$1:$E$46,D15,1),"")</f>
        <v>Naicker D.M</v>
      </c>
      <c r="D15" s="95">
        <f>IFERROR(INDEX($D$29:$D$73,MATCH(0,INDEX(COUNTIF($D$11:D14,$D$29:$D$73),0,0),0)),1)</f>
        <v>27</v>
      </c>
      <c r="E15" s="102"/>
      <c r="F15" s="103" t="str">
        <f>IF(D15&gt;1,INDEX('Labour Rates'!$B$1:$E$46,D15,2),"")</f>
        <v>250555</v>
      </c>
      <c r="G15" s="103">
        <f>IF(D15&gt;1,INDEX('Labour Rates'!$B$1:$E$46,D15,3),"")</f>
        <v>510</v>
      </c>
      <c r="H15" s="104">
        <f t="shared" si="0"/>
        <v>0</v>
      </c>
      <c r="I15" s="105">
        <f t="shared" si="1"/>
        <v>0</v>
      </c>
    </row>
    <row r="16" spans="1:9" ht="15.95" customHeight="1" x14ac:dyDescent="0.25">
      <c r="A16" s="100" t="s">
        <v>48</v>
      </c>
      <c r="B16" s="101">
        <f>B15+L74</f>
        <v>304080</v>
      </c>
      <c r="C16" s="95" t="str">
        <f>IF(D16&gt;1,INDEX('Labour Rates'!$B$1:$E$46,D16,1),"")</f>
        <v>Naidoo T.</v>
      </c>
      <c r="D16" s="95">
        <f>IFERROR(INDEX($D$29:$D$73,MATCH(0,INDEX(COUNTIF($D$11:D15,$D$29:$D$73),0,0),0)),1)</f>
        <v>28</v>
      </c>
      <c r="E16" s="102"/>
      <c r="F16" s="103" t="str">
        <f>IF(D16&gt;1,INDEX('Labour Rates'!$B$1:$E$46,D16,2),"")</f>
        <v>235705</v>
      </c>
      <c r="G16" s="103">
        <f>IF(D16&gt;1,INDEX('Labour Rates'!$B$1:$E$46,D16,3),"")</f>
        <v>315</v>
      </c>
      <c r="H16" s="104">
        <f t="shared" si="0"/>
        <v>0</v>
      </c>
      <c r="I16" s="105">
        <f t="shared" si="1"/>
        <v>0</v>
      </c>
    </row>
    <row r="17" spans="1:12" ht="15.95" customHeight="1" x14ac:dyDescent="0.25">
      <c r="A17" s="100"/>
      <c r="B17" s="106"/>
      <c r="C17" s="95" t="str">
        <f>IF(D17&gt;1,INDEX('Labour Rates'!$B$1:$E$46,D17,1),"")</f>
        <v/>
      </c>
      <c r="D17" s="95">
        <f>IFERROR(INDEX($D$29:$D$73,MATCH(0,INDEX(COUNTIF($D$11:D16,$D$29:$D$73),0,0),0)),1)</f>
        <v>1</v>
      </c>
      <c r="E17" s="102"/>
      <c r="F17" s="103" t="str">
        <f>IF(D17&gt;1,INDEX('Labour Rates'!$B$1:$E$46,D17,2),"")</f>
        <v/>
      </c>
      <c r="G17" s="103" t="str">
        <f>IF(D17&gt;1,INDEX('Labour Rates'!$B$1:$E$46,D17,3),"")</f>
        <v/>
      </c>
      <c r="H17" s="104" t="str">
        <f t="shared" si="0"/>
        <v/>
      </c>
      <c r="I17" s="105" t="str">
        <f t="shared" si="1"/>
        <v/>
      </c>
    </row>
    <row r="18" spans="1:12" ht="15.95" customHeight="1" x14ac:dyDescent="0.25">
      <c r="A18" s="100"/>
      <c r="B18" s="106"/>
      <c r="C18" s="95" t="str">
        <f>IF(D18&gt;1,INDEX('Labour Rates'!$B$1:$E$46,D18,1),"")</f>
        <v/>
      </c>
      <c r="D18" s="95">
        <f>IFERROR(INDEX($D$29:$D$73,MATCH(0,INDEX(COUNTIF($D$11:D17,$D$29:$D$73),0,0),0)),1)</f>
        <v>1</v>
      </c>
      <c r="E18" s="102"/>
      <c r="F18" s="103" t="str">
        <f>IF(D18&gt;1,INDEX('Labour Rates'!$B$1:$E$46,D18,2),"")</f>
        <v/>
      </c>
      <c r="G18" s="103" t="str">
        <f>IF(D18&gt;1,INDEX('Labour Rates'!$B$1:$E$46,D18,3),"")</f>
        <v/>
      </c>
      <c r="H18" s="104" t="str">
        <f t="shared" si="0"/>
        <v/>
      </c>
      <c r="I18" s="105" t="str">
        <f t="shared" si="1"/>
        <v/>
      </c>
    </row>
    <row r="19" spans="1:12" ht="15.95" customHeight="1" x14ac:dyDescent="0.25">
      <c r="A19" s="100"/>
      <c r="B19" s="106"/>
      <c r="C19" s="95" t="str">
        <f>IF(D19&gt;1,INDEX('Labour Rates'!$B$1:$E$46,D19,1),"")</f>
        <v/>
      </c>
      <c r="D19" s="95">
        <f>IFERROR(INDEX($D$29:$D$73,MATCH(0,INDEX(COUNTIF($D$11:D18,$D$29:$D$73),0,0),0)),1)</f>
        <v>1</v>
      </c>
      <c r="E19" s="102"/>
      <c r="F19" s="103" t="str">
        <f>IF(D19&gt;1,INDEX('Labour Rates'!$B$1:$E$46,D19,2),"")</f>
        <v/>
      </c>
      <c r="G19" s="103" t="str">
        <f>IF(D19&gt;1,INDEX('Labour Rates'!$B$1:$E$46,D19,3),"")</f>
        <v/>
      </c>
      <c r="H19" s="104" t="str">
        <f t="shared" si="0"/>
        <v/>
      </c>
      <c r="I19" s="105" t="str">
        <f t="shared" si="1"/>
        <v/>
      </c>
    </row>
    <row r="20" spans="1:12" ht="15.95" customHeight="1" x14ac:dyDescent="0.25">
      <c r="A20" s="100"/>
      <c r="B20" s="106"/>
      <c r="C20" s="95" t="str">
        <f>IF(D20&gt;1,INDEX('Labour Rates'!$B$1:$E$46,D20,1),"")</f>
        <v/>
      </c>
      <c r="D20" s="95">
        <f>IFERROR(INDEX($D$29:$D$73,MATCH(0,INDEX(COUNTIF($D$11:D19,$D$29:$D$73),0,0),0)),1)</f>
        <v>1</v>
      </c>
      <c r="E20" s="102"/>
      <c r="F20" s="103" t="str">
        <f>IF(D20&gt;1,INDEX('Labour Rates'!$B$1:$E$46,D20,2),"")</f>
        <v/>
      </c>
      <c r="G20" s="103" t="str">
        <f>IF(D20&gt;1,INDEX('Labour Rates'!$B$1:$E$46,D20,3),"")</f>
        <v/>
      </c>
      <c r="H20" s="104" t="str">
        <f t="shared" si="0"/>
        <v/>
      </c>
      <c r="I20" s="105" t="str">
        <f t="shared" si="1"/>
        <v/>
      </c>
    </row>
    <row r="21" spans="1:12" ht="15.95" customHeight="1" x14ac:dyDescent="0.25">
      <c r="A21" s="100"/>
      <c r="B21" s="106"/>
      <c r="C21" s="95" t="str">
        <f>IF(D21&gt;1,INDEX('Labour Rates'!$B$1:$E$46,D21,1),"")</f>
        <v/>
      </c>
      <c r="D21" s="95">
        <f>IFERROR(INDEX($D$29:$D$73,MATCH(0,INDEX(COUNTIF($D$11:D20,$D$29:$D$73),0,0),0)),1)</f>
        <v>1</v>
      </c>
      <c r="E21" s="102"/>
      <c r="F21" s="103" t="str">
        <f>IF(D21&gt;1,INDEX('Labour Rates'!$B$1:$E$46,D21,2),"")</f>
        <v/>
      </c>
      <c r="G21" s="103" t="str">
        <f>IF(D21&gt;1,INDEX('Labour Rates'!$B$1:$E$46,D21,3),"")</f>
        <v/>
      </c>
      <c r="H21" s="104" t="str">
        <f t="shared" si="0"/>
        <v/>
      </c>
      <c r="I21" s="105" t="str">
        <f t="shared" si="1"/>
        <v/>
      </c>
    </row>
    <row r="22" spans="1:12" ht="15.95" customHeight="1" x14ac:dyDescent="0.25">
      <c r="A22" s="100"/>
      <c r="B22" s="106"/>
      <c r="C22" s="95" t="str">
        <f>IF(D22&gt;1,INDEX('Labour Rates'!$B$1:$E$46,D22,1),"")</f>
        <v/>
      </c>
      <c r="D22" s="95">
        <f>IFERROR(INDEX($D$29:$D$73,MATCH(0,INDEX(COUNTIF($D$11:D21,$D$29:$D$73),0,0),0)),1)</f>
        <v>1</v>
      </c>
      <c r="E22" s="102"/>
      <c r="F22" s="103" t="str">
        <f>IF(D22&gt;1,INDEX('Labour Rates'!$B$1:$E$46,D22,2),"")</f>
        <v/>
      </c>
      <c r="G22" s="103" t="str">
        <f>IF(D22&gt;1,INDEX('Labour Rates'!$B$1:$E$46,D22,3),"")</f>
        <v/>
      </c>
      <c r="H22" s="104" t="str">
        <f t="shared" si="0"/>
        <v/>
      </c>
      <c r="I22" s="105" t="str">
        <f t="shared" si="1"/>
        <v/>
      </c>
    </row>
    <row r="23" spans="1:12" ht="15.95" customHeight="1" thickBot="1" x14ac:dyDescent="0.3">
      <c r="A23" s="107"/>
      <c r="B23" s="108"/>
      <c r="C23" s="109" t="str">
        <f>IF(D23&gt;1,INDEX('Labour Rates'!$B$1:$E$46,D23,1),"")</f>
        <v/>
      </c>
      <c r="D23" s="109">
        <f>IFERROR(INDEX($D$29:$D$73,MATCH(0,INDEX(COUNTIF($D$11:D22,$D$29:$D$73),0,0),0)),1)</f>
        <v>1</v>
      </c>
      <c r="E23" s="110"/>
      <c r="F23" s="111" t="str">
        <f>IF(D23&gt;1,INDEX('Labour Rates'!$B$1:$E$46,D23,2),"")</f>
        <v/>
      </c>
      <c r="G23" s="111" t="str">
        <f>IF(D23&gt;1,INDEX('Labour Rates'!$B$1:$E$46,D23,3),"")</f>
        <v/>
      </c>
      <c r="H23" s="112" t="str">
        <f t="shared" si="0"/>
        <v/>
      </c>
      <c r="I23" s="113" t="str">
        <f t="shared" si="1"/>
        <v/>
      </c>
    </row>
    <row r="24" spans="1:12" ht="15.75" thickTop="1" x14ac:dyDescent="0.25">
      <c r="A24" s="39"/>
      <c r="B24" s="39"/>
      <c r="C24" s="39"/>
      <c r="D24" s="39"/>
      <c r="E24" s="39"/>
      <c r="F24" s="39"/>
      <c r="G24" s="39"/>
      <c r="H24" s="39"/>
      <c r="I24" s="39"/>
    </row>
    <row r="25" spans="1:12" x14ac:dyDescent="0.25">
      <c r="A25" s="39"/>
      <c r="B25" s="39"/>
      <c r="C25" s="39"/>
      <c r="D25" s="39"/>
      <c r="E25" s="39"/>
      <c r="F25" s="39"/>
      <c r="G25" s="39"/>
      <c r="H25" s="39"/>
      <c r="I25" s="39"/>
    </row>
    <row r="26" spans="1:12" x14ac:dyDescent="0.25">
      <c r="A26" s="114" t="s">
        <v>49</v>
      </c>
      <c r="B26" s="39"/>
      <c r="C26" s="39"/>
      <c r="D26" s="39"/>
      <c r="E26" s="39"/>
      <c r="F26" s="115"/>
      <c r="G26" s="81"/>
      <c r="H26" s="81"/>
      <c r="I26" s="116" t="s">
        <v>50</v>
      </c>
      <c r="J26" s="81"/>
      <c r="K26" s="81"/>
      <c r="L26" s="80"/>
    </row>
    <row r="27" spans="1:12" x14ac:dyDescent="0.25">
      <c r="A27" s="117"/>
      <c r="B27" s="117"/>
      <c r="C27" s="134"/>
      <c r="D27" s="118" t="s">
        <v>32</v>
      </c>
      <c r="E27" s="119" t="s">
        <v>51</v>
      </c>
      <c r="F27" s="119" t="s">
        <v>33</v>
      </c>
      <c r="G27" s="117" t="s">
        <v>34</v>
      </c>
      <c r="H27" s="119" t="s">
        <v>34</v>
      </c>
      <c r="I27" s="117" t="s">
        <v>13</v>
      </c>
      <c r="J27" s="119" t="s">
        <v>34</v>
      </c>
      <c r="K27" s="119" t="s">
        <v>13</v>
      </c>
      <c r="L27" s="119" t="s">
        <v>51</v>
      </c>
    </row>
    <row r="28" spans="1:12" x14ac:dyDescent="0.25">
      <c r="A28" s="90" t="s">
        <v>52</v>
      </c>
      <c r="B28" s="90" t="s">
        <v>36</v>
      </c>
      <c r="C28" s="128" t="s">
        <v>32</v>
      </c>
      <c r="D28" s="89" t="s">
        <v>39</v>
      </c>
      <c r="E28" s="43" t="s">
        <v>53</v>
      </c>
      <c r="F28" s="43" t="s">
        <v>40</v>
      </c>
      <c r="G28" s="90" t="s">
        <v>42</v>
      </c>
      <c r="H28" s="43" t="s">
        <v>54</v>
      </c>
      <c r="I28" s="90"/>
      <c r="J28" s="43" t="s">
        <v>35</v>
      </c>
      <c r="K28" s="43" t="s">
        <v>35</v>
      </c>
      <c r="L28" s="43" t="s">
        <v>35</v>
      </c>
    </row>
    <row r="29" spans="1:12" ht="15.95" customHeight="1" x14ac:dyDescent="0.25">
      <c r="A29" s="129">
        <v>1</v>
      </c>
      <c r="B29" s="172" t="s">
        <v>170</v>
      </c>
      <c r="C29" s="120"/>
      <c r="D29" s="121">
        <v>32</v>
      </c>
      <c r="E29" s="121">
        <f t="shared" ref="E29:E73" si="2">+IF(ISBLANK(A29),E28,A29)</f>
        <v>1</v>
      </c>
      <c r="F29" s="42" t="str">
        <f>IF(D29&gt;1,INDEX('Labour Rates'!$B$1:$E$46,D29,2),"")</f>
        <v>304596</v>
      </c>
      <c r="G29" s="129">
        <v>40</v>
      </c>
      <c r="H29" s="122">
        <f>IF(G29&lt;&gt;"",IF(F29&lt;&gt;"",INDEX('Labour Rates'!$B$1:$E$46,D29,3)*G29,""),"")</f>
        <v>12600</v>
      </c>
      <c r="I29" s="129">
        <v>1</v>
      </c>
      <c r="J29" s="42">
        <f t="shared" ref="J29:J73" si="3">IF(ISBLANK(A29),"",SUMIF($E$29:$E$73,A29,$H$29:$H$73))</f>
        <v>12600</v>
      </c>
      <c r="K29" s="42">
        <f>0.2*J29</f>
        <v>2520</v>
      </c>
      <c r="L29" s="83">
        <f t="shared" ref="L29:L73" si="4">IF(OR(ISNUMBER(J29),ISNUMBER(K29)),J29+K29,"")</f>
        <v>15120</v>
      </c>
    </row>
    <row r="30" spans="1:12" ht="15.95" customHeight="1" x14ac:dyDescent="0.25">
      <c r="A30" s="130">
        <v>2</v>
      </c>
      <c r="B30" s="173" t="s">
        <v>171</v>
      </c>
      <c r="C30" s="123"/>
      <c r="D30" s="124">
        <v>39</v>
      </c>
      <c r="E30" s="124">
        <f t="shared" si="2"/>
        <v>2</v>
      </c>
      <c r="F30" s="95" t="str">
        <f>IF(D30&gt;1,INDEX('Labour Rates'!$B$1:$E$46,D30,2),"")</f>
        <v>303884</v>
      </c>
      <c r="G30" s="130">
        <v>800</v>
      </c>
      <c r="H30" s="124">
        <f>IF(G30&lt;&gt;"",IF(F30&lt;&gt;"",INDEX('Labour Rates'!$B$1:$E$46,D30,3)*G30,""),"")</f>
        <v>96000</v>
      </c>
      <c r="I30" s="130">
        <v>1</v>
      </c>
      <c r="J30" s="95">
        <f t="shared" si="3"/>
        <v>96000</v>
      </c>
      <c r="K30" s="95">
        <f>0.2*J30</f>
        <v>19200</v>
      </c>
      <c r="L30" s="106">
        <f t="shared" si="4"/>
        <v>115200</v>
      </c>
    </row>
    <row r="31" spans="1:12" ht="15.95" customHeight="1" x14ac:dyDescent="0.25">
      <c r="A31" s="130">
        <v>3</v>
      </c>
      <c r="B31" s="173"/>
      <c r="C31" s="123"/>
      <c r="D31" s="124">
        <v>9</v>
      </c>
      <c r="E31" s="124">
        <f t="shared" si="2"/>
        <v>3</v>
      </c>
      <c r="F31" s="95"/>
      <c r="G31" s="130"/>
      <c r="H31" s="124" t="str">
        <f>IF(G31&lt;&gt;"",IF(F31&lt;&gt;"",INDEX('Labour Rates'!$B$1:$E$46,D31,3)*G31,""),"")</f>
        <v/>
      </c>
      <c r="I31" s="130"/>
      <c r="J31" s="95">
        <f t="shared" si="3"/>
        <v>0</v>
      </c>
      <c r="K31" s="95">
        <f t="shared" ref="K29:K73" si="5">IF(ISBLANK(A31),"",SUMIF($E$29:$E$73,A31,$I$29:$I$73))</f>
        <v>0</v>
      </c>
      <c r="L31" s="106">
        <f t="shared" si="4"/>
        <v>0</v>
      </c>
    </row>
    <row r="32" spans="1:12" ht="15.95" customHeight="1" x14ac:dyDescent="0.25">
      <c r="A32" s="130"/>
      <c r="B32" s="173"/>
      <c r="C32" s="123"/>
      <c r="D32" s="124">
        <v>27</v>
      </c>
      <c r="E32" s="124">
        <f t="shared" si="2"/>
        <v>3</v>
      </c>
      <c r="F32" s="95"/>
      <c r="G32" s="130"/>
      <c r="H32" s="124" t="str">
        <f>IF(G32&lt;&gt;"",IF(F32&lt;&gt;"",INDEX('Labour Rates'!$B$1:$E$46,D32,3)*G32,""),"")</f>
        <v/>
      </c>
      <c r="I32" s="130"/>
      <c r="J32" s="95" t="str">
        <f t="shared" si="3"/>
        <v/>
      </c>
      <c r="K32" s="95" t="str">
        <f t="shared" si="5"/>
        <v/>
      </c>
      <c r="L32" s="106" t="str">
        <f t="shared" si="4"/>
        <v/>
      </c>
    </row>
    <row r="33" spans="1:12" ht="15.95" customHeight="1" x14ac:dyDescent="0.25">
      <c r="A33" s="130"/>
      <c r="B33" s="130"/>
      <c r="C33" s="123"/>
      <c r="D33" s="124">
        <v>28</v>
      </c>
      <c r="E33" s="124">
        <f t="shared" si="2"/>
        <v>3</v>
      </c>
      <c r="F33" s="95"/>
      <c r="G33" s="130"/>
      <c r="H33" s="124" t="str">
        <f>IF(G33&lt;&gt;"",IF(F33&lt;&gt;"",INDEX('Labour Rates'!$B$1:$E$46,D33,3)*G33,""),"")</f>
        <v/>
      </c>
      <c r="I33" s="130"/>
      <c r="J33" s="95" t="str">
        <f t="shared" si="3"/>
        <v/>
      </c>
      <c r="K33" s="95" t="str">
        <f t="shared" si="5"/>
        <v/>
      </c>
      <c r="L33" s="106" t="str">
        <f t="shared" si="4"/>
        <v/>
      </c>
    </row>
    <row r="34" spans="1:12" ht="15.95" customHeight="1" x14ac:dyDescent="0.25">
      <c r="A34" s="130"/>
      <c r="B34" s="130"/>
      <c r="C34" s="123"/>
      <c r="D34" s="124">
        <v>1</v>
      </c>
      <c r="E34" s="124">
        <f t="shared" si="2"/>
        <v>3</v>
      </c>
      <c r="F34" s="95" t="str">
        <f>IF(D34&gt;1,INDEX('Labour Rates'!$B$1:$E$46,D34,2),"")</f>
        <v/>
      </c>
      <c r="G34" s="130"/>
      <c r="H34" s="124" t="str">
        <f>IF(G34&lt;&gt;"",IF(F34&lt;&gt;"",INDEX('Labour Rates'!$B$1:$E$46,D34,3)*G34,""),"")</f>
        <v/>
      </c>
      <c r="I34" s="130"/>
      <c r="J34" s="95" t="str">
        <f t="shared" si="3"/>
        <v/>
      </c>
      <c r="K34" s="95" t="str">
        <f t="shared" si="5"/>
        <v/>
      </c>
      <c r="L34" s="106" t="str">
        <f t="shared" si="4"/>
        <v/>
      </c>
    </row>
    <row r="35" spans="1:12" ht="15.95" customHeight="1" x14ac:dyDescent="0.25">
      <c r="A35" s="130"/>
      <c r="B35" s="130"/>
      <c r="C35" s="123"/>
      <c r="D35" s="124">
        <v>1</v>
      </c>
      <c r="E35" s="124">
        <f t="shared" si="2"/>
        <v>3</v>
      </c>
      <c r="F35" s="95" t="str">
        <f>IF(D35&gt;1,INDEX('Labour Rates'!$B$1:$E$46,D35,2),"")</f>
        <v/>
      </c>
      <c r="G35" s="130"/>
      <c r="H35" s="124" t="str">
        <f>IF(G35&lt;&gt;"",IF(F35&lt;&gt;"",INDEX('Labour Rates'!$B$1:$E$46,D35,3)*G35,""),"")</f>
        <v/>
      </c>
      <c r="I35" s="130"/>
      <c r="J35" s="95" t="str">
        <f t="shared" si="3"/>
        <v/>
      </c>
      <c r="K35" s="95" t="str">
        <f t="shared" si="5"/>
        <v/>
      </c>
      <c r="L35" s="106" t="str">
        <f t="shared" si="4"/>
        <v/>
      </c>
    </row>
    <row r="36" spans="1:12" ht="15.95" customHeight="1" x14ac:dyDescent="0.25">
      <c r="A36" s="130"/>
      <c r="B36" s="130"/>
      <c r="C36" s="123"/>
      <c r="D36" s="124">
        <v>1</v>
      </c>
      <c r="E36" s="124">
        <f t="shared" si="2"/>
        <v>3</v>
      </c>
      <c r="F36" s="95" t="str">
        <f>IF(D36&gt;1,INDEX('Labour Rates'!$B$1:$E$46,D36,2),"")</f>
        <v/>
      </c>
      <c r="G36" s="130"/>
      <c r="H36" s="124" t="str">
        <f>IF(G36&lt;&gt;"",IF(F36&lt;&gt;"",INDEX('Labour Rates'!$B$1:$E$46,D36,3)*G36,""),"")</f>
        <v/>
      </c>
      <c r="I36" s="130"/>
      <c r="J36" s="95" t="str">
        <f t="shared" si="3"/>
        <v/>
      </c>
      <c r="K36" s="95" t="str">
        <f t="shared" si="5"/>
        <v/>
      </c>
      <c r="L36" s="106" t="str">
        <f t="shared" si="4"/>
        <v/>
      </c>
    </row>
    <row r="37" spans="1:12" ht="15.95" customHeight="1" x14ac:dyDescent="0.25">
      <c r="A37" s="130"/>
      <c r="B37" s="130"/>
      <c r="C37" s="123"/>
      <c r="D37" s="124">
        <v>1</v>
      </c>
      <c r="E37" s="124">
        <f t="shared" si="2"/>
        <v>3</v>
      </c>
      <c r="F37" s="95" t="str">
        <f>IF(D37&gt;1,INDEX('Labour Rates'!$B$1:$E$46,D37,2),"")</f>
        <v/>
      </c>
      <c r="G37" s="130"/>
      <c r="H37" s="124" t="str">
        <f>IF(G37&lt;&gt;"",IF(F37&lt;&gt;"",INDEX('Labour Rates'!$B$1:$E$46,D37,3)*G37,""),"")</f>
        <v/>
      </c>
      <c r="I37" s="130"/>
      <c r="J37" s="95" t="str">
        <f t="shared" si="3"/>
        <v/>
      </c>
      <c r="K37" s="95" t="str">
        <f t="shared" si="5"/>
        <v/>
      </c>
      <c r="L37" s="106" t="str">
        <f t="shared" si="4"/>
        <v/>
      </c>
    </row>
    <row r="38" spans="1:12" ht="15.95" customHeight="1" x14ac:dyDescent="0.25">
      <c r="A38" s="130"/>
      <c r="B38" s="130"/>
      <c r="C38" s="123"/>
      <c r="D38" s="124">
        <v>1</v>
      </c>
      <c r="E38" s="124">
        <f t="shared" si="2"/>
        <v>3</v>
      </c>
      <c r="F38" s="95" t="str">
        <f>IF(D38&gt;1,INDEX('Labour Rates'!$B$1:$E$46,D38,2),"")</f>
        <v/>
      </c>
      <c r="G38" s="130"/>
      <c r="H38" s="124" t="str">
        <f>IF(G38&lt;&gt;"",IF(F38&lt;&gt;"",INDEX('Labour Rates'!$B$1:$E$46,D38,3)*G38,""),"")</f>
        <v/>
      </c>
      <c r="I38" s="130"/>
      <c r="J38" s="95" t="str">
        <f t="shared" si="3"/>
        <v/>
      </c>
      <c r="K38" s="95" t="str">
        <f t="shared" si="5"/>
        <v/>
      </c>
      <c r="L38" s="106" t="str">
        <f t="shared" si="4"/>
        <v/>
      </c>
    </row>
    <row r="39" spans="1:12" ht="15.95" customHeight="1" x14ac:dyDescent="0.25">
      <c r="A39" s="130"/>
      <c r="B39" s="130"/>
      <c r="C39" s="123"/>
      <c r="D39" s="124">
        <v>1</v>
      </c>
      <c r="E39" s="124">
        <f t="shared" si="2"/>
        <v>3</v>
      </c>
      <c r="F39" s="95" t="str">
        <f>IF(D39&gt;1,INDEX('Labour Rates'!$B$1:$E$46,D39,2),"")</f>
        <v/>
      </c>
      <c r="G39" s="130"/>
      <c r="H39" s="124" t="str">
        <f>IF(G39&lt;&gt;"",IF(F39&lt;&gt;"",INDEX('Labour Rates'!$B$1:$E$46,D39,3)*G39,""),"")</f>
        <v/>
      </c>
      <c r="I39" s="130"/>
      <c r="J39" s="95" t="str">
        <f t="shared" si="3"/>
        <v/>
      </c>
      <c r="K39" s="95" t="str">
        <f t="shared" si="5"/>
        <v/>
      </c>
      <c r="L39" s="106" t="str">
        <f t="shared" si="4"/>
        <v/>
      </c>
    </row>
    <row r="40" spans="1:12" ht="15.95" customHeight="1" x14ac:dyDescent="0.25">
      <c r="A40" s="130"/>
      <c r="B40" s="130"/>
      <c r="C40" s="123"/>
      <c r="D40" s="124">
        <v>1</v>
      </c>
      <c r="E40" s="124">
        <f t="shared" si="2"/>
        <v>3</v>
      </c>
      <c r="F40" s="95" t="str">
        <f>IF(D40&gt;1,INDEX('Labour Rates'!$B$1:$E$46,D40,2),"")</f>
        <v/>
      </c>
      <c r="G40" s="130"/>
      <c r="H40" s="124" t="str">
        <f>IF(G40&lt;&gt;"",IF(F40&lt;&gt;"",INDEX('Labour Rates'!$B$1:$E$46,D40,3)*G40,""),"")</f>
        <v/>
      </c>
      <c r="I40" s="130"/>
      <c r="J40" s="95" t="str">
        <f t="shared" si="3"/>
        <v/>
      </c>
      <c r="K40" s="95" t="str">
        <f t="shared" si="5"/>
        <v/>
      </c>
      <c r="L40" s="106" t="str">
        <f t="shared" si="4"/>
        <v/>
      </c>
    </row>
    <row r="41" spans="1:12" ht="15.95" customHeight="1" x14ac:dyDescent="0.25">
      <c r="A41" s="130"/>
      <c r="B41" s="130"/>
      <c r="C41" s="123"/>
      <c r="D41" s="124">
        <v>1</v>
      </c>
      <c r="E41" s="124">
        <f t="shared" si="2"/>
        <v>3</v>
      </c>
      <c r="F41" s="95" t="str">
        <f>IF(D41&gt;1,INDEX('Labour Rates'!$B$1:$E$46,D41,2),"")</f>
        <v/>
      </c>
      <c r="G41" s="130"/>
      <c r="H41" s="124" t="str">
        <f>IF(G41&lt;&gt;"",IF(F41&lt;&gt;"",INDEX('Labour Rates'!$B$1:$E$46,D41,3)*G41,""),"")</f>
        <v/>
      </c>
      <c r="I41" s="130"/>
      <c r="J41" s="95" t="str">
        <f t="shared" si="3"/>
        <v/>
      </c>
      <c r="K41" s="95" t="str">
        <f t="shared" si="5"/>
        <v/>
      </c>
      <c r="L41" s="106" t="str">
        <f t="shared" si="4"/>
        <v/>
      </c>
    </row>
    <row r="42" spans="1:12" ht="15.95" customHeight="1" x14ac:dyDescent="0.25">
      <c r="A42" s="130"/>
      <c r="B42" s="130"/>
      <c r="C42" s="123"/>
      <c r="D42" s="124">
        <v>1</v>
      </c>
      <c r="E42" s="124">
        <f t="shared" si="2"/>
        <v>3</v>
      </c>
      <c r="F42" s="95" t="str">
        <f>IF(D42&gt;1,INDEX('Labour Rates'!$B$1:$E$46,D42,2),"")</f>
        <v/>
      </c>
      <c r="G42" s="130"/>
      <c r="H42" s="124" t="str">
        <f>IF(G42&lt;&gt;"",IF(F42&lt;&gt;"",INDEX('Labour Rates'!$B$1:$E$46,D42,3)*G42,""),"")</f>
        <v/>
      </c>
      <c r="I42" s="130"/>
      <c r="J42" s="95" t="str">
        <f t="shared" si="3"/>
        <v/>
      </c>
      <c r="K42" s="95" t="str">
        <f t="shared" si="5"/>
        <v/>
      </c>
      <c r="L42" s="106" t="str">
        <f t="shared" si="4"/>
        <v/>
      </c>
    </row>
    <row r="43" spans="1:12" ht="15.95" customHeight="1" x14ac:dyDescent="0.25">
      <c r="A43" s="130"/>
      <c r="B43" s="130"/>
      <c r="C43" s="123"/>
      <c r="D43" s="124">
        <v>1</v>
      </c>
      <c r="E43" s="124">
        <f t="shared" si="2"/>
        <v>3</v>
      </c>
      <c r="F43" s="95" t="str">
        <f>IF(D43&gt;1,INDEX('Labour Rates'!$B$1:$E$46,D43,2),"")</f>
        <v/>
      </c>
      <c r="G43" s="130"/>
      <c r="H43" s="124" t="str">
        <f>IF(G43&lt;&gt;"",IF(F43&lt;&gt;"",INDEX('Labour Rates'!$B$1:$E$46,D43,3)*G43,""),"")</f>
        <v/>
      </c>
      <c r="I43" s="130"/>
      <c r="J43" s="95" t="str">
        <f t="shared" si="3"/>
        <v/>
      </c>
      <c r="K43" s="95" t="str">
        <f t="shared" si="5"/>
        <v/>
      </c>
      <c r="L43" s="106" t="str">
        <f t="shared" si="4"/>
        <v/>
      </c>
    </row>
    <row r="44" spans="1:12" ht="15.95" customHeight="1" x14ac:dyDescent="0.25">
      <c r="A44" s="130"/>
      <c r="B44" s="130"/>
      <c r="C44" s="123"/>
      <c r="D44" s="124">
        <v>1</v>
      </c>
      <c r="E44" s="124">
        <f t="shared" si="2"/>
        <v>3</v>
      </c>
      <c r="F44" s="95" t="str">
        <f>IF(D44&gt;1,INDEX('Labour Rates'!$B$1:$E$46,D44,2),"")</f>
        <v/>
      </c>
      <c r="G44" s="130"/>
      <c r="H44" s="124" t="str">
        <f>IF(G44&lt;&gt;"",IF(F44&lt;&gt;"",INDEX('Labour Rates'!$B$1:$E$46,D44,3)*G44,""),"")</f>
        <v/>
      </c>
      <c r="I44" s="130"/>
      <c r="J44" s="95" t="str">
        <f t="shared" si="3"/>
        <v/>
      </c>
      <c r="K44" s="95" t="str">
        <f t="shared" si="5"/>
        <v/>
      </c>
      <c r="L44" s="106" t="str">
        <f t="shared" si="4"/>
        <v/>
      </c>
    </row>
    <row r="45" spans="1:12" ht="15.95" customHeight="1" x14ac:dyDescent="0.25">
      <c r="A45" s="130"/>
      <c r="B45" s="130"/>
      <c r="C45" s="123"/>
      <c r="D45" s="124">
        <v>1</v>
      </c>
      <c r="E45" s="124">
        <f t="shared" si="2"/>
        <v>3</v>
      </c>
      <c r="F45" s="95" t="str">
        <f>IF(D45&gt;1,INDEX('Labour Rates'!$B$1:$E$46,D45,2),"")</f>
        <v/>
      </c>
      <c r="G45" s="130"/>
      <c r="H45" s="124" t="str">
        <f>IF(G45&lt;&gt;"",IF(F45&lt;&gt;"",INDEX('Labour Rates'!$B$1:$E$46,D45,3)*G45,""),"")</f>
        <v/>
      </c>
      <c r="I45" s="130"/>
      <c r="J45" s="95" t="str">
        <f t="shared" si="3"/>
        <v/>
      </c>
      <c r="K45" s="95" t="str">
        <f t="shared" si="5"/>
        <v/>
      </c>
      <c r="L45" s="106" t="str">
        <f t="shared" si="4"/>
        <v/>
      </c>
    </row>
    <row r="46" spans="1:12" ht="15.95" customHeight="1" x14ac:dyDescent="0.25">
      <c r="A46" s="130"/>
      <c r="B46" s="130"/>
      <c r="C46" s="123"/>
      <c r="D46" s="124">
        <v>1</v>
      </c>
      <c r="E46" s="124">
        <f t="shared" si="2"/>
        <v>3</v>
      </c>
      <c r="F46" s="95" t="str">
        <f>IF(D46&gt;1,INDEX('Labour Rates'!$B$1:$E$46,D46,2),"")</f>
        <v/>
      </c>
      <c r="G46" s="130"/>
      <c r="H46" s="124" t="str">
        <f>IF(G46&lt;&gt;"",IF(F46&lt;&gt;"",INDEX('Labour Rates'!$B$1:$E$46,D46,3)*G46,""),"")</f>
        <v/>
      </c>
      <c r="I46" s="130"/>
      <c r="J46" s="95" t="str">
        <f t="shared" si="3"/>
        <v/>
      </c>
      <c r="K46" s="95" t="str">
        <f t="shared" si="5"/>
        <v/>
      </c>
      <c r="L46" s="106" t="str">
        <f t="shared" si="4"/>
        <v/>
      </c>
    </row>
    <row r="47" spans="1:12" ht="15.95" customHeight="1" x14ac:dyDescent="0.25">
      <c r="A47" s="130"/>
      <c r="B47" s="130"/>
      <c r="C47" s="123"/>
      <c r="D47" s="124">
        <v>1</v>
      </c>
      <c r="E47" s="124">
        <f t="shared" si="2"/>
        <v>3</v>
      </c>
      <c r="F47" s="95" t="str">
        <f>IF(D47&gt;1,INDEX('Labour Rates'!$B$1:$E$46,D47,2),"")</f>
        <v/>
      </c>
      <c r="G47" s="130"/>
      <c r="H47" s="124" t="str">
        <f>IF(G47&lt;&gt;"",IF(F47&lt;&gt;"",INDEX('Labour Rates'!$B$1:$E$46,D47,3)*G47,""),"")</f>
        <v/>
      </c>
      <c r="I47" s="130"/>
      <c r="J47" s="95" t="str">
        <f t="shared" si="3"/>
        <v/>
      </c>
      <c r="K47" s="95" t="str">
        <f t="shared" si="5"/>
        <v/>
      </c>
      <c r="L47" s="106" t="str">
        <f t="shared" si="4"/>
        <v/>
      </c>
    </row>
    <row r="48" spans="1:12" ht="15.95" customHeight="1" x14ac:dyDescent="0.25">
      <c r="A48" s="130"/>
      <c r="B48" s="130"/>
      <c r="C48" s="123"/>
      <c r="D48" s="124">
        <v>1</v>
      </c>
      <c r="E48" s="124">
        <f t="shared" si="2"/>
        <v>3</v>
      </c>
      <c r="F48" s="95" t="str">
        <f>IF(D48&gt;1,INDEX('Labour Rates'!$B$1:$E$46,D48,2),"")</f>
        <v/>
      </c>
      <c r="G48" s="130"/>
      <c r="H48" s="124" t="str">
        <f>IF(G48&lt;&gt;"",IF(F48&lt;&gt;"",INDEX('Labour Rates'!$B$1:$E$46,D48,3)*G48,""),"")</f>
        <v/>
      </c>
      <c r="I48" s="130"/>
      <c r="J48" s="95" t="str">
        <f t="shared" si="3"/>
        <v/>
      </c>
      <c r="K48" s="95" t="str">
        <f t="shared" si="5"/>
        <v/>
      </c>
      <c r="L48" s="106" t="str">
        <f t="shared" si="4"/>
        <v/>
      </c>
    </row>
    <row r="49" spans="1:12" ht="15.95" customHeight="1" x14ac:dyDescent="0.25">
      <c r="A49" s="130"/>
      <c r="B49" s="130"/>
      <c r="C49" s="123"/>
      <c r="D49" s="124">
        <v>1</v>
      </c>
      <c r="E49" s="124">
        <f t="shared" si="2"/>
        <v>3</v>
      </c>
      <c r="F49" s="95" t="str">
        <f>IF(D49&gt;1,INDEX('Labour Rates'!$B$1:$E$46,D49,2),"")</f>
        <v/>
      </c>
      <c r="G49" s="130"/>
      <c r="H49" s="124" t="str">
        <f>IF(G49&lt;&gt;"",IF(F49&lt;&gt;"",INDEX('Labour Rates'!$B$1:$E$46,D49,3)*G49,""),"")</f>
        <v/>
      </c>
      <c r="I49" s="130"/>
      <c r="J49" s="95" t="str">
        <f t="shared" si="3"/>
        <v/>
      </c>
      <c r="K49" s="95" t="str">
        <f t="shared" si="5"/>
        <v/>
      </c>
      <c r="L49" s="106" t="str">
        <f t="shared" si="4"/>
        <v/>
      </c>
    </row>
    <row r="50" spans="1:12" ht="15.95" customHeight="1" x14ac:dyDescent="0.25">
      <c r="A50" s="130"/>
      <c r="B50" s="130"/>
      <c r="C50" s="123"/>
      <c r="D50" s="124">
        <v>1</v>
      </c>
      <c r="E50" s="124">
        <f t="shared" si="2"/>
        <v>3</v>
      </c>
      <c r="F50" s="95" t="str">
        <f>IF(D50&gt;1,INDEX('Labour Rates'!$B$1:$E$46,D50,2),"")</f>
        <v/>
      </c>
      <c r="G50" s="130"/>
      <c r="H50" s="124" t="str">
        <f>IF(G50&lt;&gt;"",IF(F50&lt;&gt;"",INDEX('Labour Rates'!$B$1:$E$46,D50,3)*G50,""),"")</f>
        <v/>
      </c>
      <c r="I50" s="130"/>
      <c r="J50" s="95" t="str">
        <f t="shared" si="3"/>
        <v/>
      </c>
      <c r="K50" s="95" t="str">
        <f t="shared" si="5"/>
        <v/>
      </c>
      <c r="L50" s="106" t="str">
        <f t="shared" si="4"/>
        <v/>
      </c>
    </row>
    <row r="51" spans="1:12" ht="15.95" customHeight="1" x14ac:dyDescent="0.25">
      <c r="A51" s="130"/>
      <c r="B51" s="130"/>
      <c r="C51" s="123"/>
      <c r="D51" s="124">
        <v>1</v>
      </c>
      <c r="E51" s="124">
        <f t="shared" si="2"/>
        <v>3</v>
      </c>
      <c r="F51" s="95" t="str">
        <f>IF(D51&gt;1,INDEX('Labour Rates'!$B$1:$E$46,D51,2),"")</f>
        <v/>
      </c>
      <c r="G51" s="130"/>
      <c r="H51" s="124" t="str">
        <f>IF(G51&lt;&gt;"",IF(F51&lt;&gt;"",INDEX('Labour Rates'!$B$1:$E$46,D51,3)*G51,""),"")</f>
        <v/>
      </c>
      <c r="I51" s="130"/>
      <c r="J51" s="95" t="str">
        <f t="shared" si="3"/>
        <v/>
      </c>
      <c r="K51" s="95" t="str">
        <f t="shared" si="5"/>
        <v/>
      </c>
      <c r="L51" s="106" t="str">
        <f t="shared" si="4"/>
        <v/>
      </c>
    </row>
    <row r="52" spans="1:12" ht="15.95" customHeight="1" x14ac:dyDescent="0.25">
      <c r="A52" s="130"/>
      <c r="B52" s="130"/>
      <c r="C52" s="123"/>
      <c r="D52" s="124">
        <v>1</v>
      </c>
      <c r="E52" s="124">
        <f t="shared" si="2"/>
        <v>3</v>
      </c>
      <c r="F52" s="95" t="str">
        <f>IF(D52&gt;1,INDEX('Labour Rates'!$B$1:$E$46,D52,2),"")</f>
        <v/>
      </c>
      <c r="G52" s="130"/>
      <c r="H52" s="124" t="str">
        <f>IF(G52&lt;&gt;"",IF(F52&lt;&gt;"",INDEX('Labour Rates'!$B$1:$E$46,D52,3)*G52,""),"")</f>
        <v/>
      </c>
      <c r="I52" s="130"/>
      <c r="J52" s="95" t="str">
        <f t="shared" si="3"/>
        <v/>
      </c>
      <c r="K52" s="95" t="str">
        <f t="shared" si="5"/>
        <v/>
      </c>
      <c r="L52" s="106" t="str">
        <f t="shared" si="4"/>
        <v/>
      </c>
    </row>
    <row r="53" spans="1:12" ht="15.95" customHeight="1" x14ac:dyDescent="0.25">
      <c r="A53" s="130"/>
      <c r="B53" s="130"/>
      <c r="C53" s="123"/>
      <c r="D53" s="124">
        <v>1</v>
      </c>
      <c r="E53" s="124">
        <f t="shared" si="2"/>
        <v>3</v>
      </c>
      <c r="F53" s="95" t="str">
        <f>IF(D53&gt;1,INDEX('Labour Rates'!$B$1:$E$46,D53,2),"")</f>
        <v/>
      </c>
      <c r="G53" s="130"/>
      <c r="H53" s="124" t="str">
        <f>IF(G53&lt;&gt;"",IF(F53&lt;&gt;"",INDEX('Labour Rates'!$B$1:$E$46,D53,3)*G53,""),"")</f>
        <v/>
      </c>
      <c r="I53" s="130"/>
      <c r="J53" s="95" t="str">
        <f t="shared" si="3"/>
        <v/>
      </c>
      <c r="K53" s="95" t="str">
        <f t="shared" si="5"/>
        <v/>
      </c>
      <c r="L53" s="106" t="str">
        <f t="shared" si="4"/>
        <v/>
      </c>
    </row>
    <row r="54" spans="1:12" ht="15.95" customHeight="1" x14ac:dyDescent="0.25">
      <c r="A54" s="130"/>
      <c r="B54" s="130"/>
      <c r="C54" s="123"/>
      <c r="D54" s="124">
        <v>1</v>
      </c>
      <c r="E54" s="124">
        <f t="shared" si="2"/>
        <v>3</v>
      </c>
      <c r="F54" s="95" t="str">
        <f>IF(D54&gt;1,INDEX('Labour Rates'!$B$1:$E$46,D54,2),"")</f>
        <v/>
      </c>
      <c r="G54" s="130"/>
      <c r="H54" s="124" t="str">
        <f>IF(G54&lt;&gt;"",IF(F54&lt;&gt;"",INDEX('Labour Rates'!$B$1:$E$46,D54,3)*G54,""),"")</f>
        <v/>
      </c>
      <c r="I54" s="130"/>
      <c r="J54" s="95" t="str">
        <f t="shared" si="3"/>
        <v/>
      </c>
      <c r="K54" s="95" t="str">
        <f t="shared" si="5"/>
        <v/>
      </c>
      <c r="L54" s="106" t="str">
        <f t="shared" si="4"/>
        <v/>
      </c>
    </row>
    <row r="55" spans="1:12" ht="15.95" customHeight="1" x14ac:dyDescent="0.25">
      <c r="A55" s="130"/>
      <c r="B55" s="130"/>
      <c r="C55" s="123"/>
      <c r="D55" s="124">
        <v>1</v>
      </c>
      <c r="E55" s="124">
        <f t="shared" si="2"/>
        <v>3</v>
      </c>
      <c r="F55" s="95" t="str">
        <f>IF(D55&gt;1,INDEX('Labour Rates'!$B$1:$E$46,D55,2),"")</f>
        <v/>
      </c>
      <c r="G55" s="130"/>
      <c r="H55" s="124" t="str">
        <f>IF(G55&lt;&gt;"",IF(F55&lt;&gt;"",INDEX('Labour Rates'!$B$1:$E$46,D55,3)*G55,""),"")</f>
        <v/>
      </c>
      <c r="I55" s="130"/>
      <c r="J55" s="95" t="str">
        <f t="shared" si="3"/>
        <v/>
      </c>
      <c r="K55" s="95" t="str">
        <f t="shared" si="5"/>
        <v/>
      </c>
      <c r="L55" s="106" t="str">
        <f t="shared" si="4"/>
        <v/>
      </c>
    </row>
    <row r="56" spans="1:12" ht="15.95" customHeight="1" x14ac:dyDescent="0.25">
      <c r="A56" s="130"/>
      <c r="B56" s="130"/>
      <c r="C56" s="123"/>
      <c r="D56" s="124">
        <v>1</v>
      </c>
      <c r="E56" s="124">
        <f t="shared" si="2"/>
        <v>3</v>
      </c>
      <c r="F56" s="95" t="str">
        <f>IF(D56&gt;1,INDEX('Labour Rates'!$B$1:$E$46,D56,2),"")</f>
        <v/>
      </c>
      <c r="G56" s="130"/>
      <c r="H56" s="124" t="str">
        <f>IF(G56&lt;&gt;"",IF(F56&lt;&gt;"",INDEX('Labour Rates'!$B$1:$E$46,D56,3)*G56,""),"")</f>
        <v/>
      </c>
      <c r="I56" s="130"/>
      <c r="J56" s="95" t="str">
        <f t="shared" si="3"/>
        <v/>
      </c>
      <c r="K56" s="95" t="str">
        <f t="shared" si="5"/>
        <v/>
      </c>
      <c r="L56" s="106" t="str">
        <f t="shared" si="4"/>
        <v/>
      </c>
    </row>
    <row r="57" spans="1:12" ht="15.95" customHeight="1" x14ac:dyDescent="0.25">
      <c r="A57" s="130"/>
      <c r="B57" s="130"/>
      <c r="C57" s="123"/>
      <c r="D57" s="124">
        <v>1</v>
      </c>
      <c r="E57" s="124">
        <f t="shared" si="2"/>
        <v>3</v>
      </c>
      <c r="F57" s="95" t="str">
        <f>IF(D57&gt;1,INDEX('Labour Rates'!$B$1:$E$46,D57,2),"")</f>
        <v/>
      </c>
      <c r="G57" s="130"/>
      <c r="H57" s="124" t="str">
        <f>IF(G57&lt;&gt;"",IF(F57&lt;&gt;"",INDEX('Labour Rates'!$B$1:$E$46,D57,3)*G57,""),"")</f>
        <v/>
      </c>
      <c r="I57" s="130"/>
      <c r="J57" s="95" t="str">
        <f t="shared" si="3"/>
        <v/>
      </c>
      <c r="K57" s="95" t="str">
        <f t="shared" si="5"/>
        <v/>
      </c>
      <c r="L57" s="106" t="str">
        <f t="shared" si="4"/>
        <v/>
      </c>
    </row>
    <row r="58" spans="1:12" ht="15.95" customHeight="1" x14ac:dyDescent="0.25">
      <c r="A58" s="130"/>
      <c r="B58" s="130"/>
      <c r="C58" s="123"/>
      <c r="D58" s="124">
        <v>1</v>
      </c>
      <c r="E58" s="124">
        <f t="shared" si="2"/>
        <v>3</v>
      </c>
      <c r="F58" s="95" t="str">
        <f>IF(D58&gt;1,INDEX('Labour Rates'!$B$1:$E$46,D58,2),"")</f>
        <v/>
      </c>
      <c r="G58" s="130"/>
      <c r="H58" s="124" t="str">
        <f>IF(G58&lt;&gt;"",IF(F58&lt;&gt;"",INDEX('Labour Rates'!$B$1:$E$46,D58,3)*G58,""),"")</f>
        <v/>
      </c>
      <c r="I58" s="130"/>
      <c r="J58" s="95" t="str">
        <f t="shared" si="3"/>
        <v/>
      </c>
      <c r="K58" s="95" t="str">
        <f t="shared" si="5"/>
        <v/>
      </c>
      <c r="L58" s="106" t="str">
        <f t="shared" si="4"/>
        <v/>
      </c>
    </row>
    <row r="59" spans="1:12" ht="15.95" customHeight="1" x14ac:dyDescent="0.25">
      <c r="A59" s="130"/>
      <c r="B59" s="130"/>
      <c r="C59" s="123"/>
      <c r="D59" s="124">
        <v>1</v>
      </c>
      <c r="E59" s="124">
        <f t="shared" si="2"/>
        <v>3</v>
      </c>
      <c r="F59" s="95" t="str">
        <f>IF(D59&gt;1,INDEX('Labour Rates'!$B$1:$E$46,D59,2),"")</f>
        <v/>
      </c>
      <c r="G59" s="130"/>
      <c r="H59" s="124" t="str">
        <f>IF(G59&lt;&gt;"",IF(F59&lt;&gt;"",INDEX('Labour Rates'!$B$1:$E$46,D59,3)*G59,""),"")</f>
        <v/>
      </c>
      <c r="I59" s="130"/>
      <c r="J59" s="95" t="str">
        <f t="shared" si="3"/>
        <v/>
      </c>
      <c r="K59" s="95" t="str">
        <f t="shared" si="5"/>
        <v/>
      </c>
      <c r="L59" s="106" t="str">
        <f t="shared" si="4"/>
        <v/>
      </c>
    </row>
    <row r="60" spans="1:12" ht="15.95" customHeight="1" x14ac:dyDescent="0.25">
      <c r="A60" s="130"/>
      <c r="B60" s="130"/>
      <c r="C60" s="123"/>
      <c r="D60" s="124">
        <v>1</v>
      </c>
      <c r="E60" s="124">
        <f t="shared" si="2"/>
        <v>3</v>
      </c>
      <c r="F60" s="95" t="str">
        <f>IF(D60&gt;1,INDEX('Labour Rates'!$B$1:$E$46,D60,2),"")</f>
        <v/>
      </c>
      <c r="G60" s="130"/>
      <c r="H60" s="124" t="str">
        <f>IF(G60&lt;&gt;"",IF(F60&lt;&gt;"",INDEX('Labour Rates'!$B$1:$E$46,D60,3)*G60,""),"")</f>
        <v/>
      </c>
      <c r="I60" s="130"/>
      <c r="J60" s="95" t="str">
        <f t="shared" si="3"/>
        <v/>
      </c>
      <c r="K60" s="95" t="str">
        <f t="shared" si="5"/>
        <v/>
      </c>
      <c r="L60" s="106" t="str">
        <f t="shared" si="4"/>
        <v/>
      </c>
    </row>
    <row r="61" spans="1:12" ht="15.95" customHeight="1" x14ac:dyDescent="0.25">
      <c r="A61" s="130"/>
      <c r="B61" s="130"/>
      <c r="C61" s="123"/>
      <c r="D61" s="124">
        <v>1</v>
      </c>
      <c r="E61" s="124">
        <f t="shared" si="2"/>
        <v>3</v>
      </c>
      <c r="F61" s="95" t="str">
        <f>IF(D61&gt;1,INDEX('Labour Rates'!$B$1:$E$46,D61,2),"")</f>
        <v/>
      </c>
      <c r="G61" s="130"/>
      <c r="H61" s="124" t="str">
        <f>IF(G61&lt;&gt;"",IF(F61&lt;&gt;"",INDEX('Labour Rates'!$B$1:$E$46,D61,3)*G61,""),"")</f>
        <v/>
      </c>
      <c r="I61" s="130"/>
      <c r="J61" s="95" t="str">
        <f t="shared" si="3"/>
        <v/>
      </c>
      <c r="K61" s="95" t="str">
        <f t="shared" si="5"/>
        <v/>
      </c>
      <c r="L61" s="106" t="str">
        <f t="shared" si="4"/>
        <v/>
      </c>
    </row>
    <row r="62" spans="1:12" ht="15.95" customHeight="1" x14ac:dyDescent="0.25">
      <c r="A62" s="130"/>
      <c r="B62" s="130"/>
      <c r="C62" s="123"/>
      <c r="D62" s="124">
        <v>1</v>
      </c>
      <c r="E62" s="124">
        <f t="shared" si="2"/>
        <v>3</v>
      </c>
      <c r="F62" s="95" t="str">
        <f>IF(D62&gt;1,INDEX('Labour Rates'!$B$1:$E$46,D62,2),"")</f>
        <v/>
      </c>
      <c r="G62" s="130"/>
      <c r="H62" s="124" t="str">
        <f>IF(G62&lt;&gt;"",IF(F62&lt;&gt;"",INDEX('Labour Rates'!$B$1:$E$46,D62,3)*G62,""),"")</f>
        <v/>
      </c>
      <c r="I62" s="130"/>
      <c r="J62" s="95" t="str">
        <f t="shared" si="3"/>
        <v/>
      </c>
      <c r="K62" s="95" t="str">
        <f t="shared" si="5"/>
        <v/>
      </c>
      <c r="L62" s="106" t="str">
        <f t="shared" si="4"/>
        <v/>
      </c>
    </row>
    <row r="63" spans="1:12" ht="15.95" customHeight="1" x14ac:dyDescent="0.25">
      <c r="A63" s="130"/>
      <c r="B63" s="130"/>
      <c r="C63" s="123"/>
      <c r="D63" s="124">
        <v>1</v>
      </c>
      <c r="E63" s="124">
        <f t="shared" si="2"/>
        <v>3</v>
      </c>
      <c r="F63" s="95" t="str">
        <f>IF(D63&gt;1,INDEX('Labour Rates'!$B$1:$E$46,D63,2),"")</f>
        <v/>
      </c>
      <c r="G63" s="130"/>
      <c r="H63" s="124" t="str">
        <f>IF(G63&lt;&gt;"",IF(F63&lt;&gt;"",INDEX('Labour Rates'!$B$1:$E$46,D63,3)*G63,""),"")</f>
        <v/>
      </c>
      <c r="I63" s="130"/>
      <c r="J63" s="95" t="str">
        <f t="shared" si="3"/>
        <v/>
      </c>
      <c r="K63" s="95" t="str">
        <f t="shared" si="5"/>
        <v/>
      </c>
      <c r="L63" s="106" t="str">
        <f t="shared" si="4"/>
        <v/>
      </c>
    </row>
    <row r="64" spans="1:12" ht="15.95" customHeight="1" x14ac:dyDescent="0.25">
      <c r="A64" s="130"/>
      <c r="B64" s="130"/>
      <c r="C64" s="123"/>
      <c r="D64" s="124">
        <v>1</v>
      </c>
      <c r="E64" s="124">
        <f t="shared" si="2"/>
        <v>3</v>
      </c>
      <c r="F64" s="95" t="str">
        <f>IF(D64&gt;1,INDEX('Labour Rates'!$B$1:$E$46,D64,2),"")</f>
        <v/>
      </c>
      <c r="G64" s="130"/>
      <c r="H64" s="124" t="str">
        <f>IF(G64&lt;&gt;"",IF(F64&lt;&gt;"",INDEX('Labour Rates'!$B$1:$E$46,D64,3)*G64,""),"")</f>
        <v/>
      </c>
      <c r="I64" s="130"/>
      <c r="J64" s="95" t="str">
        <f t="shared" si="3"/>
        <v/>
      </c>
      <c r="K64" s="95" t="str">
        <f t="shared" si="5"/>
        <v/>
      </c>
      <c r="L64" s="106" t="str">
        <f t="shared" si="4"/>
        <v/>
      </c>
    </row>
    <row r="65" spans="1:12" ht="15.95" customHeight="1" x14ac:dyDescent="0.25">
      <c r="A65" s="130"/>
      <c r="B65" s="130"/>
      <c r="C65" s="123"/>
      <c r="D65" s="124">
        <v>1</v>
      </c>
      <c r="E65" s="124">
        <f t="shared" si="2"/>
        <v>3</v>
      </c>
      <c r="F65" s="95" t="str">
        <f>IF(D65&gt;1,INDEX('Labour Rates'!$B$1:$E$46,D65,2),"")</f>
        <v/>
      </c>
      <c r="G65" s="130"/>
      <c r="H65" s="124" t="str">
        <f>IF(G65&lt;&gt;"",IF(F65&lt;&gt;"",INDEX('Labour Rates'!$B$1:$E$46,D65,3)*G65,""),"")</f>
        <v/>
      </c>
      <c r="I65" s="130"/>
      <c r="J65" s="95" t="str">
        <f t="shared" si="3"/>
        <v/>
      </c>
      <c r="K65" s="95" t="str">
        <f t="shared" si="5"/>
        <v/>
      </c>
      <c r="L65" s="106" t="str">
        <f t="shared" si="4"/>
        <v/>
      </c>
    </row>
    <row r="66" spans="1:12" ht="15.95" customHeight="1" x14ac:dyDescent="0.25">
      <c r="A66" s="130"/>
      <c r="B66" s="130"/>
      <c r="C66" s="123"/>
      <c r="D66" s="124">
        <v>1</v>
      </c>
      <c r="E66" s="124">
        <f t="shared" si="2"/>
        <v>3</v>
      </c>
      <c r="F66" s="95" t="str">
        <f>IF(D66&gt;1,INDEX('Labour Rates'!$B$1:$E$46,D66,2),"")</f>
        <v/>
      </c>
      <c r="G66" s="130"/>
      <c r="H66" s="124" t="str">
        <f>IF(G66&lt;&gt;"",IF(F66&lt;&gt;"",INDEX('Labour Rates'!$B$1:$E$46,D66,3)*G66,""),"")</f>
        <v/>
      </c>
      <c r="I66" s="130"/>
      <c r="J66" s="95" t="str">
        <f t="shared" si="3"/>
        <v/>
      </c>
      <c r="K66" s="95" t="str">
        <f t="shared" si="5"/>
        <v/>
      </c>
      <c r="L66" s="106" t="str">
        <f t="shared" si="4"/>
        <v/>
      </c>
    </row>
    <row r="67" spans="1:12" ht="15.95" customHeight="1" x14ac:dyDescent="0.25">
      <c r="A67" s="130"/>
      <c r="B67" s="130"/>
      <c r="C67" s="123"/>
      <c r="D67" s="124">
        <v>1</v>
      </c>
      <c r="E67" s="124">
        <f t="shared" si="2"/>
        <v>3</v>
      </c>
      <c r="F67" s="95" t="str">
        <f>IF(D67&gt;1,INDEX('Labour Rates'!$B$1:$E$46,D67,2),"")</f>
        <v/>
      </c>
      <c r="G67" s="130"/>
      <c r="H67" s="124" t="str">
        <f>IF(G67&lt;&gt;"",IF(F67&lt;&gt;"",INDEX('Labour Rates'!$B$1:$E$46,D67,3)*G67,""),"")</f>
        <v/>
      </c>
      <c r="I67" s="130"/>
      <c r="J67" s="95" t="str">
        <f t="shared" si="3"/>
        <v/>
      </c>
      <c r="K67" s="95" t="str">
        <f t="shared" si="5"/>
        <v/>
      </c>
      <c r="L67" s="106" t="str">
        <f t="shared" si="4"/>
        <v/>
      </c>
    </row>
    <row r="68" spans="1:12" ht="15.95" customHeight="1" x14ac:dyDescent="0.25">
      <c r="A68" s="130"/>
      <c r="B68" s="130"/>
      <c r="C68" s="123"/>
      <c r="D68" s="124">
        <v>1</v>
      </c>
      <c r="E68" s="124">
        <f t="shared" si="2"/>
        <v>3</v>
      </c>
      <c r="F68" s="95" t="str">
        <f>IF(D68&gt;1,INDEX('Labour Rates'!$B$1:$E$46,D68,2),"")</f>
        <v/>
      </c>
      <c r="G68" s="130"/>
      <c r="H68" s="124" t="str">
        <f>IF(G68&lt;&gt;"",IF(F68&lt;&gt;"",INDEX('Labour Rates'!$B$1:$E$46,D68,3)*G68,""),"")</f>
        <v/>
      </c>
      <c r="I68" s="130"/>
      <c r="J68" s="95" t="str">
        <f t="shared" si="3"/>
        <v/>
      </c>
      <c r="K68" s="95" t="str">
        <f t="shared" si="5"/>
        <v/>
      </c>
      <c r="L68" s="106" t="str">
        <f t="shared" si="4"/>
        <v/>
      </c>
    </row>
    <row r="69" spans="1:12" ht="15.95" customHeight="1" x14ac:dyDescent="0.25">
      <c r="A69" s="130"/>
      <c r="B69" s="130"/>
      <c r="C69" s="123"/>
      <c r="D69" s="124">
        <v>1</v>
      </c>
      <c r="E69" s="124">
        <f t="shared" si="2"/>
        <v>3</v>
      </c>
      <c r="F69" s="95" t="str">
        <f>IF(D69&gt;1,INDEX('Labour Rates'!$B$1:$E$46,D69,2),"")</f>
        <v/>
      </c>
      <c r="G69" s="130"/>
      <c r="H69" s="124" t="str">
        <f>IF(G69&lt;&gt;"",IF(F69&lt;&gt;"",INDEX('Labour Rates'!$B$1:$E$46,D69,3)*G69,""),"")</f>
        <v/>
      </c>
      <c r="I69" s="130"/>
      <c r="J69" s="95" t="str">
        <f t="shared" si="3"/>
        <v/>
      </c>
      <c r="K69" s="95" t="str">
        <f t="shared" si="5"/>
        <v/>
      </c>
      <c r="L69" s="106" t="str">
        <f t="shared" si="4"/>
        <v/>
      </c>
    </row>
    <row r="70" spans="1:12" ht="15.95" customHeight="1" x14ac:dyDescent="0.25">
      <c r="A70" s="130"/>
      <c r="B70" s="130"/>
      <c r="C70" s="123"/>
      <c r="D70" s="124">
        <v>1</v>
      </c>
      <c r="E70" s="124">
        <f t="shared" si="2"/>
        <v>3</v>
      </c>
      <c r="F70" s="95" t="str">
        <f>IF(D70&gt;1,INDEX('Labour Rates'!$B$1:$E$46,D70,2),"")</f>
        <v/>
      </c>
      <c r="G70" s="130"/>
      <c r="H70" s="124" t="str">
        <f>IF(G70&lt;&gt;"",IF(F70&lt;&gt;"",INDEX('Labour Rates'!$B$1:$E$46,D70,3)*G70,""),"")</f>
        <v/>
      </c>
      <c r="I70" s="130"/>
      <c r="J70" s="95" t="str">
        <f t="shared" si="3"/>
        <v/>
      </c>
      <c r="K70" s="95" t="str">
        <f t="shared" si="5"/>
        <v/>
      </c>
      <c r="L70" s="106" t="str">
        <f t="shared" si="4"/>
        <v/>
      </c>
    </row>
    <row r="71" spans="1:12" ht="15.95" customHeight="1" x14ac:dyDescent="0.25">
      <c r="A71" s="130"/>
      <c r="B71" s="130"/>
      <c r="C71" s="123"/>
      <c r="D71" s="124">
        <v>1</v>
      </c>
      <c r="E71" s="124">
        <f t="shared" si="2"/>
        <v>3</v>
      </c>
      <c r="F71" s="95" t="str">
        <f>IF(D71&gt;1,INDEX('Labour Rates'!$B$1:$E$46,D71,2),"")</f>
        <v/>
      </c>
      <c r="G71" s="130"/>
      <c r="H71" s="124" t="str">
        <f>IF(G71&lt;&gt;"",IF(F71&lt;&gt;"",INDEX('Labour Rates'!$B$1:$E$46,D71,3)*G71,""),"")</f>
        <v/>
      </c>
      <c r="I71" s="130"/>
      <c r="J71" s="95" t="str">
        <f t="shared" si="3"/>
        <v/>
      </c>
      <c r="K71" s="95" t="str">
        <f t="shared" si="5"/>
        <v/>
      </c>
      <c r="L71" s="106" t="str">
        <f t="shared" si="4"/>
        <v/>
      </c>
    </row>
    <row r="72" spans="1:12" ht="15.95" customHeight="1" x14ac:dyDescent="0.25">
      <c r="A72" s="130"/>
      <c r="B72" s="130"/>
      <c r="C72" s="123"/>
      <c r="D72" s="124">
        <v>1</v>
      </c>
      <c r="E72" s="124">
        <f t="shared" si="2"/>
        <v>3</v>
      </c>
      <c r="F72" s="95" t="str">
        <f>IF(D72&gt;1,INDEX('Labour Rates'!$B$1:$E$46,D72,2),"")</f>
        <v/>
      </c>
      <c r="G72" s="130"/>
      <c r="H72" s="124" t="str">
        <f>IF(G72&lt;&gt;"",IF(F72&lt;&gt;"",INDEX('Labour Rates'!$B$1:$E$46,D72,3)*G72,""),"")</f>
        <v/>
      </c>
      <c r="I72" s="130"/>
      <c r="J72" s="95" t="str">
        <f t="shared" si="3"/>
        <v/>
      </c>
      <c r="K72" s="95" t="str">
        <f t="shared" si="5"/>
        <v/>
      </c>
      <c r="L72" s="106" t="str">
        <f t="shared" si="4"/>
        <v/>
      </c>
    </row>
    <row r="73" spans="1:12" ht="15.95" customHeight="1" x14ac:dyDescent="0.25">
      <c r="A73" s="125"/>
      <c r="B73" s="125"/>
      <c r="C73" s="125"/>
      <c r="D73" s="126">
        <v>1</v>
      </c>
      <c r="E73" s="126">
        <f t="shared" si="2"/>
        <v>3</v>
      </c>
      <c r="F73" s="109" t="str">
        <f>IF(D73&gt;1,INDEX('Labour Rates'!$B$1:$E$46,D73,2),"")</f>
        <v/>
      </c>
      <c r="G73" s="131"/>
      <c r="H73" s="126" t="str">
        <f>IF(G73&lt;&gt;"",IF(F73&lt;&gt;"",INDEX('Labour Rates'!$B$1:$E$46,D73,3)*G73,""),"")</f>
        <v/>
      </c>
      <c r="I73" s="131"/>
      <c r="J73" s="109" t="str">
        <f t="shared" si="3"/>
        <v/>
      </c>
      <c r="K73" s="109" t="str">
        <f t="shared" si="5"/>
        <v/>
      </c>
      <c r="L73" s="108" t="str">
        <f t="shared" si="4"/>
        <v/>
      </c>
    </row>
    <row r="74" spans="1:12" x14ac:dyDescent="0.25">
      <c r="A74" s="115" t="s">
        <v>55</v>
      </c>
      <c r="B74" s="81"/>
      <c r="C74" s="81"/>
      <c r="D74" s="81"/>
      <c r="E74" s="81"/>
      <c r="F74" s="81"/>
      <c r="G74" s="44">
        <f>SUM(G29:G73)</f>
        <v>840</v>
      </c>
      <c r="H74" s="81"/>
      <c r="I74" s="81"/>
      <c r="J74" s="135">
        <f>SUM(J29:J73)</f>
        <v>108600</v>
      </c>
      <c r="K74" s="124">
        <f>SUM(K29:K73)</f>
        <v>21720</v>
      </c>
      <c r="L74" s="124">
        <f>SUM(L29:L73)</f>
        <v>130320</v>
      </c>
    </row>
    <row r="75" spans="1:12" x14ac:dyDescent="0.25">
      <c r="A75" s="39"/>
      <c r="B75" s="39"/>
      <c r="C75" s="39"/>
      <c r="D75" s="39"/>
      <c r="E75" s="39"/>
      <c r="F75" s="39"/>
      <c r="G75" s="121"/>
      <c r="H75" s="39"/>
      <c r="I75" s="39"/>
      <c r="J75" s="121"/>
      <c r="K75" s="121"/>
      <c r="L75" s="121"/>
    </row>
    <row r="76" spans="1:12" x14ac:dyDescent="0.25">
      <c r="A76" s="39"/>
      <c r="B76" s="39"/>
      <c r="C76" s="39"/>
      <c r="D76" s="39"/>
      <c r="E76" s="39"/>
      <c r="F76" s="39"/>
      <c r="G76" s="39"/>
      <c r="H76" s="39"/>
      <c r="I76" s="39"/>
    </row>
    <row r="77" spans="1:12" x14ac:dyDescent="0.25">
      <c r="A77" s="39"/>
      <c r="B77" s="39"/>
      <c r="C77" s="39"/>
      <c r="D77" s="39"/>
      <c r="E77" s="39"/>
      <c r="F77" s="39"/>
      <c r="G77" s="39"/>
      <c r="H77" s="39"/>
      <c r="I77" s="39"/>
    </row>
    <row r="78" spans="1:12" x14ac:dyDescent="0.25">
      <c r="A78" s="39"/>
      <c r="B78" s="39"/>
      <c r="C78" s="39"/>
      <c r="D78" s="39"/>
      <c r="E78" s="39"/>
      <c r="F78" s="39"/>
      <c r="G78" s="39"/>
      <c r="H78" s="39"/>
      <c r="I78" s="39"/>
    </row>
    <row r="79" spans="1:12" x14ac:dyDescent="0.25">
      <c r="A79" s="39"/>
      <c r="B79" s="39"/>
      <c r="C79" s="39"/>
      <c r="D79" s="39"/>
      <c r="E79" s="39"/>
      <c r="F79" s="39"/>
      <c r="G79" s="39"/>
      <c r="H79" s="39"/>
      <c r="I79" s="39"/>
    </row>
    <row r="80" spans="1:12" x14ac:dyDescent="0.25">
      <c r="A80" s="39"/>
      <c r="B80" s="39"/>
      <c r="C80" s="39"/>
      <c r="D80" s="39"/>
      <c r="E80" s="39"/>
      <c r="F80" s="39"/>
      <c r="G80" s="39"/>
      <c r="H80" s="39"/>
      <c r="I80" s="39"/>
    </row>
    <row r="81" spans="1:9" x14ac:dyDescent="0.25">
      <c r="A81" s="39"/>
      <c r="B81" s="39"/>
      <c r="C81" s="39"/>
      <c r="D81" s="39"/>
      <c r="E81" s="39"/>
      <c r="F81" s="39"/>
      <c r="G81" s="39"/>
      <c r="H81" s="39"/>
      <c r="I81" s="39"/>
    </row>
    <row r="82" spans="1:9" x14ac:dyDescent="0.25">
      <c r="A82" s="39"/>
      <c r="B82" s="39"/>
      <c r="C82" s="39"/>
      <c r="D82" s="39"/>
      <c r="E82" s="39"/>
      <c r="F82" s="39"/>
      <c r="G82" s="39"/>
      <c r="H82" s="39"/>
      <c r="I82" s="39"/>
    </row>
    <row r="83" spans="1:9" x14ac:dyDescent="0.25">
      <c r="A83" s="39"/>
      <c r="B83" s="39"/>
      <c r="C83" s="39"/>
      <c r="D83" s="39"/>
      <c r="E83" s="39"/>
      <c r="F83" s="39"/>
      <c r="G83" s="39"/>
      <c r="H83" s="39"/>
      <c r="I83" s="39"/>
    </row>
    <row r="84" spans="1:9" x14ac:dyDescent="0.25">
      <c r="A84" s="39"/>
      <c r="B84" s="39"/>
      <c r="C84" s="39"/>
      <c r="D84" s="39"/>
      <c r="E84" s="39"/>
      <c r="F84" s="39"/>
      <c r="G84" s="39"/>
      <c r="H84" s="39"/>
      <c r="I84" s="39"/>
    </row>
    <row r="85" spans="1:9" x14ac:dyDescent="0.25">
      <c r="A85" s="39"/>
      <c r="B85" s="39"/>
      <c r="C85" s="39"/>
      <c r="D85" s="39"/>
      <c r="E85" s="39"/>
      <c r="F85" s="39"/>
      <c r="G85" s="39"/>
      <c r="H85" s="39"/>
      <c r="I85" s="39"/>
    </row>
    <row r="86" spans="1:9" x14ac:dyDescent="0.25">
      <c r="A86" s="39"/>
      <c r="B86" s="39"/>
      <c r="C86" s="39"/>
      <c r="D86" s="39"/>
      <c r="E86" s="39"/>
      <c r="F86" s="39"/>
      <c r="G86" s="39"/>
      <c r="H86" s="39"/>
      <c r="I86" s="39"/>
    </row>
    <row r="87" spans="1:9" x14ac:dyDescent="0.25">
      <c r="A87" s="39"/>
      <c r="B87" s="39"/>
      <c r="C87" s="39"/>
      <c r="D87" s="39"/>
      <c r="E87" s="39"/>
      <c r="F87" s="39"/>
      <c r="G87" s="39"/>
      <c r="H87" s="39"/>
      <c r="I87" s="39"/>
    </row>
    <row r="88" spans="1:9" x14ac:dyDescent="0.25">
      <c r="A88" s="39"/>
      <c r="B88" s="39"/>
      <c r="C88" s="39"/>
      <c r="D88" s="39"/>
      <c r="E88" s="39"/>
      <c r="F88" s="39"/>
      <c r="G88" s="39"/>
      <c r="H88" s="39"/>
      <c r="I88" s="39"/>
    </row>
    <row r="89" spans="1:9" x14ac:dyDescent="0.25">
      <c r="A89" s="39"/>
      <c r="B89" s="39"/>
      <c r="C89" s="39"/>
      <c r="D89" s="39"/>
      <c r="E89" s="39"/>
      <c r="F89" s="39"/>
      <c r="G89" s="39"/>
      <c r="H89" s="39"/>
      <c r="I89" s="39"/>
    </row>
    <row r="90" spans="1:9" x14ac:dyDescent="0.25">
      <c r="A90" s="39"/>
      <c r="B90" s="39"/>
      <c r="C90" s="39"/>
      <c r="D90" s="39"/>
      <c r="E90" s="39"/>
      <c r="F90" s="39"/>
      <c r="G90" s="39"/>
      <c r="H90" s="39"/>
      <c r="I90" s="39"/>
    </row>
    <row r="91" spans="1:9" x14ac:dyDescent="0.25">
      <c r="A91" s="39"/>
      <c r="B91" s="39"/>
      <c r="C91" s="39"/>
      <c r="D91" s="39"/>
      <c r="E91" s="39"/>
      <c r="F91" s="39"/>
      <c r="G91" s="39"/>
      <c r="H91" s="39"/>
      <c r="I91" s="39"/>
    </row>
    <row r="92" spans="1:9" x14ac:dyDescent="0.25">
      <c r="A92" s="39"/>
      <c r="B92" s="39"/>
      <c r="C92" s="39"/>
      <c r="D92" s="39"/>
      <c r="E92" s="39"/>
      <c r="F92" s="39"/>
      <c r="G92" s="39"/>
      <c r="H92" s="39"/>
      <c r="I92" s="39"/>
    </row>
    <row r="93" spans="1:9" x14ac:dyDescent="0.25">
      <c r="A93" s="39"/>
      <c r="B93" s="39"/>
      <c r="C93" s="39"/>
      <c r="D93" s="39"/>
      <c r="E93" s="39"/>
      <c r="F93" s="39"/>
      <c r="G93" s="39"/>
      <c r="H93" s="39"/>
      <c r="I93" s="39"/>
    </row>
    <row r="94" spans="1:9" x14ac:dyDescent="0.25">
      <c r="A94" s="39"/>
      <c r="B94" s="39"/>
      <c r="C94" s="39"/>
      <c r="D94" s="39"/>
      <c r="E94" s="39"/>
      <c r="F94" s="39"/>
      <c r="G94" s="39"/>
      <c r="H94" s="39"/>
      <c r="I94" s="39"/>
    </row>
    <row r="95" spans="1:9" x14ac:dyDescent="0.25">
      <c r="A95" s="39"/>
      <c r="B95" s="39"/>
      <c r="C95" s="39"/>
      <c r="D95" s="39"/>
      <c r="E95" s="39"/>
      <c r="F95" s="39"/>
      <c r="G95" s="39"/>
      <c r="H95" s="39"/>
      <c r="I95" s="39"/>
    </row>
    <row r="96" spans="1:9" x14ac:dyDescent="0.25">
      <c r="A96" s="39"/>
      <c r="B96" s="39"/>
      <c r="C96" s="39"/>
      <c r="D96" s="39"/>
      <c r="E96" s="39"/>
      <c r="F96" s="39"/>
      <c r="G96" s="39"/>
      <c r="H96" s="39"/>
      <c r="I96" s="39"/>
    </row>
    <row r="97" spans="1:9" x14ac:dyDescent="0.25">
      <c r="A97" s="39"/>
      <c r="B97" s="39"/>
      <c r="C97" s="39"/>
      <c r="D97" s="39"/>
      <c r="E97" s="39"/>
      <c r="F97" s="39"/>
      <c r="G97" s="39"/>
      <c r="H97" s="39"/>
      <c r="I97" s="39"/>
    </row>
    <row r="98" spans="1:9" x14ac:dyDescent="0.25">
      <c r="A98" s="39"/>
      <c r="B98" s="39"/>
      <c r="C98" s="39"/>
      <c r="D98" s="39"/>
      <c r="E98" s="39"/>
      <c r="F98" s="39"/>
      <c r="G98" s="39"/>
      <c r="H98" s="39"/>
      <c r="I98" s="39"/>
    </row>
    <row r="99" spans="1:9" x14ac:dyDescent="0.25">
      <c r="A99" s="39"/>
      <c r="B99" s="39"/>
      <c r="C99" s="39"/>
      <c r="D99" s="39"/>
      <c r="E99" s="39"/>
      <c r="F99" s="39"/>
      <c r="G99" s="39"/>
      <c r="H99" s="39"/>
      <c r="I99" s="39"/>
    </row>
    <row r="100" spans="1:9" x14ac:dyDescent="0.25">
      <c r="A100" s="39"/>
      <c r="B100" s="39"/>
      <c r="C100" s="39"/>
      <c r="D100" s="39"/>
      <c r="E100" s="39"/>
      <c r="F100" s="39"/>
      <c r="G100" s="39"/>
      <c r="H100" s="39"/>
      <c r="I100" s="39"/>
    </row>
    <row r="101" spans="1:9" x14ac:dyDescent="0.25">
      <c r="A101" s="39"/>
      <c r="B101" s="39"/>
      <c r="C101" s="39"/>
      <c r="D101" s="39"/>
      <c r="E101" s="39"/>
      <c r="F101" s="39"/>
      <c r="G101" s="39"/>
      <c r="H101" s="39"/>
      <c r="I101" s="39"/>
    </row>
    <row r="102" spans="1:9" x14ac:dyDescent="0.25">
      <c r="A102" s="39"/>
      <c r="B102" s="39"/>
      <c r="C102" s="39"/>
      <c r="D102" s="39"/>
      <c r="E102" s="39"/>
      <c r="F102" s="39"/>
      <c r="G102" s="39"/>
      <c r="H102" s="39"/>
      <c r="I102" s="39"/>
    </row>
    <row r="103" spans="1:9" x14ac:dyDescent="0.25">
      <c r="A103" s="39"/>
      <c r="B103" s="39"/>
      <c r="C103" s="39"/>
      <c r="D103" s="39"/>
      <c r="E103" s="39"/>
      <c r="F103" s="39"/>
      <c r="G103" s="39"/>
      <c r="H103" s="39"/>
      <c r="I103" s="39"/>
    </row>
    <row r="104" spans="1:9" x14ac:dyDescent="0.25">
      <c r="A104" s="39"/>
      <c r="B104" s="39"/>
      <c r="C104" s="39"/>
      <c r="D104" s="39"/>
      <c r="E104" s="39"/>
      <c r="F104" s="39"/>
      <c r="G104" s="39"/>
      <c r="H104" s="39"/>
      <c r="I104" s="39"/>
    </row>
    <row r="105" spans="1:9" x14ac:dyDescent="0.25">
      <c r="A105" s="39"/>
      <c r="B105" s="39"/>
      <c r="C105" s="39"/>
      <c r="D105" s="39"/>
      <c r="E105" s="39"/>
      <c r="F105" s="39"/>
      <c r="G105" s="39"/>
      <c r="H105" s="39"/>
      <c r="I105" s="39"/>
    </row>
    <row r="106" spans="1:9" x14ac:dyDescent="0.25">
      <c r="A106" s="39"/>
      <c r="B106" s="39"/>
      <c r="C106" s="39"/>
      <c r="D106" s="39"/>
      <c r="E106" s="39"/>
      <c r="F106" s="39"/>
      <c r="G106" s="39"/>
      <c r="H106" s="39"/>
      <c r="I106" s="39"/>
    </row>
    <row r="107" spans="1:9" x14ac:dyDescent="0.25">
      <c r="A107" s="39"/>
      <c r="B107" s="39"/>
      <c r="C107" s="39"/>
      <c r="D107" s="39"/>
      <c r="E107" s="39"/>
      <c r="F107" s="39"/>
      <c r="G107" s="39"/>
      <c r="H107" s="39"/>
      <c r="I107" s="39"/>
    </row>
    <row r="108" spans="1:9" x14ac:dyDescent="0.25">
      <c r="A108" s="39"/>
      <c r="B108" s="39"/>
      <c r="C108" s="39"/>
      <c r="D108" s="39"/>
      <c r="E108" s="39"/>
      <c r="F108" s="39"/>
      <c r="G108" s="39"/>
      <c r="H108" s="39"/>
      <c r="I108" s="39"/>
    </row>
    <row r="109" spans="1:9" x14ac:dyDescent="0.25">
      <c r="A109" s="39"/>
      <c r="B109" s="39"/>
      <c r="C109" s="39"/>
      <c r="D109" s="39"/>
      <c r="E109" s="39"/>
      <c r="F109" s="39"/>
      <c r="G109" s="39"/>
      <c r="H109" s="39"/>
      <c r="I109" s="39"/>
    </row>
    <row r="110" spans="1:9" x14ac:dyDescent="0.25">
      <c r="A110" s="39"/>
      <c r="B110" s="39"/>
      <c r="C110" s="39"/>
      <c r="D110" s="39"/>
      <c r="E110" s="39"/>
      <c r="F110" s="39"/>
      <c r="G110" s="39"/>
      <c r="H110" s="39"/>
      <c r="I110" s="39"/>
    </row>
    <row r="111" spans="1:9" x14ac:dyDescent="0.25">
      <c r="A111" s="39"/>
      <c r="B111" s="39"/>
      <c r="C111" s="39"/>
      <c r="D111" s="39"/>
      <c r="E111" s="39"/>
      <c r="F111" s="39"/>
      <c r="G111" s="39"/>
      <c r="H111" s="39"/>
      <c r="I111" s="39"/>
    </row>
    <row r="112" spans="1:9" x14ac:dyDescent="0.25">
      <c r="A112" s="39"/>
      <c r="B112" s="39"/>
      <c r="C112" s="39"/>
      <c r="D112" s="39"/>
      <c r="E112" s="39"/>
      <c r="F112" s="39"/>
      <c r="G112" s="39"/>
      <c r="H112" s="39"/>
      <c r="I112" s="39"/>
    </row>
    <row r="113" spans="1:9" x14ac:dyDescent="0.25">
      <c r="A113" s="39"/>
      <c r="B113" s="39"/>
      <c r="C113" s="39"/>
      <c r="D113" s="39"/>
      <c r="E113" s="39"/>
      <c r="F113" s="39"/>
      <c r="G113" s="39"/>
      <c r="H113" s="39"/>
      <c r="I113" s="39"/>
    </row>
    <row r="114" spans="1:9" x14ac:dyDescent="0.25">
      <c r="A114" s="39"/>
      <c r="B114" s="39"/>
      <c r="C114" s="39"/>
      <c r="D114" s="39"/>
      <c r="E114" s="39"/>
      <c r="F114" s="39"/>
      <c r="G114" s="39"/>
      <c r="H114" s="39"/>
      <c r="I114" s="39"/>
    </row>
    <row r="115" spans="1:9" x14ac:dyDescent="0.25">
      <c r="A115" s="39"/>
      <c r="B115" s="39"/>
      <c r="C115" s="39"/>
      <c r="D115" s="39"/>
      <c r="E115" s="39"/>
      <c r="F115" s="39"/>
      <c r="G115" s="39"/>
      <c r="H115" s="39"/>
      <c r="I115" s="39"/>
    </row>
    <row r="116" spans="1:9" x14ac:dyDescent="0.25">
      <c r="A116" s="39"/>
      <c r="B116" s="39"/>
      <c r="C116" s="39"/>
      <c r="D116" s="39"/>
      <c r="E116" s="39"/>
      <c r="F116" s="39"/>
      <c r="G116" s="39"/>
      <c r="H116" s="39"/>
      <c r="I116" s="39"/>
    </row>
    <row r="117" spans="1:9" x14ac:dyDescent="0.25">
      <c r="A117" s="39"/>
      <c r="B117" s="39"/>
      <c r="C117" s="39"/>
      <c r="D117" s="39"/>
      <c r="E117" s="39"/>
      <c r="F117" s="39"/>
      <c r="G117" s="39"/>
      <c r="H117" s="39"/>
      <c r="I117" s="39"/>
    </row>
    <row r="118" spans="1:9" x14ac:dyDescent="0.25">
      <c r="A118" s="39"/>
      <c r="B118" s="39"/>
      <c r="C118" s="39"/>
      <c r="D118" s="39"/>
      <c r="E118" s="39"/>
      <c r="F118" s="39"/>
      <c r="G118" s="39"/>
      <c r="H118" s="39"/>
      <c r="I118" s="39"/>
    </row>
    <row r="119" spans="1:9" x14ac:dyDescent="0.25">
      <c r="A119" s="39"/>
      <c r="B119" s="39"/>
      <c r="C119" s="39"/>
      <c r="D119" s="39"/>
      <c r="E119" s="39"/>
      <c r="F119" s="39"/>
      <c r="G119" s="39"/>
      <c r="H119" s="39"/>
      <c r="I119" s="39"/>
    </row>
    <row r="120" spans="1:9" x14ac:dyDescent="0.25">
      <c r="A120" s="39"/>
      <c r="B120" s="39"/>
      <c r="C120" s="39"/>
      <c r="D120" s="39"/>
      <c r="E120" s="39"/>
      <c r="F120" s="39"/>
      <c r="G120" s="39"/>
      <c r="H120" s="39"/>
      <c r="I120" s="39"/>
    </row>
    <row r="121" spans="1:9" x14ac:dyDescent="0.25">
      <c r="A121" s="39"/>
      <c r="B121" s="39"/>
      <c r="C121" s="39"/>
      <c r="D121" s="39"/>
      <c r="E121" s="39"/>
      <c r="F121" s="39"/>
      <c r="G121" s="39"/>
      <c r="H121" s="39"/>
      <c r="I121" s="39"/>
    </row>
    <row r="122" spans="1:9" x14ac:dyDescent="0.25">
      <c r="A122" s="39"/>
      <c r="B122" s="39"/>
      <c r="C122" s="39"/>
      <c r="D122" s="39"/>
      <c r="E122" s="39"/>
      <c r="F122" s="39"/>
      <c r="G122" s="39"/>
      <c r="H122" s="39"/>
      <c r="I122" s="39"/>
    </row>
    <row r="123" spans="1:9" x14ac:dyDescent="0.25">
      <c r="A123" s="39"/>
      <c r="B123" s="39"/>
      <c r="C123" s="39"/>
      <c r="D123" s="39"/>
      <c r="E123" s="39"/>
      <c r="F123" s="39"/>
      <c r="G123" s="39"/>
      <c r="H123" s="39"/>
      <c r="I123" s="39"/>
    </row>
    <row r="124" spans="1:9" x14ac:dyDescent="0.25">
      <c r="A124" s="39"/>
      <c r="B124" s="39"/>
      <c r="C124" s="39"/>
      <c r="D124" s="39"/>
      <c r="E124" s="39"/>
      <c r="F124" s="39"/>
      <c r="G124" s="39"/>
      <c r="H124" s="39"/>
      <c r="I124" s="39"/>
    </row>
    <row r="125" spans="1:9" x14ac:dyDescent="0.25">
      <c r="A125" s="39"/>
      <c r="B125" s="39"/>
      <c r="C125" s="39"/>
      <c r="D125" s="39"/>
      <c r="E125" s="39"/>
      <c r="F125" s="39"/>
      <c r="G125" s="39"/>
      <c r="H125" s="39"/>
      <c r="I125" s="39"/>
    </row>
    <row r="126" spans="1:9" x14ac:dyDescent="0.25">
      <c r="A126" s="39"/>
      <c r="B126" s="39"/>
      <c r="C126" s="39"/>
      <c r="D126" s="39"/>
      <c r="E126" s="39"/>
      <c r="F126" s="39"/>
      <c r="G126" s="39"/>
      <c r="H126" s="39"/>
      <c r="I126" s="39"/>
    </row>
    <row r="127" spans="1:9" x14ac:dyDescent="0.25">
      <c r="A127" s="39"/>
      <c r="B127" s="39"/>
      <c r="C127" s="39"/>
      <c r="D127" s="39"/>
      <c r="E127" s="39"/>
      <c r="F127" s="39"/>
      <c r="G127" s="39"/>
      <c r="H127" s="39"/>
      <c r="I127" s="39"/>
    </row>
    <row r="128" spans="1:9" x14ac:dyDescent="0.25">
      <c r="A128" s="39"/>
      <c r="B128" s="39"/>
      <c r="C128" s="39"/>
      <c r="D128" s="39"/>
      <c r="E128" s="39"/>
      <c r="F128" s="39"/>
      <c r="G128" s="39"/>
      <c r="H128" s="39"/>
      <c r="I128" s="39"/>
    </row>
  </sheetData>
  <sheetProtection selectLockedCells="1" selectUnlockedCells="1"/>
  <conditionalFormatting sqref="A34:L73 G74 J74:L74 C30:F33 H30:L33">
    <cfRule type="expression" dxfId="2" priority="3" stopIfTrue="1">
      <formula>NOT(ISBLANK(#REF!))</formula>
    </cfRule>
  </conditionalFormatting>
  <conditionalFormatting sqref="A30:A33">
    <cfRule type="expression" dxfId="1" priority="2" stopIfTrue="1">
      <formula>NOT(ISBLANK(#REF!))</formula>
    </cfRule>
  </conditionalFormatting>
  <conditionalFormatting sqref="G30:G33">
    <cfRule type="expression" dxfId="0" priority="1" stopIfTrue="1">
      <formula>NOT(ISBLANK(#REF!))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omboBox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152400</xdr:rowOff>
                  </from>
                  <to>
                    <xdr:col>3</xdr:col>
                    <xdr:colOff>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Drop Down 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28</xdr:row>
                    <xdr:rowOff>171450</xdr:rowOff>
                  </from>
                  <to>
                    <xdr:col>3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29</xdr:row>
                    <xdr:rowOff>161925</xdr:rowOff>
                  </from>
                  <to>
                    <xdr:col>3</xdr:col>
                    <xdr:colOff>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30</xdr:row>
                    <xdr:rowOff>171450</xdr:rowOff>
                  </from>
                  <to>
                    <xdr:col>3</xdr:col>
                    <xdr:colOff>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31</xdr:row>
                    <xdr:rowOff>171450</xdr:rowOff>
                  </from>
                  <to>
                    <xdr:col>3</xdr:col>
                    <xdr:colOff>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Drop Down 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32</xdr:row>
                    <xdr:rowOff>161925</xdr:rowOff>
                  </from>
                  <to>
                    <xdr:col>3</xdr:col>
                    <xdr:colOff>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Drop Down 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33</xdr:row>
                    <xdr:rowOff>171450</xdr:rowOff>
                  </from>
                  <to>
                    <xdr:col>3</xdr:col>
                    <xdr:colOff>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Drop Down 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34</xdr:row>
                    <xdr:rowOff>171450</xdr:rowOff>
                  </from>
                  <to>
                    <xdr:col>3</xdr:col>
                    <xdr:colOff>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Drop Down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35</xdr:row>
                    <xdr:rowOff>161925</xdr:rowOff>
                  </from>
                  <to>
                    <xdr:col>3</xdr:col>
                    <xdr:colOff>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Drop Down 1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36</xdr:row>
                    <xdr:rowOff>171450</xdr:rowOff>
                  </from>
                  <to>
                    <xdr:col>3</xdr:col>
                    <xdr:colOff>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Drop Down 1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37</xdr:row>
                    <xdr:rowOff>171450</xdr:rowOff>
                  </from>
                  <to>
                    <xdr:col>3</xdr:col>
                    <xdr:colOff>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Drop Down 1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38</xdr:row>
                    <xdr:rowOff>161925</xdr:rowOff>
                  </from>
                  <to>
                    <xdr:col>3</xdr:col>
                    <xdr:colOff>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Drop Down 1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39</xdr:row>
                    <xdr:rowOff>161925</xdr:rowOff>
                  </from>
                  <to>
                    <xdr:col>3</xdr:col>
                    <xdr:colOff>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Drop Down 1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40</xdr:row>
                    <xdr:rowOff>171450</xdr:rowOff>
                  </from>
                  <to>
                    <xdr:col>3</xdr:col>
                    <xdr:colOff>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Drop Down 1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41</xdr:row>
                    <xdr:rowOff>161925</xdr:rowOff>
                  </from>
                  <to>
                    <xdr:col>3</xdr:col>
                    <xdr:colOff>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Drop Down 1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42</xdr:row>
                    <xdr:rowOff>161925</xdr:rowOff>
                  </from>
                  <to>
                    <xdr:col>3</xdr:col>
                    <xdr:colOff>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Drop Down 1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43</xdr:row>
                    <xdr:rowOff>171450</xdr:rowOff>
                  </from>
                  <to>
                    <xdr:col>3</xdr:col>
                    <xdr:colOff>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Drop Down 1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44</xdr:row>
                    <xdr:rowOff>161925</xdr:rowOff>
                  </from>
                  <to>
                    <xdr:col>3</xdr:col>
                    <xdr:colOff>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Drop Down 1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45</xdr:row>
                    <xdr:rowOff>161925</xdr:rowOff>
                  </from>
                  <to>
                    <xdr:col>3</xdr:col>
                    <xdr:colOff>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Drop Down 2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46</xdr:row>
                    <xdr:rowOff>171450</xdr:rowOff>
                  </from>
                  <to>
                    <xdr:col>3</xdr:col>
                    <xdr:colOff>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Drop Down 2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47</xdr:row>
                    <xdr:rowOff>161925</xdr:rowOff>
                  </from>
                  <to>
                    <xdr:col>3</xdr:col>
                    <xdr:colOff>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Drop Down 2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48</xdr:row>
                    <xdr:rowOff>161925</xdr:rowOff>
                  </from>
                  <to>
                    <xdr:col>3</xdr:col>
                    <xdr:colOff>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Drop Down 2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49</xdr:row>
                    <xdr:rowOff>171450</xdr:rowOff>
                  </from>
                  <to>
                    <xdr:col>3</xdr:col>
                    <xdr:colOff>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Drop Down 2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50</xdr:row>
                    <xdr:rowOff>171450</xdr:rowOff>
                  </from>
                  <to>
                    <xdr:col>3</xdr:col>
                    <xdr:colOff>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Drop Down 2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51</xdr:row>
                    <xdr:rowOff>161925</xdr:rowOff>
                  </from>
                  <to>
                    <xdr:col>3</xdr:col>
                    <xdr:colOff>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Drop Down 2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52</xdr:row>
                    <xdr:rowOff>171450</xdr:rowOff>
                  </from>
                  <to>
                    <xdr:col>3</xdr:col>
                    <xdr:colOff>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Drop Down 2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53</xdr:row>
                    <xdr:rowOff>171450</xdr:rowOff>
                  </from>
                  <to>
                    <xdr:col>3</xdr:col>
                    <xdr:colOff>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Drop Down 2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54</xdr:row>
                    <xdr:rowOff>161925</xdr:rowOff>
                  </from>
                  <to>
                    <xdr:col>3</xdr:col>
                    <xdr:colOff>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Drop Down 2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55</xdr:row>
                    <xdr:rowOff>171450</xdr:rowOff>
                  </from>
                  <to>
                    <xdr:col>3</xdr:col>
                    <xdr:colOff>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Drop Down 3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56</xdr:row>
                    <xdr:rowOff>171450</xdr:rowOff>
                  </from>
                  <to>
                    <xdr:col>3</xdr:col>
                    <xdr:colOff>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Drop Down 3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57</xdr:row>
                    <xdr:rowOff>161925</xdr:rowOff>
                  </from>
                  <to>
                    <xdr:col>3</xdr:col>
                    <xdr:colOff>0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Drop Down 3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58</xdr:row>
                    <xdr:rowOff>171450</xdr:rowOff>
                  </from>
                  <to>
                    <xdr:col>3</xdr:col>
                    <xdr:colOff>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Drop Down 3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3</xdr:col>
                    <xdr:colOff>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Drop Down 3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60</xdr:row>
                    <xdr:rowOff>161925</xdr:rowOff>
                  </from>
                  <to>
                    <xdr:col>3</xdr:col>
                    <xdr:colOff>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Drop Down 3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61</xdr:row>
                    <xdr:rowOff>171450</xdr:rowOff>
                  </from>
                  <to>
                    <xdr:col>3</xdr:col>
                    <xdr:colOff>0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Drop Down 36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62</xdr:row>
                    <xdr:rowOff>171450</xdr:rowOff>
                  </from>
                  <to>
                    <xdr:col>3</xdr:col>
                    <xdr:colOff>0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Drop Down 37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63</xdr:row>
                    <xdr:rowOff>161925</xdr:rowOff>
                  </from>
                  <to>
                    <xdr:col>3</xdr:col>
                    <xdr:colOff>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Drop Down 38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64</xdr:row>
                    <xdr:rowOff>171450</xdr:rowOff>
                  </from>
                  <to>
                    <xdr:col>3</xdr:col>
                    <xdr:colOff>0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Drop Down 3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65</xdr:row>
                    <xdr:rowOff>171450</xdr:rowOff>
                  </from>
                  <to>
                    <xdr:col>3</xdr:col>
                    <xdr:colOff>0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Drop Down 40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66</xdr:row>
                    <xdr:rowOff>161925</xdr:rowOff>
                  </from>
                  <to>
                    <xdr:col>3</xdr:col>
                    <xdr:colOff>0</xdr:colOff>
                    <xdr:row>67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Drop Down 41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67</xdr:row>
                    <xdr:rowOff>161925</xdr:rowOff>
                  </from>
                  <to>
                    <xdr:col>3</xdr:col>
                    <xdr:colOff>0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Drop Down 42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68</xdr:row>
                    <xdr:rowOff>171450</xdr:rowOff>
                  </from>
                  <to>
                    <xdr:col>3</xdr:col>
                    <xdr:colOff>0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Drop Down 4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69</xdr:row>
                    <xdr:rowOff>161925</xdr:rowOff>
                  </from>
                  <to>
                    <xdr:col>3</xdr:col>
                    <xdr:colOff>0</xdr:colOff>
                    <xdr:row>70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Drop Down 44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70</xdr:row>
                    <xdr:rowOff>161925</xdr:rowOff>
                  </from>
                  <to>
                    <xdr:col>3</xdr:col>
                    <xdr:colOff>0</xdr:colOff>
                    <xdr:row>71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Drop Down 45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71</xdr:row>
                    <xdr:rowOff>171450</xdr:rowOff>
                  </from>
                  <to>
                    <xdr:col>3</xdr:col>
                    <xdr:colOff>0</xdr:colOff>
                    <xdr:row>72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3" workbookViewId="0">
      <selection activeCell="G10" sqref="G10"/>
    </sheetView>
  </sheetViews>
  <sheetFormatPr defaultColWidth="9" defaultRowHeight="11.25" x14ac:dyDescent="0.2"/>
  <cols>
    <col min="1" max="1" width="28.7109375" style="30" customWidth="1"/>
    <col min="2" max="2" width="21.7109375" style="30" customWidth="1"/>
    <col min="3" max="3" width="14.28515625" style="30" customWidth="1"/>
    <col min="4" max="4" width="15" style="31" customWidth="1"/>
    <col min="5" max="5" width="7.5703125" style="31" customWidth="1"/>
    <col min="6" max="6" width="9" style="31"/>
    <col min="7" max="16384" width="9" style="30"/>
  </cols>
  <sheetData>
    <row r="1" spans="1:11" x14ac:dyDescent="0.2">
      <c r="B1" s="32"/>
      <c r="C1" s="33"/>
      <c r="D1" s="34"/>
      <c r="E1" s="35"/>
      <c r="F1" s="35"/>
      <c r="G1" s="33"/>
    </row>
    <row r="2" spans="1:11" ht="15" x14ac:dyDescent="0.25">
      <c r="A2" s="32" t="s">
        <v>56</v>
      </c>
      <c r="B2" t="s">
        <v>109</v>
      </c>
      <c r="C2" t="s">
        <v>62</v>
      </c>
      <c r="D2">
        <v>525</v>
      </c>
      <c r="E2" s="36" t="s">
        <v>63</v>
      </c>
      <c r="G2"/>
      <c r="H2"/>
    </row>
    <row r="3" spans="1:11" ht="15" x14ac:dyDescent="0.25">
      <c r="A3" s="32"/>
      <c r="B3" t="s">
        <v>110</v>
      </c>
      <c r="C3" t="s">
        <v>64</v>
      </c>
      <c r="D3">
        <v>105</v>
      </c>
      <c r="E3" s="36" t="s">
        <v>65</v>
      </c>
      <c r="G3"/>
      <c r="H3"/>
      <c r="J3"/>
      <c r="K3"/>
    </row>
    <row r="4" spans="1:11" ht="15" x14ac:dyDescent="0.25">
      <c r="A4" s="32"/>
      <c r="B4" t="s">
        <v>111</v>
      </c>
      <c r="C4" t="s">
        <v>66</v>
      </c>
      <c r="D4">
        <v>195</v>
      </c>
      <c r="E4" s="36" t="s">
        <v>65</v>
      </c>
      <c r="G4"/>
      <c r="H4"/>
      <c r="J4"/>
      <c r="K4"/>
    </row>
    <row r="5" spans="1:11" ht="15" x14ac:dyDescent="0.25">
      <c r="A5" s="32"/>
      <c r="B5" t="s">
        <v>112</v>
      </c>
      <c r="C5" t="s">
        <v>67</v>
      </c>
      <c r="D5">
        <v>285</v>
      </c>
      <c r="E5" s="36" t="s">
        <v>63</v>
      </c>
      <c r="G5"/>
      <c r="H5"/>
      <c r="J5"/>
      <c r="K5"/>
    </row>
    <row r="6" spans="1:11" ht="15" x14ac:dyDescent="0.25">
      <c r="A6" s="32"/>
      <c r="B6" t="s">
        <v>113</v>
      </c>
      <c r="C6" t="s">
        <v>68</v>
      </c>
      <c r="D6">
        <v>600</v>
      </c>
      <c r="E6" s="36" t="s">
        <v>69</v>
      </c>
      <c r="G6"/>
      <c r="H6"/>
      <c r="J6"/>
      <c r="K6"/>
    </row>
    <row r="7" spans="1:11" ht="15" x14ac:dyDescent="0.25">
      <c r="A7" s="32"/>
      <c r="B7" t="s">
        <v>114</v>
      </c>
      <c r="C7" t="s">
        <v>70</v>
      </c>
      <c r="D7">
        <v>315</v>
      </c>
      <c r="E7" s="36" t="s">
        <v>71</v>
      </c>
      <c r="G7"/>
      <c r="H7"/>
      <c r="J7"/>
      <c r="K7"/>
    </row>
    <row r="8" spans="1:11" ht="15" x14ac:dyDescent="0.25">
      <c r="A8" s="32"/>
      <c r="B8" t="s">
        <v>115</v>
      </c>
      <c r="C8" t="s">
        <v>72</v>
      </c>
      <c r="D8">
        <v>375</v>
      </c>
      <c r="E8" s="36" t="s">
        <v>71</v>
      </c>
      <c r="G8"/>
      <c r="H8"/>
      <c r="J8"/>
      <c r="K8"/>
    </row>
    <row r="9" spans="1:11" ht="15" x14ac:dyDescent="0.25">
      <c r="B9" t="s">
        <v>116</v>
      </c>
      <c r="C9" t="s">
        <v>73</v>
      </c>
      <c r="D9">
        <v>195</v>
      </c>
      <c r="E9" s="36" t="s">
        <v>63</v>
      </c>
      <c r="G9"/>
      <c r="H9"/>
      <c r="J9"/>
      <c r="K9"/>
    </row>
    <row r="10" spans="1:11" ht="15" x14ac:dyDescent="0.25">
      <c r="A10" s="32"/>
      <c r="B10" t="s">
        <v>117</v>
      </c>
      <c r="C10" t="s">
        <v>74</v>
      </c>
      <c r="D10">
        <v>375</v>
      </c>
      <c r="E10" s="36" t="s">
        <v>63</v>
      </c>
      <c r="G10"/>
      <c r="H10"/>
      <c r="J10"/>
      <c r="K10"/>
    </row>
    <row r="11" spans="1:11" ht="15" x14ac:dyDescent="0.25">
      <c r="A11" s="32"/>
      <c r="B11" t="s">
        <v>118</v>
      </c>
      <c r="C11" t="s">
        <v>75</v>
      </c>
      <c r="D11">
        <v>180</v>
      </c>
      <c r="E11" s="36" t="s">
        <v>65</v>
      </c>
      <c r="G11"/>
      <c r="H11"/>
      <c r="J11"/>
      <c r="K11"/>
    </row>
    <row r="12" spans="1:11" ht="15" x14ac:dyDescent="0.25">
      <c r="A12" s="32"/>
      <c r="B12" t="s">
        <v>119</v>
      </c>
      <c r="C12" t="s">
        <v>76</v>
      </c>
      <c r="D12">
        <v>240</v>
      </c>
      <c r="E12" s="36" t="s">
        <v>65</v>
      </c>
      <c r="G12"/>
      <c r="H12"/>
      <c r="J12"/>
      <c r="K12"/>
    </row>
    <row r="13" spans="1:11" ht="15" x14ac:dyDescent="0.25">
      <c r="A13" s="32"/>
      <c r="B13" t="s">
        <v>120</v>
      </c>
      <c r="C13" t="s">
        <v>77</v>
      </c>
      <c r="D13">
        <v>180</v>
      </c>
      <c r="E13" s="36" t="s">
        <v>65</v>
      </c>
      <c r="G13"/>
      <c r="H13"/>
      <c r="J13"/>
      <c r="K13"/>
    </row>
    <row r="14" spans="1:11" ht="15" x14ac:dyDescent="0.25">
      <c r="A14" s="32"/>
      <c r="B14" t="s">
        <v>121</v>
      </c>
      <c r="C14" s="136">
        <v>303541</v>
      </c>
      <c r="D14">
        <v>435</v>
      </c>
      <c r="E14" s="36" t="s">
        <v>63</v>
      </c>
      <c r="G14"/>
      <c r="H14"/>
      <c r="J14"/>
      <c r="K14"/>
    </row>
    <row r="15" spans="1:11" ht="15" x14ac:dyDescent="0.25">
      <c r="A15" s="32"/>
      <c r="B15" t="s">
        <v>122</v>
      </c>
      <c r="C15" t="s">
        <v>78</v>
      </c>
      <c r="D15">
        <v>345</v>
      </c>
      <c r="E15" s="36" t="s">
        <v>65</v>
      </c>
      <c r="G15"/>
      <c r="H15"/>
      <c r="J15"/>
      <c r="K15"/>
    </row>
    <row r="16" spans="1:11" ht="15" x14ac:dyDescent="0.25">
      <c r="A16" s="32"/>
      <c r="B16" t="s">
        <v>123</v>
      </c>
      <c r="C16" t="s">
        <v>79</v>
      </c>
      <c r="D16">
        <v>180</v>
      </c>
      <c r="E16" s="36" t="s">
        <v>65</v>
      </c>
      <c r="G16"/>
      <c r="H16"/>
      <c r="J16"/>
      <c r="K16"/>
    </row>
    <row r="17" spans="1:11" ht="15" x14ac:dyDescent="0.25">
      <c r="A17" s="32"/>
      <c r="B17" t="s">
        <v>124</v>
      </c>
      <c r="C17" t="s">
        <v>80</v>
      </c>
      <c r="D17">
        <v>420</v>
      </c>
      <c r="E17" s="36" t="s">
        <v>65</v>
      </c>
      <c r="G17"/>
      <c r="H17"/>
      <c r="J17"/>
      <c r="K17"/>
    </row>
    <row r="18" spans="1:11" ht="15" x14ac:dyDescent="0.25">
      <c r="A18" s="32"/>
      <c r="B18" t="s">
        <v>125</v>
      </c>
      <c r="C18" t="s">
        <v>81</v>
      </c>
      <c r="D18">
        <v>90</v>
      </c>
      <c r="E18" s="36" t="s">
        <v>63</v>
      </c>
      <c r="G18"/>
      <c r="H18"/>
      <c r="J18"/>
      <c r="K18"/>
    </row>
    <row r="19" spans="1:11" ht="15" x14ac:dyDescent="0.25">
      <c r="A19" s="32"/>
      <c r="B19" t="s">
        <v>126</v>
      </c>
      <c r="C19" t="s">
        <v>82</v>
      </c>
      <c r="D19">
        <v>180</v>
      </c>
      <c r="E19" s="36" t="s">
        <v>71</v>
      </c>
      <c r="G19"/>
      <c r="H19"/>
      <c r="J19"/>
      <c r="K19"/>
    </row>
    <row r="20" spans="1:11" ht="15" x14ac:dyDescent="0.25">
      <c r="A20" s="32"/>
      <c r="B20" t="s">
        <v>127</v>
      </c>
      <c r="C20" t="s">
        <v>83</v>
      </c>
      <c r="D20">
        <v>255</v>
      </c>
      <c r="E20" s="36" t="s">
        <v>65</v>
      </c>
      <c r="F20"/>
      <c r="G20"/>
      <c r="H20"/>
      <c r="J20"/>
      <c r="K20"/>
    </row>
    <row r="21" spans="1:11" ht="15" x14ac:dyDescent="0.25">
      <c r="B21" t="s">
        <v>128</v>
      </c>
      <c r="C21" t="s">
        <v>84</v>
      </c>
      <c r="D21">
        <v>120</v>
      </c>
      <c r="E21" s="36" t="s">
        <v>63</v>
      </c>
      <c r="F21"/>
      <c r="G21"/>
      <c r="H21"/>
      <c r="J21"/>
      <c r="K21"/>
    </row>
    <row r="22" spans="1:11" ht="15" x14ac:dyDescent="0.25">
      <c r="B22" t="s">
        <v>129</v>
      </c>
      <c r="C22" t="s">
        <v>85</v>
      </c>
      <c r="D22">
        <v>30</v>
      </c>
      <c r="E22" s="36" t="s">
        <v>65</v>
      </c>
      <c r="G22"/>
      <c r="H22"/>
      <c r="J22"/>
      <c r="K22"/>
    </row>
    <row r="23" spans="1:11" ht="15" x14ac:dyDescent="0.25">
      <c r="A23" s="32"/>
      <c r="B23" t="s">
        <v>130</v>
      </c>
      <c r="C23" t="s">
        <v>86</v>
      </c>
      <c r="D23">
        <v>105</v>
      </c>
      <c r="E23" s="36" t="s">
        <v>69</v>
      </c>
      <c r="G23"/>
      <c r="H23"/>
      <c r="J23"/>
      <c r="K23"/>
    </row>
    <row r="24" spans="1:11" ht="15" x14ac:dyDescent="0.25">
      <c r="A24" s="32"/>
      <c r="B24" t="s">
        <v>131</v>
      </c>
      <c r="C24" t="s">
        <v>87</v>
      </c>
      <c r="D24">
        <v>180</v>
      </c>
      <c r="E24" s="36" t="s">
        <v>63</v>
      </c>
      <c r="G24"/>
      <c r="H24"/>
      <c r="J24"/>
      <c r="K24"/>
    </row>
    <row r="25" spans="1:11" ht="15" x14ac:dyDescent="0.25">
      <c r="A25" s="32"/>
      <c r="B25" t="s">
        <v>132</v>
      </c>
      <c r="C25" t="s">
        <v>88</v>
      </c>
      <c r="D25">
        <v>270</v>
      </c>
      <c r="E25" s="36" t="s">
        <v>69</v>
      </c>
      <c r="G25"/>
      <c r="H25"/>
      <c r="J25"/>
      <c r="K25"/>
    </row>
    <row r="26" spans="1:11" ht="15" x14ac:dyDescent="0.25">
      <c r="A26" s="32"/>
      <c r="B26" t="s">
        <v>133</v>
      </c>
      <c r="C26" t="s">
        <v>89</v>
      </c>
      <c r="D26">
        <v>45</v>
      </c>
      <c r="E26" s="36" t="s">
        <v>63</v>
      </c>
      <c r="G26"/>
      <c r="H26"/>
      <c r="J26"/>
      <c r="K26"/>
    </row>
    <row r="27" spans="1:11" ht="15" x14ac:dyDescent="0.25">
      <c r="A27" s="32"/>
      <c r="B27" t="s">
        <v>134</v>
      </c>
      <c r="C27" t="s">
        <v>90</v>
      </c>
      <c r="D27">
        <v>510</v>
      </c>
      <c r="E27" s="36" t="s">
        <v>63</v>
      </c>
      <c r="G27"/>
      <c r="H27"/>
      <c r="J27"/>
      <c r="K27"/>
    </row>
    <row r="28" spans="1:11" ht="15" x14ac:dyDescent="0.25">
      <c r="A28" s="32"/>
      <c r="B28" t="s">
        <v>135</v>
      </c>
      <c r="C28" t="s">
        <v>91</v>
      </c>
      <c r="D28">
        <v>315</v>
      </c>
      <c r="E28" s="36" t="s">
        <v>63</v>
      </c>
      <c r="G28"/>
      <c r="H28"/>
      <c r="J28"/>
      <c r="K28"/>
    </row>
    <row r="29" spans="1:11" ht="15" x14ac:dyDescent="0.25">
      <c r="A29" s="32"/>
      <c r="B29" t="s">
        <v>136</v>
      </c>
      <c r="C29" t="s">
        <v>92</v>
      </c>
      <c r="D29">
        <v>150</v>
      </c>
      <c r="E29" s="36" t="s">
        <v>63</v>
      </c>
      <c r="G29"/>
      <c r="H29"/>
      <c r="J29"/>
      <c r="K29"/>
    </row>
    <row r="30" spans="1:11" ht="15" x14ac:dyDescent="0.25">
      <c r="A30" s="32"/>
      <c r="B30" t="s">
        <v>137</v>
      </c>
      <c r="C30" t="s">
        <v>93</v>
      </c>
      <c r="D30">
        <v>135</v>
      </c>
      <c r="E30" s="36" t="s">
        <v>65</v>
      </c>
      <c r="G30"/>
      <c r="H30"/>
      <c r="J30"/>
      <c r="K30"/>
    </row>
    <row r="31" spans="1:11" ht="15" x14ac:dyDescent="0.25">
      <c r="A31" s="32"/>
      <c r="B31" t="s">
        <v>138</v>
      </c>
      <c r="C31" t="s">
        <v>94</v>
      </c>
      <c r="D31">
        <v>165</v>
      </c>
      <c r="E31" s="36" t="s">
        <v>71</v>
      </c>
      <c r="G31"/>
      <c r="H31"/>
      <c r="J31"/>
      <c r="K31"/>
    </row>
    <row r="32" spans="1:11" ht="15" x14ac:dyDescent="0.25">
      <c r="A32" s="32"/>
      <c r="B32" t="s">
        <v>139</v>
      </c>
      <c r="C32" t="s">
        <v>95</v>
      </c>
      <c r="D32">
        <v>315</v>
      </c>
      <c r="E32" s="36" t="s">
        <v>63</v>
      </c>
      <c r="G32"/>
      <c r="H32"/>
      <c r="J32"/>
      <c r="K32"/>
    </row>
    <row r="33" spans="1:8" ht="15" x14ac:dyDescent="0.25">
      <c r="A33" s="32"/>
      <c r="B33" t="s">
        <v>140</v>
      </c>
      <c r="C33" t="s">
        <v>96</v>
      </c>
      <c r="D33">
        <v>330</v>
      </c>
      <c r="E33" s="36" t="s">
        <v>65</v>
      </c>
      <c r="F33"/>
      <c r="G33"/>
      <c r="H33"/>
    </row>
    <row r="34" spans="1:8" ht="15" x14ac:dyDescent="0.25">
      <c r="A34" s="32"/>
      <c r="B34" t="s">
        <v>141</v>
      </c>
      <c r="C34" t="s">
        <v>97</v>
      </c>
      <c r="D34">
        <v>60</v>
      </c>
      <c r="E34" s="36" t="s">
        <v>71</v>
      </c>
      <c r="F34"/>
      <c r="G34"/>
      <c r="H34"/>
    </row>
    <row r="35" spans="1:8" ht="15" x14ac:dyDescent="0.25">
      <c r="A35" s="32"/>
      <c r="B35" t="s">
        <v>142</v>
      </c>
      <c r="C35" t="s">
        <v>98</v>
      </c>
      <c r="D35">
        <v>195</v>
      </c>
      <c r="E35" s="36" t="s">
        <v>63</v>
      </c>
      <c r="F35"/>
      <c r="G35"/>
      <c r="H35"/>
    </row>
    <row r="36" spans="1:8" ht="15" x14ac:dyDescent="0.25">
      <c r="A36" s="32"/>
      <c r="B36" t="s">
        <v>143</v>
      </c>
      <c r="C36" t="s">
        <v>99</v>
      </c>
      <c r="D36">
        <v>435</v>
      </c>
      <c r="E36" s="36" t="s">
        <v>71</v>
      </c>
      <c r="F36"/>
      <c r="G36"/>
      <c r="H36"/>
    </row>
    <row r="37" spans="1:8" ht="15" x14ac:dyDescent="0.25">
      <c r="A37" s="32"/>
      <c r="B37" t="s">
        <v>144</v>
      </c>
      <c r="C37" t="s">
        <v>100</v>
      </c>
      <c r="D37">
        <v>255</v>
      </c>
      <c r="E37" s="36" t="s">
        <v>65</v>
      </c>
      <c r="G37" s="37"/>
    </row>
    <row r="38" spans="1:8" ht="11.25" customHeight="1" x14ac:dyDescent="0.25">
      <c r="A38" s="32"/>
      <c r="B38" t="s">
        <v>145</v>
      </c>
      <c r="C38" t="s">
        <v>101</v>
      </c>
      <c r="D38">
        <v>360</v>
      </c>
      <c r="E38" s="36" t="s">
        <v>71</v>
      </c>
      <c r="G38" s="37"/>
    </row>
    <row r="39" spans="1:8" ht="15" x14ac:dyDescent="0.25">
      <c r="A39" s="32"/>
      <c r="B39" t="s">
        <v>146</v>
      </c>
      <c r="C39" t="s">
        <v>102</v>
      </c>
      <c r="D39">
        <v>120</v>
      </c>
      <c r="E39" s="36" t="s">
        <v>63</v>
      </c>
      <c r="G39" s="37"/>
    </row>
    <row r="40" spans="1:8" ht="15" x14ac:dyDescent="0.25">
      <c r="A40" s="32"/>
      <c r="B40" t="s">
        <v>147</v>
      </c>
      <c r="C40" t="s">
        <v>103</v>
      </c>
      <c r="D40">
        <v>210</v>
      </c>
      <c r="E40" s="36" t="s">
        <v>63</v>
      </c>
      <c r="G40" s="37"/>
    </row>
    <row r="41" spans="1:8" ht="15" x14ac:dyDescent="0.25">
      <c r="B41" t="s">
        <v>148</v>
      </c>
      <c r="C41" t="s">
        <v>104</v>
      </c>
      <c r="D41">
        <v>45</v>
      </c>
      <c r="E41" s="36" t="s">
        <v>63</v>
      </c>
      <c r="G41" s="37"/>
    </row>
    <row r="42" spans="1:8" ht="15" x14ac:dyDescent="0.25">
      <c r="A42" s="32"/>
      <c r="B42" t="s">
        <v>149</v>
      </c>
      <c r="C42" t="s">
        <v>105</v>
      </c>
      <c r="D42">
        <v>225</v>
      </c>
      <c r="E42" s="36" t="s">
        <v>63</v>
      </c>
      <c r="G42" s="37"/>
    </row>
    <row r="43" spans="1:8" ht="15" x14ac:dyDescent="0.25">
      <c r="A43" s="32"/>
      <c r="B43" t="s">
        <v>150</v>
      </c>
      <c r="C43" t="s">
        <v>106</v>
      </c>
      <c r="D43">
        <v>30</v>
      </c>
      <c r="E43" s="36" t="s">
        <v>63</v>
      </c>
      <c r="G43" s="37"/>
    </row>
    <row r="44" spans="1:8" ht="15" x14ac:dyDescent="0.25">
      <c r="B44" t="s">
        <v>151</v>
      </c>
      <c r="C44" t="s">
        <v>107</v>
      </c>
      <c r="D44">
        <v>150</v>
      </c>
      <c r="E44" s="36" t="s">
        <v>63</v>
      </c>
      <c r="G44" s="37"/>
    </row>
    <row r="45" spans="1:8" ht="15" x14ac:dyDescent="0.25">
      <c r="B45" t="s">
        <v>152</v>
      </c>
      <c r="C45" t="s">
        <v>108</v>
      </c>
      <c r="D45">
        <v>225</v>
      </c>
      <c r="E45" s="36" t="s">
        <v>71</v>
      </c>
      <c r="G45" s="37"/>
    </row>
    <row r="46" spans="1:8" ht="15" x14ac:dyDescent="0.25">
      <c r="B46" t="s">
        <v>153</v>
      </c>
      <c r="C46" s="171" t="s">
        <v>163</v>
      </c>
      <c r="D46">
        <v>120</v>
      </c>
      <c r="E46" s="36" t="s">
        <v>63</v>
      </c>
      <c r="G46" s="37"/>
    </row>
    <row r="47" spans="1:8" x14ac:dyDescent="0.2">
      <c r="A47" s="30" t="s">
        <v>57</v>
      </c>
    </row>
    <row r="48" spans="1:8" x14ac:dyDescent="0.2">
      <c r="A48" s="32"/>
    </row>
    <row r="49" spans="1:2" x14ac:dyDescent="0.2">
      <c r="A49" s="32" t="s">
        <v>58</v>
      </c>
      <c r="B49" s="30">
        <f>Summary!B8</f>
        <v>1.6</v>
      </c>
    </row>
    <row r="50" spans="1:2" x14ac:dyDescent="0.2">
      <c r="A50" s="32" t="s">
        <v>59</v>
      </c>
      <c r="B50" s="30"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H29" sqref="H29"/>
    </sheetView>
  </sheetViews>
  <sheetFormatPr defaultRowHeight="15" x14ac:dyDescent="0.25"/>
  <cols>
    <col min="1" max="1" width="18.85546875" customWidth="1"/>
    <col min="2" max="2" width="15" customWidth="1"/>
    <col min="3" max="3" width="19" customWidth="1"/>
    <col min="4" max="4" width="11.5703125" style="137" customWidth="1"/>
    <col min="5" max="5" width="11.85546875" style="137" customWidth="1"/>
    <col min="6" max="6" width="11.85546875" customWidth="1"/>
  </cols>
  <sheetData>
    <row r="1" spans="1:7" ht="26.25" x14ac:dyDescent="0.4">
      <c r="A1" s="145" t="s">
        <v>158</v>
      </c>
    </row>
    <row r="2" spans="1:7" ht="15.75" thickBot="1" x14ac:dyDescent="0.3"/>
    <row r="3" spans="1:7" ht="15.75" thickTop="1" x14ac:dyDescent="0.25">
      <c r="A3" s="146"/>
      <c r="B3" s="139"/>
      <c r="C3" s="144"/>
      <c r="D3" s="140" t="s">
        <v>7</v>
      </c>
      <c r="E3" s="148" t="s">
        <v>7</v>
      </c>
      <c r="F3" s="148" t="s">
        <v>160</v>
      </c>
      <c r="G3" s="141" t="s">
        <v>11</v>
      </c>
    </row>
    <row r="4" spans="1:7" ht="15.75" thickBot="1" x14ac:dyDescent="0.3">
      <c r="A4" s="147" t="s">
        <v>154</v>
      </c>
      <c r="B4" s="178" t="s">
        <v>61</v>
      </c>
      <c r="C4" s="179"/>
      <c r="D4" s="143" t="s">
        <v>15</v>
      </c>
      <c r="E4" s="149" t="s">
        <v>16</v>
      </c>
      <c r="F4" s="149" t="s">
        <v>17</v>
      </c>
      <c r="G4" s="150" t="s">
        <v>159</v>
      </c>
    </row>
    <row r="5" spans="1:7" ht="15.75" thickTop="1" x14ac:dyDescent="0.25">
      <c r="A5" s="151" t="str">
        <f>Summary!A14</f>
        <v>Phase 1</v>
      </c>
      <c r="B5" s="180" t="str">
        <f>Summary!B14</f>
        <v>Platform Development and Design Validation</v>
      </c>
      <c r="C5" s="181"/>
      <c r="D5" s="151">
        <f>Summary!D14</f>
        <v>204600</v>
      </c>
      <c r="E5" s="151">
        <f>Summary!E14</f>
        <v>40920</v>
      </c>
      <c r="F5" s="151">
        <f>Summary!F14</f>
        <v>327360</v>
      </c>
      <c r="G5" s="151">
        <f>Summary!G14</f>
        <v>572880</v>
      </c>
    </row>
    <row r="6" spans="1:7" x14ac:dyDescent="0.25">
      <c r="A6" s="152" t="str">
        <f>Summary!$A$15</f>
        <v>Phase 2</v>
      </c>
      <c r="B6" s="182" t="str">
        <f>Summary!B15</f>
        <v>Investigation into novel control methods</v>
      </c>
      <c r="C6" s="183"/>
      <c r="D6" s="152">
        <f>Summary!D15</f>
        <v>204600</v>
      </c>
      <c r="E6" s="152">
        <f>Summary!E15</f>
        <v>40920</v>
      </c>
      <c r="F6" s="152">
        <f>Summary!F15</f>
        <v>327360</v>
      </c>
      <c r="G6" s="152">
        <f>Summary!G15</f>
        <v>572880</v>
      </c>
    </row>
    <row r="7" spans="1:7" ht="15.75" thickBot="1" x14ac:dyDescent="0.3">
      <c r="A7" s="152" t="str">
        <f>Summary!$A$16</f>
        <v>Phase 3</v>
      </c>
      <c r="B7" s="182" t="str">
        <f>Summary!B16</f>
        <v>Application Specific investigations</v>
      </c>
      <c r="C7" s="183"/>
      <c r="D7" s="152">
        <f>Summary!D16</f>
        <v>108600</v>
      </c>
      <c r="E7" s="152">
        <f>Summary!E16</f>
        <v>21720</v>
      </c>
      <c r="F7" s="152">
        <f>Summary!F16</f>
        <v>173760</v>
      </c>
      <c r="G7" s="152">
        <f>Summary!G16</f>
        <v>304080</v>
      </c>
    </row>
    <row r="8" spans="1:7" ht="16.5" thickTop="1" thickBot="1" x14ac:dyDescent="0.3">
      <c r="C8" s="174" t="s">
        <v>24</v>
      </c>
      <c r="D8" s="175">
        <f>SUM(D5:D7)</f>
        <v>517800</v>
      </c>
      <c r="E8" s="176">
        <f>SUM(E5:E7)</f>
        <v>103560</v>
      </c>
      <c r="F8" s="174">
        <f>SUM(F5:F7)</f>
        <v>828480</v>
      </c>
      <c r="G8" s="174">
        <f>SUM(G5:G7)</f>
        <v>1449840</v>
      </c>
    </row>
    <row r="9" spans="1:7" ht="16.5" thickTop="1" thickBot="1" x14ac:dyDescent="0.3"/>
    <row r="10" spans="1:7" ht="16.5" thickTop="1" thickBot="1" x14ac:dyDescent="0.3">
      <c r="A10" s="79" t="s">
        <v>155</v>
      </c>
      <c r="B10" s="80"/>
      <c r="C10" s="79" t="s">
        <v>31</v>
      </c>
      <c r="D10" s="159"/>
      <c r="E10" s="138"/>
    </row>
    <row r="11" spans="1:7" ht="15.75" thickTop="1" x14ac:dyDescent="0.25">
      <c r="A11" s="82"/>
      <c r="B11" s="83"/>
      <c r="C11" s="169"/>
      <c r="D11" s="160" t="s">
        <v>35</v>
      </c>
      <c r="E11" s="84" t="s">
        <v>34</v>
      </c>
    </row>
    <row r="12" spans="1:7" ht="15.75" thickBot="1" x14ac:dyDescent="0.3">
      <c r="A12" s="88" t="s">
        <v>36</v>
      </c>
      <c r="B12" s="89" t="s">
        <v>37</v>
      </c>
      <c r="C12" s="170" t="s">
        <v>38</v>
      </c>
      <c r="D12" s="161" t="s">
        <v>42</v>
      </c>
      <c r="E12" s="89" t="s">
        <v>43</v>
      </c>
    </row>
    <row r="13" spans="1:7" ht="15.75" thickTop="1" x14ac:dyDescent="0.25">
      <c r="A13" s="82" t="s">
        <v>44</v>
      </c>
      <c r="B13" s="94">
        <f>WP_1!B12</f>
        <v>1640</v>
      </c>
      <c r="C13" s="102" t="str">
        <f>IF(WP_1!D12&gt;1,INDEX('Labour Rates'!$B$1:$E$46,WP_1!D12,1),"")</f>
        <v>Oosthuizen D</v>
      </c>
      <c r="D13" s="162">
        <f>WP_1!H12</f>
        <v>40</v>
      </c>
      <c r="E13" s="94">
        <f>WP_1!I12</f>
        <v>12600</v>
      </c>
    </row>
    <row r="14" spans="1:7" x14ac:dyDescent="0.25">
      <c r="A14" s="100" t="s">
        <v>45</v>
      </c>
      <c r="B14" s="101">
        <f>WP_1!B13</f>
        <v>204600</v>
      </c>
      <c r="C14" s="102" t="str">
        <f>IF(WP_1!D13&gt;1,INDEX('Labour Rates'!$B$1:$E$46,WP_1!D13,1),"")</f>
        <v>Steele AW</v>
      </c>
      <c r="D14" s="157">
        <f>WP_1!H13</f>
        <v>1600</v>
      </c>
      <c r="E14" s="154">
        <f>WP_1!I13</f>
        <v>192000</v>
      </c>
    </row>
    <row r="15" spans="1:7" x14ac:dyDescent="0.25">
      <c r="A15" s="100" t="s">
        <v>46</v>
      </c>
      <c r="B15" s="101">
        <f>WP_1!B14</f>
        <v>40920</v>
      </c>
      <c r="C15" s="102" t="str">
        <f>IF(WP_1!D14&gt;1,INDEX('Labour Rates'!$B$1:$E$46,WP_1!D14,1),"")</f>
        <v>Dickens J.S</v>
      </c>
      <c r="D15" s="157">
        <f>WP_1!H14</f>
        <v>0</v>
      </c>
      <c r="E15" s="154">
        <f>WP_1!I14</f>
        <v>0</v>
      </c>
    </row>
    <row r="16" spans="1:7" x14ac:dyDescent="0.25">
      <c r="A16" s="100" t="s">
        <v>47</v>
      </c>
      <c r="B16" s="101">
        <f>WP_1!B15</f>
        <v>327360</v>
      </c>
      <c r="C16" s="102" t="str">
        <f>IF(WP_1!D15&gt;1,INDEX('Labour Rates'!$B$1:$E$46,WP_1!D15,1),"")</f>
        <v>Naicker D.M</v>
      </c>
      <c r="D16" s="157">
        <f>WP_1!H15</f>
        <v>0</v>
      </c>
      <c r="E16" s="154">
        <f>WP_1!I15</f>
        <v>0</v>
      </c>
    </row>
    <row r="17" spans="1:5" x14ac:dyDescent="0.25">
      <c r="A17" s="100" t="s">
        <v>48</v>
      </c>
      <c r="B17" s="101">
        <f>WP_1!B16</f>
        <v>572880</v>
      </c>
      <c r="C17" s="102" t="str">
        <f>IF(WP_1!D16&gt;1,INDEX('Labour Rates'!$B$1:$E$46,WP_1!D16,1),"")</f>
        <v>Naidoo T.</v>
      </c>
      <c r="D17" s="157">
        <f>WP_1!H16</f>
        <v>0</v>
      </c>
      <c r="E17" s="154">
        <f>WP_1!I16</f>
        <v>0</v>
      </c>
    </row>
    <row r="18" spans="1:5" x14ac:dyDescent="0.25">
      <c r="A18" s="100"/>
      <c r="B18" s="106"/>
      <c r="C18" s="102" t="str">
        <f>IF(WP_1!D17&gt;1,INDEX('Labour Rates'!$B$1:$E$46,WP_1!D17,1),"")</f>
        <v/>
      </c>
      <c r="D18" s="157" t="str">
        <f>WP_1!H17</f>
        <v/>
      </c>
      <c r="E18" s="154" t="str">
        <f>WP_1!I17</f>
        <v/>
      </c>
    </row>
    <row r="19" spans="1:5" x14ac:dyDescent="0.25">
      <c r="A19" s="100"/>
      <c r="B19" s="106"/>
      <c r="C19" s="102" t="str">
        <f>IF(WP_1!D18&gt;1,INDEX('Labour Rates'!$B$1:$E$46,WP_1!D18,1),"")</f>
        <v/>
      </c>
      <c r="D19" s="157" t="str">
        <f>WP_1!H18</f>
        <v/>
      </c>
      <c r="E19" s="154" t="str">
        <f>WP_1!I18</f>
        <v/>
      </c>
    </row>
    <row r="20" spans="1:5" x14ac:dyDescent="0.25">
      <c r="A20" s="100"/>
      <c r="B20" s="106"/>
      <c r="C20" s="102" t="str">
        <f>IF(WP_1!D19&gt;1,INDEX('Labour Rates'!$B$1:$E$46,WP_1!D19,1),"")</f>
        <v/>
      </c>
      <c r="D20" s="157" t="str">
        <f>WP_1!H19</f>
        <v/>
      </c>
      <c r="E20" s="154" t="str">
        <f>WP_1!I19</f>
        <v/>
      </c>
    </row>
    <row r="21" spans="1:5" x14ac:dyDescent="0.25">
      <c r="A21" s="100"/>
      <c r="B21" s="106"/>
      <c r="C21" s="102" t="str">
        <f>IF(WP_1!D20&gt;1,INDEX('Labour Rates'!$B$1:$E$46,WP_1!D20,1),"")</f>
        <v/>
      </c>
      <c r="D21" s="157" t="str">
        <f>WP_1!H20</f>
        <v/>
      </c>
      <c r="E21" s="154" t="str">
        <f>WP_1!I20</f>
        <v/>
      </c>
    </row>
    <row r="22" spans="1:5" x14ac:dyDescent="0.25">
      <c r="A22" s="100"/>
      <c r="B22" s="106"/>
      <c r="C22" s="102" t="str">
        <f>IF(WP_1!D21&gt;1,INDEX('Labour Rates'!$B$1:$E$46,WP_1!D21,1),"")</f>
        <v/>
      </c>
      <c r="D22" s="157" t="str">
        <f>WP_1!H21</f>
        <v/>
      </c>
      <c r="E22" s="154" t="str">
        <f>WP_1!I21</f>
        <v/>
      </c>
    </row>
    <row r="23" spans="1:5" x14ac:dyDescent="0.25">
      <c r="A23" s="100"/>
      <c r="B23" s="106"/>
      <c r="C23" s="102" t="str">
        <f>IF(WP_1!D22&gt;1,INDEX('Labour Rates'!$B$1:$E$46,WP_1!D22,1),"")</f>
        <v/>
      </c>
      <c r="D23" s="157" t="str">
        <f>WP_1!H22</f>
        <v/>
      </c>
      <c r="E23" s="154" t="str">
        <f>WP_1!I22</f>
        <v/>
      </c>
    </row>
    <row r="24" spans="1:5" ht="15.75" thickBot="1" x14ac:dyDescent="0.3">
      <c r="A24" s="107"/>
      <c r="B24" s="108"/>
      <c r="C24" s="110" t="str">
        <f>IF(WP_1!D23&gt;1,INDEX('Labour Rates'!$B$1:$E$46,WP_1!D23,1),"")</f>
        <v/>
      </c>
      <c r="D24" s="158" t="str">
        <f>WP_1!H23</f>
        <v/>
      </c>
      <c r="E24" s="155" t="str">
        <f>WP_1!I23</f>
        <v/>
      </c>
    </row>
    <row r="25" spans="1:5" ht="15.75" thickTop="1" x14ac:dyDescent="0.25"/>
    <row r="26" spans="1:5" ht="15.75" thickBot="1" x14ac:dyDescent="0.3"/>
    <row r="27" spans="1:5" ht="16.5" thickTop="1" thickBot="1" x14ac:dyDescent="0.3">
      <c r="A27" s="79" t="s">
        <v>161</v>
      </c>
      <c r="B27" s="80"/>
      <c r="C27" s="79" t="s">
        <v>31</v>
      </c>
      <c r="D27" s="159"/>
      <c r="E27" s="138"/>
    </row>
    <row r="28" spans="1:5" ht="15.75" thickTop="1" x14ac:dyDescent="0.25">
      <c r="A28" s="82"/>
      <c r="B28" s="83"/>
      <c r="C28" s="169"/>
      <c r="D28" s="160" t="s">
        <v>35</v>
      </c>
      <c r="E28" s="84" t="s">
        <v>34</v>
      </c>
    </row>
    <row r="29" spans="1:5" ht="15.75" thickBot="1" x14ac:dyDescent="0.3">
      <c r="A29" s="88" t="s">
        <v>36</v>
      </c>
      <c r="B29" s="89" t="s">
        <v>37</v>
      </c>
      <c r="C29" s="170" t="s">
        <v>38</v>
      </c>
      <c r="D29" s="163" t="s">
        <v>42</v>
      </c>
      <c r="E29" s="84" t="s">
        <v>43</v>
      </c>
    </row>
    <row r="30" spans="1:5" ht="15.75" thickTop="1" x14ac:dyDescent="0.25">
      <c r="A30" s="82" t="s">
        <v>44</v>
      </c>
      <c r="B30" s="94">
        <f>WP_2!B12</f>
        <v>1640</v>
      </c>
      <c r="C30" s="102" t="str">
        <f>IF(WP_2!D12&gt;1,INDEX('Labour Rates'!$B$1:$E$46,WP_2!D12,1),"")</f>
        <v>Oosthuizen D</v>
      </c>
      <c r="D30" s="156">
        <f>WP_2!H12</f>
        <v>40</v>
      </c>
      <c r="E30" s="156">
        <f>WP_2!I12</f>
        <v>12600</v>
      </c>
    </row>
    <row r="31" spans="1:5" x14ac:dyDescent="0.25">
      <c r="A31" s="100" t="s">
        <v>45</v>
      </c>
      <c r="B31" s="101">
        <f>WP_2!B13</f>
        <v>204600</v>
      </c>
      <c r="C31" s="102" t="str">
        <f>IF(WP_2!D13&gt;1,INDEX('Labour Rates'!$B$1:$E$46,WP_2!D13,1),"")</f>
        <v>Steele AW</v>
      </c>
      <c r="D31" s="157">
        <f>WP_2!H13</f>
        <v>1600</v>
      </c>
      <c r="E31" s="157">
        <f>WP_2!I13</f>
        <v>192000</v>
      </c>
    </row>
    <row r="32" spans="1:5" x14ac:dyDescent="0.25">
      <c r="A32" s="100" t="s">
        <v>46</v>
      </c>
      <c r="B32" s="101">
        <f>WP_2!B14</f>
        <v>40920</v>
      </c>
      <c r="C32" s="102" t="str">
        <f>IF(WP_2!D14&gt;1,INDEX('Labour Rates'!$B$1:$E$46,WP_2!D14,1),"")</f>
        <v>Dickens J.S</v>
      </c>
      <c r="D32" s="157">
        <f>WP_2!H14</f>
        <v>0</v>
      </c>
      <c r="E32" s="157">
        <f>WP_2!I14</f>
        <v>0</v>
      </c>
    </row>
    <row r="33" spans="1:12" x14ac:dyDescent="0.25">
      <c r="A33" s="100" t="s">
        <v>47</v>
      </c>
      <c r="B33" s="101">
        <f>WP_2!B15</f>
        <v>327360</v>
      </c>
      <c r="C33" s="102" t="str">
        <f>IF(WP_2!D15&gt;1,INDEX('Labour Rates'!$B$1:$E$46,WP_2!D15,1),"")</f>
        <v>Naicker D.M</v>
      </c>
      <c r="D33" s="157">
        <f>WP_2!H15</f>
        <v>0</v>
      </c>
      <c r="E33" s="157">
        <f>WP_2!I15</f>
        <v>0</v>
      </c>
    </row>
    <row r="34" spans="1:12" x14ac:dyDescent="0.25">
      <c r="A34" s="100" t="s">
        <v>48</v>
      </c>
      <c r="B34" s="101">
        <f>WP_2!B16</f>
        <v>572880</v>
      </c>
      <c r="C34" s="102" t="str">
        <f>IF(WP_2!D16&gt;1,INDEX('Labour Rates'!$B$1:$E$46,WP_2!D16,1),"")</f>
        <v>Naidoo T.</v>
      </c>
      <c r="D34" s="157">
        <f>WP_2!H16</f>
        <v>0</v>
      </c>
      <c r="E34" s="157">
        <f>WP_2!I16</f>
        <v>0</v>
      </c>
      <c r="L34" s="142"/>
    </row>
    <row r="35" spans="1:12" x14ac:dyDescent="0.25">
      <c r="A35" s="100"/>
      <c r="B35" s="106"/>
      <c r="C35" s="102" t="str">
        <f>IF(WP_2!D17&gt;1,INDEX('Labour Rates'!$B$1:$E$46,WP_2!D17,1),"")</f>
        <v/>
      </c>
      <c r="D35" s="157" t="str">
        <f>WP_2!H17</f>
        <v/>
      </c>
      <c r="E35" s="157" t="str">
        <f>WP_2!I17</f>
        <v/>
      </c>
    </row>
    <row r="36" spans="1:12" x14ac:dyDescent="0.25">
      <c r="A36" s="100"/>
      <c r="B36" s="106"/>
      <c r="C36" s="102" t="str">
        <f>IF(WP_2!D18&gt;1,INDEX('Labour Rates'!$B$1:$E$46,WP_2!D18,1),"")</f>
        <v/>
      </c>
      <c r="D36" s="157" t="str">
        <f>WP_2!H18</f>
        <v/>
      </c>
      <c r="E36" s="157" t="str">
        <f>WP_2!I18</f>
        <v/>
      </c>
    </row>
    <row r="37" spans="1:12" x14ac:dyDescent="0.25">
      <c r="A37" s="100"/>
      <c r="B37" s="106"/>
      <c r="C37" s="102" t="str">
        <f>IF(WP_2!D19&gt;1,INDEX('Labour Rates'!$B$1:$E$46,WP_2!D19,1),"")</f>
        <v/>
      </c>
      <c r="D37" s="157" t="str">
        <f>WP_2!H19</f>
        <v/>
      </c>
      <c r="E37" s="157" t="str">
        <f>WP_2!I19</f>
        <v/>
      </c>
    </row>
    <row r="38" spans="1:12" x14ac:dyDescent="0.25">
      <c r="A38" s="100"/>
      <c r="B38" s="106"/>
      <c r="C38" s="102" t="str">
        <f>IF(WP_2!D20&gt;1,INDEX('Labour Rates'!$B$1:$E$46,WP_2!D20,1),"")</f>
        <v/>
      </c>
      <c r="D38" s="157" t="str">
        <f>WP_2!H20</f>
        <v/>
      </c>
      <c r="E38" s="157" t="str">
        <f>WP_2!I20</f>
        <v/>
      </c>
    </row>
    <row r="39" spans="1:12" x14ac:dyDescent="0.25">
      <c r="A39" s="100"/>
      <c r="B39" s="106"/>
      <c r="C39" s="102" t="str">
        <f>IF(WP_2!D21&gt;1,INDEX('Labour Rates'!$B$1:$E$46,WP_2!D21,1),"")</f>
        <v/>
      </c>
      <c r="D39" s="157" t="str">
        <f>WP_2!H21</f>
        <v/>
      </c>
      <c r="E39" s="157" t="str">
        <f>WP_2!I21</f>
        <v/>
      </c>
    </row>
    <row r="40" spans="1:12" x14ac:dyDescent="0.25">
      <c r="A40" s="100"/>
      <c r="B40" s="106"/>
      <c r="C40" s="102" t="str">
        <f>IF(WP_2!D22&gt;1,INDEX('Labour Rates'!$B$1:$E$46,WP_2!D22,1),"")</f>
        <v/>
      </c>
      <c r="D40" s="157" t="str">
        <f>WP_2!H22</f>
        <v/>
      </c>
      <c r="E40" s="157" t="str">
        <f>WP_2!I22</f>
        <v/>
      </c>
    </row>
    <row r="41" spans="1:12" ht="15.75" thickBot="1" x14ac:dyDescent="0.3">
      <c r="A41" s="107"/>
      <c r="B41" s="108"/>
      <c r="C41" s="153" t="str">
        <f>IF(WP_2!D23&gt;1,INDEX('Labour Rates'!$B$1:$E$46,WP_2!D23,1),"")</f>
        <v/>
      </c>
      <c r="D41" s="158" t="str">
        <f>WP_2!H23</f>
        <v/>
      </c>
      <c r="E41" s="158" t="str">
        <f>WP_2!I23</f>
        <v/>
      </c>
    </row>
    <row r="42" spans="1:12" ht="15.75" thickTop="1" x14ac:dyDescent="0.25"/>
    <row r="43" spans="1:12" ht="15.75" thickBot="1" x14ac:dyDescent="0.3"/>
    <row r="44" spans="1:12" ht="16.5" thickTop="1" thickBot="1" x14ac:dyDescent="0.3">
      <c r="A44" s="79" t="s">
        <v>162</v>
      </c>
      <c r="B44" s="80"/>
      <c r="C44" s="79" t="s">
        <v>31</v>
      </c>
      <c r="D44" s="159"/>
      <c r="E44" s="138"/>
    </row>
    <row r="45" spans="1:12" ht="15.75" thickTop="1" x14ac:dyDescent="0.25">
      <c r="A45" s="82"/>
      <c r="B45" s="83"/>
      <c r="C45" s="169"/>
      <c r="D45" s="160" t="s">
        <v>35</v>
      </c>
      <c r="E45" s="84" t="s">
        <v>34</v>
      </c>
    </row>
    <row r="46" spans="1:12" ht="15.75" thickBot="1" x14ac:dyDescent="0.3">
      <c r="A46" s="88" t="s">
        <v>36</v>
      </c>
      <c r="B46" s="89" t="s">
        <v>37</v>
      </c>
      <c r="C46" s="169" t="s">
        <v>38</v>
      </c>
      <c r="D46" s="165" t="s">
        <v>42</v>
      </c>
      <c r="E46" s="84" t="s">
        <v>43</v>
      </c>
    </row>
    <row r="47" spans="1:12" ht="15.75" thickTop="1" x14ac:dyDescent="0.25">
      <c r="A47" s="82" t="s">
        <v>44</v>
      </c>
      <c r="B47" s="159">
        <f>WP_3!B12</f>
        <v>840</v>
      </c>
      <c r="C47" s="166" t="str">
        <f>IF(WP_3!D12&gt;1,INDEX('Labour Rates'!$B$1:$E$46,WP_3!D12,1),"")</f>
        <v>Oosthuizen D</v>
      </c>
      <c r="D47" s="156">
        <f>WP_3!H12</f>
        <v>40</v>
      </c>
      <c r="E47" s="156">
        <f>WP_3!I12</f>
        <v>12600</v>
      </c>
    </row>
    <row r="48" spans="1:12" x14ac:dyDescent="0.25">
      <c r="A48" s="100" t="s">
        <v>45</v>
      </c>
      <c r="B48" s="164">
        <f>WP_3!B13</f>
        <v>108600</v>
      </c>
      <c r="C48" s="167" t="str">
        <f>IF(WP_3!D13&gt;1,INDEX('Labour Rates'!$B$1:$E$46,WP_3!D13,1),"")</f>
        <v>Steele AW</v>
      </c>
      <c r="D48" s="157">
        <f>WP_3!H13</f>
        <v>800</v>
      </c>
      <c r="E48" s="157">
        <f>WP_3!I13</f>
        <v>96000</v>
      </c>
    </row>
    <row r="49" spans="1:5" x14ac:dyDescent="0.25">
      <c r="A49" s="100" t="s">
        <v>46</v>
      </c>
      <c r="B49" s="164">
        <f>WP_3!B14</f>
        <v>21720</v>
      </c>
      <c r="C49" s="167" t="str">
        <f>IF(WP_3!D14&gt;1,INDEX('Labour Rates'!$B$1:$E$46,WP_3!D14,1),"")</f>
        <v>Dickens J.S</v>
      </c>
      <c r="D49" s="157">
        <f>WP_3!H14</f>
        <v>0</v>
      </c>
      <c r="E49" s="157">
        <f>WP_3!I14</f>
        <v>0</v>
      </c>
    </row>
    <row r="50" spans="1:5" x14ac:dyDescent="0.25">
      <c r="A50" s="100" t="s">
        <v>47</v>
      </c>
      <c r="B50" s="164">
        <f>WP_3!B15</f>
        <v>173760</v>
      </c>
      <c r="C50" s="167" t="str">
        <f>IF(WP_3!D15&gt;1,INDEX('Labour Rates'!$B$1:$E$46,WP_3!D15,1),"")</f>
        <v>Naicker D.M</v>
      </c>
      <c r="D50" s="157">
        <f>WP_3!H15</f>
        <v>0</v>
      </c>
      <c r="E50" s="157">
        <f>WP_3!I15</f>
        <v>0</v>
      </c>
    </row>
    <row r="51" spans="1:5" x14ac:dyDescent="0.25">
      <c r="A51" s="100" t="s">
        <v>48</v>
      </c>
      <c r="B51" s="164">
        <f>WP_3!B16</f>
        <v>304080</v>
      </c>
      <c r="C51" s="167" t="str">
        <f>IF(WP_3!D16&gt;1,INDEX('Labour Rates'!$B$1:$E$46,WP_3!D16,1),"")</f>
        <v>Naidoo T.</v>
      </c>
      <c r="D51" s="157">
        <f>WP_3!H16</f>
        <v>0</v>
      </c>
      <c r="E51" s="157">
        <f>WP_3!I16</f>
        <v>0</v>
      </c>
    </row>
    <row r="52" spans="1:5" x14ac:dyDescent="0.25">
      <c r="A52" s="100"/>
      <c r="B52" s="124"/>
      <c r="C52" s="167" t="str">
        <f>IF(WP_3!D17&gt;1,INDEX('Labour Rates'!$B$1:$E$46,WP_3!D17,1),"")</f>
        <v/>
      </c>
      <c r="D52" s="157" t="str">
        <f>WP_3!H17</f>
        <v/>
      </c>
      <c r="E52" s="157" t="str">
        <f>WP_3!I17</f>
        <v/>
      </c>
    </row>
    <row r="53" spans="1:5" x14ac:dyDescent="0.25">
      <c r="A53" s="100"/>
      <c r="B53" s="124"/>
      <c r="C53" s="167" t="str">
        <f>IF(WP_3!D18&gt;1,INDEX('Labour Rates'!$B$1:$E$46,WP_3!D18,1),"")</f>
        <v/>
      </c>
      <c r="D53" s="157" t="str">
        <f>WP_3!H18</f>
        <v/>
      </c>
      <c r="E53" s="157" t="str">
        <f>WP_3!I18</f>
        <v/>
      </c>
    </row>
    <row r="54" spans="1:5" x14ac:dyDescent="0.25">
      <c r="A54" s="100"/>
      <c r="B54" s="124"/>
      <c r="C54" s="167" t="str">
        <f>IF(WP_3!D19&gt;1,INDEX('Labour Rates'!$B$1:$E$46,WP_3!D19,1),"")</f>
        <v/>
      </c>
      <c r="D54" s="157" t="str">
        <f>WP_3!H19</f>
        <v/>
      </c>
      <c r="E54" s="157" t="str">
        <f>WP_3!I19</f>
        <v/>
      </c>
    </row>
    <row r="55" spans="1:5" x14ac:dyDescent="0.25">
      <c r="A55" s="100"/>
      <c r="B55" s="124"/>
      <c r="C55" s="167" t="str">
        <f>IF(WP_3!D20&gt;1,INDEX('Labour Rates'!$B$1:$E$46,WP_3!D20,1),"")</f>
        <v/>
      </c>
      <c r="D55" s="157" t="str">
        <f>WP_3!H20</f>
        <v/>
      </c>
      <c r="E55" s="157" t="str">
        <f>WP_3!I20</f>
        <v/>
      </c>
    </row>
    <row r="56" spans="1:5" x14ac:dyDescent="0.25">
      <c r="A56" s="100"/>
      <c r="B56" s="124"/>
      <c r="C56" s="167" t="str">
        <f>IF(WP_3!D21&gt;1,INDEX('Labour Rates'!$B$1:$E$46,WP_3!D21,1),"")</f>
        <v/>
      </c>
      <c r="D56" s="157" t="str">
        <f>WP_3!H21</f>
        <v/>
      </c>
      <c r="E56" s="157" t="str">
        <f>WP_3!I21</f>
        <v/>
      </c>
    </row>
    <row r="57" spans="1:5" x14ac:dyDescent="0.25">
      <c r="A57" s="100"/>
      <c r="B57" s="124"/>
      <c r="C57" s="167" t="str">
        <f>IF(WP_3!D22&gt;1,INDEX('Labour Rates'!$B$1:$E$46,WP_3!D22,1),"")</f>
        <v/>
      </c>
      <c r="D57" s="157" t="str">
        <f>WP_3!H22</f>
        <v/>
      </c>
      <c r="E57" s="157" t="str">
        <f>WP_3!I22</f>
        <v/>
      </c>
    </row>
    <row r="58" spans="1:5" ht="15.75" thickBot="1" x14ac:dyDescent="0.3">
      <c r="A58" s="107"/>
      <c r="B58" s="126"/>
      <c r="C58" s="168" t="str">
        <f>IF(WP_3!D23&gt;1,INDEX('Labour Rates'!$B$1:$E$46,WP_3!D23,1),"")</f>
        <v/>
      </c>
      <c r="D58" s="158" t="str">
        <f>WP_3!H23</f>
        <v/>
      </c>
      <c r="E58" s="158" t="str">
        <f>WP_3!I23</f>
        <v/>
      </c>
    </row>
    <row r="59" spans="1:5" ht="15.75" thickTop="1" x14ac:dyDescent="0.25"/>
  </sheetData>
  <mergeCells count="4">
    <mergeCell ref="B4:C4"/>
    <mergeCell ref="B5:C5"/>
    <mergeCell ref="B6:C6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WP_1</vt:lpstr>
      <vt:lpstr>WP_2</vt:lpstr>
      <vt:lpstr>WP_3</vt:lpstr>
      <vt:lpstr>Labour Rates</vt:lpstr>
      <vt:lpstr>Proposal-Export</vt:lpstr>
      <vt:lpstr>Excel_BuiltIn_Print_Area_14</vt:lpstr>
      <vt:lpstr>WP_2!Print_Area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Angus Steele</cp:lastModifiedBy>
  <cp:revision>22</cp:revision>
  <cp:lastPrinted>2006-06-06T09:06:14Z</cp:lastPrinted>
  <dcterms:created xsi:type="dcterms:W3CDTF">2004-04-21T18:50:15Z</dcterms:created>
  <dcterms:modified xsi:type="dcterms:W3CDTF">2015-12-02T09:27:12Z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