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lasa\Desktop\2igr2_Git_excel_access-main\Excel\"/>
    </mc:Choice>
  </mc:AlternateContent>
  <bookViews>
    <workbookView xWindow="0" yWindow="0" windowWidth="28800" windowHeight="12300" activeTab="1"/>
  </bookViews>
  <sheets>
    <sheet name="Skup" sheetId="1" r:id="rId1"/>
    <sheet name="Wykres" sheetId="2" r:id="rId2"/>
  </sheets>
  <calcPr calcId="162913"/>
  <pivotCaches>
    <pivotCache cacheId="2" r:id="rId3"/>
  </pivotCaches>
</workbook>
</file>

<file path=xl/calcChain.xml><?xml version="1.0" encoding="utf-8"?>
<calcChain xmlns="http://schemas.openxmlformats.org/spreadsheetml/2006/main">
  <c r="E22" i="1" l="1"/>
  <c r="G22" i="1"/>
  <c r="I22" i="1"/>
  <c r="K22" i="1"/>
  <c r="M22" i="1"/>
  <c r="M21" i="1"/>
  <c r="M14" i="1"/>
  <c r="M15" i="1"/>
  <c r="M23" i="1"/>
  <c r="M17" i="1"/>
  <c r="M16" i="1"/>
  <c r="M18" i="1"/>
  <c r="M20" i="1"/>
  <c r="M19" i="1"/>
  <c r="K21" i="1"/>
  <c r="K14" i="1"/>
  <c r="K15" i="1"/>
  <c r="K23" i="1"/>
  <c r="K17" i="1"/>
  <c r="K16" i="1"/>
  <c r="K18" i="1"/>
  <c r="K20" i="1"/>
  <c r="K19" i="1"/>
  <c r="I21" i="1"/>
  <c r="I14" i="1"/>
  <c r="I15" i="1"/>
  <c r="I23" i="1"/>
  <c r="I17" i="1"/>
  <c r="I16" i="1"/>
  <c r="I18" i="1"/>
  <c r="I20" i="1"/>
  <c r="I19" i="1"/>
  <c r="G21" i="1"/>
  <c r="G14" i="1"/>
  <c r="G15" i="1"/>
  <c r="G23" i="1"/>
  <c r="G17" i="1"/>
  <c r="G16" i="1"/>
  <c r="G18" i="1"/>
  <c r="G20" i="1"/>
  <c r="G19" i="1"/>
  <c r="E21" i="1"/>
  <c r="E14" i="1"/>
  <c r="E15" i="1"/>
  <c r="E23" i="1"/>
  <c r="E17" i="1"/>
  <c r="E16" i="1"/>
  <c r="E18" i="1"/>
  <c r="E20" i="1"/>
  <c r="E19" i="1"/>
  <c r="N22" i="1" l="1"/>
  <c r="O22" i="1" s="1"/>
  <c r="N23" i="1"/>
  <c r="O23" i="1" s="1"/>
  <c r="N17" i="1"/>
  <c r="O17" i="1" s="1"/>
  <c r="N16" i="1"/>
  <c r="O16" i="1" s="1"/>
  <c r="N14" i="1"/>
  <c r="O14" i="1" s="1"/>
  <c r="N21" i="1"/>
  <c r="O21" i="1" s="1"/>
  <c r="N15" i="1"/>
  <c r="O15" i="1" s="1"/>
  <c r="N19" i="1"/>
  <c r="O19" i="1" s="1"/>
  <c r="N18" i="1"/>
  <c r="O18" i="1" s="1"/>
  <c r="N20" i="1"/>
  <c r="O20" i="1" s="1"/>
</calcChain>
</file>

<file path=xl/sharedStrings.xml><?xml version="1.0" encoding="utf-8"?>
<sst xmlns="http://schemas.openxmlformats.org/spreadsheetml/2006/main" count="56" uniqueCount="41">
  <si>
    <t>l.p.</t>
  </si>
  <si>
    <t>Wypłata</t>
  </si>
  <si>
    <t>3. Oblicz wypłatę dla poszczególnych osób</t>
  </si>
  <si>
    <t>Nazwisko i imię pracownika</t>
  </si>
  <si>
    <t>Wojtyniak Jan</t>
  </si>
  <si>
    <t>Stachura Bartłomiej</t>
  </si>
  <si>
    <t>Kozyra Roman</t>
  </si>
  <si>
    <t>Laban Erazm</t>
  </si>
  <si>
    <t>Żardecki Władysław</t>
  </si>
  <si>
    <t>Mizerski Stefan</t>
  </si>
  <si>
    <t>Machnio Wiesław</t>
  </si>
  <si>
    <t>Skup metali kolorowych</t>
  </si>
  <si>
    <t>2. Oblicz kwoty należne dostawcom</t>
  </si>
  <si>
    <t>Cena za kilogram</t>
  </si>
  <si>
    <t>cynk</t>
  </si>
  <si>
    <t>miedź</t>
  </si>
  <si>
    <t>aluminium</t>
  </si>
  <si>
    <t>ołów</t>
  </si>
  <si>
    <t>nikiel</t>
  </si>
  <si>
    <t>5. Ustaw nazwiska dostawców (i przypisane im dane) w kolejności alfabetycznej</t>
  </si>
  <si>
    <t>wartość cynku</t>
  </si>
  <si>
    <t>wartość miedzi</t>
  </si>
  <si>
    <t>wartość aluminium</t>
  </si>
  <si>
    <t>wartość ołowiu</t>
  </si>
  <si>
    <t>Owczarek Bohdan</t>
  </si>
  <si>
    <t>Skoczek Kanil</t>
  </si>
  <si>
    <t>Rybski marcin</t>
  </si>
  <si>
    <t>wartość niklu</t>
  </si>
  <si>
    <t>Ilość dostarczonego złomu (w kg) i należność</t>
  </si>
  <si>
    <t xml:space="preserve"> w dniu</t>
  </si>
  <si>
    <t>dzisiajszym</t>
  </si>
  <si>
    <t>Ubytki</t>
  </si>
  <si>
    <t>4. Odlicz z każdej wypłaty tzw. ubytki w wysokości 5% (Wypłata z ubytkami)</t>
  </si>
  <si>
    <t>Wypłata z ubytkami</t>
  </si>
  <si>
    <t>6. Za pomocą formatowania warunkowego ustaw kolor wypełnienia na zielony dla wypłat z ubytkami przykraczających 1200 zł a wartości poniżej 900 zł na żółty</t>
  </si>
  <si>
    <t>7. Wstaw w nowym arkuszu (w tym samym dokumencie) wykres porównujący wypłaty złomiarzy z wypłatami z odliczonymi ubytkami. Pamiętaj o estetyce i czytelności wykresu.</t>
  </si>
  <si>
    <t>1. Uzupełnij liczbę porządkową przy nazwiskach sformatuj komórki z ceną za kilogram surowca tak aby pojawił się symbol zł</t>
  </si>
  <si>
    <t>Etykiety wierszy</t>
  </si>
  <si>
    <t>Suma końcowa</t>
  </si>
  <si>
    <t>Suma z Wypłata</t>
  </si>
  <si>
    <t>Suma z Wypłata z ubytkami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</si>
</sst>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  <numFmt numFmtId="178" formatCode="_-* #,##0\ &quot;zł&quot;_-;\-* #,##0\ &quot;zł&quot;_-;_-* &quot;-&quot;??\ &quot;zł&quot;_-;_-@_-"/>
  </numFmts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  <font>
      <b/>
      <sz val="11"/>
      <name val="Czcionka tekstu podstawowego"/>
      <charset val="238"/>
    </font>
    <font>
      <b/>
      <sz val="16"/>
      <color theme="1"/>
      <name val="Czcionka tekstu podstawowego"/>
      <charset val="238"/>
    </font>
    <font>
      <sz val="11"/>
      <color theme="1"/>
      <name val="Czcionka tekstu podstawowego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CFC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1" fillId="5" borderId="8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5" borderId="24" xfId="0" applyFill="1" applyBorder="1"/>
    <xf numFmtId="9" fontId="0" fillId="5" borderId="25" xfId="0" applyNumberFormat="1" applyFill="1" applyBorder="1" applyAlignment="1">
      <alignment horizontal="center"/>
    </xf>
    <xf numFmtId="0" fontId="0" fillId="5" borderId="26" xfId="0" applyFill="1" applyBorder="1"/>
    <xf numFmtId="0" fontId="1" fillId="10" borderId="14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44" fontId="0" fillId="0" borderId="20" xfId="1" applyFont="1" applyBorder="1"/>
    <xf numFmtId="44" fontId="0" fillId="0" borderId="21" xfId="1" applyFont="1" applyBorder="1"/>
    <xf numFmtId="44" fontId="0" fillId="0" borderId="15" xfId="1" applyFont="1" applyBorder="1"/>
    <xf numFmtId="178" fontId="2" fillId="8" borderId="13" xfId="1" applyNumberFormat="1" applyFont="1" applyFill="1" applyBorder="1"/>
    <xf numFmtId="0" fontId="0" fillId="9" borderId="27" xfId="0" applyFill="1" applyBorder="1"/>
    <xf numFmtId="0" fontId="0" fillId="9" borderId="17" xfId="0" applyFill="1" applyBorder="1"/>
    <xf numFmtId="0" fontId="0" fillId="9" borderId="18" xfId="0" applyFill="1" applyBorder="1"/>
    <xf numFmtId="178" fontId="0" fillId="4" borderId="28" xfId="0" applyNumberFormat="1" applyFill="1" applyBorder="1"/>
    <xf numFmtId="0" fontId="1" fillId="7" borderId="26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ny" xfId="0" builtinId="0"/>
    <cellStyle name="Walutowy" xfId="1" builtinId="4"/>
  </cellStyles>
  <dxfs count="18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numFmt numFmtId="178" formatCode="_-* #,##0\ &quot;zł&quot;_-;\-* #,##0\ &quot;zł&quot;_-;_-* &quot;-&quot;??\ &quot;zł&quot;_-;_-@_-"/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zcionka tekstu podstawowego"/>
        <scheme val="none"/>
      </font>
      <numFmt numFmtId="178" formatCode="_-* #,##0\ &quot;zł&quot;_-;\-* #,##0\ &quot;zł&quot;_-;_-* &quot;-&quot;??\ &quot;zł&quot;_-;_-@_-"/>
      <fill>
        <patternFill patternType="solid">
          <fgColor indexed="64"/>
          <bgColor rgb="FFFECFC6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border diagonalUp="0" diagonalDown="0">
        <left style="thin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border diagonalUp="0" diagonalDown="0">
        <left style="thin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9" defaultPivotStyle="PivotStyleLight16"/>
  <colors>
    <mruColors>
      <color rgb="FFFF5050"/>
      <color rgb="FF3176C9"/>
      <color rgb="FF96A8F2"/>
      <color rgb="FFF4CBC4"/>
      <color rgb="FFFEC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[skup.xlsx]Wykres!Tabela przestawna1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Wykres!$B$1</c:f>
              <c:strCache>
                <c:ptCount val="1"/>
                <c:pt idx="0">
                  <c:v>Suma z Wypłata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Wykres!$A$2:$A$12</c:f>
              <c:strCache>
                <c:ptCount val="10"/>
                <c:pt idx="0">
                  <c:v>Kozyra Roman</c:v>
                </c:pt>
                <c:pt idx="1">
                  <c:v>Laban Erazm</c:v>
                </c:pt>
                <c:pt idx="2">
                  <c:v>Machnio Wiesław</c:v>
                </c:pt>
                <c:pt idx="3">
                  <c:v>Mizerski Stefan</c:v>
                </c:pt>
                <c:pt idx="4">
                  <c:v>Owczarek Bohdan</c:v>
                </c:pt>
                <c:pt idx="5">
                  <c:v>Rybski marcin</c:v>
                </c:pt>
                <c:pt idx="6">
                  <c:v>Skoczek Kanil</c:v>
                </c:pt>
                <c:pt idx="7">
                  <c:v>Stachura Bartłomiej</c:v>
                </c:pt>
                <c:pt idx="8">
                  <c:v>Wojtyniak Jan</c:v>
                </c:pt>
                <c:pt idx="9">
                  <c:v>Żardecki Władysław</c:v>
                </c:pt>
              </c:strCache>
            </c:strRef>
          </c:cat>
          <c:val>
            <c:numRef>
              <c:f>Wykres!$B$2:$B$12</c:f>
              <c:numCache>
                <c:formatCode>General</c:formatCode>
                <c:ptCount val="10"/>
                <c:pt idx="0">
                  <c:v>712.4</c:v>
                </c:pt>
                <c:pt idx="1">
                  <c:v>1303.5</c:v>
                </c:pt>
                <c:pt idx="2">
                  <c:v>1105.4000000000001</c:v>
                </c:pt>
                <c:pt idx="3">
                  <c:v>907.5</c:v>
                </c:pt>
                <c:pt idx="4">
                  <c:v>1283.8</c:v>
                </c:pt>
                <c:pt idx="5">
                  <c:v>2152.6</c:v>
                </c:pt>
                <c:pt idx="6">
                  <c:v>1190.0999999999999</c:v>
                </c:pt>
                <c:pt idx="7">
                  <c:v>1119.3</c:v>
                </c:pt>
                <c:pt idx="8">
                  <c:v>1200.8</c:v>
                </c:pt>
                <c:pt idx="9">
                  <c:v>703.8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8-4175-9A7C-F90E6A72B93A}"/>
            </c:ext>
          </c:extLst>
        </c:ser>
        <c:ser>
          <c:idx val="1"/>
          <c:order val="1"/>
          <c:tx>
            <c:strRef>
              <c:f>Wykres!$C$1</c:f>
              <c:strCache>
                <c:ptCount val="1"/>
                <c:pt idx="0">
                  <c:v>Suma z Wypłata z ubytkami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Wykres!$A$2:$A$12</c:f>
              <c:strCache>
                <c:ptCount val="10"/>
                <c:pt idx="0">
                  <c:v>Kozyra Roman</c:v>
                </c:pt>
                <c:pt idx="1">
                  <c:v>Laban Erazm</c:v>
                </c:pt>
                <c:pt idx="2">
                  <c:v>Machnio Wiesław</c:v>
                </c:pt>
                <c:pt idx="3">
                  <c:v>Mizerski Stefan</c:v>
                </c:pt>
                <c:pt idx="4">
                  <c:v>Owczarek Bohdan</c:v>
                </c:pt>
                <c:pt idx="5">
                  <c:v>Rybski marcin</c:v>
                </c:pt>
                <c:pt idx="6">
                  <c:v>Skoczek Kanil</c:v>
                </c:pt>
                <c:pt idx="7">
                  <c:v>Stachura Bartłomiej</c:v>
                </c:pt>
                <c:pt idx="8">
                  <c:v>Wojtyniak Jan</c:v>
                </c:pt>
                <c:pt idx="9">
                  <c:v>Żardecki Władysław</c:v>
                </c:pt>
              </c:strCache>
            </c:strRef>
          </c:cat>
          <c:val>
            <c:numRef>
              <c:f>Wykres!$C$2:$C$12</c:f>
              <c:numCache>
                <c:formatCode>General</c:formatCode>
                <c:ptCount val="10"/>
                <c:pt idx="0">
                  <c:v>676.78</c:v>
                </c:pt>
                <c:pt idx="1">
                  <c:v>1238.325</c:v>
                </c:pt>
                <c:pt idx="2">
                  <c:v>1050.1300000000001</c:v>
                </c:pt>
                <c:pt idx="3">
                  <c:v>862.125</c:v>
                </c:pt>
                <c:pt idx="4">
                  <c:v>1219.6099999999999</c:v>
                </c:pt>
                <c:pt idx="5">
                  <c:v>2044.9699999999998</c:v>
                </c:pt>
                <c:pt idx="6">
                  <c:v>1130.5949999999998</c:v>
                </c:pt>
                <c:pt idx="7">
                  <c:v>1063.335</c:v>
                </c:pt>
                <c:pt idx="8">
                  <c:v>1140.76</c:v>
                </c:pt>
                <c:pt idx="9">
                  <c:v>668.6099999999999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8-4175-9A7C-F90E6A72B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866847"/>
        <c:axId val="548866015"/>
      </c:barChart>
      <c:catAx>
        <c:axId val="54886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8866015"/>
        <c:crosses val="autoZero"/>
        <c:auto val="1"/>
        <c:lblAlgn val="ctr"/>
        <c:lblOffset val="100"/>
        <c:noMultiLvlLbl val="0"/>
      </c:catAx>
      <c:valAx>
        <c:axId val="5488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886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22</xdr:col>
      <xdr:colOff>266699</xdr:colOff>
      <xdr:row>39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lasa klasa" refreshedDate="44707.351758680554" createdVersion="6" refreshedVersion="6" minRefreshableVersion="3" recordCount="10">
  <cacheSource type="worksheet">
    <worksheetSource name="Tabela4[Nazwisko i imię pracownika]:Tabela4[[Wypłata]:[Wypłata z ubytkami]]"/>
  </cacheSource>
  <cacheFields count="13">
    <cacheField name="Nazwisko i imię pracownika" numFmtId="0">
      <sharedItems count="10">
        <s v="Kozyra Roman"/>
        <s v="Laban Erazm"/>
        <s v="Machnio Wiesław"/>
        <s v="Mizerski Stefan"/>
        <s v="Owczarek Bohdan"/>
        <s v="Rybski marcin"/>
        <s v="Skoczek Kanil"/>
        <s v="Stachura Bartłomiej"/>
        <s v="Wojtyniak Jan"/>
        <s v="Żardecki Władysław"/>
      </sharedItems>
    </cacheField>
    <cacheField name="cynk" numFmtId="0">
      <sharedItems containsSemiMixedTypes="0" containsString="0" containsNumber="1" containsInteger="1" minValue="8" maxValue="22"/>
    </cacheField>
    <cacheField name="wartość cynku" numFmtId="44">
      <sharedItems containsSemiMixedTypes="0" containsString="0" containsNumber="1" minValue="35.200000000000003" maxValue="96.800000000000011"/>
    </cacheField>
    <cacheField name="miedź" numFmtId="0">
      <sharedItems containsSemiMixedTypes="0" containsString="0" containsNumber="1" containsInteger="1" minValue="5" maxValue="50"/>
    </cacheField>
    <cacheField name="wartość miedzi" numFmtId="44">
      <sharedItems containsSemiMixedTypes="0" containsString="0" containsNumber="1" containsInteger="1" minValue="85" maxValue="850"/>
    </cacheField>
    <cacheField name="aluminium" numFmtId="0">
      <sharedItems containsSemiMixedTypes="0" containsString="0" containsNumber="1" containsInteger="1" minValue="22" maxValue="50"/>
    </cacheField>
    <cacheField name="wartość aluminium" numFmtId="44">
      <sharedItems containsSemiMixedTypes="0" containsString="0" containsNumber="1" minValue="72.599999999999994" maxValue="165"/>
    </cacheField>
    <cacheField name="ołów" numFmtId="0">
      <sharedItems containsSemiMixedTypes="0" containsString="0" containsNumber="1" containsInteger="1" minValue="12" maxValue="44"/>
    </cacheField>
    <cacheField name="wartość ołowiu" numFmtId="44">
      <sharedItems containsSemiMixedTypes="0" containsString="0" containsNumber="1" minValue="54" maxValue="198"/>
    </cacheField>
    <cacheField name="nikiel" numFmtId="0">
      <sharedItems containsSemiMixedTypes="0" containsString="0" containsNumber="1" containsInteger="1" minValue="11" maxValue="40"/>
    </cacheField>
    <cacheField name="wartość niklu" numFmtId="44">
      <sharedItems containsSemiMixedTypes="0" containsString="0" containsNumber="1" containsInteger="1" minValue="275" maxValue="1000"/>
    </cacheField>
    <cacheField name="Wypłata" numFmtId="178">
      <sharedItems containsSemiMixedTypes="0" containsString="0" containsNumber="1" minValue="703.8" maxValue="2152.6"/>
    </cacheField>
    <cacheField name="Wypłata z ubytkami" numFmtId="178">
      <sharedItems containsSemiMixedTypes="0" containsString="0" containsNumber="1" minValue="668.6099999999999" maxValue="2044.96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17"/>
    <n v="74.800000000000011"/>
    <n v="5"/>
    <n v="85"/>
    <n v="32"/>
    <n v="105.6"/>
    <n v="16"/>
    <n v="72"/>
    <n v="15"/>
    <n v="375"/>
    <n v="712.4"/>
    <n v="676.78"/>
  </r>
  <r>
    <x v="1"/>
    <n v="16"/>
    <n v="70.400000000000006"/>
    <n v="6"/>
    <n v="102"/>
    <n v="22"/>
    <n v="72.599999999999994"/>
    <n v="13"/>
    <n v="58.5"/>
    <n v="40"/>
    <n v="1000"/>
    <n v="1303.5"/>
    <n v="1238.325"/>
  </r>
  <r>
    <x v="2"/>
    <n v="22"/>
    <n v="96.800000000000011"/>
    <n v="12"/>
    <n v="204"/>
    <n v="32"/>
    <n v="105.6"/>
    <n v="22"/>
    <n v="99"/>
    <n v="24"/>
    <n v="600"/>
    <n v="1105.4000000000001"/>
    <n v="1050.1300000000001"/>
  </r>
  <r>
    <x v="3"/>
    <n v="20"/>
    <n v="88"/>
    <n v="10"/>
    <n v="170"/>
    <n v="40"/>
    <n v="132"/>
    <n v="15"/>
    <n v="67.5"/>
    <n v="18"/>
    <n v="450"/>
    <n v="907.5"/>
    <n v="862.125"/>
  </r>
  <r>
    <x v="4"/>
    <n v="15"/>
    <n v="66"/>
    <n v="40"/>
    <n v="680"/>
    <n v="36"/>
    <n v="118.8"/>
    <n v="32"/>
    <n v="144"/>
    <n v="11"/>
    <n v="275"/>
    <n v="1283.8"/>
    <n v="1219.6099999999999"/>
  </r>
  <r>
    <x v="5"/>
    <n v="9"/>
    <n v="39.6"/>
    <n v="50"/>
    <n v="850"/>
    <n v="50"/>
    <n v="165"/>
    <n v="44"/>
    <n v="198"/>
    <n v="36"/>
    <n v="900"/>
    <n v="2152.6"/>
    <n v="2044.9699999999998"/>
  </r>
  <r>
    <x v="6"/>
    <n v="8"/>
    <n v="35.200000000000003"/>
    <n v="22"/>
    <n v="374"/>
    <n v="23"/>
    <n v="75.899999999999991"/>
    <n v="40"/>
    <n v="180"/>
    <n v="21"/>
    <n v="525"/>
    <n v="1190.0999999999999"/>
    <n v="1130.5949999999998"/>
  </r>
  <r>
    <x v="7"/>
    <n v="12"/>
    <n v="52.800000000000004"/>
    <n v="23"/>
    <n v="391"/>
    <n v="50"/>
    <n v="165"/>
    <n v="19"/>
    <n v="85.5"/>
    <n v="17"/>
    <n v="425"/>
    <n v="1119.3"/>
    <n v="1063.335"/>
  </r>
  <r>
    <x v="8"/>
    <n v="10"/>
    <n v="44"/>
    <n v="22"/>
    <n v="374"/>
    <n v="46"/>
    <n v="151.79999999999998"/>
    <n v="18"/>
    <n v="81"/>
    <n v="22"/>
    <n v="550"/>
    <n v="1200.8"/>
    <n v="1140.76"/>
  </r>
  <r>
    <x v="9"/>
    <n v="13"/>
    <n v="57.2"/>
    <n v="10"/>
    <n v="170"/>
    <n v="22"/>
    <n v="72.599999999999994"/>
    <n v="12"/>
    <n v="54"/>
    <n v="14"/>
    <n v="350"/>
    <n v="703.8"/>
    <n v="668.60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1:C12" firstHeaderRow="0" firstDataRow="1" firstDataCol="1"/>
  <pivotFields count="1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numFmtId="44" showAll="0"/>
    <pivotField showAll="0"/>
    <pivotField numFmtId="44" showAll="0"/>
    <pivotField showAll="0"/>
    <pivotField numFmtId="44" showAll="0"/>
    <pivotField showAll="0"/>
    <pivotField numFmtId="44" showAll="0"/>
    <pivotField showAll="0"/>
    <pivotField numFmtId="44" showAll="0"/>
    <pivotField dataField="1" numFmtId="178" showAll="0"/>
    <pivotField dataField="1" numFmtId="178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Wypłata" fld="11" baseField="0" baseItem="0"/>
    <dataField name="Suma z Wypłata z ubytkami" fld="12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ela4" displayName="Tabela4" ref="C13:O23" totalsRowShown="0" headerRowDxfId="3" tableBorderDxfId="17">
  <autoFilter ref="C13:O23"/>
  <sortState ref="C14:O23">
    <sortCondition ref="C13:C23"/>
  </sortState>
  <tableColumns count="13">
    <tableColumn id="1" name="Nazwisko i imię pracownika" dataDxfId="16"/>
    <tableColumn id="2" name="cynk" dataDxfId="15"/>
    <tableColumn id="3" name="wartość cynku" dataDxfId="14" dataCellStyle="Walutowy">
      <calculatedColumnFormula>D14*$O$4</calculatedColumnFormula>
    </tableColumn>
    <tableColumn id="4" name="miedź" dataDxfId="13"/>
    <tableColumn id="5" name="wartość miedzi" dataDxfId="12" dataCellStyle="Walutowy">
      <calculatedColumnFormula>F14*$O$5</calculatedColumnFormula>
    </tableColumn>
    <tableColumn id="6" name="aluminium" dataDxfId="11"/>
    <tableColumn id="7" name="wartość aluminium" dataDxfId="10" dataCellStyle="Walutowy">
      <calculatedColumnFormula>H14*$O$6</calculatedColumnFormula>
    </tableColumn>
    <tableColumn id="8" name="ołów" dataDxfId="9"/>
    <tableColumn id="9" name="wartość ołowiu" dataDxfId="8" dataCellStyle="Walutowy">
      <calculatedColumnFormula>J14*$O$7</calculatedColumnFormula>
    </tableColumn>
    <tableColumn id="10" name="nikiel" dataDxfId="7"/>
    <tableColumn id="11" name="wartość niklu" dataDxfId="6" dataCellStyle="Walutowy">
      <calculatedColumnFormula>L14*$O$8</calculatedColumnFormula>
    </tableColumn>
    <tableColumn id="12" name="Wypłata" dataDxfId="5" dataCellStyle="Walutowy">
      <calculatedColumnFormula>SUM(E14+G14+I14+K14+M14)</calculatedColumnFormula>
    </tableColumn>
    <tableColumn id="13" name="Wypłata z ubytkami" dataDxfId="4">
      <calculatedColumnFormula>N14-(N14*0.05)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workbookViewId="0">
      <selection activeCell="O14" sqref="O14:O23"/>
    </sheetView>
  </sheetViews>
  <sheetFormatPr defaultRowHeight="14.25"/>
  <cols>
    <col min="1" max="1" width="9.75" customWidth="1"/>
    <col min="2" max="2" width="4.875" customWidth="1"/>
    <col min="3" max="3" width="26.75" customWidth="1"/>
    <col min="4" max="4" width="9.625" customWidth="1"/>
    <col min="5" max="5" width="15.25" customWidth="1"/>
    <col min="6" max="6" width="9.625" customWidth="1"/>
    <col min="7" max="7" width="15.875" customWidth="1"/>
    <col min="8" max="8" width="11.625" customWidth="1"/>
    <col min="9" max="9" width="19" customWidth="1"/>
    <col min="10" max="10" width="9.625" customWidth="1"/>
    <col min="11" max="11" width="15.875" customWidth="1"/>
    <col min="12" max="12" width="9.625" customWidth="1"/>
    <col min="13" max="13" width="14.375" customWidth="1"/>
    <col min="14" max="14" width="10.5" customWidth="1"/>
    <col min="15" max="15" width="19.25" customWidth="1"/>
    <col min="16" max="16" width="9.25" customWidth="1"/>
    <col min="17" max="17" width="11.125" bestFit="1" customWidth="1"/>
    <col min="18" max="18" width="8.25" customWidth="1"/>
  </cols>
  <sheetData>
    <row r="2" spans="2:18" ht="20.25">
      <c r="C2" s="2" t="s">
        <v>11</v>
      </c>
    </row>
    <row r="3" spans="2:18" ht="15" thickBot="1"/>
    <row r="4" spans="2:18" ht="15">
      <c r="C4" t="s">
        <v>36</v>
      </c>
      <c r="M4" s="22" t="s">
        <v>13</v>
      </c>
      <c r="N4" s="8" t="s">
        <v>14</v>
      </c>
      <c r="O4" s="28">
        <v>4.4000000000000004</v>
      </c>
      <c r="Q4" s="16" t="s">
        <v>31</v>
      </c>
      <c r="R4" s="19"/>
    </row>
    <row r="5" spans="2:18" ht="15">
      <c r="C5" t="s">
        <v>12</v>
      </c>
      <c r="M5" s="23"/>
      <c r="N5" s="9" t="s">
        <v>15</v>
      </c>
      <c r="O5" s="29">
        <v>17</v>
      </c>
      <c r="Q5" s="17" t="s">
        <v>29</v>
      </c>
      <c r="R5" s="20">
        <v>0.05</v>
      </c>
    </row>
    <row r="6" spans="2:18" ht="15.75" thickBot="1">
      <c r="C6" t="s">
        <v>2</v>
      </c>
      <c r="M6" s="23"/>
      <c r="N6" s="9" t="s">
        <v>16</v>
      </c>
      <c r="O6" s="29">
        <v>3.3</v>
      </c>
      <c r="Q6" s="18" t="s">
        <v>30</v>
      </c>
      <c r="R6" s="21"/>
    </row>
    <row r="7" spans="2:18" ht="15">
      <c r="C7" t="s">
        <v>32</v>
      </c>
      <c r="M7" s="23"/>
      <c r="N7" s="9" t="s">
        <v>17</v>
      </c>
      <c r="O7" s="29">
        <v>4.5</v>
      </c>
    </row>
    <row r="8" spans="2:18" ht="15.75" thickBot="1">
      <c r="C8" t="s">
        <v>19</v>
      </c>
      <c r="M8" s="24"/>
      <c r="N8" s="10" t="s">
        <v>18</v>
      </c>
      <c r="O8" s="30">
        <v>25</v>
      </c>
    </row>
    <row r="9" spans="2:18">
      <c r="C9" t="s">
        <v>34</v>
      </c>
    </row>
    <row r="10" spans="2:18">
      <c r="C10" t="s">
        <v>35</v>
      </c>
    </row>
    <row r="11" spans="2:18" ht="15" thickBot="1"/>
    <row r="12" spans="2:18" ht="15.75" thickBot="1">
      <c r="B12" s="1"/>
      <c r="C12" s="1"/>
      <c r="D12" s="25" t="s">
        <v>28</v>
      </c>
      <c r="E12" s="26"/>
      <c r="F12" s="26"/>
      <c r="G12" s="26"/>
      <c r="H12" s="26"/>
      <c r="I12" s="26"/>
      <c r="J12" s="26"/>
      <c r="K12" s="26"/>
      <c r="L12" s="26"/>
      <c r="M12" s="27"/>
    </row>
    <row r="13" spans="2:18" ht="42.6" customHeight="1" thickBot="1">
      <c r="B13" s="11" t="s">
        <v>0</v>
      </c>
      <c r="C13" s="39" t="s">
        <v>3</v>
      </c>
      <c r="D13" s="40" t="s">
        <v>14</v>
      </c>
      <c r="E13" s="41" t="s">
        <v>20</v>
      </c>
      <c r="F13" s="41" t="s">
        <v>15</v>
      </c>
      <c r="G13" s="41" t="s">
        <v>21</v>
      </c>
      <c r="H13" s="41" t="s">
        <v>16</v>
      </c>
      <c r="I13" s="41" t="s">
        <v>22</v>
      </c>
      <c r="J13" s="41" t="s">
        <v>17</v>
      </c>
      <c r="K13" s="42" t="s">
        <v>23</v>
      </c>
      <c r="L13" s="41" t="s">
        <v>18</v>
      </c>
      <c r="M13" s="43" t="s">
        <v>27</v>
      </c>
      <c r="N13" s="44" t="s">
        <v>1</v>
      </c>
      <c r="O13" s="45" t="s">
        <v>33</v>
      </c>
    </row>
    <row r="14" spans="2:18" ht="15" thickBot="1">
      <c r="B14" s="5"/>
      <c r="C14" s="35" t="s">
        <v>6</v>
      </c>
      <c r="D14" s="12">
        <v>17</v>
      </c>
      <c r="E14" s="31">
        <f>D14*$O$4</f>
        <v>74.800000000000011</v>
      </c>
      <c r="F14" s="15">
        <v>5</v>
      </c>
      <c r="G14" s="31">
        <f>F14*$O$5</f>
        <v>85</v>
      </c>
      <c r="H14" s="15">
        <v>32</v>
      </c>
      <c r="I14" s="31">
        <f>H14*$O$6</f>
        <v>105.6</v>
      </c>
      <c r="J14" s="15">
        <v>16</v>
      </c>
      <c r="K14" s="32">
        <f>J14*$O$7</f>
        <v>72</v>
      </c>
      <c r="L14" s="15">
        <v>15</v>
      </c>
      <c r="M14" s="33">
        <f>L14*$O$8</f>
        <v>375</v>
      </c>
      <c r="N14" s="34">
        <f>SUM(E14+G14+I14+K14+M14)</f>
        <v>712.4</v>
      </c>
      <c r="O14" s="38">
        <f>N14-(N14*0.05)</f>
        <v>676.78</v>
      </c>
    </row>
    <row r="15" spans="2:18" ht="15" thickBot="1">
      <c r="B15" s="6"/>
      <c r="C15" s="36" t="s">
        <v>7</v>
      </c>
      <c r="D15" s="13">
        <v>16</v>
      </c>
      <c r="E15" s="31">
        <f>D15*$O$4</f>
        <v>70.400000000000006</v>
      </c>
      <c r="F15" s="3">
        <v>6</v>
      </c>
      <c r="G15" s="31">
        <f>F15*$O$5</f>
        <v>102</v>
      </c>
      <c r="H15" s="3">
        <v>22</v>
      </c>
      <c r="I15" s="31">
        <f>H15*$O$6</f>
        <v>72.599999999999994</v>
      </c>
      <c r="J15" s="3">
        <v>13</v>
      </c>
      <c r="K15" s="32">
        <f>J15*$O$7</f>
        <v>58.5</v>
      </c>
      <c r="L15" s="3">
        <v>40</v>
      </c>
      <c r="M15" s="33">
        <f>L15*$O$8</f>
        <v>1000</v>
      </c>
      <c r="N15" s="34">
        <f>SUM(E15+G15+I15+K15+M15)</f>
        <v>1303.5</v>
      </c>
      <c r="O15" s="38">
        <f>N15-(N15*0.05)</f>
        <v>1238.325</v>
      </c>
    </row>
    <row r="16" spans="2:18" ht="15" thickBot="1">
      <c r="B16" s="6"/>
      <c r="C16" s="36" t="s">
        <v>10</v>
      </c>
      <c r="D16" s="13">
        <v>22</v>
      </c>
      <c r="E16" s="31">
        <f>D16*$O$4</f>
        <v>96.800000000000011</v>
      </c>
      <c r="F16" s="3">
        <v>12</v>
      </c>
      <c r="G16" s="31">
        <f>F16*$O$5</f>
        <v>204</v>
      </c>
      <c r="H16" s="3">
        <v>32</v>
      </c>
      <c r="I16" s="31">
        <f>H16*$O$6</f>
        <v>105.6</v>
      </c>
      <c r="J16" s="3">
        <v>22</v>
      </c>
      <c r="K16" s="32">
        <f>J16*$O$7</f>
        <v>99</v>
      </c>
      <c r="L16" s="3">
        <v>24</v>
      </c>
      <c r="M16" s="33">
        <f>L16*$O$8</f>
        <v>600</v>
      </c>
      <c r="N16" s="34">
        <f>SUM(E16+G16+I16+K16+M16)</f>
        <v>1105.4000000000001</v>
      </c>
      <c r="O16" s="38">
        <f>N16-(N16*0.05)</f>
        <v>1050.1300000000001</v>
      </c>
    </row>
    <row r="17" spans="2:15" ht="15" thickBot="1">
      <c r="B17" s="6"/>
      <c r="C17" s="36" t="s">
        <v>9</v>
      </c>
      <c r="D17" s="13">
        <v>20</v>
      </c>
      <c r="E17" s="31">
        <f>D17*$O$4</f>
        <v>88</v>
      </c>
      <c r="F17" s="3">
        <v>10</v>
      </c>
      <c r="G17" s="31">
        <f>F17*$O$5</f>
        <v>170</v>
      </c>
      <c r="H17" s="3">
        <v>40</v>
      </c>
      <c r="I17" s="31">
        <f>H17*$O$6</f>
        <v>132</v>
      </c>
      <c r="J17" s="3">
        <v>15</v>
      </c>
      <c r="K17" s="32">
        <f>J17*$O$7</f>
        <v>67.5</v>
      </c>
      <c r="L17" s="3">
        <v>18</v>
      </c>
      <c r="M17" s="33">
        <f>L17*$O$8</f>
        <v>450</v>
      </c>
      <c r="N17" s="34">
        <f>SUM(E17+G17+I17+K17+M17)</f>
        <v>907.5</v>
      </c>
      <c r="O17" s="38">
        <f>N17-(N17*0.05)</f>
        <v>862.125</v>
      </c>
    </row>
    <row r="18" spans="2:15" ht="15" thickBot="1">
      <c r="B18" s="6"/>
      <c r="C18" s="36" t="s">
        <v>24</v>
      </c>
      <c r="D18" s="13">
        <v>15</v>
      </c>
      <c r="E18" s="31">
        <f>D18*$O$4</f>
        <v>66</v>
      </c>
      <c r="F18" s="3">
        <v>40</v>
      </c>
      <c r="G18" s="31">
        <f>F18*$O$5</f>
        <v>680</v>
      </c>
      <c r="H18" s="3">
        <v>36</v>
      </c>
      <c r="I18" s="31">
        <f>H18*$O$6</f>
        <v>118.8</v>
      </c>
      <c r="J18" s="3">
        <v>32</v>
      </c>
      <c r="K18" s="32">
        <f>J18*$O$7</f>
        <v>144</v>
      </c>
      <c r="L18" s="3">
        <v>11</v>
      </c>
      <c r="M18" s="33">
        <f>L18*$O$8</f>
        <v>275</v>
      </c>
      <c r="N18" s="34">
        <f>SUM(E18+G18+I18+K18+M18)</f>
        <v>1283.8</v>
      </c>
      <c r="O18" s="38">
        <f>N18-(N18*0.05)</f>
        <v>1219.6099999999999</v>
      </c>
    </row>
    <row r="19" spans="2:15" ht="15" thickBot="1">
      <c r="B19" s="6"/>
      <c r="C19" s="36" t="s">
        <v>26</v>
      </c>
      <c r="D19" s="13">
        <v>9</v>
      </c>
      <c r="E19" s="31">
        <f>D19*$O$4</f>
        <v>39.6</v>
      </c>
      <c r="F19" s="3">
        <v>50</v>
      </c>
      <c r="G19" s="31">
        <f>F19*$O$5</f>
        <v>850</v>
      </c>
      <c r="H19" s="3">
        <v>50</v>
      </c>
      <c r="I19" s="31">
        <f>H19*$O$6</f>
        <v>165</v>
      </c>
      <c r="J19" s="3">
        <v>44</v>
      </c>
      <c r="K19" s="32">
        <f>J19*$O$7</f>
        <v>198</v>
      </c>
      <c r="L19" s="3">
        <v>36</v>
      </c>
      <c r="M19" s="33">
        <f>L19*$O$8</f>
        <v>900</v>
      </c>
      <c r="N19" s="34">
        <f>SUM(E19+G19+I19+K19+M19)</f>
        <v>2152.6</v>
      </c>
      <c r="O19" s="38">
        <f>N19-(N19*0.05)</f>
        <v>2044.9699999999998</v>
      </c>
    </row>
    <row r="20" spans="2:15" ht="15" thickBot="1">
      <c r="B20" s="6"/>
      <c r="C20" s="36" t="s">
        <v>25</v>
      </c>
      <c r="D20" s="13">
        <v>8</v>
      </c>
      <c r="E20" s="31">
        <f>D20*$O$4</f>
        <v>35.200000000000003</v>
      </c>
      <c r="F20" s="3">
        <v>22</v>
      </c>
      <c r="G20" s="31">
        <f>F20*$O$5</f>
        <v>374</v>
      </c>
      <c r="H20" s="3">
        <v>23</v>
      </c>
      <c r="I20" s="31">
        <f>H20*$O$6</f>
        <v>75.899999999999991</v>
      </c>
      <c r="J20" s="3">
        <v>40</v>
      </c>
      <c r="K20" s="32">
        <f>J20*$O$7</f>
        <v>180</v>
      </c>
      <c r="L20" s="3">
        <v>21</v>
      </c>
      <c r="M20" s="33">
        <f>L20*$O$8</f>
        <v>525</v>
      </c>
      <c r="N20" s="34">
        <f>SUM(E20+G20+I20+K20+M20)</f>
        <v>1190.0999999999999</v>
      </c>
      <c r="O20" s="38">
        <f>N20-(N20*0.05)</f>
        <v>1130.5949999999998</v>
      </c>
    </row>
    <row r="21" spans="2:15" ht="15" thickBot="1">
      <c r="B21" s="6"/>
      <c r="C21" s="36" t="s">
        <v>5</v>
      </c>
      <c r="D21" s="13">
        <v>12</v>
      </c>
      <c r="E21" s="31">
        <f>D21*$O$4</f>
        <v>52.800000000000004</v>
      </c>
      <c r="F21" s="3">
        <v>23</v>
      </c>
      <c r="G21" s="31">
        <f>F21*$O$5</f>
        <v>391</v>
      </c>
      <c r="H21" s="3">
        <v>50</v>
      </c>
      <c r="I21" s="31">
        <f>H21*$O$6</f>
        <v>165</v>
      </c>
      <c r="J21" s="3">
        <v>19</v>
      </c>
      <c r="K21" s="32">
        <f>J21*$O$7</f>
        <v>85.5</v>
      </c>
      <c r="L21" s="3">
        <v>17</v>
      </c>
      <c r="M21" s="33">
        <f>L21*$O$8</f>
        <v>425</v>
      </c>
      <c r="N21" s="34">
        <f>SUM(E21+G21+I21+K21+M21)</f>
        <v>1119.3</v>
      </c>
      <c r="O21" s="38">
        <f>N21-(N21*0.05)</f>
        <v>1063.335</v>
      </c>
    </row>
    <row r="22" spans="2:15" ht="15" thickBot="1">
      <c r="B22" s="6"/>
      <c r="C22" s="36" t="s">
        <v>4</v>
      </c>
      <c r="D22" s="13">
        <v>10</v>
      </c>
      <c r="E22" s="31">
        <f>D22*$O$4</f>
        <v>44</v>
      </c>
      <c r="F22" s="3">
        <v>22</v>
      </c>
      <c r="G22" s="31">
        <f>F22*$O$5</f>
        <v>374</v>
      </c>
      <c r="H22" s="3">
        <v>46</v>
      </c>
      <c r="I22" s="31">
        <f>H22*$O$6</f>
        <v>151.79999999999998</v>
      </c>
      <c r="J22" s="3">
        <v>18</v>
      </c>
      <c r="K22" s="32">
        <f>J22*$O$7</f>
        <v>81</v>
      </c>
      <c r="L22" s="3">
        <v>22</v>
      </c>
      <c r="M22" s="33">
        <f>L22*$O$8</f>
        <v>550</v>
      </c>
      <c r="N22" s="34">
        <f>SUM(E22+G22+I22+K22+M22)</f>
        <v>1200.8</v>
      </c>
      <c r="O22" s="38">
        <f>N22-(N22*0.05)</f>
        <v>1140.76</v>
      </c>
    </row>
    <row r="23" spans="2:15" ht="15" thickBot="1">
      <c r="B23" s="7"/>
      <c r="C23" s="37" t="s">
        <v>8</v>
      </c>
      <c r="D23" s="14">
        <v>13</v>
      </c>
      <c r="E23" s="31">
        <f>D23*$O$4</f>
        <v>57.2</v>
      </c>
      <c r="F23" s="4">
        <v>10</v>
      </c>
      <c r="G23" s="31">
        <f>F23*$O$5</f>
        <v>170</v>
      </c>
      <c r="H23" s="4">
        <v>22</v>
      </c>
      <c r="I23" s="31">
        <f>H23*$O$6</f>
        <v>72.599999999999994</v>
      </c>
      <c r="J23" s="4">
        <v>12</v>
      </c>
      <c r="K23" s="32">
        <f>J23*$O$7</f>
        <v>54</v>
      </c>
      <c r="L23" s="4">
        <v>14</v>
      </c>
      <c r="M23" s="33">
        <f>L23*$O$8</f>
        <v>350</v>
      </c>
      <c r="N23" s="34">
        <f>SUM(E23+G23+I23+K23+M23)</f>
        <v>703.8</v>
      </c>
      <c r="O23" s="38">
        <f>N23-(N23*0.05)</f>
        <v>668.6099999999999</v>
      </c>
    </row>
  </sheetData>
  <mergeCells count="2">
    <mergeCell ref="M4:M8"/>
    <mergeCell ref="D12:M12"/>
  </mergeCells>
  <conditionalFormatting sqref="O14:O23">
    <cfRule type="cellIs" dxfId="2" priority="2" operator="greaterThan">
      <formula>1200</formula>
    </cfRule>
    <cfRule type="cellIs" dxfId="1" priority="1" operator="lessThan">
      <formula>900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1" sqref="D11"/>
    </sheetView>
  </sheetViews>
  <sheetFormatPr defaultRowHeight="14.25"/>
  <cols>
    <col min="1" max="1" width="17.375" customWidth="1"/>
    <col min="2" max="2" width="14.625" customWidth="1"/>
    <col min="3" max="3" width="24.625" bestFit="1" customWidth="1"/>
  </cols>
  <sheetData>
    <row r="1" spans="1:3">
      <c r="A1" s="46" t="s">
        <v>37</v>
      </c>
      <c r="B1" t="s">
        <v>39</v>
      </c>
      <c r="C1" t="s">
        <v>40</v>
      </c>
    </row>
    <row r="2" spans="1:3">
      <c r="A2" s="47" t="s">
        <v>6</v>
      </c>
      <c r="B2" s="48">
        <v>712.4</v>
      </c>
      <c r="C2" s="48">
        <v>676.78</v>
      </c>
    </row>
    <row r="3" spans="1:3">
      <c r="A3" s="47" t="s">
        <v>7</v>
      </c>
      <c r="B3" s="48">
        <v>1303.5</v>
      </c>
      <c r="C3" s="48">
        <v>1238.325</v>
      </c>
    </row>
    <row r="4" spans="1:3">
      <c r="A4" s="47" t="s">
        <v>10</v>
      </c>
      <c r="B4" s="48">
        <v>1105.4000000000001</v>
      </c>
      <c r="C4" s="48">
        <v>1050.1300000000001</v>
      </c>
    </row>
    <row r="5" spans="1:3">
      <c r="A5" s="47" t="s">
        <v>9</v>
      </c>
      <c r="B5" s="48">
        <v>907.5</v>
      </c>
      <c r="C5" s="48">
        <v>862.125</v>
      </c>
    </row>
    <row r="6" spans="1:3">
      <c r="A6" s="47" t="s">
        <v>24</v>
      </c>
      <c r="B6" s="48">
        <v>1283.8</v>
      </c>
      <c r="C6" s="48">
        <v>1219.6099999999999</v>
      </c>
    </row>
    <row r="7" spans="1:3">
      <c r="A7" s="47" t="s">
        <v>26</v>
      </c>
      <c r="B7" s="48">
        <v>2152.6</v>
      </c>
      <c r="C7" s="48">
        <v>2044.9699999999998</v>
      </c>
    </row>
    <row r="8" spans="1:3">
      <c r="A8" s="47" t="s">
        <v>25</v>
      </c>
      <c r="B8" s="48">
        <v>1190.0999999999999</v>
      </c>
      <c r="C8" s="48">
        <v>1130.5949999999998</v>
      </c>
    </row>
    <row r="9" spans="1:3">
      <c r="A9" s="47" t="s">
        <v>5</v>
      </c>
      <c r="B9" s="48">
        <v>1119.3</v>
      </c>
      <c r="C9" s="48">
        <v>1063.335</v>
      </c>
    </row>
    <row r="10" spans="1:3">
      <c r="A10" s="47" t="s">
        <v>4</v>
      </c>
      <c r="B10" s="48">
        <v>1200.8</v>
      </c>
      <c r="C10" s="48">
        <v>1140.76</v>
      </c>
    </row>
    <row r="11" spans="1:3">
      <c r="A11" s="47" t="s">
        <v>8</v>
      </c>
      <c r="B11" s="48">
        <v>703.8</v>
      </c>
      <c r="C11" s="48">
        <v>668.6099999999999</v>
      </c>
    </row>
    <row r="12" spans="1:3">
      <c r="A12" s="47" t="s">
        <v>38</v>
      </c>
      <c r="B12" s="48">
        <v>11679.199999999999</v>
      </c>
      <c r="C12" s="48">
        <v>11095.24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Skup</vt:lpstr>
      <vt:lpstr>Wykres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E-8200</dc:creator>
  <cp:lastModifiedBy>klasa klasa</cp:lastModifiedBy>
  <dcterms:created xsi:type="dcterms:W3CDTF">2015-10-20T18:29:40Z</dcterms:created>
  <dcterms:modified xsi:type="dcterms:W3CDTF">2022-05-26T06:27:45Z</dcterms:modified>
</cp:coreProperties>
</file>