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Std Table" sheetId="1" r:id="rId1"/>
    <sheet name="vlup" sheetId="4" r:id="rId2"/>
    <sheet name="Invoic" sheetId="2" r:id="rId3"/>
    <sheet name="Sheet3" sheetId="5" r:id="rId4"/>
  </sheets>
  <calcPr calcId="152511"/>
</workbook>
</file>

<file path=xl/calcChain.xml><?xml version="1.0" encoding="utf-8"?>
<calcChain xmlns="http://schemas.openxmlformats.org/spreadsheetml/2006/main">
  <c r="D16" i="5" l="1"/>
  <c r="D12" i="5"/>
  <c r="D2" i="4"/>
  <c r="D10" i="4"/>
  <c r="D3" i="4"/>
  <c r="D4" i="4"/>
  <c r="D5" i="4"/>
  <c r="D6" i="4"/>
  <c r="D7" i="4"/>
  <c r="D8" i="4"/>
  <c r="D9" i="4"/>
  <c r="D3" i="2"/>
  <c r="H15" i="2" l="1"/>
  <c r="H13" i="2"/>
  <c r="H11" i="2"/>
  <c r="H9" i="2"/>
  <c r="D15" i="2"/>
  <c r="D13" i="2"/>
  <c r="D11" i="2"/>
  <c r="D9" i="2"/>
  <c r="H6" i="2"/>
  <c r="D6" i="2"/>
  <c r="G21" i="2" l="1"/>
</calcChain>
</file>

<file path=xl/sharedStrings.xml><?xml version="1.0" encoding="utf-8"?>
<sst xmlns="http://schemas.openxmlformats.org/spreadsheetml/2006/main" count="152" uniqueCount="86">
  <si>
    <t xml:space="preserve">ID </t>
  </si>
  <si>
    <t>Name</t>
  </si>
  <si>
    <t>major</t>
  </si>
  <si>
    <t>Birth Date</t>
  </si>
  <si>
    <t>Class</t>
  </si>
  <si>
    <t>Payment 1</t>
  </si>
  <si>
    <t>Payment 2</t>
  </si>
  <si>
    <t>Note</t>
  </si>
  <si>
    <t>mohammad</t>
  </si>
  <si>
    <t>Basil</t>
  </si>
  <si>
    <t>Ali</t>
  </si>
  <si>
    <t>Rayyan</t>
  </si>
  <si>
    <t>mousa</t>
  </si>
  <si>
    <t>Salah</t>
  </si>
  <si>
    <t>Issa</t>
  </si>
  <si>
    <t>Salam</t>
  </si>
  <si>
    <t>Dana</t>
  </si>
  <si>
    <t>Dania</t>
  </si>
  <si>
    <t>Razan</t>
  </si>
  <si>
    <t>Malak</t>
  </si>
  <si>
    <t>Mai</t>
  </si>
  <si>
    <t>Nancy</t>
  </si>
  <si>
    <t>Tagred</t>
  </si>
  <si>
    <t>Ahmad</t>
  </si>
  <si>
    <t>Hasan</t>
  </si>
  <si>
    <t>Amjad</t>
  </si>
  <si>
    <t>Hala</t>
  </si>
  <si>
    <t>Roz</t>
  </si>
  <si>
    <t>IT</t>
  </si>
  <si>
    <t>CS</t>
  </si>
  <si>
    <t>Web devloper</t>
  </si>
  <si>
    <t>Net work</t>
  </si>
  <si>
    <t>Marketing</t>
  </si>
  <si>
    <t>Engineering</t>
  </si>
  <si>
    <t>English</t>
  </si>
  <si>
    <t>SE</t>
  </si>
  <si>
    <t>Math</t>
  </si>
  <si>
    <t>INFO systems</t>
  </si>
  <si>
    <t>Arts</t>
  </si>
  <si>
    <t>Music</t>
  </si>
  <si>
    <t>Design</t>
  </si>
  <si>
    <t>Business</t>
  </si>
  <si>
    <t>A</t>
  </si>
  <si>
    <t>C</t>
  </si>
  <si>
    <t>B</t>
  </si>
  <si>
    <t>F</t>
  </si>
  <si>
    <t>G</t>
  </si>
  <si>
    <t>H</t>
  </si>
  <si>
    <t>N</t>
  </si>
  <si>
    <t>Std Name:</t>
  </si>
  <si>
    <t>Phone:</t>
  </si>
  <si>
    <t>Birth Date:</t>
  </si>
  <si>
    <t>sub Total:</t>
  </si>
  <si>
    <t>Search By Name Std</t>
  </si>
  <si>
    <t>Payment 3</t>
  </si>
  <si>
    <t>Payment 4</t>
  </si>
  <si>
    <t>Payment 5</t>
  </si>
  <si>
    <t>Payment 6</t>
  </si>
  <si>
    <t>Payment 7</t>
  </si>
  <si>
    <t>Payment 8</t>
  </si>
  <si>
    <t>Month</t>
  </si>
  <si>
    <t>payment</t>
  </si>
  <si>
    <t>M1</t>
  </si>
  <si>
    <t>M2</t>
  </si>
  <si>
    <t>M3</t>
  </si>
  <si>
    <t>M4</t>
  </si>
  <si>
    <t>M5</t>
  </si>
  <si>
    <t>M6</t>
  </si>
  <si>
    <t>M7</t>
  </si>
  <si>
    <t>M8</t>
  </si>
  <si>
    <t>Phone</t>
  </si>
  <si>
    <t>© Copyright. 2024 All rights reserved by Basil adra</t>
  </si>
  <si>
    <t>ali</t>
  </si>
  <si>
    <t>First Name</t>
  </si>
  <si>
    <t>Last Name</t>
  </si>
  <si>
    <t>Age</t>
  </si>
  <si>
    <t>Segement</t>
  </si>
  <si>
    <t>age</t>
  </si>
  <si>
    <t>label</t>
  </si>
  <si>
    <t>new</t>
  </si>
  <si>
    <t>young</t>
  </si>
  <si>
    <t>mature</t>
  </si>
  <si>
    <t>senior</t>
  </si>
  <si>
    <t>basil</t>
  </si>
  <si>
    <t>Date:</t>
  </si>
  <si>
    <t>Pym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</si>
</sst>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00"/>
    <numFmt numFmtId="165" formatCode="0\ \$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178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8EC26A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6" tint="0.39997558519241921"/>
      </left>
      <right/>
      <top style="medium">
        <color theme="6" tint="0.39997558519241921"/>
      </top>
      <bottom style="medium">
        <color theme="6" tint="0.39997558519241921"/>
      </bottom>
      <diagonal/>
    </border>
    <border>
      <left/>
      <right style="medium">
        <color theme="6" tint="0.39997558519241921"/>
      </right>
      <top style="medium">
        <color theme="6" tint="0.39997558519241921"/>
      </top>
      <bottom style="medium">
        <color theme="6" tint="0.39997558519241921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0" fillId="8" borderId="3" xfId="0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14" fontId="0" fillId="7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5" borderId="0" xfId="0" applyFill="1"/>
    <xf numFmtId="165" fontId="0" fillId="0" borderId="0" xfId="0" applyNumberFormat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7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4" fillId="7" borderId="3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1" fillId="2" borderId="1" xfId="1" applyFont="1" applyAlignment="1">
      <alignment horizontal="center" vertical="center"/>
    </xf>
    <xf numFmtId="0" fontId="0" fillId="3" borderId="2" xfId="2" applyFont="1" applyAlignment="1">
      <alignment horizontal="center" vertical="center"/>
    </xf>
    <xf numFmtId="0" fontId="5" fillId="9" borderId="3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8" fillId="13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15" borderId="3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Medium9"/>
  <colors>
    <mruColors>
      <color rgb="FFFFE5E5"/>
      <color rgb="FFA9D08E"/>
      <color rgb="FF8EC26A"/>
      <color rgb="FF548235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ithub.com/Basil-Aladr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24</xdr:row>
      <xdr:rowOff>76200</xdr:rowOff>
    </xdr:from>
    <xdr:to>
      <xdr:col>1</xdr:col>
      <xdr:colOff>621029</xdr:colOff>
      <xdr:row>25</xdr:row>
      <xdr:rowOff>142875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4657725"/>
          <a:ext cx="925829" cy="257175"/>
        </a:xfrm>
        <a:prstGeom prst="rect">
          <a:avLst/>
        </a:prstGeom>
      </xdr:spPr>
    </xdr:pic>
    <xdr:clientData/>
  </xdr:twoCellAnchor>
  <xdr:twoCellAnchor>
    <xdr:from>
      <xdr:col>2</xdr:col>
      <xdr:colOff>142875</xdr:colOff>
      <xdr:row>24</xdr:row>
      <xdr:rowOff>38100</xdr:rowOff>
    </xdr:from>
    <xdr:to>
      <xdr:col>3</xdr:col>
      <xdr:colOff>419100</xdr:colOff>
      <xdr:row>25</xdr:row>
      <xdr:rowOff>161925</xdr:rowOff>
    </xdr:to>
    <xdr:sp macro="" textlink="">
      <xdr:nvSpPr>
        <xdr:cNvPr id="2" name="Left Arrow 1"/>
        <xdr:cNvSpPr/>
      </xdr:nvSpPr>
      <xdr:spPr>
        <a:xfrm>
          <a:off x="1733550" y="4619625"/>
          <a:ext cx="1257300" cy="314325"/>
        </a:xfrm>
        <a:prstGeom prst="left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</xdr:row>
      <xdr:rowOff>85725</xdr:rowOff>
    </xdr:from>
    <xdr:to>
      <xdr:col>9</xdr:col>
      <xdr:colOff>295275</xdr:colOff>
      <xdr:row>1</xdr:row>
      <xdr:rowOff>695325</xdr:rowOff>
    </xdr:to>
    <xdr:sp macro="" textlink="">
      <xdr:nvSpPr>
        <xdr:cNvPr id="2" name="Rounded Rectangle 1"/>
        <xdr:cNvSpPr/>
      </xdr:nvSpPr>
      <xdr:spPr>
        <a:xfrm>
          <a:off x="1000125" y="276225"/>
          <a:ext cx="4676775" cy="609600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/>
            <a:t>Invoice Cash</a:t>
          </a:r>
        </a:p>
      </xdr:txBody>
    </xdr:sp>
    <xdr:clientData/>
  </xdr:twoCellAnchor>
  <xdr:twoCellAnchor>
    <xdr:from>
      <xdr:col>12</xdr:col>
      <xdr:colOff>104772</xdr:colOff>
      <xdr:row>10</xdr:row>
      <xdr:rowOff>106704</xdr:rowOff>
    </xdr:from>
    <xdr:to>
      <xdr:col>12</xdr:col>
      <xdr:colOff>552449</xdr:colOff>
      <xdr:row>13</xdr:row>
      <xdr:rowOff>190499</xdr:rowOff>
    </xdr:to>
    <xdr:sp macro="" textlink="">
      <xdr:nvSpPr>
        <xdr:cNvPr id="4" name="Curved Left Arrow 3"/>
        <xdr:cNvSpPr/>
      </xdr:nvSpPr>
      <xdr:spPr>
        <a:xfrm rot="10800000">
          <a:off x="7315197" y="2478429"/>
          <a:ext cx="447677" cy="655295"/>
        </a:xfrm>
        <a:prstGeom prst="curvedLeftArrow">
          <a:avLst/>
        </a:prstGeom>
        <a:scene3d>
          <a:camera prst="obliqueBottomLeft"/>
          <a:lightRig rig="threePt" dir="t"/>
        </a:scene3d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85722</xdr:colOff>
      <xdr:row>8</xdr:row>
      <xdr:rowOff>40029</xdr:rowOff>
    </xdr:from>
    <xdr:to>
      <xdr:col>21</xdr:col>
      <xdr:colOff>533399</xdr:colOff>
      <xdr:row>11</xdr:row>
      <xdr:rowOff>123824</xdr:rowOff>
    </xdr:to>
    <xdr:sp macro="" textlink="">
      <xdr:nvSpPr>
        <xdr:cNvPr id="5" name="Curved Left Arrow 4"/>
        <xdr:cNvSpPr/>
      </xdr:nvSpPr>
      <xdr:spPr>
        <a:xfrm>
          <a:off x="12782547" y="2030754"/>
          <a:ext cx="447677" cy="655295"/>
        </a:xfrm>
        <a:prstGeom prst="curvedLeftArrow">
          <a:avLst/>
        </a:prstGeom>
        <a:scene3d>
          <a:camera prst="obliqueBottomLeft"/>
          <a:lightRig rig="threePt" dir="t"/>
        </a:scene3d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3</xdr:row>
      <xdr:rowOff>104776</xdr:rowOff>
    </xdr:from>
    <xdr:to>
      <xdr:col>8</xdr:col>
      <xdr:colOff>66675</xdr:colOff>
      <xdr:row>6</xdr:row>
      <xdr:rowOff>161926</xdr:rowOff>
    </xdr:to>
    <xdr:sp macro="" textlink="">
      <xdr:nvSpPr>
        <xdr:cNvPr id="2" name="Rounded Rectangle 1"/>
        <xdr:cNvSpPr/>
      </xdr:nvSpPr>
      <xdr:spPr>
        <a:xfrm>
          <a:off x="1123950" y="676276"/>
          <a:ext cx="3819525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Invoice STD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O26"/>
  <sheetViews>
    <sheetView workbookViewId="0">
      <selection activeCell="G3" sqref="G3"/>
    </sheetView>
  </sheetViews>
  <sheetFormatPr defaultRowHeight="15" x14ac:dyDescent="0.25"/>
  <cols>
    <col min="1" max="1" width="9.140625" style="1"/>
    <col min="2" max="3" width="14.7109375" style="2" customWidth="1"/>
    <col min="4" max="4" width="16.85546875" style="1" customWidth="1"/>
    <col min="5" max="5" width="14.42578125" style="1" customWidth="1"/>
    <col min="6" max="6" width="7.42578125" style="1" customWidth="1"/>
    <col min="7" max="7" width="12.28515625" style="1" customWidth="1"/>
    <col min="8" max="8" width="11.85546875" style="1" customWidth="1"/>
    <col min="9" max="9" width="12" style="1" customWidth="1"/>
    <col min="10" max="10" width="14" style="1" customWidth="1"/>
    <col min="11" max="11" width="12.140625" style="1" customWidth="1"/>
    <col min="12" max="12" width="14.85546875" style="1" customWidth="1"/>
    <col min="13" max="13" width="12.85546875" style="1" customWidth="1"/>
    <col min="14" max="14" width="11.85546875" style="1" customWidth="1"/>
    <col min="15" max="15" width="10.7109375" customWidth="1"/>
  </cols>
  <sheetData>
    <row r="1" spans="1:15" ht="15.75" x14ac:dyDescent="0.25">
      <c r="A1" s="7" t="s">
        <v>0</v>
      </c>
      <c r="B1" s="8" t="s">
        <v>1</v>
      </c>
      <c r="C1" s="8" t="s">
        <v>70</v>
      </c>
      <c r="D1" s="7" t="s">
        <v>3</v>
      </c>
      <c r="E1" s="7" t="s">
        <v>2</v>
      </c>
      <c r="F1" s="7" t="s">
        <v>4</v>
      </c>
      <c r="G1" s="7" t="s">
        <v>5</v>
      </c>
      <c r="H1" s="7" t="s">
        <v>6</v>
      </c>
      <c r="I1" s="7" t="s">
        <v>54</v>
      </c>
      <c r="J1" s="7" t="s">
        <v>55</v>
      </c>
      <c r="K1" s="7" t="s">
        <v>56</v>
      </c>
      <c r="L1" s="7" t="s">
        <v>57</v>
      </c>
      <c r="M1" s="7" t="s">
        <v>58</v>
      </c>
      <c r="N1" s="7" t="s">
        <v>59</v>
      </c>
      <c r="O1" s="7" t="s">
        <v>7</v>
      </c>
    </row>
    <row r="2" spans="1:15" x14ac:dyDescent="0.25">
      <c r="A2" s="18">
        <v>1</v>
      </c>
      <c r="B2" s="9" t="s">
        <v>8</v>
      </c>
      <c r="C2" s="10">
        <v>568322656</v>
      </c>
      <c r="D2" s="12">
        <v>44175</v>
      </c>
      <c r="E2" s="13" t="s">
        <v>28</v>
      </c>
      <c r="F2" s="14" t="s">
        <v>42</v>
      </c>
      <c r="G2" s="17">
        <v>6800</v>
      </c>
      <c r="H2" s="17">
        <v>5000</v>
      </c>
      <c r="I2" s="17">
        <v>6800</v>
      </c>
      <c r="J2" s="17">
        <v>5000</v>
      </c>
      <c r="K2" s="17">
        <v>6800</v>
      </c>
      <c r="L2" s="17">
        <v>5000</v>
      </c>
      <c r="M2" s="17">
        <v>6800</v>
      </c>
      <c r="N2" s="17">
        <v>5000</v>
      </c>
      <c r="O2" s="11" t="s">
        <v>48</v>
      </c>
    </row>
    <row r="3" spans="1:15" x14ac:dyDescent="0.25">
      <c r="A3" s="18">
        <v>2</v>
      </c>
      <c r="B3" s="9" t="s">
        <v>9</v>
      </c>
      <c r="C3" s="10">
        <v>568322656</v>
      </c>
      <c r="D3" s="12">
        <v>44176</v>
      </c>
      <c r="E3" s="13" t="s">
        <v>29</v>
      </c>
      <c r="F3" s="14" t="s">
        <v>42</v>
      </c>
      <c r="G3" s="17">
        <v>4000</v>
      </c>
      <c r="H3" s="17">
        <v>2000</v>
      </c>
      <c r="I3" s="17">
        <v>4000</v>
      </c>
      <c r="J3" s="17">
        <v>2000</v>
      </c>
      <c r="K3" s="17">
        <v>4000</v>
      </c>
      <c r="L3" s="17">
        <v>2000</v>
      </c>
      <c r="M3" s="17">
        <v>4000</v>
      </c>
      <c r="N3" s="17">
        <v>2000</v>
      </c>
      <c r="O3" s="11" t="s">
        <v>48</v>
      </c>
    </row>
    <row r="4" spans="1:15" x14ac:dyDescent="0.25">
      <c r="A4" s="18">
        <v>3</v>
      </c>
      <c r="B4" s="9" t="s">
        <v>10</v>
      </c>
      <c r="C4" s="10">
        <v>568322656</v>
      </c>
      <c r="D4" s="12">
        <v>44177</v>
      </c>
      <c r="E4" s="13" t="s">
        <v>30</v>
      </c>
      <c r="F4" s="14" t="s">
        <v>42</v>
      </c>
      <c r="G4" s="17">
        <v>500</v>
      </c>
      <c r="H4" s="17">
        <v>3000</v>
      </c>
      <c r="I4" s="17">
        <v>500</v>
      </c>
      <c r="J4" s="17">
        <v>3000</v>
      </c>
      <c r="K4" s="17">
        <v>500</v>
      </c>
      <c r="L4" s="17">
        <v>3000</v>
      </c>
      <c r="M4" s="17">
        <v>500</v>
      </c>
      <c r="N4" s="17">
        <v>3000</v>
      </c>
      <c r="O4" s="11" t="s">
        <v>48</v>
      </c>
    </row>
    <row r="5" spans="1:15" x14ac:dyDescent="0.25">
      <c r="A5" s="18">
        <v>4</v>
      </c>
      <c r="B5" s="9" t="s">
        <v>11</v>
      </c>
      <c r="C5" s="10">
        <v>568322656</v>
      </c>
      <c r="D5" s="12">
        <v>43525</v>
      </c>
      <c r="E5" s="13" t="s">
        <v>31</v>
      </c>
      <c r="F5" s="14" t="s">
        <v>44</v>
      </c>
      <c r="G5" s="17">
        <v>6000</v>
      </c>
      <c r="H5" s="17">
        <v>4000</v>
      </c>
      <c r="I5" s="17">
        <v>6000</v>
      </c>
      <c r="J5" s="17">
        <v>4000</v>
      </c>
      <c r="K5" s="17">
        <v>6000</v>
      </c>
      <c r="L5" s="17">
        <v>4000</v>
      </c>
      <c r="M5" s="17">
        <v>6000</v>
      </c>
      <c r="N5" s="17">
        <v>4000</v>
      </c>
      <c r="O5" s="11" t="s">
        <v>48</v>
      </c>
    </row>
    <row r="6" spans="1:15" x14ac:dyDescent="0.25">
      <c r="A6" s="18">
        <v>5</v>
      </c>
      <c r="B6" s="9" t="s">
        <v>12</v>
      </c>
      <c r="C6" s="10">
        <v>568322656</v>
      </c>
      <c r="D6" s="12">
        <v>43526</v>
      </c>
      <c r="E6" s="13" t="s">
        <v>41</v>
      </c>
      <c r="F6" s="14" t="s">
        <v>43</v>
      </c>
      <c r="G6" s="17">
        <v>8050</v>
      </c>
      <c r="H6" s="17">
        <v>5000</v>
      </c>
      <c r="I6" s="17">
        <v>8050</v>
      </c>
      <c r="J6" s="17">
        <v>5000</v>
      </c>
      <c r="K6" s="17">
        <v>8050</v>
      </c>
      <c r="L6" s="17">
        <v>5000</v>
      </c>
      <c r="M6" s="17">
        <v>8050</v>
      </c>
      <c r="N6" s="17">
        <v>5000</v>
      </c>
      <c r="O6" s="11" t="s">
        <v>48</v>
      </c>
    </row>
    <row r="7" spans="1:15" x14ac:dyDescent="0.25">
      <c r="A7" s="18">
        <v>6</v>
      </c>
      <c r="B7" s="9" t="s">
        <v>13</v>
      </c>
      <c r="C7" s="10">
        <v>568322656</v>
      </c>
      <c r="D7" s="12">
        <v>43527</v>
      </c>
      <c r="E7" s="13" t="s">
        <v>32</v>
      </c>
      <c r="F7" s="14" t="s">
        <v>43</v>
      </c>
      <c r="G7" s="17">
        <v>4500</v>
      </c>
      <c r="H7" s="17">
        <v>5000</v>
      </c>
      <c r="I7" s="17">
        <v>4500</v>
      </c>
      <c r="J7" s="17">
        <v>5000</v>
      </c>
      <c r="K7" s="17">
        <v>4500</v>
      </c>
      <c r="L7" s="17">
        <v>5000</v>
      </c>
      <c r="M7" s="17">
        <v>4500</v>
      </c>
      <c r="N7" s="17">
        <v>5000</v>
      </c>
      <c r="O7" s="11" t="s">
        <v>48</v>
      </c>
    </row>
    <row r="8" spans="1:15" x14ac:dyDescent="0.25">
      <c r="A8" s="18">
        <v>7</v>
      </c>
      <c r="B8" s="9" t="s">
        <v>14</v>
      </c>
      <c r="C8" s="10">
        <v>568322656</v>
      </c>
      <c r="D8" s="12">
        <v>43528</v>
      </c>
      <c r="E8" s="13" t="s">
        <v>33</v>
      </c>
      <c r="F8" s="14" t="s">
        <v>45</v>
      </c>
      <c r="G8" s="17">
        <v>6251</v>
      </c>
      <c r="H8" s="17">
        <v>400</v>
      </c>
      <c r="I8" s="17">
        <v>6251</v>
      </c>
      <c r="J8" s="17">
        <v>400</v>
      </c>
      <c r="K8" s="17">
        <v>6251</v>
      </c>
      <c r="L8" s="17">
        <v>400</v>
      </c>
      <c r="M8" s="17">
        <v>6251</v>
      </c>
      <c r="N8" s="17">
        <v>400</v>
      </c>
      <c r="O8" s="11" t="s">
        <v>48</v>
      </c>
    </row>
    <row r="9" spans="1:15" x14ac:dyDescent="0.25">
      <c r="A9" s="18">
        <v>8</v>
      </c>
      <c r="B9" s="9" t="s">
        <v>15</v>
      </c>
      <c r="C9" s="10">
        <v>568322656</v>
      </c>
      <c r="D9" s="12">
        <v>47077</v>
      </c>
      <c r="E9" s="13" t="s">
        <v>34</v>
      </c>
      <c r="F9" s="14" t="s">
        <v>46</v>
      </c>
      <c r="G9" s="17">
        <v>4152</v>
      </c>
      <c r="H9" s="17">
        <v>1000</v>
      </c>
      <c r="I9" s="17">
        <v>4152</v>
      </c>
      <c r="J9" s="17">
        <v>1000</v>
      </c>
      <c r="K9" s="17">
        <v>4152</v>
      </c>
      <c r="L9" s="17">
        <v>1000</v>
      </c>
      <c r="M9" s="17">
        <v>4152</v>
      </c>
      <c r="N9" s="17">
        <v>1000</v>
      </c>
      <c r="O9" s="11" t="s">
        <v>48</v>
      </c>
    </row>
    <row r="10" spans="1:15" x14ac:dyDescent="0.25">
      <c r="A10" s="18">
        <v>9</v>
      </c>
      <c r="B10" s="9" t="s">
        <v>16</v>
      </c>
      <c r="C10" s="10">
        <v>568322656</v>
      </c>
      <c r="D10" s="12">
        <v>45009</v>
      </c>
      <c r="E10" s="13" t="s">
        <v>35</v>
      </c>
      <c r="F10" s="14" t="s">
        <v>46</v>
      </c>
      <c r="G10" s="17">
        <v>325</v>
      </c>
      <c r="H10" s="17">
        <v>2220</v>
      </c>
      <c r="I10" s="17">
        <v>325</v>
      </c>
      <c r="J10" s="17">
        <v>2220</v>
      </c>
      <c r="K10" s="17">
        <v>325</v>
      </c>
      <c r="L10" s="17">
        <v>2220</v>
      </c>
      <c r="M10" s="17">
        <v>325</v>
      </c>
      <c r="N10" s="17">
        <v>2220</v>
      </c>
      <c r="O10" s="11" t="s">
        <v>48</v>
      </c>
    </row>
    <row r="11" spans="1:15" x14ac:dyDescent="0.25">
      <c r="A11" s="18">
        <v>10</v>
      </c>
      <c r="B11" s="9" t="s">
        <v>17</v>
      </c>
      <c r="C11" s="10">
        <v>568322656</v>
      </c>
      <c r="D11" s="12">
        <v>44187</v>
      </c>
      <c r="E11" s="13" t="s">
        <v>36</v>
      </c>
      <c r="F11" s="14" t="s">
        <v>46</v>
      </c>
      <c r="G11" s="17">
        <v>1000</v>
      </c>
      <c r="H11" s="17">
        <v>5566</v>
      </c>
      <c r="I11" s="17">
        <v>1000</v>
      </c>
      <c r="J11" s="17">
        <v>5566</v>
      </c>
      <c r="K11" s="17">
        <v>1000</v>
      </c>
      <c r="L11" s="17">
        <v>5566</v>
      </c>
      <c r="M11" s="17">
        <v>1000</v>
      </c>
      <c r="N11" s="17">
        <v>5566</v>
      </c>
      <c r="O11" s="11" t="s">
        <v>48</v>
      </c>
    </row>
    <row r="12" spans="1:15" x14ac:dyDescent="0.25">
      <c r="A12" s="18">
        <v>11</v>
      </c>
      <c r="B12" s="9" t="s">
        <v>18</v>
      </c>
      <c r="C12" s="10">
        <v>568322656</v>
      </c>
      <c r="D12" s="12">
        <v>37307</v>
      </c>
      <c r="E12" s="13" t="s">
        <v>37</v>
      </c>
      <c r="F12" s="14" t="s">
        <v>42</v>
      </c>
      <c r="G12" s="17">
        <v>2003</v>
      </c>
      <c r="H12" s="17">
        <v>8495</v>
      </c>
      <c r="I12" s="17">
        <v>2003</v>
      </c>
      <c r="J12" s="17">
        <v>8495</v>
      </c>
      <c r="K12" s="17">
        <v>2003</v>
      </c>
      <c r="L12" s="17">
        <v>8495</v>
      </c>
      <c r="M12" s="17">
        <v>2003</v>
      </c>
      <c r="N12" s="17">
        <v>8495</v>
      </c>
      <c r="O12" s="11" t="s">
        <v>48</v>
      </c>
    </row>
    <row r="13" spans="1:15" x14ac:dyDescent="0.25">
      <c r="A13" s="18">
        <v>12</v>
      </c>
      <c r="B13" s="9" t="s">
        <v>19</v>
      </c>
      <c r="C13" s="10">
        <v>568322656</v>
      </c>
      <c r="D13" s="12">
        <v>38081</v>
      </c>
      <c r="E13" s="13" t="s">
        <v>38</v>
      </c>
      <c r="F13" s="14" t="s">
        <v>42</v>
      </c>
      <c r="G13" s="17">
        <v>2800</v>
      </c>
      <c r="H13" s="17">
        <v>6584</v>
      </c>
      <c r="I13" s="17">
        <v>2800</v>
      </c>
      <c r="J13" s="17">
        <v>6584</v>
      </c>
      <c r="K13" s="17">
        <v>2800</v>
      </c>
      <c r="L13" s="17">
        <v>6584</v>
      </c>
      <c r="M13" s="17">
        <v>2800</v>
      </c>
      <c r="N13" s="17">
        <v>6584</v>
      </c>
      <c r="O13" s="11" t="s">
        <v>48</v>
      </c>
    </row>
    <row r="14" spans="1:15" x14ac:dyDescent="0.25">
      <c r="A14" s="18">
        <v>13</v>
      </c>
      <c r="B14" s="9" t="s">
        <v>20</v>
      </c>
      <c r="C14" s="10">
        <v>568322656</v>
      </c>
      <c r="D14" s="12">
        <v>42282</v>
      </c>
      <c r="E14" s="13" t="s">
        <v>39</v>
      </c>
      <c r="F14" s="14" t="s">
        <v>42</v>
      </c>
      <c r="G14" s="17">
        <v>5800</v>
      </c>
      <c r="H14" s="17">
        <v>2165</v>
      </c>
      <c r="I14" s="17">
        <v>5800</v>
      </c>
      <c r="J14" s="17">
        <v>2165</v>
      </c>
      <c r="K14" s="17">
        <v>5800</v>
      </c>
      <c r="L14" s="17">
        <v>2165</v>
      </c>
      <c r="M14" s="17">
        <v>5800</v>
      </c>
      <c r="N14" s="17">
        <v>2165</v>
      </c>
      <c r="O14" s="11" t="s">
        <v>48</v>
      </c>
    </row>
    <row r="15" spans="1:15" x14ac:dyDescent="0.25">
      <c r="A15" s="18">
        <v>14</v>
      </c>
      <c r="B15" s="9" t="s">
        <v>21</v>
      </c>
      <c r="C15" s="10">
        <v>568322656</v>
      </c>
      <c r="D15" s="12">
        <v>45432</v>
      </c>
      <c r="E15" s="13" t="s">
        <v>40</v>
      </c>
      <c r="F15" s="14" t="s">
        <v>44</v>
      </c>
      <c r="G15" s="17">
        <v>9500</v>
      </c>
      <c r="H15" s="17">
        <v>3254</v>
      </c>
      <c r="I15" s="17">
        <v>9500</v>
      </c>
      <c r="J15" s="17">
        <v>3254</v>
      </c>
      <c r="K15" s="17">
        <v>9500</v>
      </c>
      <c r="L15" s="17">
        <v>3254</v>
      </c>
      <c r="M15" s="17">
        <v>9500</v>
      </c>
      <c r="N15" s="17">
        <v>3254</v>
      </c>
      <c r="O15" s="11" t="s">
        <v>48</v>
      </c>
    </row>
    <row r="16" spans="1:15" x14ac:dyDescent="0.25">
      <c r="A16" s="18">
        <v>15</v>
      </c>
      <c r="B16" s="9" t="s">
        <v>22</v>
      </c>
      <c r="C16" s="10">
        <v>568322656</v>
      </c>
      <c r="D16" s="12">
        <v>43860</v>
      </c>
      <c r="E16" s="13" t="s">
        <v>40</v>
      </c>
      <c r="F16" s="14" t="s">
        <v>44</v>
      </c>
      <c r="G16" s="17">
        <v>1000</v>
      </c>
      <c r="H16" s="17">
        <v>3265</v>
      </c>
      <c r="I16" s="17">
        <v>1000</v>
      </c>
      <c r="J16" s="17">
        <v>3265</v>
      </c>
      <c r="K16" s="17">
        <v>1000</v>
      </c>
      <c r="L16" s="17">
        <v>3265</v>
      </c>
      <c r="M16" s="17">
        <v>1000</v>
      </c>
      <c r="N16" s="17">
        <v>3265</v>
      </c>
      <c r="O16" s="11" t="s">
        <v>48</v>
      </c>
    </row>
    <row r="17" spans="1:15" x14ac:dyDescent="0.25">
      <c r="A17" s="18">
        <v>16</v>
      </c>
      <c r="B17" s="9" t="s">
        <v>23</v>
      </c>
      <c r="C17" s="10">
        <v>568322656</v>
      </c>
      <c r="D17" s="12">
        <v>43861</v>
      </c>
      <c r="E17" s="13" t="s">
        <v>40</v>
      </c>
      <c r="F17" s="14" t="s">
        <v>44</v>
      </c>
      <c r="G17" s="17">
        <v>2300</v>
      </c>
      <c r="H17" s="17">
        <v>1548</v>
      </c>
      <c r="I17" s="17">
        <v>2300</v>
      </c>
      <c r="J17" s="17">
        <v>1548</v>
      </c>
      <c r="K17" s="17">
        <v>2300</v>
      </c>
      <c r="L17" s="17">
        <v>1548</v>
      </c>
      <c r="M17" s="17">
        <v>2300</v>
      </c>
      <c r="N17" s="17">
        <v>1548</v>
      </c>
      <c r="O17" s="11" t="s">
        <v>48</v>
      </c>
    </row>
    <row r="18" spans="1:15" x14ac:dyDescent="0.25">
      <c r="A18" s="18">
        <v>17</v>
      </c>
      <c r="B18" s="9" t="s">
        <v>24</v>
      </c>
      <c r="C18" s="10">
        <v>568322656</v>
      </c>
      <c r="D18" s="12">
        <v>43862</v>
      </c>
      <c r="E18" s="13" t="s">
        <v>29</v>
      </c>
      <c r="F18" s="14" t="s">
        <v>47</v>
      </c>
      <c r="G18" s="17">
        <v>8000</v>
      </c>
      <c r="H18" s="17">
        <v>94874</v>
      </c>
      <c r="I18" s="17">
        <v>8000</v>
      </c>
      <c r="J18" s="17">
        <v>94874</v>
      </c>
      <c r="K18" s="17">
        <v>8000</v>
      </c>
      <c r="L18" s="17">
        <v>94874</v>
      </c>
      <c r="M18" s="17">
        <v>8000</v>
      </c>
      <c r="N18" s="17">
        <v>94874</v>
      </c>
      <c r="O18" s="11" t="s">
        <v>48</v>
      </c>
    </row>
    <row r="19" spans="1:15" x14ac:dyDescent="0.25">
      <c r="A19" s="18">
        <v>18</v>
      </c>
      <c r="B19" s="9" t="s">
        <v>25</v>
      </c>
      <c r="C19" s="10">
        <v>568322656</v>
      </c>
      <c r="D19" s="12">
        <v>43539</v>
      </c>
      <c r="E19" s="13" t="s">
        <v>29</v>
      </c>
      <c r="F19" s="14" t="s">
        <v>45</v>
      </c>
      <c r="G19" s="17">
        <v>700</v>
      </c>
      <c r="H19" s="17">
        <v>1122</v>
      </c>
      <c r="I19" s="17">
        <v>700</v>
      </c>
      <c r="J19" s="17">
        <v>1122</v>
      </c>
      <c r="K19" s="17">
        <v>700</v>
      </c>
      <c r="L19" s="17">
        <v>1122</v>
      </c>
      <c r="M19" s="17">
        <v>700</v>
      </c>
      <c r="N19" s="17">
        <v>1122</v>
      </c>
      <c r="O19" s="11" t="s">
        <v>48</v>
      </c>
    </row>
    <row r="20" spans="1:15" x14ac:dyDescent="0.25">
      <c r="A20" s="18">
        <v>19</v>
      </c>
      <c r="B20" s="9" t="s">
        <v>26</v>
      </c>
      <c r="C20" s="10">
        <v>568322656</v>
      </c>
      <c r="D20" s="12">
        <v>43618</v>
      </c>
      <c r="E20" s="13" t="s">
        <v>41</v>
      </c>
      <c r="F20" s="14" t="s">
        <v>45</v>
      </c>
      <c r="G20" s="17">
        <v>100</v>
      </c>
      <c r="H20" s="17">
        <v>2165</v>
      </c>
      <c r="I20" s="17">
        <v>100</v>
      </c>
      <c r="J20" s="17">
        <v>2165</v>
      </c>
      <c r="K20" s="17">
        <v>100</v>
      </c>
      <c r="L20" s="17">
        <v>2165</v>
      </c>
      <c r="M20" s="17">
        <v>100</v>
      </c>
      <c r="N20" s="17">
        <v>2165</v>
      </c>
      <c r="O20" s="11" t="s">
        <v>48</v>
      </c>
    </row>
    <row r="21" spans="1:15" x14ac:dyDescent="0.25">
      <c r="A21" s="18">
        <v>20</v>
      </c>
      <c r="B21" s="9" t="s">
        <v>27</v>
      </c>
      <c r="C21" s="10">
        <v>568322656</v>
      </c>
      <c r="D21" s="12">
        <v>41827</v>
      </c>
      <c r="E21" s="13" t="s">
        <v>41</v>
      </c>
      <c r="F21" s="14" t="s">
        <v>45</v>
      </c>
      <c r="G21" s="17">
        <v>500</v>
      </c>
      <c r="H21" s="17">
        <v>6566</v>
      </c>
      <c r="I21" s="17">
        <v>500</v>
      </c>
      <c r="J21" s="17">
        <v>6566</v>
      </c>
      <c r="K21" s="17">
        <v>500</v>
      </c>
      <c r="L21" s="17">
        <v>6566</v>
      </c>
      <c r="M21" s="17">
        <v>500</v>
      </c>
      <c r="N21" s="17">
        <v>6566</v>
      </c>
      <c r="O21" s="11" t="s">
        <v>48</v>
      </c>
    </row>
    <row r="22" spans="1:15" x14ac:dyDescent="0.25">
      <c r="D22" s="37"/>
    </row>
    <row r="23" spans="1:15" x14ac:dyDescent="0.25">
      <c r="G23" s="16"/>
      <c r="H23" s="16"/>
      <c r="I23" s="16"/>
      <c r="J23" s="16"/>
    </row>
    <row r="24" spans="1:15" x14ac:dyDescent="0.25">
      <c r="D24" s="37"/>
      <c r="G24" s="16"/>
    </row>
    <row r="25" spans="1:15" x14ac:dyDescent="0.25">
      <c r="A25" s="19"/>
      <c r="B25" s="19"/>
      <c r="C25" s="38"/>
      <c r="D25" s="38"/>
    </row>
    <row r="26" spans="1:15" x14ac:dyDescent="0.25">
      <c r="A26" s="19"/>
      <c r="B26" s="19"/>
      <c r="C26" s="38"/>
      <c r="D26" s="38"/>
    </row>
  </sheetData>
  <mergeCells count="2">
    <mergeCell ref="A25:B26"/>
    <mergeCell ref="C25:D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J10"/>
  <sheetViews>
    <sheetView showGridLines="0" workbookViewId="0">
      <selection activeCell="J16" sqref="J16"/>
    </sheetView>
  </sheetViews>
  <sheetFormatPr defaultRowHeight="15" x14ac:dyDescent="0.25"/>
  <cols>
    <col min="1" max="1" width="12" customWidth="1"/>
    <col min="2" max="2" width="13" customWidth="1"/>
    <col min="3" max="3" width="20.7109375" customWidth="1"/>
    <col min="4" max="4" width="15.85546875" customWidth="1"/>
  </cols>
  <sheetData>
    <row r="1" spans="1:10" x14ac:dyDescent="0.25">
      <c r="A1" s="40" t="s">
        <v>73</v>
      </c>
      <c r="B1" s="40" t="s">
        <v>74</v>
      </c>
      <c r="C1" s="40" t="s">
        <v>75</v>
      </c>
      <c r="D1" s="40" t="s">
        <v>76</v>
      </c>
    </row>
    <row r="2" spans="1:10" x14ac:dyDescent="0.25">
      <c r="A2" s="9" t="s">
        <v>10</v>
      </c>
      <c r="B2" s="9" t="s">
        <v>21</v>
      </c>
      <c r="C2" s="11">
        <v>20</v>
      </c>
      <c r="D2" s="11" t="str">
        <f>VLOOKUP(C2,$I$7:$J$10,2)</f>
        <v>new</v>
      </c>
    </row>
    <row r="3" spans="1:10" x14ac:dyDescent="0.25">
      <c r="A3" s="9" t="s">
        <v>11</v>
      </c>
      <c r="B3" s="9" t="s">
        <v>22</v>
      </c>
      <c r="C3" s="11">
        <v>18</v>
      </c>
      <c r="D3" s="11" t="str">
        <f t="shared" ref="D3:D10" si="0">VLOOKUP(C3,$I$7:$J$10,2)</f>
        <v>new</v>
      </c>
    </row>
    <row r="4" spans="1:10" x14ac:dyDescent="0.25">
      <c r="A4" s="9" t="s">
        <v>12</v>
      </c>
      <c r="B4" s="9" t="s">
        <v>23</v>
      </c>
      <c r="C4" s="11">
        <v>23</v>
      </c>
      <c r="D4" s="11" t="str">
        <f t="shared" si="0"/>
        <v>new</v>
      </c>
    </row>
    <row r="5" spans="1:10" x14ac:dyDescent="0.25">
      <c r="A5" s="9" t="s">
        <v>13</v>
      </c>
      <c r="B5" s="9" t="s">
        <v>24</v>
      </c>
      <c r="C5" s="11">
        <v>30</v>
      </c>
      <c r="D5" s="11" t="str">
        <f t="shared" si="0"/>
        <v>young</v>
      </c>
    </row>
    <row r="6" spans="1:10" x14ac:dyDescent="0.25">
      <c r="A6" s="9" t="s">
        <v>14</v>
      </c>
      <c r="B6" s="9" t="s">
        <v>25</v>
      </c>
      <c r="C6" s="11">
        <v>50</v>
      </c>
      <c r="D6" s="11" t="str">
        <f t="shared" si="0"/>
        <v>senior</v>
      </c>
      <c r="I6" s="39" t="s">
        <v>77</v>
      </c>
      <c r="J6" s="39" t="s">
        <v>78</v>
      </c>
    </row>
    <row r="7" spans="1:10" x14ac:dyDescent="0.25">
      <c r="A7" s="9" t="s">
        <v>15</v>
      </c>
      <c r="B7" s="9" t="s">
        <v>26</v>
      </c>
      <c r="C7" s="11">
        <v>60</v>
      </c>
      <c r="D7" s="11" t="str">
        <f t="shared" si="0"/>
        <v>senior</v>
      </c>
      <c r="I7" s="11">
        <v>18</v>
      </c>
      <c r="J7" s="11" t="s">
        <v>79</v>
      </c>
    </row>
    <row r="8" spans="1:10" x14ac:dyDescent="0.25">
      <c r="A8" s="9" t="s">
        <v>16</v>
      </c>
      <c r="B8" s="9" t="s">
        <v>27</v>
      </c>
      <c r="C8" s="11">
        <v>55</v>
      </c>
      <c r="D8" s="11" t="str">
        <f t="shared" si="0"/>
        <v>senior</v>
      </c>
      <c r="I8" s="11">
        <v>25</v>
      </c>
      <c r="J8" s="11" t="s">
        <v>80</v>
      </c>
    </row>
    <row r="9" spans="1:10" x14ac:dyDescent="0.25">
      <c r="A9" s="9" t="s">
        <v>17</v>
      </c>
      <c r="B9" s="9" t="s">
        <v>22</v>
      </c>
      <c r="C9" s="11">
        <v>26</v>
      </c>
      <c r="D9" s="11" t="str">
        <f t="shared" si="0"/>
        <v>young</v>
      </c>
      <c r="I9" s="11">
        <v>35</v>
      </c>
      <c r="J9" s="11" t="s">
        <v>81</v>
      </c>
    </row>
    <row r="10" spans="1:10" x14ac:dyDescent="0.25">
      <c r="A10" s="9" t="s">
        <v>18</v>
      </c>
      <c r="B10" s="9" t="s">
        <v>23</v>
      </c>
      <c r="C10" s="11">
        <v>33</v>
      </c>
      <c r="D10" s="11" t="str">
        <f>VLOOKUP(C10,$I$7:$J$10,2)</f>
        <v>young</v>
      </c>
      <c r="I10" s="11">
        <v>50</v>
      </c>
      <c r="J10" s="11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-0.249977111117893"/>
  </sheetPr>
  <dimension ref="A1:AJ43"/>
  <sheetViews>
    <sheetView zoomScaleNormal="100" workbookViewId="0">
      <selection activeCell="G21" sqref="G21:H21"/>
    </sheetView>
  </sheetViews>
  <sheetFormatPr defaultRowHeight="15" x14ac:dyDescent="0.25"/>
  <cols>
    <col min="5" max="5" width="7.5703125" style="4" customWidth="1"/>
  </cols>
  <sheetData>
    <row r="1" spans="1:36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spans="1:36" ht="62.25" customHeight="1" x14ac:dyDescent="0.25">
      <c r="A2" s="15"/>
      <c r="B2" s="20"/>
      <c r="C2" s="20"/>
      <c r="D2" s="20"/>
      <c r="E2" s="20"/>
      <c r="F2" s="20"/>
      <c r="G2" s="20"/>
      <c r="H2" s="20"/>
      <c r="I2" s="20"/>
      <c r="J2" s="20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6" x14ac:dyDescent="0.25">
      <c r="A3" s="15"/>
      <c r="B3" s="21" t="s">
        <v>49</v>
      </c>
      <c r="C3" s="21"/>
      <c r="D3" s="22" t="str">
        <f>VLOOKUP(Q11,'Std Table'!B2:O21,1,0)</f>
        <v>Ali</v>
      </c>
      <c r="E3" s="22"/>
      <c r="F3" s="22"/>
      <c r="G3" s="22"/>
      <c r="H3" s="3"/>
      <c r="I3" s="3"/>
      <c r="J3" s="3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6" ht="3.75" customHeight="1" x14ac:dyDescent="0.25">
      <c r="A4" s="15"/>
      <c r="B4" s="21"/>
      <c r="C4" s="21"/>
      <c r="D4" s="22"/>
      <c r="E4" s="22"/>
      <c r="F4" s="22"/>
      <c r="G4" s="22"/>
      <c r="H4" s="3"/>
      <c r="I4" s="3"/>
      <c r="J4" s="3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 spans="1:36" x14ac:dyDescent="0.25">
      <c r="A5" s="15"/>
      <c r="B5" s="25"/>
      <c r="C5" s="25"/>
      <c r="D5" s="3"/>
      <c r="E5" s="3"/>
      <c r="F5" s="3"/>
      <c r="G5" s="3"/>
      <c r="H5" s="3"/>
      <c r="I5" s="3"/>
      <c r="J5" s="3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 spans="1:36" x14ac:dyDescent="0.25">
      <c r="A6" s="15"/>
      <c r="B6" s="25" t="s">
        <v>50</v>
      </c>
      <c r="C6" s="25"/>
      <c r="D6" s="26">
        <f>VLOOKUP(Q11,'Std Table'!B2:O21,2,0)</f>
        <v>568322656</v>
      </c>
      <c r="E6" s="26"/>
      <c r="F6" s="25" t="s">
        <v>51</v>
      </c>
      <c r="G6" s="25"/>
      <c r="H6" s="27">
        <f>VLOOKUP(Q11,'Std Table'!B2:O21,3,0)</f>
        <v>44177</v>
      </c>
      <c r="I6" s="27"/>
      <c r="J6" s="3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1:36" x14ac:dyDescent="0.25">
      <c r="A7" s="15"/>
      <c r="B7" s="3"/>
      <c r="C7" s="3"/>
      <c r="D7" s="3"/>
      <c r="E7" s="3"/>
      <c r="F7" s="3"/>
      <c r="G7" s="3"/>
      <c r="H7" s="3"/>
      <c r="I7" s="3"/>
      <c r="J7" s="3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 spans="1:36" ht="15.75" x14ac:dyDescent="0.25">
      <c r="A8" s="15"/>
      <c r="B8" s="3"/>
      <c r="C8" s="6" t="s">
        <v>60</v>
      </c>
      <c r="D8" s="33" t="s">
        <v>61</v>
      </c>
      <c r="E8" s="33"/>
      <c r="F8" s="3"/>
      <c r="G8" s="5" t="s">
        <v>60</v>
      </c>
      <c r="H8" s="32" t="s">
        <v>61</v>
      </c>
      <c r="I8" s="32"/>
      <c r="J8" s="3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1:36" x14ac:dyDescent="0.25">
      <c r="A9" s="15"/>
      <c r="B9" s="3"/>
      <c r="C9" s="28" t="s">
        <v>62</v>
      </c>
      <c r="D9" s="24">
        <f>VLOOKUP(Q11,'Std Table'!B2:O21,6,0)</f>
        <v>500</v>
      </c>
      <c r="E9" s="24"/>
      <c r="F9" s="3"/>
      <c r="G9" s="23" t="s">
        <v>66</v>
      </c>
      <c r="H9" s="24">
        <f>VLOOKUP(Q11,'Std Table'!B2:O21,10,0)</f>
        <v>500</v>
      </c>
      <c r="I9" s="24"/>
      <c r="J9" s="3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6" x14ac:dyDescent="0.25">
      <c r="A10" s="15"/>
      <c r="B10" s="3"/>
      <c r="C10" s="28"/>
      <c r="D10" s="24"/>
      <c r="E10" s="24"/>
      <c r="F10" s="3"/>
      <c r="G10" s="23"/>
      <c r="H10" s="24"/>
      <c r="I10" s="24"/>
      <c r="J10" s="3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 x14ac:dyDescent="0.25">
      <c r="A11" s="15"/>
      <c r="B11" s="3"/>
      <c r="C11" s="28" t="s">
        <v>63</v>
      </c>
      <c r="D11" s="24">
        <f>VLOOKUP(Q11,'Std Table'!B2:O21,7,0)</f>
        <v>3000</v>
      </c>
      <c r="E11" s="24"/>
      <c r="F11" s="3"/>
      <c r="G11" s="23" t="s">
        <v>67</v>
      </c>
      <c r="H11" s="24">
        <f>VLOOKUP(Q11,'Std Table'!B2:O21,11,0)</f>
        <v>3000</v>
      </c>
      <c r="I11" s="24"/>
      <c r="J11" s="3"/>
      <c r="K11" s="15"/>
      <c r="L11" s="15"/>
      <c r="M11" s="15"/>
      <c r="N11" s="30" t="s">
        <v>53</v>
      </c>
      <c r="O11" s="30"/>
      <c r="P11" s="30"/>
      <c r="Q11" s="31" t="s">
        <v>72</v>
      </c>
      <c r="R11" s="31"/>
      <c r="S11" s="31"/>
      <c r="T11" s="31"/>
      <c r="U11" s="31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spans="1:36" x14ac:dyDescent="0.25">
      <c r="A12" s="15"/>
      <c r="B12" s="3"/>
      <c r="C12" s="28"/>
      <c r="D12" s="24"/>
      <c r="E12" s="24"/>
      <c r="F12" s="3"/>
      <c r="G12" s="23"/>
      <c r="H12" s="24"/>
      <c r="I12" s="24"/>
      <c r="J12" s="3"/>
      <c r="K12" s="15"/>
      <c r="L12" s="15"/>
      <c r="M12" s="15"/>
      <c r="N12" s="30"/>
      <c r="O12" s="30"/>
      <c r="P12" s="30"/>
      <c r="Q12" s="31"/>
      <c r="R12" s="31"/>
      <c r="S12" s="31"/>
      <c r="T12" s="31"/>
      <c r="U12" s="31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36" x14ac:dyDescent="0.25">
      <c r="A13" s="15"/>
      <c r="B13" s="3"/>
      <c r="C13" s="28" t="s">
        <v>64</v>
      </c>
      <c r="D13" s="24">
        <f>VLOOKUP(Q11,'Std Table'!B2:O21,8,0)</f>
        <v>500</v>
      </c>
      <c r="E13" s="24"/>
      <c r="F13" s="3"/>
      <c r="G13" s="23" t="s">
        <v>68</v>
      </c>
      <c r="H13" s="24">
        <f>VLOOKUP(Q11,'Std Table'!B2:O21,12,0)</f>
        <v>500</v>
      </c>
      <c r="I13" s="24"/>
      <c r="J13" s="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spans="1:36" x14ac:dyDescent="0.25">
      <c r="A14" s="15"/>
      <c r="B14" s="3"/>
      <c r="C14" s="28"/>
      <c r="D14" s="24"/>
      <c r="E14" s="24"/>
      <c r="F14" s="3"/>
      <c r="G14" s="23"/>
      <c r="H14" s="24"/>
      <c r="I14" s="24"/>
      <c r="J14" s="3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36" x14ac:dyDescent="0.25">
      <c r="A15" s="15"/>
      <c r="B15" s="3"/>
      <c r="C15" s="28" t="s">
        <v>65</v>
      </c>
      <c r="D15" s="24">
        <f>VLOOKUP(Q11,'Std Table'!B2:O21,9,0)</f>
        <v>3000</v>
      </c>
      <c r="E15" s="24"/>
      <c r="F15" s="3"/>
      <c r="G15" s="23" t="s">
        <v>69</v>
      </c>
      <c r="H15" s="24">
        <f>VLOOKUP(Q11,'Std Table'!B2:O21,13,0)</f>
        <v>3000</v>
      </c>
      <c r="I15" s="24"/>
      <c r="J15" s="3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36" x14ac:dyDescent="0.25">
      <c r="A16" s="15"/>
      <c r="B16" s="3"/>
      <c r="C16" s="28"/>
      <c r="D16" s="24"/>
      <c r="E16" s="24"/>
      <c r="F16" s="3"/>
      <c r="G16" s="23"/>
      <c r="H16" s="24"/>
      <c r="I16" s="24"/>
      <c r="J16" s="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36" x14ac:dyDescent="0.25">
      <c r="A17" s="15"/>
      <c r="B17" s="3"/>
      <c r="C17" s="3"/>
      <c r="D17" s="3"/>
      <c r="E17" s="3"/>
      <c r="F17" s="3"/>
      <c r="G17" s="3"/>
      <c r="H17" s="3"/>
      <c r="I17" s="3"/>
      <c r="J17" s="3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spans="1:36" x14ac:dyDescent="0.25">
      <c r="A18" s="15"/>
      <c r="B18" s="3"/>
      <c r="C18" s="3"/>
      <c r="D18" s="3"/>
      <c r="E18" s="3"/>
      <c r="F18" s="3"/>
      <c r="G18" s="3"/>
      <c r="H18" s="3"/>
      <c r="I18" s="3"/>
      <c r="J18" s="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36" x14ac:dyDescent="0.25">
      <c r="A19" s="15"/>
      <c r="B19" s="3"/>
      <c r="C19" s="3"/>
      <c r="D19" s="3"/>
      <c r="E19" s="3"/>
      <c r="F19" s="3"/>
      <c r="G19" s="3"/>
      <c r="H19" s="3"/>
      <c r="I19" s="3"/>
      <c r="J19" s="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1:36" ht="15.75" thickBot="1" x14ac:dyDescent="0.3">
      <c r="A20" s="15"/>
      <c r="B20" s="3"/>
      <c r="C20" s="3"/>
      <c r="D20" s="3"/>
      <c r="E20" s="3"/>
      <c r="F20" s="3"/>
      <c r="G20" s="3"/>
      <c r="H20" s="3"/>
      <c r="I20" s="3"/>
      <c r="J20" s="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36" ht="21.75" thickBot="1" x14ac:dyDescent="0.4">
      <c r="A21" s="15"/>
      <c r="B21" s="3"/>
      <c r="C21" s="36" t="s">
        <v>52</v>
      </c>
      <c r="D21" s="36"/>
      <c r="E21" s="3"/>
      <c r="F21" s="3"/>
      <c r="G21" s="34">
        <f>SUM(D9+D11+D13+D15+H9+H11+H13+H15)</f>
        <v>14000</v>
      </c>
      <c r="H21" s="35"/>
      <c r="I21" s="3"/>
      <c r="J21" s="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36" x14ac:dyDescent="0.25">
      <c r="A22" s="15"/>
      <c r="B22" s="3"/>
      <c r="C22" s="3"/>
      <c r="D22" s="3"/>
      <c r="E22" s="3"/>
      <c r="F22" s="3"/>
      <c r="G22" s="3"/>
      <c r="H22" s="3"/>
      <c r="I22" s="3"/>
      <c r="J22" s="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36" x14ac:dyDescent="0.25">
      <c r="A23" s="15"/>
      <c r="B23" s="3"/>
      <c r="C23" s="3"/>
      <c r="D23" s="3"/>
      <c r="E23" s="3"/>
      <c r="F23" s="3"/>
      <c r="G23" s="3"/>
      <c r="H23" s="3"/>
      <c r="I23" s="3"/>
      <c r="J23" s="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</row>
    <row r="24" spans="1:36" x14ac:dyDescent="0.25">
      <c r="A24" s="15"/>
      <c r="B24" s="3"/>
      <c r="C24" s="3"/>
      <c r="D24" s="3"/>
      <c r="E24" s="3"/>
      <c r="F24" s="3"/>
      <c r="G24" s="3"/>
      <c r="H24" s="3"/>
      <c r="I24" s="3"/>
      <c r="J24" s="3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</row>
    <row r="25" spans="1:36" x14ac:dyDescent="0.25">
      <c r="A25" s="15"/>
      <c r="B25" s="3"/>
      <c r="C25" s="3"/>
      <c r="D25" s="3"/>
      <c r="E25" s="3"/>
      <c r="F25" s="3"/>
      <c r="G25" s="3"/>
      <c r="H25" s="3"/>
      <c r="I25" s="3"/>
      <c r="J25" s="3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1:36" x14ac:dyDescent="0.25">
      <c r="A26" s="15"/>
      <c r="B26" s="3"/>
      <c r="C26" s="3"/>
      <c r="D26" s="29" t="s">
        <v>71</v>
      </c>
      <c r="E26" s="29"/>
      <c r="F26" s="29"/>
      <c r="G26" s="29"/>
      <c r="H26" s="29"/>
      <c r="I26" s="3"/>
      <c r="J26" s="3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x14ac:dyDescent="0.25">
      <c r="A27" s="15"/>
      <c r="B27" s="3"/>
      <c r="C27" s="3"/>
      <c r="D27" s="3"/>
      <c r="E27" s="3"/>
      <c r="F27" s="3"/>
      <c r="G27" s="3"/>
      <c r="H27" s="3"/>
      <c r="I27" s="3"/>
      <c r="J27" s="3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</row>
    <row r="28" spans="1:36" x14ac:dyDescent="0.25">
      <c r="B28" s="3"/>
      <c r="C28" s="3"/>
      <c r="D28" s="3"/>
      <c r="E28" s="3"/>
      <c r="F28" s="3"/>
      <c r="G28" s="3"/>
      <c r="H28" s="3"/>
      <c r="I28" s="3"/>
      <c r="J28" s="3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36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spans="1:36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36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1:36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spans="1:36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spans="1:36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x14ac:dyDescent="0.25"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spans="1:36" x14ac:dyDescent="0.25"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36" x14ac:dyDescent="0.25"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36" x14ac:dyDescent="0.25"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36" x14ac:dyDescent="0.25"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36" x14ac:dyDescent="0.25"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36" x14ac:dyDescent="0.25"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</sheetData>
  <mergeCells count="31">
    <mergeCell ref="D15:E16"/>
    <mergeCell ref="D26:H26"/>
    <mergeCell ref="N11:P12"/>
    <mergeCell ref="Q11:U12"/>
    <mergeCell ref="H8:I8"/>
    <mergeCell ref="D8:E8"/>
    <mergeCell ref="G9:G10"/>
    <mergeCell ref="G11:G12"/>
    <mergeCell ref="G21:H21"/>
    <mergeCell ref="C21:D21"/>
    <mergeCell ref="C11:C12"/>
    <mergeCell ref="C13:C14"/>
    <mergeCell ref="D9:E10"/>
    <mergeCell ref="D11:E12"/>
    <mergeCell ref="D13:E14"/>
    <mergeCell ref="B2:J2"/>
    <mergeCell ref="B3:C4"/>
    <mergeCell ref="D3:G4"/>
    <mergeCell ref="G13:G14"/>
    <mergeCell ref="G15:G16"/>
    <mergeCell ref="H9:I10"/>
    <mergeCell ref="H11:I12"/>
    <mergeCell ref="H13:I14"/>
    <mergeCell ref="H15:I16"/>
    <mergeCell ref="B5:C5"/>
    <mergeCell ref="B6:C6"/>
    <mergeCell ref="D6:E6"/>
    <mergeCell ref="F6:G6"/>
    <mergeCell ref="H6:I6"/>
    <mergeCell ref="C15:C16"/>
    <mergeCell ref="C9:C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3"/>
  <sheetViews>
    <sheetView showGridLines="0" tabSelected="1" workbookViewId="0">
      <selection activeCell="D16" sqref="D16:E17"/>
    </sheetView>
  </sheetViews>
  <sheetFormatPr defaultRowHeight="15" x14ac:dyDescent="0.25"/>
  <sheetData>
    <row r="3" spans="2:17" x14ac:dyDescent="0.25">
      <c r="B3" s="3"/>
      <c r="C3" s="3"/>
      <c r="D3" s="3"/>
      <c r="E3" s="3"/>
      <c r="F3" s="3"/>
      <c r="G3" s="3"/>
      <c r="H3" s="3"/>
      <c r="I3" s="3"/>
    </row>
    <row r="4" spans="2:17" x14ac:dyDescent="0.25">
      <c r="B4" s="3"/>
      <c r="C4" s="3"/>
      <c r="D4" s="3"/>
      <c r="E4" s="3"/>
      <c r="F4" s="3"/>
      <c r="G4" s="3"/>
      <c r="H4" s="3"/>
      <c r="I4" s="3"/>
    </row>
    <row r="5" spans="2:17" x14ac:dyDescent="0.25">
      <c r="B5" s="3"/>
      <c r="C5" s="3"/>
      <c r="D5" s="3"/>
      <c r="E5" s="3"/>
      <c r="F5" s="3"/>
      <c r="G5" s="3"/>
      <c r="H5" s="3"/>
      <c r="I5" s="3"/>
    </row>
    <row r="6" spans="2:17" x14ac:dyDescent="0.25">
      <c r="B6" s="3"/>
      <c r="C6" s="3"/>
      <c r="D6" s="3"/>
      <c r="E6" s="3"/>
      <c r="F6" s="3"/>
      <c r="G6" s="3"/>
      <c r="H6" s="3"/>
      <c r="I6" s="3"/>
    </row>
    <row r="7" spans="2:17" x14ac:dyDescent="0.25">
      <c r="B7" s="3"/>
      <c r="C7" s="3"/>
      <c r="D7" s="3"/>
      <c r="E7" s="3"/>
      <c r="F7" s="3"/>
      <c r="G7" s="3"/>
      <c r="H7" s="3"/>
      <c r="I7" s="3"/>
    </row>
    <row r="8" spans="2:17" x14ac:dyDescent="0.25">
      <c r="B8" s="3"/>
      <c r="C8" s="3"/>
      <c r="D8" s="3"/>
      <c r="E8" s="3"/>
      <c r="F8" s="3"/>
      <c r="G8" s="3"/>
      <c r="H8" s="3"/>
      <c r="I8" s="3"/>
    </row>
    <row r="9" spans="2:17" x14ac:dyDescent="0.25">
      <c r="B9" s="3"/>
      <c r="C9" s="3"/>
      <c r="D9" s="3"/>
      <c r="E9" s="3"/>
      <c r="F9" s="3"/>
      <c r="G9" s="3"/>
      <c r="H9" s="3"/>
      <c r="I9" s="3"/>
    </row>
    <row r="10" spans="2:17" x14ac:dyDescent="0.25">
      <c r="B10" s="3"/>
      <c r="C10" s="3" t="s">
        <v>1</v>
      </c>
      <c r="D10" s="41" t="s">
        <v>83</v>
      </c>
      <c r="E10" s="41"/>
      <c r="F10" s="41"/>
      <c r="G10" s="41"/>
      <c r="H10" s="3"/>
      <c r="I10" s="3"/>
    </row>
    <row r="11" spans="2:17" x14ac:dyDescent="0.25">
      <c r="B11" s="3"/>
      <c r="C11" s="3"/>
      <c r="D11" s="3"/>
      <c r="E11" s="3"/>
      <c r="F11" s="3"/>
      <c r="G11" s="3"/>
      <c r="H11" s="3"/>
      <c r="I11" s="3"/>
    </row>
    <row r="12" spans="2:17" x14ac:dyDescent="0.25">
      <c r="B12" s="3"/>
      <c r="C12" s="3" t="s">
        <v>70</v>
      </c>
      <c r="D12" s="41">
        <f>VLOOKUP(D10,'Std Table'!B2:O21,2,0)</f>
        <v>568322656</v>
      </c>
      <c r="E12" s="41"/>
      <c r="F12" s="3"/>
      <c r="G12" s="3" t="s">
        <v>84</v>
      </c>
      <c r="H12" s="41"/>
      <c r="I12" s="41"/>
    </row>
    <row r="13" spans="2:17" x14ac:dyDescent="0.25">
      <c r="B13" s="3"/>
      <c r="C13" s="3"/>
      <c r="D13" s="3"/>
      <c r="E13" s="3"/>
      <c r="F13" s="3"/>
      <c r="G13" s="3"/>
      <c r="H13" s="3"/>
      <c r="I13" s="3"/>
    </row>
    <row r="14" spans="2:17" x14ac:dyDescent="0.25">
      <c r="B14" s="3"/>
      <c r="C14" s="3"/>
      <c r="D14" s="3"/>
      <c r="E14" s="3"/>
      <c r="F14" s="3"/>
      <c r="G14" s="3"/>
      <c r="H14" s="3"/>
      <c r="I14" s="3"/>
    </row>
    <row r="15" spans="2:17" ht="24" customHeight="1" x14ac:dyDescent="0.25">
      <c r="B15" s="3"/>
      <c r="C15" s="43" t="s">
        <v>60</v>
      </c>
      <c r="D15" s="44" t="s">
        <v>85</v>
      </c>
      <c r="E15" s="44"/>
      <c r="F15" s="3"/>
      <c r="G15" s="3"/>
      <c r="H15" s="3"/>
      <c r="I15" s="3"/>
      <c r="N15" s="41"/>
      <c r="O15" s="41"/>
      <c r="P15" s="41"/>
      <c r="Q15" s="41"/>
    </row>
    <row r="16" spans="2:17" x14ac:dyDescent="0.25">
      <c r="B16" s="3"/>
      <c r="C16" s="45" t="s">
        <v>62</v>
      </c>
      <c r="D16" s="42">
        <f>VLOOKUP(D10,'Std Table'!B2:O21,6,0)</f>
        <v>4000</v>
      </c>
      <c r="E16" s="42"/>
      <c r="F16" s="3"/>
      <c r="G16" s="3"/>
      <c r="H16" s="3"/>
      <c r="I16" s="3"/>
    </row>
    <row r="17" spans="2:9" x14ac:dyDescent="0.25">
      <c r="B17" s="3"/>
      <c r="C17" s="45"/>
      <c r="D17" s="42"/>
      <c r="E17" s="42"/>
      <c r="F17" s="3"/>
      <c r="G17" s="3"/>
      <c r="H17" s="3"/>
      <c r="I17" s="3"/>
    </row>
    <row r="18" spans="2:9" x14ac:dyDescent="0.25">
      <c r="B18" s="3"/>
      <c r="C18" s="45" t="s">
        <v>63</v>
      </c>
      <c r="D18" s="42"/>
      <c r="E18" s="42"/>
      <c r="F18" s="3"/>
      <c r="G18" s="3"/>
      <c r="H18" s="3"/>
      <c r="I18" s="3"/>
    </row>
    <row r="19" spans="2:9" x14ac:dyDescent="0.25">
      <c r="B19" s="3"/>
      <c r="C19" s="45"/>
      <c r="D19" s="42"/>
      <c r="E19" s="42"/>
      <c r="F19" s="3"/>
      <c r="G19" s="3"/>
      <c r="H19" s="3"/>
      <c r="I19" s="3"/>
    </row>
    <row r="20" spans="2:9" x14ac:dyDescent="0.25">
      <c r="B20" s="3"/>
      <c r="C20" s="45" t="s">
        <v>64</v>
      </c>
      <c r="D20" s="42"/>
      <c r="E20" s="42"/>
      <c r="F20" s="3"/>
      <c r="G20" s="3"/>
      <c r="H20" s="3"/>
      <c r="I20" s="3"/>
    </row>
    <row r="21" spans="2:9" x14ac:dyDescent="0.25">
      <c r="B21" s="3"/>
      <c r="C21" s="45"/>
      <c r="D21" s="42"/>
      <c r="E21" s="42"/>
      <c r="F21" s="3"/>
      <c r="G21" s="3"/>
      <c r="H21" s="3"/>
      <c r="I21" s="3"/>
    </row>
    <row r="22" spans="2:9" x14ac:dyDescent="0.25">
      <c r="B22" s="3"/>
      <c r="C22" s="45" t="s">
        <v>65</v>
      </c>
      <c r="D22" s="42"/>
      <c r="E22" s="42"/>
      <c r="F22" s="3"/>
      <c r="G22" s="3"/>
      <c r="H22" s="3"/>
      <c r="I22" s="3"/>
    </row>
    <row r="23" spans="2:9" x14ac:dyDescent="0.25">
      <c r="B23" s="3"/>
      <c r="C23" s="45"/>
      <c r="D23" s="42"/>
      <c r="E23" s="42"/>
      <c r="F23" s="3"/>
      <c r="G23" s="3"/>
      <c r="H23" s="3"/>
      <c r="I23" s="3"/>
    </row>
    <row r="24" spans="2:9" x14ac:dyDescent="0.25">
      <c r="B24" s="3"/>
      <c r="C24" s="3"/>
      <c r="D24" s="3"/>
      <c r="E24" s="3"/>
      <c r="F24" s="3"/>
      <c r="G24" s="3"/>
      <c r="H24" s="3"/>
      <c r="I24" s="3"/>
    </row>
    <row r="25" spans="2:9" x14ac:dyDescent="0.25">
      <c r="B25" s="3"/>
      <c r="C25" s="3"/>
      <c r="D25" s="3"/>
      <c r="E25" s="3"/>
      <c r="F25" s="3"/>
      <c r="G25" s="3"/>
      <c r="H25" s="3"/>
      <c r="I25" s="3"/>
    </row>
    <row r="26" spans="2:9" x14ac:dyDescent="0.25">
      <c r="B26" s="3"/>
      <c r="C26" s="3"/>
      <c r="D26" s="3"/>
      <c r="E26" s="3"/>
      <c r="F26" s="3"/>
      <c r="G26" s="3"/>
      <c r="H26" s="3"/>
      <c r="I26" s="3"/>
    </row>
    <row r="27" spans="2:9" x14ac:dyDescent="0.25">
      <c r="B27" s="3"/>
      <c r="C27" s="3"/>
      <c r="D27" s="3"/>
      <c r="E27" s="3"/>
      <c r="F27" s="3"/>
      <c r="G27" s="3"/>
      <c r="H27" s="3"/>
      <c r="I27" s="3"/>
    </row>
    <row r="28" spans="2:9" x14ac:dyDescent="0.25">
      <c r="B28" s="3"/>
      <c r="C28" s="3"/>
      <c r="D28" s="3"/>
      <c r="E28" s="3"/>
      <c r="F28" s="3"/>
      <c r="G28" s="3"/>
      <c r="H28" s="3"/>
      <c r="I28" s="3"/>
    </row>
    <row r="29" spans="2:9" x14ac:dyDescent="0.25">
      <c r="B29" s="3"/>
      <c r="C29" s="3"/>
      <c r="D29" s="3"/>
      <c r="E29" s="3"/>
      <c r="F29" s="3"/>
      <c r="G29" s="3"/>
      <c r="H29" s="3"/>
      <c r="I29" s="3"/>
    </row>
    <row r="30" spans="2:9" x14ac:dyDescent="0.25">
      <c r="B30" s="3"/>
      <c r="C30" s="3"/>
      <c r="D30" s="3"/>
      <c r="E30" s="3"/>
      <c r="F30" s="3"/>
      <c r="G30" s="3"/>
      <c r="H30" s="3"/>
      <c r="I30" s="3"/>
    </row>
    <row r="31" spans="2:9" x14ac:dyDescent="0.25">
      <c r="B31" s="3"/>
      <c r="C31" s="3"/>
      <c r="D31" s="3"/>
      <c r="E31" s="3"/>
      <c r="F31" s="3"/>
      <c r="G31" s="3"/>
      <c r="H31" s="3"/>
      <c r="I31" s="3"/>
    </row>
    <row r="32" spans="2:9" x14ac:dyDescent="0.25">
      <c r="B32" s="3"/>
      <c r="C32" s="3"/>
      <c r="D32" s="3"/>
      <c r="E32" s="3"/>
      <c r="F32" s="3"/>
      <c r="G32" s="3"/>
      <c r="H32" s="3"/>
      <c r="I32" s="3"/>
    </row>
    <row r="33" spans="2:9" x14ac:dyDescent="0.25">
      <c r="B33" s="3"/>
      <c r="C33" s="3"/>
      <c r="D33" s="3"/>
      <c r="E33" s="3"/>
      <c r="F33" s="3"/>
      <c r="G33" s="3"/>
      <c r="H33" s="3"/>
      <c r="I33" s="3"/>
    </row>
  </sheetData>
  <mergeCells count="13">
    <mergeCell ref="N15:Q15"/>
    <mergeCell ref="C22:C23"/>
    <mergeCell ref="D16:E17"/>
    <mergeCell ref="D18:E19"/>
    <mergeCell ref="D20:E21"/>
    <mergeCell ref="D22:E23"/>
    <mergeCell ref="D10:G10"/>
    <mergeCell ref="D12:E12"/>
    <mergeCell ref="H12:I12"/>
    <mergeCell ref="D15:E15"/>
    <mergeCell ref="C16:C17"/>
    <mergeCell ref="C18:C19"/>
    <mergeCell ref="C20:C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Std Table</vt:lpstr>
      <vt:lpstr>vlup</vt:lpstr>
      <vt:lpstr>Invoic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2024-05-26T12:43:39Z</dcterms:modified>
</cp:coreProperties>
</file>